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C:\Users\Priprava\Downloads\"/>
    </mc:Choice>
  </mc:AlternateContent>
  <xr:revisionPtr revIDLastSave="0" documentId="13_ncr:1_{26D97157-74BD-45A0-B73E-86CB612D1FA2}" xr6:coauthVersionLast="47" xr6:coauthVersionMax="47" xr10:uidLastSave="{00000000-0000-0000-0000-000000000000}"/>
  <bookViews>
    <workbookView xWindow="-108" yWindow="-108" windowWidth="23256" windowHeight="12456" firstSheet="11" activeTab="12" xr2:uid="{00000000-000D-0000-FFFF-FFFF00000000}"/>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Pol'!$A$1:$Y$1534</definedName>
    <definedName name="_xlnm.Print_Area" localSheetId="4">'01 2023006-002 Pol'!$A$1:$Y$150</definedName>
    <definedName name="_xlnm.Print_Area" localSheetId="5">'01 2023006-003 Pol'!$A$1:$Y$336</definedName>
    <definedName name="_xlnm.Print_Area" localSheetId="6">'01 2023006-004 Pol'!$A$1:$Y$41</definedName>
    <definedName name="_xlnm.Print_Area" localSheetId="7">'01 2023006-005 Pol'!$A$1:$Y$136</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Pol'!$A$1:$Y$78</definedName>
    <definedName name="_xlnm.Print_Area" localSheetId="12">'02 2023006-021 Pol'!$A$1:$Y$840</definedName>
    <definedName name="_xlnm.Print_Area" localSheetId="13">'02 2023006-022 Pol'!$A$1:$Y$83</definedName>
    <definedName name="_xlnm.Print_Area" localSheetId="14">'02 2023006-023 Pol'!$A$1:$Y$170</definedName>
    <definedName name="_xlnm.Print_Area" localSheetId="15">'02 2023006-024 Pol'!$A$1:$Y$100</definedName>
    <definedName name="_xlnm.Print_Area" localSheetId="17">'02 2023006-026 P1'!$A$1:$Y$126</definedName>
    <definedName name="_xlnm.Print_Area" localSheetId="16">'02 2023006-026 Pol'!$A$1:$Y$59</definedName>
    <definedName name="_xlnm.Print_Area" localSheetId="18">'02 2023006-027 Pol'!$A$1:$Y$77</definedName>
    <definedName name="_xlnm.Print_Area" localSheetId="19">'02 2023006-028 Pol'!$A$1:$Y$88</definedName>
    <definedName name="_xlnm.Print_Area" localSheetId="1">Stavba!$A$1:$J$192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95" i="21" l="1"/>
  <c r="Q95" i="21"/>
  <c r="O95" i="21"/>
  <c r="K95" i="21"/>
  <c r="I95" i="21"/>
  <c r="G95" i="21"/>
  <c r="M95" i="21" s="1"/>
  <c r="BA31" i="28"/>
  <c r="BA29" i="28"/>
  <c r="BA16" i="28"/>
  <c r="BA12" i="28"/>
  <c r="BA10" i="28"/>
  <c r="G9" i="28"/>
  <c r="M9" i="28" s="1"/>
  <c r="I9" i="28"/>
  <c r="K9" i="28"/>
  <c r="O9" i="28"/>
  <c r="Q9" i="28"/>
  <c r="V9" i="28"/>
  <c r="G11" i="28"/>
  <c r="M11" i="28" s="1"/>
  <c r="I11" i="28"/>
  <c r="K11" i="28"/>
  <c r="O11" i="28"/>
  <c r="Q11" i="28"/>
  <c r="V11" i="28"/>
  <c r="G13" i="28"/>
  <c r="I13" i="28"/>
  <c r="K13" i="28"/>
  <c r="O13" i="28"/>
  <c r="Q13" i="28"/>
  <c r="V13" i="28"/>
  <c r="G15" i="28"/>
  <c r="M15" i="28" s="1"/>
  <c r="I15" i="28"/>
  <c r="K15" i="28"/>
  <c r="O15" i="28"/>
  <c r="Q15" i="28"/>
  <c r="V15" i="28"/>
  <c r="G17" i="28"/>
  <c r="M17" i="28" s="1"/>
  <c r="I17" i="28"/>
  <c r="K17" i="28"/>
  <c r="O17" i="28"/>
  <c r="Q17" i="28"/>
  <c r="V17" i="28"/>
  <c r="G19" i="28"/>
  <c r="M19" i="28" s="1"/>
  <c r="I19" i="28"/>
  <c r="K19" i="28"/>
  <c r="O19" i="28"/>
  <c r="Q19" i="28"/>
  <c r="V19" i="28"/>
  <c r="G21" i="28"/>
  <c r="I21" i="28"/>
  <c r="K21" i="28"/>
  <c r="M21" i="28"/>
  <c r="O21" i="28"/>
  <c r="Q21" i="28"/>
  <c r="V21" i="28"/>
  <c r="G22" i="28"/>
  <c r="I22" i="28"/>
  <c r="K22" i="28"/>
  <c r="M22" i="28"/>
  <c r="O22" i="28"/>
  <c r="Q22" i="28"/>
  <c r="V22" i="28"/>
  <c r="G23" i="28"/>
  <c r="G24" i="28"/>
  <c r="M24" i="28" s="1"/>
  <c r="I24" i="28"/>
  <c r="K24" i="28"/>
  <c r="O24" i="28"/>
  <c r="Q24" i="28"/>
  <c r="V24" i="28"/>
  <c r="V23" i="28" s="1"/>
  <c r="G26" i="28"/>
  <c r="M26" i="28" s="1"/>
  <c r="I26" i="28"/>
  <c r="K26" i="28"/>
  <c r="O26" i="28"/>
  <c r="Q26" i="28"/>
  <c r="V26" i="28"/>
  <c r="G28" i="28"/>
  <c r="M28" i="28" s="1"/>
  <c r="I28" i="28"/>
  <c r="K28" i="28"/>
  <c r="O28" i="28"/>
  <c r="Q28" i="28"/>
  <c r="V28" i="28"/>
  <c r="G30" i="28"/>
  <c r="I30" i="28"/>
  <c r="K30" i="28"/>
  <c r="K23" i="28" s="1"/>
  <c r="M30" i="28"/>
  <c r="O30" i="28"/>
  <c r="Q30" i="28"/>
  <c r="V30" i="28"/>
  <c r="G33" i="28"/>
  <c r="M33" i="28" s="1"/>
  <c r="I33" i="28"/>
  <c r="K33" i="28"/>
  <c r="O33" i="28"/>
  <c r="Q33" i="28"/>
  <c r="V33" i="28"/>
  <c r="G34" i="28"/>
  <c r="M34" i="28" s="1"/>
  <c r="I34" i="28"/>
  <c r="K34" i="28"/>
  <c r="O34" i="28"/>
  <c r="Q34" i="28"/>
  <c r="V34" i="28"/>
  <c r="G35" i="28"/>
  <c r="I35" i="28"/>
  <c r="K35" i="28"/>
  <c r="M35" i="28"/>
  <c r="O35" i="28"/>
  <c r="Q35" i="28"/>
  <c r="V35" i="28"/>
  <c r="G36" i="28"/>
  <c r="M36" i="28" s="1"/>
  <c r="I36" i="28"/>
  <c r="K36" i="28"/>
  <c r="O36" i="28"/>
  <c r="Q36" i="28"/>
  <c r="V36" i="28"/>
  <c r="G38" i="28"/>
  <c r="M38" i="28" s="1"/>
  <c r="I38" i="28"/>
  <c r="K38" i="28"/>
  <c r="O38" i="28"/>
  <c r="Q38" i="28"/>
  <c r="V38" i="28"/>
  <c r="G39" i="28"/>
  <c r="M39" i="28" s="1"/>
  <c r="I39" i="28"/>
  <c r="K39" i="28"/>
  <c r="O39" i="28"/>
  <c r="Q39" i="28"/>
  <c r="V39" i="28"/>
  <c r="G40" i="28"/>
  <c r="M40" i="28" s="1"/>
  <c r="I40" i="28"/>
  <c r="K40" i="28"/>
  <c r="O40" i="28"/>
  <c r="Q40" i="28"/>
  <c r="V40" i="28"/>
  <c r="G41" i="28"/>
  <c r="M41" i="28" s="1"/>
  <c r="I41" i="28"/>
  <c r="K41" i="28"/>
  <c r="O41" i="28"/>
  <c r="Q41" i="28"/>
  <c r="V41" i="28"/>
  <c r="G42" i="28"/>
  <c r="M42" i="28" s="1"/>
  <c r="I42" i="28"/>
  <c r="K42" i="28"/>
  <c r="O42" i="28"/>
  <c r="Q42" i="28"/>
  <c r="V42" i="28"/>
  <c r="G43" i="28"/>
  <c r="M43" i="28" s="1"/>
  <c r="I43" i="28"/>
  <c r="K43" i="28"/>
  <c r="O43" i="28"/>
  <c r="Q43" i="28"/>
  <c r="V43" i="28"/>
  <c r="G44" i="28"/>
  <c r="I44" i="28"/>
  <c r="K44" i="28"/>
  <c r="M44" i="28"/>
  <c r="O44" i="28"/>
  <c r="Q44" i="28"/>
  <c r="V44" i="28"/>
  <c r="G45" i="28"/>
  <c r="M45" i="28" s="1"/>
  <c r="I45" i="28"/>
  <c r="K45" i="28"/>
  <c r="O45" i="28"/>
  <c r="Q45" i="28"/>
  <c r="V45" i="28"/>
  <c r="G46" i="28"/>
  <c r="M46" i="28" s="1"/>
  <c r="I46" i="28"/>
  <c r="K46" i="28"/>
  <c r="O46" i="28"/>
  <c r="Q46" i="28"/>
  <c r="V46" i="28"/>
  <c r="G47" i="28"/>
  <c r="M47" i="28" s="1"/>
  <c r="I47" i="28"/>
  <c r="K47" i="28"/>
  <c r="O47" i="28"/>
  <c r="Q47" i="28"/>
  <c r="V47" i="28"/>
  <c r="G48" i="28"/>
  <c r="M48" i="28" s="1"/>
  <c r="I48" i="28"/>
  <c r="K48" i="28"/>
  <c r="O48" i="28"/>
  <c r="Q48" i="28"/>
  <c r="V48" i="28"/>
  <c r="G49" i="28"/>
  <c r="M49" i="28" s="1"/>
  <c r="I49" i="28"/>
  <c r="K49" i="28"/>
  <c r="O49" i="28"/>
  <c r="Q49" i="28"/>
  <c r="V49" i="28"/>
  <c r="G50" i="28"/>
  <c r="M50" i="28" s="1"/>
  <c r="I50" i="28"/>
  <c r="K50" i="28"/>
  <c r="O50" i="28"/>
  <c r="Q50" i="28"/>
  <c r="V50" i="28"/>
  <c r="G51" i="28"/>
  <c r="I51" i="28"/>
  <c r="K51" i="28"/>
  <c r="M51" i="28"/>
  <c r="O51" i="28"/>
  <c r="Q51" i="28"/>
  <c r="V51" i="28"/>
  <c r="G52" i="28"/>
  <c r="M52" i="28" s="1"/>
  <c r="I52" i="28"/>
  <c r="K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I56" i="28"/>
  <c r="K56" i="28"/>
  <c r="M56" i="28"/>
  <c r="O56" i="28"/>
  <c r="Q56" i="28"/>
  <c r="V56" i="28"/>
  <c r="G57" i="28"/>
  <c r="M57" i="28" s="1"/>
  <c r="I57" i="28"/>
  <c r="K57" i="28"/>
  <c r="O57" i="28"/>
  <c r="Q57" i="28"/>
  <c r="V57" i="28"/>
  <c r="G58" i="28"/>
  <c r="M58" i="28" s="1"/>
  <c r="I58" i="28"/>
  <c r="K58" i="28"/>
  <c r="O58" i="28"/>
  <c r="Q58" i="28"/>
  <c r="V58" i="28"/>
  <c r="G59" i="28"/>
  <c r="M59" i="28" s="1"/>
  <c r="I59" i="28"/>
  <c r="K59" i="28"/>
  <c r="O59" i="28"/>
  <c r="Q59" i="28"/>
  <c r="V59" i="28"/>
  <c r="G60" i="28"/>
  <c r="M60" i="28" s="1"/>
  <c r="I60" i="28"/>
  <c r="K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M64" i="28" s="1"/>
  <c r="I64" i="28"/>
  <c r="K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I68" i="28"/>
  <c r="K68" i="28"/>
  <c r="M68" i="28"/>
  <c r="O68" i="28"/>
  <c r="Q68" i="28"/>
  <c r="V68" i="28"/>
  <c r="I70" i="28"/>
  <c r="G71" i="28"/>
  <c r="M71" i="28" s="1"/>
  <c r="I71" i="28"/>
  <c r="K71" i="28"/>
  <c r="O71" i="28"/>
  <c r="Q71" i="28"/>
  <c r="V71" i="28"/>
  <c r="G72" i="28"/>
  <c r="M72" i="28" s="1"/>
  <c r="I72" i="28"/>
  <c r="K72" i="28"/>
  <c r="O72" i="28"/>
  <c r="Q72" i="28"/>
  <c r="V72" i="28"/>
  <c r="G73" i="28"/>
  <c r="I73" i="28"/>
  <c r="K73" i="28"/>
  <c r="M73" i="28"/>
  <c r="O73" i="28"/>
  <c r="Q73" i="28"/>
  <c r="V73" i="28"/>
  <c r="G75" i="28"/>
  <c r="M75" i="28" s="1"/>
  <c r="I75" i="28"/>
  <c r="K75" i="28"/>
  <c r="O75" i="28"/>
  <c r="Q75" i="28"/>
  <c r="V75" i="28"/>
  <c r="G76" i="28"/>
  <c r="I76" i="28"/>
  <c r="K76" i="28"/>
  <c r="M76" i="28"/>
  <c r="O76" i="28"/>
  <c r="Q76" i="28"/>
  <c r="V76" i="28"/>
  <c r="G79" i="28"/>
  <c r="G78" i="28" s="1"/>
  <c r="I187" i="1" s="1"/>
  <c r="I79" i="28"/>
  <c r="I78" i="28" s="1"/>
  <c r="K79" i="28"/>
  <c r="K78" i="28" s="1"/>
  <c r="O79" i="28"/>
  <c r="O78" i="28" s="1"/>
  <c r="Q79" i="28"/>
  <c r="Q78" i="28" s="1"/>
  <c r="V79" i="28"/>
  <c r="V78" i="28" s="1"/>
  <c r="K81" i="28"/>
  <c r="Q81" i="28"/>
  <c r="V81" i="28"/>
  <c r="G82" i="28"/>
  <c r="M82" i="28" s="1"/>
  <c r="M81" i="28" s="1"/>
  <c r="I82" i="28"/>
  <c r="I81" i="28" s="1"/>
  <c r="K82" i="28"/>
  <c r="O82" i="28"/>
  <c r="O81" i="28" s="1"/>
  <c r="Q82" i="28"/>
  <c r="V82" i="28"/>
  <c r="G84" i="28"/>
  <c r="M84" i="28" s="1"/>
  <c r="I84" i="28"/>
  <c r="K84" i="28"/>
  <c r="K83" i="28" s="1"/>
  <c r="O84" i="28"/>
  <c r="Q84" i="28"/>
  <c r="V84" i="28"/>
  <c r="G85" i="28"/>
  <c r="I85" i="28"/>
  <c r="K85" i="28"/>
  <c r="O85" i="28"/>
  <c r="Q85" i="28"/>
  <c r="V85" i="28"/>
  <c r="V83" i="28" s="1"/>
  <c r="AE87" i="28"/>
  <c r="F59" i="1" s="1"/>
  <c r="BA46" i="27"/>
  <c r="BA44" i="27"/>
  <c r="BA31" i="27"/>
  <c r="BA29" i="27"/>
  <c r="BA16" i="27"/>
  <c r="BA12" i="27"/>
  <c r="BA10" i="27"/>
  <c r="G9" i="27"/>
  <c r="I9" i="27"/>
  <c r="K9" i="27"/>
  <c r="M9" i="27"/>
  <c r="O9" i="27"/>
  <c r="Q9" i="27"/>
  <c r="V9" i="27"/>
  <c r="G11" i="27"/>
  <c r="M11" i="27" s="1"/>
  <c r="I11" i="27"/>
  <c r="K11" i="27"/>
  <c r="O11" i="27"/>
  <c r="Q11" i="27"/>
  <c r="V11" i="27"/>
  <c r="G13" i="27"/>
  <c r="I13" i="27"/>
  <c r="K13" i="27"/>
  <c r="O13" i="27"/>
  <c r="Q13" i="27"/>
  <c r="V13" i="27"/>
  <c r="G15" i="27"/>
  <c r="M15" i="27" s="1"/>
  <c r="I15" i="27"/>
  <c r="K15" i="27"/>
  <c r="O15" i="27"/>
  <c r="Q15" i="27"/>
  <c r="V15" i="27"/>
  <c r="G17" i="27"/>
  <c r="M17" i="27" s="1"/>
  <c r="I17" i="27"/>
  <c r="K17" i="27"/>
  <c r="O17" i="27"/>
  <c r="Q17" i="27"/>
  <c r="V17" i="27"/>
  <c r="G19" i="27"/>
  <c r="I19" i="27"/>
  <c r="K19" i="27"/>
  <c r="M19" i="27"/>
  <c r="O19" i="27"/>
  <c r="Q19" i="27"/>
  <c r="V19" i="27"/>
  <c r="G21" i="27"/>
  <c r="M21" i="27" s="1"/>
  <c r="I21" i="27"/>
  <c r="K21" i="27"/>
  <c r="O21" i="27"/>
  <c r="Q21" i="27"/>
  <c r="V21" i="27"/>
  <c r="G22" i="27"/>
  <c r="M22" i="27" s="1"/>
  <c r="I22" i="27"/>
  <c r="K22" i="27"/>
  <c r="O22" i="27"/>
  <c r="Q22" i="27"/>
  <c r="V22" i="27"/>
  <c r="G24" i="27"/>
  <c r="I24" i="27"/>
  <c r="K24" i="27"/>
  <c r="M24" i="27"/>
  <c r="O24" i="27"/>
  <c r="O23" i="27" s="1"/>
  <c r="Q24" i="27"/>
  <c r="V24" i="27"/>
  <c r="G26" i="27"/>
  <c r="I26" i="27"/>
  <c r="K26" i="27"/>
  <c r="O26" i="27"/>
  <c r="Q26" i="27"/>
  <c r="V26" i="27"/>
  <c r="G28" i="27"/>
  <c r="M28" i="27" s="1"/>
  <c r="I28" i="27"/>
  <c r="K28" i="27"/>
  <c r="O28" i="27"/>
  <c r="Q28" i="27"/>
  <c r="V28" i="27"/>
  <c r="V23" i="27" s="1"/>
  <c r="G30" i="27"/>
  <c r="M30" i="27" s="1"/>
  <c r="I30" i="27"/>
  <c r="K30" i="27"/>
  <c r="O30" i="27"/>
  <c r="Q30" i="27"/>
  <c r="V30" i="27"/>
  <c r="G33" i="27"/>
  <c r="M33" i="27" s="1"/>
  <c r="I33" i="27"/>
  <c r="K33" i="27"/>
  <c r="O33" i="27"/>
  <c r="Q33" i="27"/>
  <c r="V33" i="27"/>
  <c r="G34" i="27"/>
  <c r="M34" i="27" s="1"/>
  <c r="I34" i="27"/>
  <c r="K34" i="27"/>
  <c r="O34" i="27"/>
  <c r="Q34" i="27"/>
  <c r="V34" i="27"/>
  <c r="G35" i="27"/>
  <c r="M35" i="27" s="1"/>
  <c r="I35" i="27"/>
  <c r="K35" i="27"/>
  <c r="O35" i="27"/>
  <c r="Q35" i="27"/>
  <c r="V35" i="27"/>
  <c r="G36" i="27"/>
  <c r="M36" i="27" s="1"/>
  <c r="I36" i="27"/>
  <c r="K36" i="27"/>
  <c r="O36" i="27"/>
  <c r="Q36" i="27"/>
  <c r="V36" i="27"/>
  <c r="G37" i="27"/>
  <c r="I37" i="27"/>
  <c r="K37" i="27"/>
  <c r="M37" i="27"/>
  <c r="O37" i="27"/>
  <c r="Q37" i="27"/>
  <c r="V37" i="27"/>
  <c r="G38" i="27"/>
  <c r="I38" i="27"/>
  <c r="K38" i="27"/>
  <c r="M38" i="27"/>
  <c r="O38" i="27"/>
  <c r="Q38" i="27"/>
  <c r="V38" i="27"/>
  <c r="G39" i="27"/>
  <c r="M39" i="27" s="1"/>
  <c r="I39" i="27"/>
  <c r="K39" i="27"/>
  <c r="O39" i="27"/>
  <c r="Q39" i="27"/>
  <c r="V39" i="27"/>
  <c r="G40" i="27"/>
  <c r="I40" i="27"/>
  <c r="K40" i="27"/>
  <c r="M40" i="27"/>
  <c r="O40" i="27"/>
  <c r="Q40" i="27"/>
  <c r="V40" i="27"/>
  <c r="G41" i="27"/>
  <c r="M41" i="27" s="1"/>
  <c r="I41" i="27"/>
  <c r="K41" i="27"/>
  <c r="O41" i="27"/>
  <c r="Q41" i="27"/>
  <c r="V41" i="27"/>
  <c r="G42" i="27"/>
  <c r="M42" i="27" s="1"/>
  <c r="I42" i="27"/>
  <c r="K42" i="27"/>
  <c r="O42" i="27"/>
  <c r="Q42" i="27"/>
  <c r="V42" i="27"/>
  <c r="G43" i="27"/>
  <c r="M43" i="27" s="1"/>
  <c r="I43" i="27"/>
  <c r="K43" i="27"/>
  <c r="O43" i="27"/>
  <c r="Q43" i="27"/>
  <c r="V43" i="27"/>
  <c r="G45" i="27"/>
  <c r="M45" i="27" s="1"/>
  <c r="I45" i="27"/>
  <c r="K45" i="27"/>
  <c r="O45" i="27"/>
  <c r="Q45" i="27"/>
  <c r="V45" i="27"/>
  <c r="G47" i="27"/>
  <c r="M47" i="27" s="1"/>
  <c r="I47" i="27"/>
  <c r="K47" i="27"/>
  <c r="O47" i="27"/>
  <c r="Q47" i="27"/>
  <c r="V47" i="27"/>
  <c r="G48" i="27"/>
  <c r="M48" i="27" s="1"/>
  <c r="I48" i="27"/>
  <c r="K48" i="27"/>
  <c r="O48" i="27"/>
  <c r="Q48" i="27"/>
  <c r="V48" i="27"/>
  <c r="G49" i="27"/>
  <c r="M49" i="27" s="1"/>
  <c r="I49" i="27"/>
  <c r="K49" i="27"/>
  <c r="O49" i="27"/>
  <c r="Q49" i="27"/>
  <c r="V49" i="27"/>
  <c r="G50" i="27"/>
  <c r="I50" i="27"/>
  <c r="K50" i="27"/>
  <c r="M50" i="27"/>
  <c r="O50" i="27"/>
  <c r="Q50" i="27"/>
  <c r="V50" i="27"/>
  <c r="G51" i="27"/>
  <c r="I51" i="27"/>
  <c r="K51" i="27"/>
  <c r="M51" i="27"/>
  <c r="O51" i="27"/>
  <c r="Q51" i="27"/>
  <c r="V51" i="27"/>
  <c r="G52" i="27"/>
  <c r="M52" i="27" s="1"/>
  <c r="I52" i="27"/>
  <c r="K52" i="27"/>
  <c r="O52" i="27"/>
  <c r="Q52" i="27"/>
  <c r="V52" i="27"/>
  <c r="G53" i="27"/>
  <c r="M53" i="27" s="1"/>
  <c r="I53" i="27"/>
  <c r="K53" i="27"/>
  <c r="O53" i="27"/>
  <c r="Q53" i="27"/>
  <c r="V53" i="27"/>
  <c r="G54" i="27"/>
  <c r="M54" i="27" s="1"/>
  <c r="I54" i="27"/>
  <c r="K54" i="27"/>
  <c r="O54" i="27"/>
  <c r="Q54" i="27"/>
  <c r="V54" i="27"/>
  <c r="G55" i="27"/>
  <c r="M55" i="27" s="1"/>
  <c r="I55" i="27"/>
  <c r="K55" i="27"/>
  <c r="O55" i="27"/>
  <c r="Q55" i="27"/>
  <c r="V55" i="27"/>
  <c r="G56" i="27"/>
  <c r="M56" i="27" s="1"/>
  <c r="I56" i="27"/>
  <c r="K56" i="27"/>
  <c r="O56" i="27"/>
  <c r="Q56" i="27"/>
  <c r="V56" i="27"/>
  <c r="G57" i="27"/>
  <c r="M57" i="27" s="1"/>
  <c r="I57" i="27"/>
  <c r="K57" i="27"/>
  <c r="O57" i="27"/>
  <c r="Q57" i="27"/>
  <c r="V57" i="27"/>
  <c r="G58" i="27"/>
  <c r="M58" i="27" s="1"/>
  <c r="I58" i="27"/>
  <c r="K58" i="27"/>
  <c r="O58" i="27"/>
  <c r="Q58" i="27"/>
  <c r="V58" i="27"/>
  <c r="G59" i="27"/>
  <c r="M59" i="27" s="1"/>
  <c r="I59" i="27"/>
  <c r="K59" i="27"/>
  <c r="O59" i="27"/>
  <c r="Q59" i="27"/>
  <c r="V59" i="27"/>
  <c r="G60" i="27"/>
  <c r="M60" i="27" s="1"/>
  <c r="I60" i="27"/>
  <c r="K60" i="27"/>
  <c r="O60" i="27"/>
  <c r="Q60" i="27"/>
  <c r="V60" i="27"/>
  <c r="G61" i="27"/>
  <c r="M61" i="27" s="1"/>
  <c r="I61" i="27"/>
  <c r="K61" i="27"/>
  <c r="O61" i="27"/>
  <c r="Q61" i="27"/>
  <c r="V61" i="27"/>
  <c r="G62" i="27"/>
  <c r="I62" i="27"/>
  <c r="K62" i="27"/>
  <c r="M62" i="27"/>
  <c r="O62" i="27"/>
  <c r="Q62" i="27"/>
  <c r="V62" i="27"/>
  <c r="G63" i="27"/>
  <c r="M63" i="27" s="1"/>
  <c r="I63" i="27"/>
  <c r="K63" i="27"/>
  <c r="O63" i="27"/>
  <c r="Q63" i="27"/>
  <c r="V63" i="27"/>
  <c r="G64" i="27"/>
  <c r="M64" i="27" s="1"/>
  <c r="I64" i="27"/>
  <c r="K64" i="27"/>
  <c r="O64" i="27"/>
  <c r="Q64" i="27"/>
  <c r="V64" i="27"/>
  <c r="G65" i="27"/>
  <c r="M65" i="27" s="1"/>
  <c r="I65" i="27"/>
  <c r="K65" i="27"/>
  <c r="O65" i="27"/>
  <c r="Q65" i="27"/>
  <c r="V65" i="27"/>
  <c r="G66" i="27"/>
  <c r="M66" i="27" s="1"/>
  <c r="I66" i="27"/>
  <c r="K66" i="27"/>
  <c r="O66" i="27"/>
  <c r="Q66" i="27"/>
  <c r="V66" i="27"/>
  <c r="G67" i="27"/>
  <c r="M67" i="27" s="1"/>
  <c r="I67" i="27"/>
  <c r="K67" i="27"/>
  <c r="O67" i="27"/>
  <c r="Q67" i="27"/>
  <c r="V67" i="27"/>
  <c r="G68" i="27"/>
  <c r="M68" i="27" s="1"/>
  <c r="I68" i="27"/>
  <c r="K68" i="27"/>
  <c r="O68" i="27"/>
  <c r="Q68" i="27"/>
  <c r="V68" i="27"/>
  <c r="K70" i="27"/>
  <c r="G71" i="27"/>
  <c r="G70" i="27" s="1"/>
  <c r="I71" i="27"/>
  <c r="I70" i="27" s="1"/>
  <c r="K71" i="27"/>
  <c r="O71" i="27"/>
  <c r="O70" i="27" s="1"/>
  <c r="Q71" i="27"/>
  <c r="Q70" i="27" s="1"/>
  <c r="V71" i="27"/>
  <c r="V70" i="27" s="1"/>
  <c r="G73" i="27"/>
  <c r="M73" i="27" s="1"/>
  <c r="I73" i="27"/>
  <c r="K73" i="27"/>
  <c r="O73" i="27"/>
  <c r="Q73" i="27"/>
  <c r="V73" i="27"/>
  <c r="G74" i="27"/>
  <c r="M74" i="27" s="1"/>
  <c r="I74" i="27"/>
  <c r="K74" i="27"/>
  <c r="O74" i="27"/>
  <c r="Q74" i="27"/>
  <c r="V74" i="27"/>
  <c r="V72" i="27" s="1"/>
  <c r="AE76" i="27"/>
  <c r="F58" i="1" s="1"/>
  <c r="G9" i="26"/>
  <c r="M9" i="26" s="1"/>
  <c r="I9" i="26"/>
  <c r="K9" i="26"/>
  <c r="O9" i="26"/>
  <c r="Q9" i="26"/>
  <c r="V9" i="26"/>
  <c r="G10" i="26"/>
  <c r="I10" i="26"/>
  <c r="K10" i="26"/>
  <c r="M10" i="26"/>
  <c r="O10" i="26"/>
  <c r="Q10" i="26"/>
  <c r="V10" i="26"/>
  <c r="G11" i="26"/>
  <c r="M11" i="26" s="1"/>
  <c r="I11" i="26"/>
  <c r="K11" i="26"/>
  <c r="O11" i="26"/>
  <c r="Q11" i="26"/>
  <c r="V11" i="26"/>
  <c r="G12" i="26"/>
  <c r="M12" i="26" s="1"/>
  <c r="I12" i="26"/>
  <c r="K12" i="26"/>
  <c r="O12" i="26"/>
  <c r="Q12" i="26"/>
  <c r="V12" i="26"/>
  <c r="G13" i="26"/>
  <c r="M13" i="26" s="1"/>
  <c r="I13" i="26"/>
  <c r="K13" i="26"/>
  <c r="O13" i="26"/>
  <c r="Q13" i="26"/>
  <c r="V13" i="26"/>
  <c r="G14" i="26"/>
  <c r="M14" i="26" s="1"/>
  <c r="I14" i="26"/>
  <c r="K14" i="26"/>
  <c r="O14" i="26"/>
  <c r="Q14" i="26"/>
  <c r="V14" i="26"/>
  <c r="G15" i="26"/>
  <c r="I15" i="26"/>
  <c r="K15" i="26"/>
  <c r="M15" i="26"/>
  <c r="O15" i="26"/>
  <c r="Q15" i="26"/>
  <c r="V15" i="26"/>
  <c r="G16" i="26"/>
  <c r="M16" i="26" s="1"/>
  <c r="I16" i="26"/>
  <c r="K16" i="26"/>
  <c r="O16" i="26"/>
  <c r="Q16" i="26"/>
  <c r="V16" i="26"/>
  <c r="G17" i="26"/>
  <c r="M17" i="26" s="1"/>
  <c r="I17" i="26"/>
  <c r="K17" i="26"/>
  <c r="O17" i="26"/>
  <c r="Q17" i="26"/>
  <c r="V17" i="26"/>
  <c r="G18" i="26"/>
  <c r="M18" i="26" s="1"/>
  <c r="I18" i="26"/>
  <c r="K18" i="26"/>
  <c r="O18" i="26"/>
  <c r="Q18" i="26"/>
  <c r="V18" i="26"/>
  <c r="G19" i="26"/>
  <c r="I19" i="26"/>
  <c r="K19" i="26"/>
  <c r="O19" i="26"/>
  <c r="Q19" i="26"/>
  <c r="V19" i="26"/>
  <c r="G20" i="26"/>
  <c r="M20" i="26" s="1"/>
  <c r="I20" i="26"/>
  <c r="K20" i="26"/>
  <c r="O20" i="26"/>
  <c r="Q20" i="26"/>
  <c r="V20" i="26"/>
  <c r="G21" i="26"/>
  <c r="I21" i="26"/>
  <c r="K21" i="26"/>
  <c r="M21" i="26"/>
  <c r="O21" i="26"/>
  <c r="Q21" i="26"/>
  <c r="V21" i="26"/>
  <c r="G22" i="26"/>
  <c r="I22" i="26"/>
  <c r="K22" i="26"/>
  <c r="M22" i="26"/>
  <c r="O22" i="26"/>
  <c r="Q22" i="26"/>
  <c r="V22" i="26"/>
  <c r="G23" i="26"/>
  <c r="M23" i="26" s="1"/>
  <c r="I23" i="26"/>
  <c r="K23" i="26"/>
  <c r="O23" i="26"/>
  <c r="Q23" i="26"/>
  <c r="V23" i="26"/>
  <c r="G24" i="26"/>
  <c r="M24" i="26" s="1"/>
  <c r="I24" i="26"/>
  <c r="K24" i="26"/>
  <c r="O24" i="26"/>
  <c r="Q24" i="26"/>
  <c r="V24" i="26"/>
  <c r="G25" i="26"/>
  <c r="M25" i="26" s="1"/>
  <c r="I25" i="26"/>
  <c r="K25" i="26"/>
  <c r="O25" i="26"/>
  <c r="Q25" i="26"/>
  <c r="V25" i="26"/>
  <c r="G26" i="26"/>
  <c r="I26" i="26"/>
  <c r="K26" i="26"/>
  <c r="M26" i="26"/>
  <c r="O26" i="26"/>
  <c r="Q26" i="26"/>
  <c r="V26" i="26"/>
  <c r="G27" i="26"/>
  <c r="M27" i="26" s="1"/>
  <c r="I27" i="26"/>
  <c r="K27" i="26"/>
  <c r="O27" i="26"/>
  <c r="Q27" i="26"/>
  <c r="V27" i="26"/>
  <c r="G28" i="26"/>
  <c r="M28" i="26" s="1"/>
  <c r="I28" i="26"/>
  <c r="K28" i="26"/>
  <c r="O28" i="26"/>
  <c r="Q28" i="26"/>
  <c r="V28" i="26"/>
  <c r="G29" i="26"/>
  <c r="M29" i="26" s="1"/>
  <c r="I29" i="26"/>
  <c r="K29" i="26"/>
  <c r="O29" i="26"/>
  <c r="Q29" i="26"/>
  <c r="V29" i="26"/>
  <c r="G30" i="26"/>
  <c r="M30" i="26" s="1"/>
  <c r="I30" i="26"/>
  <c r="K30" i="26"/>
  <c r="O30" i="26"/>
  <c r="Q30" i="26"/>
  <c r="V30" i="26"/>
  <c r="G31" i="26"/>
  <c r="M31" i="26" s="1"/>
  <c r="I31" i="26"/>
  <c r="K31" i="26"/>
  <c r="O31" i="26"/>
  <c r="Q31" i="26"/>
  <c r="V31" i="26"/>
  <c r="G32" i="26"/>
  <c r="M32" i="26" s="1"/>
  <c r="I32" i="26"/>
  <c r="K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37" i="26"/>
  <c r="M37" i="26" s="1"/>
  <c r="I37" i="26"/>
  <c r="K37" i="26"/>
  <c r="O37" i="26"/>
  <c r="Q37" i="26"/>
  <c r="V37" i="26"/>
  <c r="G38" i="26"/>
  <c r="M38" i="26" s="1"/>
  <c r="I38" i="26"/>
  <c r="K38" i="26"/>
  <c r="O38" i="26"/>
  <c r="Q38" i="26"/>
  <c r="V38" i="26"/>
  <c r="G39" i="26"/>
  <c r="M39" i="26" s="1"/>
  <c r="I39" i="26"/>
  <c r="K39" i="26"/>
  <c r="O39" i="26"/>
  <c r="Q39" i="26"/>
  <c r="V39" i="26"/>
  <c r="G40" i="26"/>
  <c r="M40" i="26" s="1"/>
  <c r="I40" i="26"/>
  <c r="K40" i="26"/>
  <c r="O40" i="26"/>
  <c r="Q40" i="26"/>
  <c r="V40" i="26"/>
  <c r="G41" i="26"/>
  <c r="I41" i="26"/>
  <c r="K41" i="26"/>
  <c r="M41" i="26"/>
  <c r="O41" i="26"/>
  <c r="Q41" i="26"/>
  <c r="V41" i="26"/>
  <c r="G42" i="26"/>
  <c r="M42" i="26" s="1"/>
  <c r="I42" i="26"/>
  <c r="K42" i="26"/>
  <c r="O42" i="26"/>
  <c r="Q42" i="26"/>
  <c r="V42" i="26"/>
  <c r="G43" i="26"/>
  <c r="M43" i="26" s="1"/>
  <c r="I43" i="26"/>
  <c r="K43" i="26"/>
  <c r="O43" i="26"/>
  <c r="Q43" i="26"/>
  <c r="V43" i="26"/>
  <c r="G44" i="26"/>
  <c r="M44" i="26" s="1"/>
  <c r="I44" i="26"/>
  <c r="K44" i="26"/>
  <c r="O44" i="26"/>
  <c r="Q44" i="26"/>
  <c r="V44" i="26"/>
  <c r="G45" i="26"/>
  <c r="I45" i="26"/>
  <c r="K45" i="26"/>
  <c r="M45" i="26"/>
  <c r="O45" i="26"/>
  <c r="Q45" i="26"/>
  <c r="V45" i="26"/>
  <c r="G46" i="26"/>
  <c r="M46" i="26" s="1"/>
  <c r="I46" i="26"/>
  <c r="K46" i="26"/>
  <c r="O46" i="26"/>
  <c r="Q46" i="26"/>
  <c r="V46" i="26"/>
  <c r="G47" i="26"/>
  <c r="M47" i="26" s="1"/>
  <c r="I47" i="26"/>
  <c r="K47" i="26"/>
  <c r="O47" i="26"/>
  <c r="Q47" i="26"/>
  <c r="V47" i="26"/>
  <c r="G48" i="26"/>
  <c r="M48" i="26" s="1"/>
  <c r="I48" i="26"/>
  <c r="K48" i="26"/>
  <c r="O48" i="26"/>
  <c r="Q48" i="26"/>
  <c r="V48" i="26"/>
  <c r="G49" i="26"/>
  <c r="M49" i="26" s="1"/>
  <c r="I49" i="26"/>
  <c r="K49" i="26"/>
  <c r="O49" i="26"/>
  <c r="Q49" i="26"/>
  <c r="V49" i="26"/>
  <c r="G50" i="26"/>
  <c r="M50" i="26" s="1"/>
  <c r="I50" i="26"/>
  <c r="K50" i="26"/>
  <c r="O50" i="26"/>
  <c r="Q50" i="26"/>
  <c r="V50" i="26"/>
  <c r="G51" i="26"/>
  <c r="M51" i="26" s="1"/>
  <c r="I51" i="26"/>
  <c r="K51" i="26"/>
  <c r="O51" i="26"/>
  <c r="Q51" i="26"/>
  <c r="V51" i="26"/>
  <c r="G52" i="26"/>
  <c r="M52" i="26" s="1"/>
  <c r="I52" i="26"/>
  <c r="K52" i="26"/>
  <c r="O52" i="26"/>
  <c r="Q52" i="26"/>
  <c r="V52" i="26"/>
  <c r="G53" i="26"/>
  <c r="I53" i="26"/>
  <c r="K53" i="26"/>
  <c r="M53" i="26"/>
  <c r="O53" i="26"/>
  <c r="Q53" i="26"/>
  <c r="V53" i="26"/>
  <c r="G54" i="26"/>
  <c r="M54" i="26" s="1"/>
  <c r="I54" i="26"/>
  <c r="K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M58" i="26" s="1"/>
  <c r="I58" i="26"/>
  <c r="K58" i="26"/>
  <c r="O58" i="26"/>
  <c r="Q58" i="26"/>
  <c r="V58" i="26"/>
  <c r="G59" i="26"/>
  <c r="M59" i="26" s="1"/>
  <c r="I59" i="26"/>
  <c r="K59" i="26"/>
  <c r="O59" i="26"/>
  <c r="Q59" i="26"/>
  <c r="V59" i="26"/>
  <c r="G60" i="26"/>
  <c r="M60" i="26" s="1"/>
  <c r="I60" i="26"/>
  <c r="K60" i="26"/>
  <c r="O60" i="26"/>
  <c r="Q60" i="26"/>
  <c r="V60" i="26"/>
  <c r="G61" i="26"/>
  <c r="M61" i="26" s="1"/>
  <c r="I61" i="26"/>
  <c r="K61" i="26"/>
  <c r="O61" i="26"/>
  <c r="Q61" i="26"/>
  <c r="V61" i="26"/>
  <c r="G62" i="26"/>
  <c r="I62" i="26"/>
  <c r="K62" i="26"/>
  <c r="M62" i="26"/>
  <c r="O62" i="26"/>
  <c r="Q62" i="26"/>
  <c r="V62" i="26"/>
  <c r="G63" i="26"/>
  <c r="I63" i="26"/>
  <c r="K63" i="26"/>
  <c r="M63" i="26"/>
  <c r="O63" i="26"/>
  <c r="Q63" i="26"/>
  <c r="V63" i="26"/>
  <c r="G64" i="26"/>
  <c r="M64" i="26" s="1"/>
  <c r="I64" i="26"/>
  <c r="K64" i="26"/>
  <c r="O64" i="26"/>
  <c r="Q64" i="26"/>
  <c r="V64" i="26"/>
  <c r="G65" i="26"/>
  <c r="M65" i="26" s="1"/>
  <c r="I65" i="26"/>
  <c r="K65" i="26"/>
  <c r="O65" i="26"/>
  <c r="Q65" i="26"/>
  <c r="V65" i="26"/>
  <c r="G66" i="26"/>
  <c r="M66" i="26" s="1"/>
  <c r="I66" i="26"/>
  <c r="K66" i="26"/>
  <c r="O66" i="26"/>
  <c r="Q66" i="26"/>
  <c r="V66" i="26"/>
  <c r="G67" i="26"/>
  <c r="M67" i="26" s="1"/>
  <c r="I67" i="26"/>
  <c r="K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M76" i="26" s="1"/>
  <c r="I76" i="26"/>
  <c r="K76" i="26"/>
  <c r="O76" i="26"/>
  <c r="Q76" i="26"/>
  <c r="V76" i="26"/>
  <c r="G77" i="26"/>
  <c r="I77" i="26"/>
  <c r="K77" i="26"/>
  <c r="M77" i="26"/>
  <c r="O77" i="26"/>
  <c r="Q77" i="26"/>
  <c r="V77" i="26"/>
  <c r="G78" i="26"/>
  <c r="M78" i="26" s="1"/>
  <c r="I78" i="26"/>
  <c r="K78" i="26"/>
  <c r="O78" i="26"/>
  <c r="Q78" i="26"/>
  <c r="V78" i="26"/>
  <c r="G79" i="26"/>
  <c r="M79" i="26" s="1"/>
  <c r="I79" i="26"/>
  <c r="K79" i="26"/>
  <c r="O79" i="26"/>
  <c r="Q79" i="26"/>
  <c r="V79" i="26"/>
  <c r="G80" i="26"/>
  <c r="M80" i="26" s="1"/>
  <c r="I80" i="26"/>
  <c r="K80" i="26"/>
  <c r="O80" i="26"/>
  <c r="Q80" i="26"/>
  <c r="V80" i="26"/>
  <c r="G81" i="26"/>
  <c r="I81" i="26"/>
  <c r="K81" i="26"/>
  <c r="M81" i="26"/>
  <c r="O81" i="26"/>
  <c r="Q81" i="26"/>
  <c r="V81" i="26"/>
  <c r="G82" i="26"/>
  <c r="M82" i="26" s="1"/>
  <c r="I82" i="26"/>
  <c r="K82" i="26"/>
  <c r="O82" i="26"/>
  <c r="Q82" i="26"/>
  <c r="V82" i="26"/>
  <c r="G83" i="26"/>
  <c r="M83" i="26" s="1"/>
  <c r="I83" i="26"/>
  <c r="K83" i="26"/>
  <c r="O83" i="26"/>
  <c r="Q83" i="26"/>
  <c r="V83" i="26"/>
  <c r="G84" i="26"/>
  <c r="M84" i="26" s="1"/>
  <c r="I84" i="26"/>
  <c r="K84" i="26"/>
  <c r="O84" i="26"/>
  <c r="Q84" i="26"/>
  <c r="V84" i="26"/>
  <c r="G85" i="26"/>
  <c r="M85" i="26" s="1"/>
  <c r="I85" i="26"/>
  <c r="K85" i="26"/>
  <c r="O85" i="26"/>
  <c r="Q85" i="26"/>
  <c r="V85" i="26"/>
  <c r="G86" i="26"/>
  <c r="M86" i="26" s="1"/>
  <c r="I86" i="26"/>
  <c r="K86" i="26"/>
  <c r="O86" i="26"/>
  <c r="Q86" i="26"/>
  <c r="V86" i="26"/>
  <c r="G87" i="26"/>
  <c r="M87" i="26" s="1"/>
  <c r="I87" i="26"/>
  <c r="K87" i="26"/>
  <c r="O87" i="26"/>
  <c r="Q87" i="26"/>
  <c r="V87" i="26"/>
  <c r="G88" i="26"/>
  <c r="I88" i="26"/>
  <c r="K88" i="26"/>
  <c r="M88" i="26"/>
  <c r="O88" i="26"/>
  <c r="Q88" i="26"/>
  <c r="V88" i="26"/>
  <c r="G89" i="26"/>
  <c r="I89" i="26"/>
  <c r="K89" i="26"/>
  <c r="M89" i="26"/>
  <c r="O89" i="26"/>
  <c r="Q89" i="26"/>
  <c r="V89" i="26"/>
  <c r="G90" i="26"/>
  <c r="M90" i="26" s="1"/>
  <c r="I90" i="26"/>
  <c r="K90" i="26"/>
  <c r="O90" i="26"/>
  <c r="Q90" i="26"/>
  <c r="V90" i="26"/>
  <c r="G91" i="26"/>
  <c r="I91" i="26"/>
  <c r="K91" i="26"/>
  <c r="M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M96" i="26" s="1"/>
  <c r="I96" i="26"/>
  <c r="K96" i="26"/>
  <c r="O96" i="26"/>
  <c r="Q96" i="26"/>
  <c r="V96" i="26"/>
  <c r="G97" i="26"/>
  <c r="M97" i="26" s="1"/>
  <c r="I97" i="26"/>
  <c r="K97" i="26"/>
  <c r="O97" i="26"/>
  <c r="Q97" i="26"/>
  <c r="V97" i="26"/>
  <c r="G98" i="26"/>
  <c r="M98" i="26" s="1"/>
  <c r="I98" i="26"/>
  <c r="K98" i="26"/>
  <c r="O98" i="26"/>
  <c r="Q98" i="26"/>
  <c r="V98" i="26"/>
  <c r="G99" i="26"/>
  <c r="I99" i="26"/>
  <c r="K99" i="26"/>
  <c r="M99" i="26"/>
  <c r="O99" i="26"/>
  <c r="Q99" i="26"/>
  <c r="V99" i="26"/>
  <c r="G100" i="26"/>
  <c r="I100" i="26"/>
  <c r="K100" i="26"/>
  <c r="M100" i="26"/>
  <c r="O100" i="26"/>
  <c r="Q100" i="26"/>
  <c r="V100" i="26"/>
  <c r="G101" i="26"/>
  <c r="I101" i="26"/>
  <c r="K101" i="26"/>
  <c r="M101" i="26"/>
  <c r="O101" i="26"/>
  <c r="Q101" i="26"/>
  <c r="V101" i="26"/>
  <c r="G102" i="26"/>
  <c r="M102" i="26" s="1"/>
  <c r="I102" i="26"/>
  <c r="K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M106" i="26" s="1"/>
  <c r="I106" i="26"/>
  <c r="K106" i="26"/>
  <c r="O106" i="26"/>
  <c r="Q106" i="26"/>
  <c r="V106" i="26"/>
  <c r="G107" i="26"/>
  <c r="M107" i="26" s="1"/>
  <c r="I107" i="26"/>
  <c r="K107" i="26"/>
  <c r="O107" i="26"/>
  <c r="Q107" i="26"/>
  <c r="V107" i="26"/>
  <c r="G108" i="26"/>
  <c r="M108" i="26" s="1"/>
  <c r="I108" i="26"/>
  <c r="K108" i="26"/>
  <c r="O108" i="26"/>
  <c r="Q108" i="26"/>
  <c r="V108" i="26"/>
  <c r="G109" i="26"/>
  <c r="M109" i="26" s="1"/>
  <c r="I109" i="26"/>
  <c r="K109" i="26"/>
  <c r="O109" i="26"/>
  <c r="Q109" i="26"/>
  <c r="V109" i="26"/>
  <c r="G110" i="26"/>
  <c r="I110" i="26"/>
  <c r="K110" i="26"/>
  <c r="M110" i="26"/>
  <c r="O110" i="26"/>
  <c r="Q110" i="26"/>
  <c r="V110" i="26"/>
  <c r="G112" i="26"/>
  <c r="I112" i="26"/>
  <c r="K112" i="26"/>
  <c r="M112" i="26"/>
  <c r="O112" i="26"/>
  <c r="O111" i="26" s="1"/>
  <c r="Q112" i="26"/>
  <c r="V112" i="26"/>
  <c r="G113" i="26"/>
  <c r="I113" i="26"/>
  <c r="K113" i="26"/>
  <c r="M113" i="26"/>
  <c r="O113" i="26"/>
  <c r="Q113" i="26"/>
  <c r="V113" i="26"/>
  <c r="G114" i="26"/>
  <c r="M114" i="26" s="1"/>
  <c r="I114" i="26"/>
  <c r="K114" i="26"/>
  <c r="O114" i="26"/>
  <c r="Q114" i="26"/>
  <c r="V114" i="26"/>
  <c r="G115" i="26"/>
  <c r="M115" i="26" s="1"/>
  <c r="I115" i="26"/>
  <c r="K115" i="26"/>
  <c r="O115" i="26"/>
  <c r="Q115" i="26"/>
  <c r="V115" i="26"/>
  <c r="G116" i="26"/>
  <c r="M116" i="26" s="1"/>
  <c r="I116" i="26"/>
  <c r="K116" i="26"/>
  <c r="O116" i="26"/>
  <c r="Q116" i="26"/>
  <c r="V116" i="26"/>
  <c r="G117" i="26"/>
  <c r="I117" i="26"/>
  <c r="K117" i="26"/>
  <c r="M117" i="26"/>
  <c r="O117" i="26"/>
  <c r="Q117" i="26"/>
  <c r="V117" i="26"/>
  <c r="G118" i="26"/>
  <c r="M118" i="26" s="1"/>
  <c r="I118" i="26"/>
  <c r="K118" i="26"/>
  <c r="O118" i="26"/>
  <c r="Q118" i="26"/>
  <c r="V118" i="26"/>
  <c r="G119" i="26"/>
  <c r="M119" i="26" s="1"/>
  <c r="I119" i="26"/>
  <c r="K119" i="26"/>
  <c r="O119" i="26"/>
  <c r="Q119" i="26"/>
  <c r="V119" i="26"/>
  <c r="G120" i="26"/>
  <c r="M120" i="26" s="1"/>
  <c r="I120" i="26"/>
  <c r="K120" i="26"/>
  <c r="O120" i="26"/>
  <c r="Q120" i="26"/>
  <c r="V120" i="26"/>
  <c r="G121" i="26"/>
  <c r="M121" i="26" s="1"/>
  <c r="I121" i="26"/>
  <c r="K121" i="26"/>
  <c r="O121" i="26"/>
  <c r="Q121" i="26"/>
  <c r="V121" i="26"/>
  <c r="Q122" i="26"/>
  <c r="G123" i="26"/>
  <c r="M123" i="26" s="1"/>
  <c r="M122" i="26" s="1"/>
  <c r="I123" i="26"/>
  <c r="I122" i="26" s="1"/>
  <c r="K123" i="26"/>
  <c r="K122" i="26" s="1"/>
  <c r="O123" i="26"/>
  <c r="O122" i="26" s="1"/>
  <c r="Q123" i="26"/>
  <c r="V123" i="26"/>
  <c r="V122" i="26" s="1"/>
  <c r="AE125" i="26"/>
  <c r="F56" i="1" s="1"/>
  <c r="G9" i="25"/>
  <c r="I9" i="25"/>
  <c r="K9" i="25"/>
  <c r="O9" i="25"/>
  <c r="Q9" i="25"/>
  <c r="V9" i="25"/>
  <c r="G10" i="25"/>
  <c r="I10" i="25"/>
  <c r="K10" i="25"/>
  <c r="M10" i="25"/>
  <c r="O10" i="25"/>
  <c r="Q10" i="25"/>
  <c r="V10" i="25"/>
  <c r="G11" i="25"/>
  <c r="M11" i="25" s="1"/>
  <c r="I11" i="25"/>
  <c r="K11" i="25"/>
  <c r="O11" i="25"/>
  <c r="Q11" i="25"/>
  <c r="V11" i="25"/>
  <c r="G12" i="25"/>
  <c r="I12" i="25"/>
  <c r="K12" i="25"/>
  <c r="M12" i="25"/>
  <c r="O12" i="25"/>
  <c r="Q12" i="25"/>
  <c r="V12" i="25"/>
  <c r="G13" i="25"/>
  <c r="M13" i="25" s="1"/>
  <c r="I13" i="25"/>
  <c r="K13" i="25"/>
  <c r="O13" i="25"/>
  <c r="Q13" i="25"/>
  <c r="V13" i="25"/>
  <c r="G14" i="25"/>
  <c r="M14" i="25" s="1"/>
  <c r="I14" i="25"/>
  <c r="K14" i="25"/>
  <c r="O14" i="25"/>
  <c r="Q14" i="25"/>
  <c r="V14" i="25"/>
  <c r="G15" i="25"/>
  <c r="I15" i="25"/>
  <c r="K15" i="25"/>
  <c r="M15" i="25"/>
  <c r="O15" i="25"/>
  <c r="Q15" i="25"/>
  <c r="V15" i="25"/>
  <c r="G16" i="25"/>
  <c r="M16" i="25" s="1"/>
  <c r="I16" i="25"/>
  <c r="K16" i="25"/>
  <c r="O16" i="25"/>
  <c r="Q16" i="25"/>
  <c r="V16" i="25"/>
  <c r="G17" i="25"/>
  <c r="M17" i="25" s="1"/>
  <c r="I17" i="25"/>
  <c r="K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M21" i="25" s="1"/>
  <c r="I21" i="25"/>
  <c r="K21" i="25"/>
  <c r="O21" i="25"/>
  <c r="Q21" i="25"/>
  <c r="V21" i="25"/>
  <c r="G22" i="25"/>
  <c r="I22" i="25"/>
  <c r="K22" i="25"/>
  <c r="M22" i="25"/>
  <c r="O22" i="25"/>
  <c r="Q22" i="25"/>
  <c r="V22" i="25"/>
  <c r="G23" i="25"/>
  <c r="M23" i="25" s="1"/>
  <c r="I23" i="25"/>
  <c r="K23" i="25"/>
  <c r="O23" i="25"/>
  <c r="Q23" i="25"/>
  <c r="V23" i="25"/>
  <c r="G24" i="25"/>
  <c r="M24" i="25" s="1"/>
  <c r="I24" i="25"/>
  <c r="K24" i="25"/>
  <c r="O24" i="25"/>
  <c r="Q24" i="25"/>
  <c r="V24" i="25"/>
  <c r="G25" i="25"/>
  <c r="M25" i="25" s="1"/>
  <c r="I25" i="25"/>
  <c r="K25" i="25"/>
  <c r="O25" i="25"/>
  <c r="Q25" i="25"/>
  <c r="V25" i="25"/>
  <c r="G26" i="25"/>
  <c r="I26" i="25"/>
  <c r="K26" i="25"/>
  <c r="M26" i="25"/>
  <c r="O26" i="25"/>
  <c r="Q26" i="25"/>
  <c r="V26" i="25"/>
  <c r="G27" i="25"/>
  <c r="M27" i="25" s="1"/>
  <c r="I27" i="25"/>
  <c r="K27" i="25"/>
  <c r="O27" i="25"/>
  <c r="Q27" i="25"/>
  <c r="V27" i="25"/>
  <c r="G28" i="25"/>
  <c r="M28" i="25" s="1"/>
  <c r="I28" i="25"/>
  <c r="K28" i="25"/>
  <c r="O28" i="25"/>
  <c r="Q28" i="25"/>
  <c r="V28" i="25"/>
  <c r="G29" i="25"/>
  <c r="M29" i="25" s="1"/>
  <c r="I29" i="25"/>
  <c r="K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M34" i="25" s="1"/>
  <c r="I34" i="25"/>
  <c r="K34" i="25"/>
  <c r="O34" i="25"/>
  <c r="Q34" i="25"/>
  <c r="V34" i="25"/>
  <c r="G35" i="25"/>
  <c r="M35" i="25" s="1"/>
  <c r="I35" i="25"/>
  <c r="K35" i="25"/>
  <c r="O35" i="25"/>
  <c r="Q35" i="25"/>
  <c r="V35" i="25"/>
  <c r="G36" i="25"/>
  <c r="M36" i="25" s="1"/>
  <c r="I36" i="25"/>
  <c r="K36" i="25"/>
  <c r="O36" i="25"/>
  <c r="Q36" i="25"/>
  <c r="V36" i="25"/>
  <c r="G37" i="25"/>
  <c r="M37" i="25" s="1"/>
  <c r="I37" i="25"/>
  <c r="K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M42" i="25" s="1"/>
  <c r="I42" i="25"/>
  <c r="K42" i="25"/>
  <c r="O42" i="25"/>
  <c r="Q42" i="25"/>
  <c r="V42" i="25"/>
  <c r="G44" i="25"/>
  <c r="G43" i="25" s="1"/>
  <c r="I44" i="25"/>
  <c r="K44" i="25"/>
  <c r="O44" i="25"/>
  <c r="O43" i="25" s="1"/>
  <c r="Q44" i="25"/>
  <c r="Q43" i="25" s="1"/>
  <c r="V44" i="25"/>
  <c r="V43" i="25" s="1"/>
  <c r="G45" i="25"/>
  <c r="I45" i="25"/>
  <c r="K45" i="25"/>
  <c r="M45" i="25"/>
  <c r="O45" i="25"/>
  <c r="Q45" i="25"/>
  <c r="V45" i="25"/>
  <c r="G46" i="25"/>
  <c r="I46" i="25"/>
  <c r="I43" i="25" s="1"/>
  <c r="K46" i="25"/>
  <c r="M46" i="25"/>
  <c r="O46" i="25"/>
  <c r="Q46" i="25"/>
  <c r="V46" i="25"/>
  <c r="O47" i="25"/>
  <c r="G48" i="25"/>
  <c r="M48" i="25" s="1"/>
  <c r="M47" i="25" s="1"/>
  <c r="I48" i="25"/>
  <c r="I47" i="25" s="1"/>
  <c r="K48" i="25"/>
  <c r="K47" i="25" s="1"/>
  <c r="O48" i="25"/>
  <c r="Q48" i="25"/>
  <c r="Q47" i="25" s="1"/>
  <c r="V48" i="25"/>
  <c r="V47" i="25" s="1"/>
  <c r="O49" i="25"/>
  <c r="Q49" i="25"/>
  <c r="G50" i="25"/>
  <c r="M50" i="25" s="1"/>
  <c r="M49" i="25" s="1"/>
  <c r="I50" i="25"/>
  <c r="I49" i="25" s="1"/>
  <c r="K50" i="25"/>
  <c r="K49" i="25" s="1"/>
  <c r="O50" i="25"/>
  <c r="Q50" i="25"/>
  <c r="V50" i="25"/>
  <c r="V49" i="25" s="1"/>
  <c r="O51" i="25"/>
  <c r="G52" i="25"/>
  <c r="I52" i="25"/>
  <c r="K52" i="25"/>
  <c r="M52" i="25"/>
  <c r="O52" i="25"/>
  <c r="Q52" i="25"/>
  <c r="Q51" i="25" s="1"/>
  <c r="V52" i="25"/>
  <c r="G53" i="25"/>
  <c r="I53" i="25"/>
  <c r="K53" i="25"/>
  <c r="M53" i="25"/>
  <c r="O53" i="25"/>
  <c r="Q53" i="25"/>
  <c r="V53" i="25"/>
  <c r="G54" i="25"/>
  <c r="M54" i="25" s="1"/>
  <c r="I54" i="25"/>
  <c r="K54" i="25"/>
  <c r="O54" i="25"/>
  <c r="Q54" i="25"/>
  <c r="V54" i="25"/>
  <c r="G55" i="25"/>
  <c r="M55" i="25" s="1"/>
  <c r="I55" i="25"/>
  <c r="K55" i="25"/>
  <c r="O55" i="25"/>
  <c r="Q55" i="25"/>
  <c r="V55" i="25"/>
  <c r="G56" i="25"/>
  <c r="M56" i="25" s="1"/>
  <c r="I56" i="25"/>
  <c r="K56" i="25"/>
  <c r="O56" i="25"/>
  <c r="Q56" i="25"/>
  <c r="V56" i="25"/>
  <c r="AE58" i="25"/>
  <c r="F57" i="1" s="1"/>
  <c r="G9" i="24"/>
  <c r="I9" i="24"/>
  <c r="K9" i="24"/>
  <c r="M9" i="24"/>
  <c r="O9" i="24"/>
  <c r="Q9" i="24"/>
  <c r="V9" i="24"/>
  <c r="G10" i="24"/>
  <c r="I10" i="24"/>
  <c r="K10" i="24"/>
  <c r="M10" i="24"/>
  <c r="O10" i="24"/>
  <c r="Q10" i="24"/>
  <c r="V10" i="24"/>
  <c r="G11" i="24"/>
  <c r="M11" i="24" s="1"/>
  <c r="I11" i="24"/>
  <c r="K11" i="24"/>
  <c r="O11" i="24"/>
  <c r="Q11" i="24"/>
  <c r="V11" i="24"/>
  <c r="G12" i="24"/>
  <c r="M12" i="24" s="1"/>
  <c r="I12" i="24"/>
  <c r="K12" i="24"/>
  <c r="O12" i="24"/>
  <c r="Q12" i="24"/>
  <c r="V12" i="24"/>
  <c r="G13" i="24"/>
  <c r="M13" i="24" s="1"/>
  <c r="I13" i="24"/>
  <c r="K13" i="24"/>
  <c r="O13" i="24"/>
  <c r="Q13" i="24"/>
  <c r="V13" i="24"/>
  <c r="G14" i="24"/>
  <c r="M14" i="24" s="1"/>
  <c r="I14" i="24"/>
  <c r="K14" i="24"/>
  <c r="O14" i="24"/>
  <c r="Q14" i="24"/>
  <c r="V14" i="24"/>
  <c r="G15" i="24"/>
  <c r="M15" i="24" s="1"/>
  <c r="I15" i="24"/>
  <c r="K15" i="24"/>
  <c r="O15" i="24"/>
  <c r="Q15" i="24"/>
  <c r="V15" i="24"/>
  <c r="G16" i="24"/>
  <c r="M16" i="24" s="1"/>
  <c r="I16" i="24"/>
  <c r="K16" i="24"/>
  <c r="O16" i="24"/>
  <c r="Q16" i="24"/>
  <c r="V16" i="24"/>
  <c r="G17" i="24"/>
  <c r="M17" i="24" s="1"/>
  <c r="I17" i="24"/>
  <c r="K17" i="24"/>
  <c r="O17" i="24"/>
  <c r="Q17" i="24"/>
  <c r="V17" i="24"/>
  <c r="G18" i="24"/>
  <c r="M18" i="24" s="1"/>
  <c r="I18" i="24"/>
  <c r="K18" i="24"/>
  <c r="O18" i="24"/>
  <c r="Q18" i="24"/>
  <c r="V18" i="24"/>
  <c r="G19" i="24"/>
  <c r="I19" i="24"/>
  <c r="K19" i="24"/>
  <c r="M19" i="24"/>
  <c r="O19" i="24"/>
  <c r="Q19" i="24"/>
  <c r="V19" i="24"/>
  <c r="G21" i="24"/>
  <c r="I21" i="24"/>
  <c r="I20" i="24" s="1"/>
  <c r="K21" i="24"/>
  <c r="M21" i="24"/>
  <c r="O21" i="24"/>
  <c r="Q21" i="24"/>
  <c r="V21" i="24"/>
  <c r="G22" i="24"/>
  <c r="M22" i="24" s="1"/>
  <c r="I22" i="24"/>
  <c r="K22" i="24"/>
  <c r="O22" i="24"/>
  <c r="Q22" i="24"/>
  <c r="V22" i="24"/>
  <c r="G23" i="24"/>
  <c r="I23" i="24"/>
  <c r="K23" i="24"/>
  <c r="O23" i="24"/>
  <c r="Q23" i="24"/>
  <c r="V23" i="24"/>
  <c r="G24" i="24"/>
  <c r="M24" i="24" s="1"/>
  <c r="I24" i="24"/>
  <c r="K24" i="24"/>
  <c r="O24" i="24"/>
  <c r="Q24" i="24"/>
  <c r="V24" i="24"/>
  <c r="G25" i="24"/>
  <c r="M25" i="24" s="1"/>
  <c r="I25" i="24"/>
  <c r="K25" i="24"/>
  <c r="O25" i="24"/>
  <c r="Q25" i="24"/>
  <c r="V25" i="24"/>
  <c r="G26" i="24"/>
  <c r="M26" i="24" s="1"/>
  <c r="I26" i="24"/>
  <c r="K26" i="24"/>
  <c r="O26" i="24"/>
  <c r="Q26" i="24"/>
  <c r="V26" i="24"/>
  <c r="G28" i="24"/>
  <c r="I28" i="24"/>
  <c r="K28" i="24"/>
  <c r="O28" i="24"/>
  <c r="Q28" i="24"/>
  <c r="V28" i="24"/>
  <c r="G30" i="24"/>
  <c r="I30" i="24"/>
  <c r="K30" i="24"/>
  <c r="M30" i="24"/>
  <c r="O30" i="24"/>
  <c r="Q30" i="24"/>
  <c r="V30" i="24"/>
  <c r="G32" i="24"/>
  <c r="M32" i="24" s="1"/>
  <c r="I32" i="24"/>
  <c r="K32" i="24"/>
  <c r="O32" i="24"/>
  <c r="Q32" i="24"/>
  <c r="V32" i="24"/>
  <c r="G34" i="24"/>
  <c r="I34" i="24"/>
  <c r="K34" i="24"/>
  <c r="M34" i="24"/>
  <c r="O34" i="24"/>
  <c r="Q34" i="24"/>
  <c r="V34" i="24"/>
  <c r="G36" i="24"/>
  <c r="M36" i="24" s="1"/>
  <c r="I36" i="24"/>
  <c r="K36" i="24"/>
  <c r="O36" i="24"/>
  <c r="Q36" i="24"/>
  <c r="V36" i="24"/>
  <c r="G37" i="24"/>
  <c r="I37" i="24"/>
  <c r="K37" i="24"/>
  <c r="M37" i="24"/>
  <c r="O37" i="24"/>
  <c r="Q37" i="24"/>
  <c r="V37" i="24"/>
  <c r="G38" i="24"/>
  <c r="M38" i="24" s="1"/>
  <c r="I38" i="24"/>
  <c r="K38" i="24"/>
  <c r="O38" i="24"/>
  <c r="Q38" i="24"/>
  <c r="V38" i="24"/>
  <c r="G39" i="24"/>
  <c r="M39" i="24" s="1"/>
  <c r="I39" i="24"/>
  <c r="K39" i="24"/>
  <c r="O39" i="24"/>
  <c r="Q39" i="24"/>
  <c r="V39" i="24"/>
  <c r="G40" i="24"/>
  <c r="M40" i="24" s="1"/>
  <c r="I40" i="24"/>
  <c r="K40" i="24"/>
  <c r="O40" i="24"/>
  <c r="Q40" i="24"/>
  <c r="V40" i="24"/>
  <c r="G41" i="24"/>
  <c r="M41" i="24" s="1"/>
  <c r="I41" i="24"/>
  <c r="K41" i="24"/>
  <c r="O41" i="24"/>
  <c r="Q41" i="24"/>
  <c r="V41" i="24"/>
  <c r="G42" i="24"/>
  <c r="M42" i="24" s="1"/>
  <c r="I42" i="24"/>
  <c r="K42" i="24"/>
  <c r="O42" i="24"/>
  <c r="Q42" i="24"/>
  <c r="V42" i="24"/>
  <c r="G44" i="24"/>
  <c r="I44" i="24"/>
  <c r="K44" i="24"/>
  <c r="O44" i="24"/>
  <c r="Q44" i="24"/>
  <c r="V44" i="24"/>
  <c r="G45" i="24"/>
  <c r="I45" i="24"/>
  <c r="K45" i="24"/>
  <c r="M45" i="24"/>
  <c r="O45" i="24"/>
  <c r="Q45" i="24"/>
  <c r="V45" i="24"/>
  <c r="G46" i="24"/>
  <c r="M46" i="24" s="1"/>
  <c r="I46" i="24"/>
  <c r="K46" i="24"/>
  <c r="O46" i="24"/>
  <c r="Q46" i="24"/>
  <c r="V46" i="24"/>
  <c r="G47" i="24"/>
  <c r="I47" i="24"/>
  <c r="K47" i="24"/>
  <c r="M47" i="24"/>
  <c r="O47" i="24"/>
  <c r="Q47" i="24"/>
  <c r="V47" i="24"/>
  <c r="G48" i="24"/>
  <c r="M48" i="24" s="1"/>
  <c r="I48" i="24"/>
  <c r="K48" i="24"/>
  <c r="O48" i="24"/>
  <c r="Q48" i="24"/>
  <c r="V48" i="24"/>
  <c r="G49" i="24"/>
  <c r="I49" i="24"/>
  <c r="K49" i="24"/>
  <c r="M49" i="24"/>
  <c r="O49" i="24"/>
  <c r="Q49" i="24"/>
  <c r="V49" i="24"/>
  <c r="G50" i="24"/>
  <c r="M50" i="24" s="1"/>
  <c r="I50" i="24"/>
  <c r="K50" i="24"/>
  <c r="O50" i="24"/>
  <c r="Q50" i="24"/>
  <c r="V50" i="24"/>
  <c r="G51" i="24"/>
  <c r="M51" i="24" s="1"/>
  <c r="I51" i="24"/>
  <c r="K51" i="24"/>
  <c r="O51" i="24"/>
  <c r="Q51" i="24"/>
  <c r="V51" i="24"/>
  <c r="G52" i="24"/>
  <c r="M52" i="24" s="1"/>
  <c r="I52" i="24"/>
  <c r="K52" i="24"/>
  <c r="O52" i="24"/>
  <c r="Q52" i="24"/>
  <c r="V52" i="24"/>
  <c r="G53" i="24"/>
  <c r="M53" i="24" s="1"/>
  <c r="I53" i="24"/>
  <c r="K53" i="24"/>
  <c r="O53" i="24"/>
  <c r="Q53" i="24"/>
  <c r="V53" i="24"/>
  <c r="G54" i="24"/>
  <c r="M54" i="24" s="1"/>
  <c r="I54" i="24"/>
  <c r="K54" i="24"/>
  <c r="O54" i="24"/>
  <c r="Q54" i="24"/>
  <c r="V54" i="24"/>
  <c r="G55" i="24"/>
  <c r="M55" i="24" s="1"/>
  <c r="I55" i="24"/>
  <c r="K55" i="24"/>
  <c r="O55" i="24"/>
  <c r="Q55" i="24"/>
  <c r="V55" i="24"/>
  <c r="G56" i="24"/>
  <c r="M56" i="24" s="1"/>
  <c r="I56" i="24"/>
  <c r="K56" i="24"/>
  <c r="O56" i="24"/>
  <c r="Q56" i="24"/>
  <c r="V56" i="24"/>
  <c r="G57" i="24"/>
  <c r="M57" i="24" s="1"/>
  <c r="I57" i="24"/>
  <c r="K57" i="24"/>
  <c r="O57" i="24"/>
  <c r="Q57" i="24"/>
  <c r="V57" i="24"/>
  <c r="G58" i="24"/>
  <c r="M58" i="24" s="1"/>
  <c r="I58" i="24"/>
  <c r="K58" i="24"/>
  <c r="O58" i="24"/>
  <c r="Q58" i="24"/>
  <c r="V58" i="24"/>
  <c r="G59" i="24"/>
  <c r="I59" i="24"/>
  <c r="K59" i="24"/>
  <c r="M59" i="24"/>
  <c r="O59" i="24"/>
  <c r="Q59" i="24"/>
  <c r="V59" i="24"/>
  <c r="G60" i="24"/>
  <c r="M60" i="24" s="1"/>
  <c r="I60" i="24"/>
  <c r="K60" i="24"/>
  <c r="O60" i="24"/>
  <c r="Q60" i="24"/>
  <c r="V60" i="24"/>
  <c r="G61" i="24"/>
  <c r="I61" i="24"/>
  <c r="K61" i="24"/>
  <c r="M61" i="24"/>
  <c r="O61" i="24"/>
  <c r="Q61" i="24"/>
  <c r="V61" i="24"/>
  <c r="G62" i="24"/>
  <c r="M62" i="24" s="1"/>
  <c r="I62" i="24"/>
  <c r="K62" i="24"/>
  <c r="O62" i="24"/>
  <c r="Q62" i="24"/>
  <c r="V62" i="24"/>
  <c r="G63" i="24"/>
  <c r="M63" i="24" s="1"/>
  <c r="I63" i="24"/>
  <c r="K63" i="24"/>
  <c r="O63" i="24"/>
  <c r="Q63" i="24"/>
  <c r="V63" i="24"/>
  <c r="G64" i="24"/>
  <c r="M64" i="24" s="1"/>
  <c r="I64" i="24"/>
  <c r="K64" i="24"/>
  <c r="O64" i="24"/>
  <c r="Q64" i="24"/>
  <c r="V64" i="24"/>
  <c r="G66" i="24"/>
  <c r="M66" i="24" s="1"/>
  <c r="I66" i="24"/>
  <c r="K66" i="24"/>
  <c r="O66" i="24"/>
  <c r="O65" i="24" s="1"/>
  <c r="Q66" i="24"/>
  <c r="V66" i="24"/>
  <c r="G67" i="24"/>
  <c r="M67" i="24" s="1"/>
  <c r="I67" i="24"/>
  <c r="K67" i="24"/>
  <c r="O67" i="24"/>
  <c r="Q67" i="24"/>
  <c r="V67" i="24"/>
  <c r="G68" i="24"/>
  <c r="I68" i="24"/>
  <c r="K68" i="24"/>
  <c r="M68" i="24"/>
  <c r="O68" i="24"/>
  <c r="Q68" i="24"/>
  <c r="V68" i="24"/>
  <c r="G69" i="24"/>
  <c r="I69" i="24"/>
  <c r="K69" i="24"/>
  <c r="M69" i="24"/>
  <c r="O69" i="24"/>
  <c r="Q69" i="24"/>
  <c r="V69" i="24"/>
  <c r="G70" i="24"/>
  <c r="M70" i="24" s="1"/>
  <c r="I70" i="24"/>
  <c r="K70" i="24"/>
  <c r="O70" i="24"/>
  <c r="Q70" i="24"/>
  <c r="V70" i="24"/>
  <c r="G71" i="24"/>
  <c r="I71" i="24"/>
  <c r="K71" i="24"/>
  <c r="M71" i="24"/>
  <c r="O71" i="24"/>
  <c r="Q71" i="24"/>
  <c r="V71" i="24"/>
  <c r="G72" i="24"/>
  <c r="M72" i="24" s="1"/>
  <c r="I72" i="24"/>
  <c r="K72" i="24"/>
  <c r="O72" i="24"/>
  <c r="Q72" i="24"/>
  <c r="V72" i="24"/>
  <c r="G73" i="24"/>
  <c r="M73" i="24" s="1"/>
  <c r="I73" i="24"/>
  <c r="K73" i="24"/>
  <c r="O73" i="24"/>
  <c r="Q73" i="24"/>
  <c r="V73" i="24"/>
  <c r="G74" i="24"/>
  <c r="M74" i="24" s="1"/>
  <c r="I74" i="24"/>
  <c r="K74" i="24"/>
  <c r="O74" i="24"/>
  <c r="Q74" i="24"/>
  <c r="V74" i="24"/>
  <c r="G75" i="24"/>
  <c r="M75" i="24" s="1"/>
  <c r="I75" i="24"/>
  <c r="K75" i="24"/>
  <c r="O75" i="24"/>
  <c r="Q75" i="24"/>
  <c r="V75" i="24"/>
  <c r="G76" i="24"/>
  <c r="M76" i="24" s="1"/>
  <c r="I76" i="24"/>
  <c r="K76" i="24"/>
  <c r="O76" i="24"/>
  <c r="Q76" i="24"/>
  <c r="V76" i="24"/>
  <c r="G77" i="24"/>
  <c r="G78" i="24"/>
  <c r="I78" i="24"/>
  <c r="K78" i="24"/>
  <c r="K77" i="24" s="1"/>
  <c r="M78" i="24"/>
  <c r="O78" i="24"/>
  <c r="Q78" i="24"/>
  <c r="Q77" i="24" s="1"/>
  <c r="V78" i="24"/>
  <c r="G79" i="24"/>
  <c r="M79" i="24" s="1"/>
  <c r="I79" i="24"/>
  <c r="K79" i="24"/>
  <c r="O79" i="24"/>
  <c r="Q79" i="24"/>
  <c r="V79" i="24"/>
  <c r="G80" i="24"/>
  <c r="I80" i="24"/>
  <c r="I77" i="24" s="1"/>
  <c r="K80" i="24"/>
  <c r="M80" i="24"/>
  <c r="O80" i="24"/>
  <c r="Q80" i="24"/>
  <c r="V80" i="24"/>
  <c r="G83" i="24"/>
  <c r="M83" i="24" s="1"/>
  <c r="I83" i="24"/>
  <c r="K83" i="24"/>
  <c r="K82" i="24" s="1"/>
  <c r="O83" i="24"/>
  <c r="Q83" i="24"/>
  <c r="V83" i="24"/>
  <c r="G84" i="24"/>
  <c r="M84" i="24" s="1"/>
  <c r="I84" i="24"/>
  <c r="K84" i="24"/>
  <c r="O84" i="24"/>
  <c r="Q84" i="24"/>
  <c r="V84" i="24"/>
  <c r="G85" i="24"/>
  <c r="M85" i="24" s="1"/>
  <c r="I85" i="24"/>
  <c r="K85" i="24"/>
  <c r="O85" i="24"/>
  <c r="Q85" i="24"/>
  <c r="V85" i="24"/>
  <c r="G86" i="24"/>
  <c r="M86" i="24" s="1"/>
  <c r="I86" i="24"/>
  <c r="K86" i="24"/>
  <c r="O86" i="24"/>
  <c r="Q86" i="24"/>
  <c r="V86" i="24"/>
  <c r="G87" i="24"/>
  <c r="M87" i="24" s="1"/>
  <c r="I87" i="24"/>
  <c r="K87" i="24"/>
  <c r="O87" i="24"/>
  <c r="Q87" i="24"/>
  <c r="V87" i="24"/>
  <c r="G88" i="24"/>
  <c r="M88" i="24" s="1"/>
  <c r="I88" i="24"/>
  <c r="K88" i="24"/>
  <c r="O88" i="24"/>
  <c r="Q88" i="24"/>
  <c r="V88" i="24"/>
  <c r="G89" i="24"/>
  <c r="I89" i="24"/>
  <c r="K89" i="24"/>
  <c r="M89" i="24"/>
  <c r="O89" i="24"/>
  <c r="Q89" i="24"/>
  <c r="V89" i="24"/>
  <c r="G92" i="24"/>
  <c r="G91" i="24" s="1"/>
  <c r="I92" i="24"/>
  <c r="I91" i="24" s="1"/>
  <c r="K92" i="24"/>
  <c r="K91" i="24" s="1"/>
  <c r="O92" i="24"/>
  <c r="O91" i="24" s="1"/>
  <c r="Q92" i="24"/>
  <c r="Q91" i="24" s="1"/>
  <c r="V92" i="24"/>
  <c r="V91" i="24" s="1"/>
  <c r="G94" i="24"/>
  <c r="G93" i="24" s="1"/>
  <c r="I94" i="24"/>
  <c r="I93" i="24" s="1"/>
  <c r="K94" i="24"/>
  <c r="K93" i="24" s="1"/>
  <c r="O94" i="24"/>
  <c r="O93" i="24" s="1"/>
  <c r="Q94" i="24"/>
  <c r="Q93" i="24" s="1"/>
  <c r="V94" i="24"/>
  <c r="V93" i="24" s="1"/>
  <c r="G96" i="24"/>
  <c r="M96" i="24" s="1"/>
  <c r="I96" i="24"/>
  <c r="K96" i="24"/>
  <c r="K95" i="24" s="1"/>
  <c r="O96" i="24"/>
  <c r="Q96" i="24"/>
  <c r="V96" i="24"/>
  <c r="V95" i="24" s="1"/>
  <c r="G97" i="24"/>
  <c r="I97" i="24"/>
  <c r="K97" i="24"/>
  <c r="M97" i="24"/>
  <c r="O97" i="24"/>
  <c r="O95" i="24" s="1"/>
  <c r="Q97" i="24"/>
  <c r="V97" i="24"/>
  <c r="AE99" i="24"/>
  <c r="F55" i="1" s="1"/>
  <c r="BA14" i="23"/>
  <c r="G9" i="23"/>
  <c r="M9" i="23" s="1"/>
  <c r="I9" i="23"/>
  <c r="K9" i="23"/>
  <c r="O9" i="23"/>
  <c r="Q9" i="23"/>
  <c r="Q8" i="23" s="1"/>
  <c r="V9" i="23"/>
  <c r="G11" i="23"/>
  <c r="I11" i="23"/>
  <c r="K11" i="23"/>
  <c r="M11" i="23"/>
  <c r="O11" i="23"/>
  <c r="Q11" i="23"/>
  <c r="V11" i="23"/>
  <c r="G13" i="23"/>
  <c r="M13" i="23" s="1"/>
  <c r="I13" i="23"/>
  <c r="K13" i="23"/>
  <c r="O13" i="23"/>
  <c r="Q13" i="23"/>
  <c r="V13" i="23"/>
  <c r="G15" i="23"/>
  <c r="I15" i="23"/>
  <c r="K15" i="23"/>
  <c r="M15" i="23"/>
  <c r="O15" i="23"/>
  <c r="Q15" i="23"/>
  <c r="V15" i="23"/>
  <c r="G17" i="23"/>
  <c r="I17" i="23"/>
  <c r="K17" i="23"/>
  <c r="M17" i="23"/>
  <c r="O17" i="23"/>
  <c r="Q17" i="23"/>
  <c r="V17" i="23"/>
  <c r="G19" i="23"/>
  <c r="M19" i="23" s="1"/>
  <c r="I19" i="23"/>
  <c r="K19" i="23"/>
  <c r="O19" i="23"/>
  <c r="Q19" i="23"/>
  <c r="V19" i="23"/>
  <c r="G20" i="23"/>
  <c r="M20" i="23" s="1"/>
  <c r="I20" i="23"/>
  <c r="K20" i="23"/>
  <c r="O20" i="23"/>
  <c r="Q20" i="23"/>
  <c r="V20" i="23"/>
  <c r="G22" i="23"/>
  <c r="M22" i="23" s="1"/>
  <c r="I22" i="23"/>
  <c r="K22" i="23"/>
  <c r="O22" i="23"/>
  <c r="Q22" i="23"/>
  <c r="V22" i="23"/>
  <c r="G23" i="23"/>
  <c r="M23" i="23" s="1"/>
  <c r="I23" i="23"/>
  <c r="K23" i="23"/>
  <c r="O23" i="23"/>
  <c r="Q23" i="23"/>
  <c r="V23" i="23"/>
  <c r="G25" i="23"/>
  <c r="M25" i="23" s="1"/>
  <c r="I25" i="23"/>
  <c r="K25" i="23"/>
  <c r="O25" i="23"/>
  <c r="Q25" i="23"/>
  <c r="V25" i="23"/>
  <c r="G27" i="23"/>
  <c r="M27" i="23" s="1"/>
  <c r="I27" i="23"/>
  <c r="K27" i="23"/>
  <c r="O27" i="23"/>
  <c r="Q27" i="23"/>
  <c r="V27" i="23"/>
  <c r="G28" i="23"/>
  <c r="M28" i="23" s="1"/>
  <c r="I28" i="23"/>
  <c r="K28" i="23"/>
  <c r="O28" i="23"/>
  <c r="Q28" i="23"/>
  <c r="V28" i="23"/>
  <c r="G29" i="23"/>
  <c r="I29" i="23"/>
  <c r="K29" i="23"/>
  <c r="M29" i="23"/>
  <c r="O29" i="23"/>
  <c r="Q29" i="23"/>
  <c r="V29" i="23"/>
  <c r="G31" i="23"/>
  <c r="M31" i="23" s="1"/>
  <c r="I31" i="23"/>
  <c r="K31" i="23"/>
  <c r="O31" i="23"/>
  <c r="Q31" i="23"/>
  <c r="V31" i="23"/>
  <c r="G32" i="23"/>
  <c r="M32" i="23" s="1"/>
  <c r="I32" i="23"/>
  <c r="K32" i="23"/>
  <c r="O32" i="23"/>
  <c r="Q32" i="23"/>
  <c r="V32" i="23"/>
  <c r="G33" i="23"/>
  <c r="M33" i="23" s="1"/>
  <c r="I33" i="23"/>
  <c r="K33" i="23"/>
  <c r="O33" i="23"/>
  <c r="Q33" i="23"/>
  <c r="V33" i="23"/>
  <c r="G34" i="23"/>
  <c r="M34" i="23" s="1"/>
  <c r="I34" i="23"/>
  <c r="K34" i="23"/>
  <c r="O34" i="23"/>
  <c r="Q34" i="23"/>
  <c r="V34" i="23"/>
  <c r="G35" i="23"/>
  <c r="M35" i="23" s="1"/>
  <c r="I35" i="23"/>
  <c r="K35" i="23"/>
  <c r="O35" i="23"/>
  <c r="Q35" i="23"/>
  <c r="V35" i="23"/>
  <c r="G36" i="23"/>
  <c r="M36" i="23" s="1"/>
  <c r="I36" i="23"/>
  <c r="K36" i="23"/>
  <c r="O36" i="23"/>
  <c r="Q36" i="23"/>
  <c r="V36" i="23"/>
  <c r="G39" i="23"/>
  <c r="M39" i="23" s="1"/>
  <c r="I39" i="23"/>
  <c r="K39" i="23"/>
  <c r="O39" i="23"/>
  <c r="Q39" i="23"/>
  <c r="V39" i="23"/>
  <c r="G41" i="23"/>
  <c r="M41" i="23" s="1"/>
  <c r="I41" i="23"/>
  <c r="K41" i="23"/>
  <c r="O41" i="23"/>
  <c r="Q41" i="23"/>
  <c r="V41" i="23"/>
  <c r="G42" i="23"/>
  <c r="I42" i="23"/>
  <c r="K42" i="23"/>
  <c r="M42" i="23"/>
  <c r="O42" i="23"/>
  <c r="Q42" i="23"/>
  <c r="V42" i="23"/>
  <c r="G44" i="23"/>
  <c r="I44" i="23"/>
  <c r="K44" i="23"/>
  <c r="M44" i="23"/>
  <c r="O44" i="23"/>
  <c r="Q44" i="23"/>
  <c r="V44" i="23"/>
  <c r="G46" i="23"/>
  <c r="M46" i="23" s="1"/>
  <c r="I46" i="23"/>
  <c r="K46" i="23"/>
  <c r="O46" i="23"/>
  <c r="Q46" i="23"/>
  <c r="V46" i="23"/>
  <c r="G48" i="23"/>
  <c r="M48" i="23" s="1"/>
  <c r="I48" i="23"/>
  <c r="K48" i="23"/>
  <c r="O48" i="23"/>
  <c r="Q48" i="23"/>
  <c r="V48" i="23"/>
  <c r="G49" i="23"/>
  <c r="M49" i="23" s="1"/>
  <c r="I49" i="23"/>
  <c r="K49" i="23"/>
  <c r="O49" i="23"/>
  <c r="Q49" i="23"/>
  <c r="V49" i="23"/>
  <c r="G51" i="23"/>
  <c r="M51" i="23" s="1"/>
  <c r="I51" i="23"/>
  <c r="K51" i="23"/>
  <c r="O51" i="23"/>
  <c r="Q51" i="23"/>
  <c r="V51" i="23"/>
  <c r="G53" i="23"/>
  <c r="M53" i="23" s="1"/>
  <c r="I53" i="23"/>
  <c r="K53" i="23"/>
  <c r="O53" i="23"/>
  <c r="Q53" i="23"/>
  <c r="V53" i="23"/>
  <c r="G54" i="23"/>
  <c r="I54" i="23"/>
  <c r="K54" i="23"/>
  <c r="M54" i="23"/>
  <c r="O54" i="23"/>
  <c r="Q54" i="23"/>
  <c r="V54" i="23"/>
  <c r="G55" i="23"/>
  <c r="M55" i="23" s="1"/>
  <c r="I55" i="23"/>
  <c r="K55" i="23"/>
  <c r="O55" i="23"/>
  <c r="Q55" i="23"/>
  <c r="V55" i="23"/>
  <c r="G56" i="23"/>
  <c r="I56" i="23"/>
  <c r="K56" i="23"/>
  <c r="M56" i="23"/>
  <c r="O56" i="23"/>
  <c r="Q56" i="23"/>
  <c r="V56" i="23"/>
  <c r="G57" i="23"/>
  <c r="M57" i="23" s="1"/>
  <c r="I57" i="23"/>
  <c r="K57" i="23"/>
  <c r="O57" i="23"/>
  <c r="Q57" i="23"/>
  <c r="V57" i="23"/>
  <c r="G58" i="23"/>
  <c r="I58" i="23"/>
  <c r="K58" i="23"/>
  <c r="M58" i="23"/>
  <c r="O58" i="23"/>
  <c r="Q58" i="23"/>
  <c r="V58" i="23"/>
  <c r="G59" i="23"/>
  <c r="I59" i="23"/>
  <c r="K59" i="23"/>
  <c r="M59" i="23"/>
  <c r="O59" i="23"/>
  <c r="Q59" i="23"/>
  <c r="V59" i="23"/>
  <c r="G60" i="23"/>
  <c r="M60" i="23" s="1"/>
  <c r="I60" i="23"/>
  <c r="K60" i="23"/>
  <c r="O60" i="23"/>
  <c r="Q60" i="23"/>
  <c r="V60" i="23"/>
  <c r="G61" i="23"/>
  <c r="M61" i="23" s="1"/>
  <c r="I61" i="23"/>
  <c r="K61" i="23"/>
  <c r="O61" i="23"/>
  <c r="Q61" i="23"/>
  <c r="V61" i="23"/>
  <c r="G62" i="23"/>
  <c r="M62" i="23" s="1"/>
  <c r="I62" i="23"/>
  <c r="K62" i="23"/>
  <c r="O62" i="23"/>
  <c r="Q62" i="23"/>
  <c r="V62" i="23"/>
  <c r="G63" i="23"/>
  <c r="M63" i="23" s="1"/>
  <c r="I63" i="23"/>
  <c r="K63" i="23"/>
  <c r="O63" i="23"/>
  <c r="Q63" i="23"/>
  <c r="V63" i="23"/>
  <c r="G64" i="23"/>
  <c r="M64" i="23" s="1"/>
  <c r="I64" i="23"/>
  <c r="K64" i="23"/>
  <c r="O64" i="23"/>
  <c r="Q64" i="23"/>
  <c r="V64" i="23"/>
  <c r="G65" i="23"/>
  <c r="M65" i="23" s="1"/>
  <c r="I65" i="23"/>
  <c r="K65" i="23"/>
  <c r="O65" i="23"/>
  <c r="Q65" i="23"/>
  <c r="V65" i="23"/>
  <c r="G66" i="23"/>
  <c r="I66" i="23"/>
  <c r="K66" i="23"/>
  <c r="M66" i="23"/>
  <c r="O66" i="23"/>
  <c r="Q66" i="23"/>
  <c r="V66" i="23"/>
  <c r="G67" i="23"/>
  <c r="M67" i="23" s="1"/>
  <c r="I67" i="23"/>
  <c r="K67" i="23"/>
  <c r="O67" i="23"/>
  <c r="Q67" i="23"/>
  <c r="V67" i="23"/>
  <c r="G68" i="23"/>
  <c r="I68" i="23"/>
  <c r="K68" i="23"/>
  <c r="M68" i="23"/>
  <c r="O68" i="23"/>
  <c r="Q68" i="23"/>
  <c r="V68" i="23"/>
  <c r="G71" i="23"/>
  <c r="M71" i="23" s="1"/>
  <c r="I71" i="23"/>
  <c r="K71" i="23"/>
  <c r="O71" i="23"/>
  <c r="Q71" i="23"/>
  <c r="V71" i="23"/>
  <c r="G72" i="23"/>
  <c r="I72" i="23"/>
  <c r="K72" i="23"/>
  <c r="M72" i="23"/>
  <c r="O72" i="23"/>
  <c r="Q72" i="23"/>
  <c r="V72" i="23"/>
  <c r="G73" i="23"/>
  <c r="M73" i="23" s="1"/>
  <c r="I73" i="23"/>
  <c r="K73" i="23"/>
  <c r="O73" i="23"/>
  <c r="Q73" i="23"/>
  <c r="V73" i="23"/>
  <c r="G74" i="23"/>
  <c r="I74" i="23"/>
  <c r="K74" i="23"/>
  <c r="M74" i="23"/>
  <c r="O74" i="23"/>
  <c r="Q74" i="23"/>
  <c r="V74" i="23"/>
  <c r="G75" i="23"/>
  <c r="M75" i="23" s="1"/>
  <c r="I75" i="23"/>
  <c r="K75" i="23"/>
  <c r="O75" i="23"/>
  <c r="Q75" i="23"/>
  <c r="V75" i="23"/>
  <c r="G76" i="23"/>
  <c r="I76" i="23"/>
  <c r="K76" i="23"/>
  <c r="O76" i="23"/>
  <c r="Q76" i="23"/>
  <c r="V76" i="23"/>
  <c r="G77" i="23"/>
  <c r="M77" i="23" s="1"/>
  <c r="I77" i="23"/>
  <c r="K77" i="23"/>
  <c r="O77" i="23"/>
  <c r="Q77" i="23"/>
  <c r="V77" i="23"/>
  <c r="G78" i="23"/>
  <c r="M78" i="23" s="1"/>
  <c r="I78" i="23"/>
  <c r="K78" i="23"/>
  <c r="O78" i="23"/>
  <c r="Q78" i="23"/>
  <c r="V78" i="23"/>
  <c r="G79" i="23"/>
  <c r="M79" i="23" s="1"/>
  <c r="I79" i="23"/>
  <c r="K79" i="23"/>
  <c r="O79" i="23"/>
  <c r="Q79" i="23"/>
  <c r="V79" i="23"/>
  <c r="G80" i="23"/>
  <c r="M80" i="23" s="1"/>
  <c r="I80" i="23"/>
  <c r="K80" i="23"/>
  <c r="O80" i="23"/>
  <c r="Q80" i="23"/>
  <c r="V80" i="23"/>
  <c r="G81" i="23"/>
  <c r="M81" i="23" s="1"/>
  <c r="I81" i="23"/>
  <c r="K81" i="23"/>
  <c r="O81" i="23"/>
  <c r="Q81" i="23"/>
  <c r="V81" i="23"/>
  <c r="G82" i="23"/>
  <c r="M82" i="23" s="1"/>
  <c r="I82" i="23"/>
  <c r="K82" i="23"/>
  <c r="O82" i="23"/>
  <c r="Q82" i="23"/>
  <c r="V82" i="23"/>
  <c r="G83" i="23"/>
  <c r="I83" i="23"/>
  <c r="K83" i="23"/>
  <c r="M83" i="23"/>
  <c r="O83" i="23"/>
  <c r="Q83" i="23"/>
  <c r="V83" i="23"/>
  <c r="G84" i="23"/>
  <c r="I84" i="23"/>
  <c r="K84" i="23"/>
  <c r="M84" i="23"/>
  <c r="O84" i="23"/>
  <c r="Q84" i="23"/>
  <c r="V84" i="23"/>
  <c r="G85" i="23"/>
  <c r="M85" i="23" s="1"/>
  <c r="I85" i="23"/>
  <c r="K85" i="23"/>
  <c r="O85" i="23"/>
  <c r="Q85" i="23"/>
  <c r="V85" i="23"/>
  <c r="G86" i="23"/>
  <c r="M86" i="23" s="1"/>
  <c r="I86" i="23"/>
  <c r="K86" i="23"/>
  <c r="O86" i="23"/>
  <c r="Q86" i="23"/>
  <c r="V86" i="23"/>
  <c r="G87" i="23"/>
  <c r="M87" i="23" s="1"/>
  <c r="I87" i="23"/>
  <c r="K87" i="23"/>
  <c r="O87" i="23"/>
  <c r="Q87" i="23"/>
  <c r="V87" i="23"/>
  <c r="G88" i="23"/>
  <c r="M88" i="23" s="1"/>
  <c r="I88" i="23"/>
  <c r="K88" i="23"/>
  <c r="O88" i="23"/>
  <c r="Q88" i="23"/>
  <c r="V88" i="23"/>
  <c r="G89" i="23"/>
  <c r="M89" i="23" s="1"/>
  <c r="I89" i="23"/>
  <c r="K89" i="23"/>
  <c r="O89" i="23"/>
  <c r="Q89" i="23"/>
  <c r="V89" i="23"/>
  <c r="G90" i="23"/>
  <c r="M90" i="23" s="1"/>
  <c r="I90" i="23"/>
  <c r="K90" i="23"/>
  <c r="O90" i="23"/>
  <c r="Q90" i="23"/>
  <c r="V90" i="23"/>
  <c r="G91" i="23"/>
  <c r="M91" i="23" s="1"/>
  <c r="I91" i="23"/>
  <c r="K91" i="23"/>
  <c r="O91" i="23"/>
  <c r="Q91" i="23"/>
  <c r="V91" i="23"/>
  <c r="G92" i="23"/>
  <c r="M92" i="23" s="1"/>
  <c r="I92" i="23"/>
  <c r="K92" i="23"/>
  <c r="O92" i="23"/>
  <c r="Q92" i="23"/>
  <c r="V92" i="23"/>
  <c r="G93" i="23"/>
  <c r="I93" i="23"/>
  <c r="K93" i="23"/>
  <c r="M93" i="23"/>
  <c r="O93" i="23"/>
  <c r="Q93" i="23"/>
  <c r="V93" i="23"/>
  <c r="G94" i="23"/>
  <c r="M94" i="23" s="1"/>
  <c r="I94" i="23"/>
  <c r="K94" i="23"/>
  <c r="O94" i="23"/>
  <c r="Q94" i="23"/>
  <c r="V94" i="23"/>
  <c r="G97" i="23"/>
  <c r="I97" i="23"/>
  <c r="K97" i="23"/>
  <c r="M97" i="23"/>
  <c r="O97" i="23"/>
  <c r="Q97" i="23"/>
  <c r="V97" i="23"/>
  <c r="G98" i="23"/>
  <c r="M98" i="23" s="1"/>
  <c r="I98" i="23"/>
  <c r="K98" i="23"/>
  <c r="O98" i="23"/>
  <c r="Q98" i="23"/>
  <c r="V98" i="23"/>
  <c r="G99" i="23"/>
  <c r="M99" i="23" s="1"/>
  <c r="I99" i="23"/>
  <c r="K99" i="23"/>
  <c r="O99" i="23"/>
  <c r="Q99" i="23"/>
  <c r="V99" i="23"/>
  <c r="G100" i="23"/>
  <c r="M100" i="23" s="1"/>
  <c r="I100" i="23"/>
  <c r="K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I104" i="23"/>
  <c r="K104" i="23"/>
  <c r="M104" i="23"/>
  <c r="O104" i="23"/>
  <c r="Q104" i="23"/>
  <c r="V104" i="23"/>
  <c r="G105" i="23"/>
  <c r="M105" i="23" s="1"/>
  <c r="I105" i="23"/>
  <c r="K105" i="23"/>
  <c r="O105" i="23"/>
  <c r="Q105" i="23"/>
  <c r="V105" i="23"/>
  <c r="G106" i="23"/>
  <c r="I106" i="23"/>
  <c r="K106" i="23"/>
  <c r="M106" i="23"/>
  <c r="O106" i="23"/>
  <c r="Q106" i="23"/>
  <c r="V106" i="23"/>
  <c r="G107" i="23"/>
  <c r="M107" i="23" s="1"/>
  <c r="I107" i="23"/>
  <c r="K107" i="23"/>
  <c r="O107" i="23"/>
  <c r="Q107" i="23"/>
  <c r="V107" i="23"/>
  <c r="G108" i="23"/>
  <c r="M108" i="23" s="1"/>
  <c r="I108" i="23"/>
  <c r="K108" i="23"/>
  <c r="O108" i="23"/>
  <c r="Q108" i="23"/>
  <c r="Q96" i="23" s="1"/>
  <c r="V108" i="23"/>
  <c r="G109" i="23"/>
  <c r="M109" i="23" s="1"/>
  <c r="I109" i="23"/>
  <c r="K109" i="23"/>
  <c r="O109" i="23"/>
  <c r="Q109" i="23"/>
  <c r="V109" i="23"/>
  <c r="G110" i="23"/>
  <c r="M110" i="23" s="1"/>
  <c r="I110" i="23"/>
  <c r="K110" i="23"/>
  <c r="O110" i="23"/>
  <c r="Q110" i="23"/>
  <c r="V110" i="23"/>
  <c r="G111" i="23"/>
  <c r="M111" i="23" s="1"/>
  <c r="I111" i="23"/>
  <c r="K111" i="23"/>
  <c r="O111" i="23"/>
  <c r="Q111" i="23"/>
  <c r="V111" i="23"/>
  <c r="G112" i="23"/>
  <c r="M112" i="23" s="1"/>
  <c r="I112" i="23"/>
  <c r="K112" i="23"/>
  <c r="O112" i="23"/>
  <c r="Q112" i="23"/>
  <c r="V112" i="23"/>
  <c r="G113" i="23"/>
  <c r="I113" i="23"/>
  <c r="K113" i="23"/>
  <c r="M113" i="23"/>
  <c r="O113" i="23"/>
  <c r="Q113" i="23"/>
  <c r="V113" i="23"/>
  <c r="G114" i="23"/>
  <c r="M114" i="23" s="1"/>
  <c r="I114" i="23"/>
  <c r="K114" i="23"/>
  <c r="O114" i="23"/>
  <c r="Q114" i="23"/>
  <c r="V114" i="23"/>
  <c r="G115" i="23"/>
  <c r="M115" i="23" s="1"/>
  <c r="I115" i="23"/>
  <c r="K115" i="23"/>
  <c r="O115" i="23"/>
  <c r="Q115" i="23"/>
  <c r="V115" i="23"/>
  <c r="G116" i="23"/>
  <c r="M116" i="23" s="1"/>
  <c r="I116" i="23"/>
  <c r="K116" i="23"/>
  <c r="O116" i="23"/>
  <c r="Q116" i="23"/>
  <c r="V116" i="23"/>
  <c r="G117" i="23"/>
  <c r="M117" i="23" s="1"/>
  <c r="I117" i="23"/>
  <c r="K117" i="23"/>
  <c r="O117" i="23"/>
  <c r="Q117" i="23"/>
  <c r="V117" i="23"/>
  <c r="G118" i="23"/>
  <c r="M118" i="23" s="1"/>
  <c r="I118" i="23"/>
  <c r="K118" i="23"/>
  <c r="O118" i="23"/>
  <c r="Q118" i="23"/>
  <c r="V118" i="23"/>
  <c r="G119" i="23"/>
  <c r="M119" i="23" s="1"/>
  <c r="I119" i="23"/>
  <c r="K119" i="23"/>
  <c r="O119" i="23"/>
  <c r="Q119" i="23"/>
  <c r="V119" i="23"/>
  <c r="G120" i="23"/>
  <c r="M120" i="23" s="1"/>
  <c r="I120" i="23"/>
  <c r="K120" i="23"/>
  <c r="O120" i="23"/>
  <c r="Q120" i="23"/>
  <c r="V120" i="23"/>
  <c r="G121" i="23"/>
  <c r="I121" i="23"/>
  <c r="K121" i="23"/>
  <c r="M121" i="23"/>
  <c r="O121" i="23"/>
  <c r="Q121" i="23"/>
  <c r="V121" i="23"/>
  <c r="G122" i="23"/>
  <c r="M122" i="23" s="1"/>
  <c r="I122" i="23"/>
  <c r="K122" i="23"/>
  <c r="O122" i="23"/>
  <c r="Q122" i="23"/>
  <c r="V122" i="23"/>
  <c r="G123" i="23"/>
  <c r="I123" i="23"/>
  <c r="K123" i="23"/>
  <c r="M123" i="23"/>
  <c r="O123" i="23"/>
  <c r="Q123" i="23"/>
  <c r="V123" i="23"/>
  <c r="G124" i="23"/>
  <c r="M124" i="23" s="1"/>
  <c r="I124" i="23"/>
  <c r="K124" i="23"/>
  <c r="O124" i="23"/>
  <c r="Q124" i="23"/>
  <c r="V124" i="23"/>
  <c r="G125" i="23"/>
  <c r="M125" i="23" s="1"/>
  <c r="I125" i="23"/>
  <c r="K125" i="23"/>
  <c r="O125" i="23"/>
  <c r="Q125" i="23"/>
  <c r="V125" i="23"/>
  <c r="G126" i="23"/>
  <c r="M126" i="23" s="1"/>
  <c r="I126" i="23"/>
  <c r="K126" i="23"/>
  <c r="O126" i="23"/>
  <c r="Q126" i="23"/>
  <c r="V126" i="23"/>
  <c r="G127" i="23"/>
  <c r="M127" i="23" s="1"/>
  <c r="I127" i="23"/>
  <c r="K127" i="23"/>
  <c r="O127" i="23"/>
  <c r="Q127" i="23"/>
  <c r="V127" i="23"/>
  <c r="G128" i="23"/>
  <c r="M128" i="23" s="1"/>
  <c r="I128" i="23"/>
  <c r="K128" i="23"/>
  <c r="O128" i="23"/>
  <c r="Q128" i="23"/>
  <c r="V128" i="23"/>
  <c r="G129" i="23"/>
  <c r="M129" i="23" s="1"/>
  <c r="I129" i="23"/>
  <c r="K129" i="23"/>
  <c r="O129" i="23"/>
  <c r="Q129" i="23"/>
  <c r="V129" i="23"/>
  <c r="G130" i="23"/>
  <c r="M130" i="23" s="1"/>
  <c r="I130" i="23"/>
  <c r="K130" i="23"/>
  <c r="O130" i="23"/>
  <c r="Q130" i="23"/>
  <c r="V130" i="23"/>
  <c r="G131" i="23"/>
  <c r="M131" i="23" s="1"/>
  <c r="I131" i="23"/>
  <c r="K131" i="23"/>
  <c r="O131" i="23"/>
  <c r="Q131" i="23"/>
  <c r="V131" i="23"/>
  <c r="G132" i="23"/>
  <c r="M132" i="23" s="1"/>
  <c r="I132" i="23"/>
  <c r="K132" i="23"/>
  <c r="O132" i="23"/>
  <c r="Q132" i="23"/>
  <c r="V132" i="23"/>
  <c r="G133" i="23"/>
  <c r="M133" i="23" s="1"/>
  <c r="I133" i="23"/>
  <c r="K133" i="23"/>
  <c r="O133" i="23"/>
  <c r="Q133" i="23"/>
  <c r="V133" i="23"/>
  <c r="G134" i="23"/>
  <c r="I134" i="23"/>
  <c r="K134" i="23"/>
  <c r="M134" i="23"/>
  <c r="O134" i="23"/>
  <c r="Q134" i="23"/>
  <c r="V134" i="23"/>
  <c r="G135" i="23"/>
  <c r="I135" i="23"/>
  <c r="K135" i="23"/>
  <c r="M135" i="23"/>
  <c r="O135" i="23"/>
  <c r="Q135" i="23"/>
  <c r="V135" i="23"/>
  <c r="G136" i="23"/>
  <c r="M136" i="23" s="1"/>
  <c r="I136" i="23"/>
  <c r="K136" i="23"/>
  <c r="O136" i="23"/>
  <c r="Q136" i="23"/>
  <c r="V136" i="23"/>
  <c r="G137" i="23"/>
  <c r="M137" i="23" s="1"/>
  <c r="I137" i="23"/>
  <c r="K137" i="23"/>
  <c r="O137" i="23"/>
  <c r="Q137" i="23"/>
  <c r="V137" i="23"/>
  <c r="G138" i="23"/>
  <c r="M138" i="23" s="1"/>
  <c r="I138" i="23"/>
  <c r="K138" i="23"/>
  <c r="O138" i="23"/>
  <c r="Q138" i="23"/>
  <c r="V138" i="23"/>
  <c r="G139" i="23"/>
  <c r="M139" i="23" s="1"/>
  <c r="I139" i="23"/>
  <c r="K139" i="23"/>
  <c r="O139" i="23"/>
  <c r="Q139" i="23"/>
  <c r="V139" i="23"/>
  <c r="G140" i="23"/>
  <c r="M140" i="23" s="1"/>
  <c r="I140" i="23"/>
  <c r="K140" i="23"/>
  <c r="O140" i="23"/>
  <c r="Q140" i="23"/>
  <c r="V140" i="23"/>
  <c r="G141" i="23"/>
  <c r="M141" i="23" s="1"/>
  <c r="I141" i="23"/>
  <c r="K141" i="23"/>
  <c r="O141" i="23"/>
  <c r="Q141" i="23"/>
  <c r="V141" i="23"/>
  <c r="G142" i="23"/>
  <c r="M142" i="23" s="1"/>
  <c r="I142" i="23"/>
  <c r="K142" i="23"/>
  <c r="O142" i="23"/>
  <c r="Q142" i="23"/>
  <c r="V142" i="23"/>
  <c r="G143" i="23"/>
  <c r="M143" i="23" s="1"/>
  <c r="I143" i="23"/>
  <c r="K143" i="23"/>
  <c r="O143" i="23"/>
  <c r="Q143" i="23"/>
  <c r="V143" i="23"/>
  <c r="G144" i="23"/>
  <c r="M144" i="23" s="1"/>
  <c r="I144" i="23"/>
  <c r="K144" i="23"/>
  <c r="O144" i="23"/>
  <c r="Q144" i="23"/>
  <c r="V144" i="23"/>
  <c r="G147" i="23"/>
  <c r="I147" i="23"/>
  <c r="K147" i="23"/>
  <c r="O147" i="23"/>
  <c r="Q147" i="23"/>
  <c r="V147" i="23"/>
  <c r="G148" i="23"/>
  <c r="M148" i="23" s="1"/>
  <c r="I148" i="23"/>
  <c r="K148" i="23"/>
  <c r="O148" i="23"/>
  <c r="Q148" i="23"/>
  <c r="Q146" i="23" s="1"/>
  <c r="V148" i="23"/>
  <c r="V146" i="23" s="1"/>
  <c r="G149" i="23"/>
  <c r="M149" i="23" s="1"/>
  <c r="I149" i="23"/>
  <c r="K149" i="23"/>
  <c r="O149" i="23"/>
  <c r="Q149" i="23"/>
  <c r="V149" i="23"/>
  <c r="G152" i="23"/>
  <c r="I152" i="23"/>
  <c r="K152" i="23"/>
  <c r="M152" i="23"/>
  <c r="O152" i="23"/>
  <c r="Q152" i="23"/>
  <c r="V152" i="23"/>
  <c r="G153" i="23"/>
  <c r="I153" i="23"/>
  <c r="K153" i="23"/>
  <c r="O153" i="23"/>
  <c r="Q153" i="23"/>
  <c r="V153" i="23"/>
  <c r="G154" i="23"/>
  <c r="I154" i="23"/>
  <c r="I151" i="23" s="1"/>
  <c r="K154" i="23"/>
  <c r="M154" i="23"/>
  <c r="O154" i="23"/>
  <c r="Q154" i="23"/>
  <c r="V154" i="23"/>
  <c r="G155" i="23"/>
  <c r="M155" i="23" s="1"/>
  <c r="I155" i="23"/>
  <c r="K155" i="23"/>
  <c r="O155" i="23"/>
  <c r="Q155" i="23"/>
  <c r="V155" i="23"/>
  <c r="G156" i="23"/>
  <c r="M156" i="23" s="1"/>
  <c r="I156" i="23"/>
  <c r="K156" i="23"/>
  <c r="O156" i="23"/>
  <c r="Q156" i="23"/>
  <c r="V156" i="23"/>
  <c r="G157" i="23"/>
  <c r="M157" i="23" s="1"/>
  <c r="I157" i="23"/>
  <c r="K157" i="23"/>
  <c r="O157" i="23"/>
  <c r="Q157" i="23"/>
  <c r="V157" i="23"/>
  <c r="V151" i="23" s="1"/>
  <c r="G158" i="23"/>
  <c r="M158" i="23" s="1"/>
  <c r="I158" i="23"/>
  <c r="K158" i="23"/>
  <c r="O158" i="23"/>
  <c r="Q158" i="23"/>
  <c r="V158" i="23"/>
  <c r="G159" i="23"/>
  <c r="M159" i="23" s="1"/>
  <c r="I159" i="23"/>
  <c r="K159" i="23"/>
  <c r="O159" i="23"/>
  <c r="Q159" i="23"/>
  <c r="V159" i="23"/>
  <c r="G161" i="23"/>
  <c r="M161" i="23" s="1"/>
  <c r="I161" i="23"/>
  <c r="K161" i="23"/>
  <c r="O161" i="23"/>
  <c r="Q161" i="23"/>
  <c r="V161" i="23"/>
  <c r="K163" i="23"/>
  <c r="O163" i="23"/>
  <c r="Q163" i="23"/>
  <c r="V163" i="23"/>
  <c r="G164" i="23"/>
  <c r="I164" i="23"/>
  <c r="I163" i="23" s="1"/>
  <c r="K164" i="23"/>
  <c r="O164" i="23"/>
  <c r="Q164" i="23"/>
  <c r="V164" i="23"/>
  <c r="I165" i="23"/>
  <c r="V165" i="23"/>
  <c r="G166" i="23"/>
  <c r="I166" i="23"/>
  <c r="K166" i="23"/>
  <c r="M166" i="23"/>
  <c r="O166" i="23"/>
  <c r="Q166" i="23"/>
  <c r="V166" i="23"/>
  <c r="G167" i="23"/>
  <c r="I167" i="23"/>
  <c r="K167" i="23"/>
  <c r="O167" i="23"/>
  <c r="O165" i="23" s="1"/>
  <c r="Q167" i="23"/>
  <c r="V167" i="23"/>
  <c r="AE169" i="23"/>
  <c r="F54" i="1" s="1"/>
  <c r="BA39" i="22"/>
  <c r="BA38" i="22"/>
  <c r="BA15" i="22"/>
  <c r="BA14" i="22"/>
  <c r="BA11" i="22"/>
  <c r="BA10" i="22"/>
  <c r="G9" i="22"/>
  <c r="M9" i="22" s="1"/>
  <c r="I9" i="22"/>
  <c r="K9" i="22"/>
  <c r="O9" i="22"/>
  <c r="Q9" i="22"/>
  <c r="V9" i="22"/>
  <c r="G13" i="22"/>
  <c r="I13" i="22"/>
  <c r="K13" i="22"/>
  <c r="M13" i="22"/>
  <c r="O13" i="22"/>
  <c r="Q13" i="22"/>
  <c r="V13" i="22"/>
  <c r="G17" i="22"/>
  <c r="M17" i="22" s="1"/>
  <c r="I17" i="22"/>
  <c r="K17" i="22"/>
  <c r="O17" i="22"/>
  <c r="Q17" i="22"/>
  <c r="V17" i="22"/>
  <c r="G21" i="22"/>
  <c r="M21" i="22" s="1"/>
  <c r="I21" i="22"/>
  <c r="K21" i="22"/>
  <c r="O21" i="22"/>
  <c r="Q21" i="22"/>
  <c r="V21" i="22"/>
  <c r="G23" i="22"/>
  <c r="I23" i="22"/>
  <c r="K23" i="22"/>
  <c r="M23" i="22"/>
  <c r="O23" i="22"/>
  <c r="Q23" i="22"/>
  <c r="V23" i="22"/>
  <c r="G27" i="22"/>
  <c r="I27" i="22"/>
  <c r="K27" i="22"/>
  <c r="M27" i="22"/>
  <c r="O27" i="22"/>
  <c r="Q27" i="22"/>
  <c r="V27" i="22"/>
  <c r="G31" i="22"/>
  <c r="M31" i="22" s="1"/>
  <c r="I31" i="22"/>
  <c r="K31" i="22"/>
  <c r="O31" i="22"/>
  <c r="Q31" i="22"/>
  <c r="V31" i="22"/>
  <c r="G35" i="22"/>
  <c r="M35" i="22" s="1"/>
  <c r="I35" i="22"/>
  <c r="K35" i="22"/>
  <c r="O35" i="22"/>
  <c r="Q35" i="22"/>
  <c r="V35" i="22"/>
  <c r="G37" i="22"/>
  <c r="M37" i="22" s="1"/>
  <c r="I37" i="22"/>
  <c r="K37" i="22"/>
  <c r="O37" i="22"/>
  <c r="Q37" i="22"/>
  <c r="V37" i="22"/>
  <c r="G41" i="22"/>
  <c r="I41" i="22"/>
  <c r="K41" i="22"/>
  <c r="M41" i="22"/>
  <c r="O41" i="22"/>
  <c r="Q41" i="22"/>
  <c r="V41" i="22"/>
  <c r="G43" i="22"/>
  <c r="M43" i="22" s="1"/>
  <c r="I43" i="22"/>
  <c r="K43" i="22"/>
  <c r="O43" i="22"/>
  <c r="Q43" i="22"/>
  <c r="V43" i="22"/>
  <c r="G45" i="22"/>
  <c r="M45" i="22" s="1"/>
  <c r="I45" i="22"/>
  <c r="K45" i="22"/>
  <c r="O45" i="22"/>
  <c r="O44" i="22" s="1"/>
  <c r="Q45" i="22"/>
  <c r="Q44" i="22" s="1"/>
  <c r="V45" i="22"/>
  <c r="G47" i="22"/>
  <c r="I47" i="22"/>
  <c r="K47" i="22"/>
  <c r="M47" i="22"/>
  <c r="O47" i="22"/>
  <c r="Q47" i="22"/>
  <c r="V47" i="22"/>
  <c r="G49" i="22"/>
  <c r="I49" i="22"/>
  <c r="K49" i="22"/>
  <c r="O49" i="22"/>
  <c r="Q49" i="22"/>
  <c r="V49" i="22"/>
  <c r="G52" i="22"/>
  <c r="G53" i="22"/>
  <c r="M53" i="22" s="1"/>
  <c r="M52" i="22" s="1"/>
  <c r="I53" i="22"/>
  <c r="K53" i="22"/>
  <c r="K52" i="22" s="1"/>
  <c r="O53" i="22"/>
  <c r="O52" i="22" s="1"/>
  <c r="Q53" i="22"/>
  <c r="V53" i="22"/>
  <c r="V52" i="22" s="1"/>
  <c r="G58" i="22"/>
  <c r="M58" i="22" s="1"/>
  <c r="I58" i="22"/>
  <c r="K58" i="22"/>
  <c r="O58" i="22"/>
  <c r="Q58" i="22"/>
  <c r="V58" i="22"/>
  <c r="G61" i="22"/>
  <c r="M61" i="22" s="1"/>
  <c r="I61" i="22"/>
  <c r="K61" i="22"/>
  <c r="O61" i="22"/>
  <c r="Q61" i="22"/>
  <c r="V61" i="22"/>
  <c r="G65" i="22"/>
  <c r="M65" i="22" s="1"/>
  <c r="M64" i="22" s="1"/>
  <c r="I65" i="22"/>
  <c r="I64" i="22" s="1"/>
  <c r="K65" i="22"/>
  <c r="K64" i="22" s="1"/>
  <c r="O65" i="22"/>
  <c r="O64" i="22" s="1"/>
  <c r="Q65" i="22"/>
  <c r="Q64" i="22" s="1"/>
  <c r="V65" i="22"/>
  <c r="V64" i="22" s="1"/>
  <c r="G68" i="22"/>
  <c r="M68" i="22" s="1"/>
  <c r="I68" i="22"/>
  <c r="K68" i="22"/>
  <c r="O68" i="22"/>
  <c r="Q68" i="22"/>
  <c r="V68" i="22"/>
  <c r="G72" i="22"/>
  <c r="I72" i="22"/>
  <c r="K72" i="22"/>
  <c r="O72" i="22"/>
  <c r="O67" i="22" s="1"/>
  <c r="Q72" i="22"/>
  <c r="V72" i="22"/>
  <c r="G77" i="22"/>
  <c r="M77" i="22" s="1"/>
  <c r="I77" i="22"/>
  <c r="K77" i="22"/>
  <c r="O77" i="22"/>
  <c r="Q77" i="22"/>
  <c r="V77" i="22"/>
  <c r="G79" i="22"/>
  <c r="I79" i="22"/>
  <c r="K79" i="22"/>
  <c r="K67" i="22" s="1"/>
  <c r="M79" i="22"/>
  <c r="O79" i="22"/>
  <c r="Q79" i="22"/>
  <c r="V79" i="22"/>
  <c r="AE82" i="22"/>
  <c r="F53" i="1" s="1"/>
  <c r="BA792" i="21"/>
  <c r="BA791" i="21"/>
  <c r="BA618" i="21"/>
  <c r="BA409" i="21"/>
  <c r="BA408" i="21"/>
  <c r="BA399" i="21"/>
  <c r="BA398" i="21"/>
  <c r="BA394" i="21"/>
  <c r="BA393" i="21"/>
  <c r="BA383" i="21"/>
  <c r="BA382" i="21"/>
  <c r="BA379" i="21"/>
  <c r="BA372" i="21"/>
  <c r="BA253" i="21"/>
  <c r="BA252" i="21"/>
  <c r="BA249" i="21"/>
  <c r="BA248" i="21"/>
  <c r="BA244" i="21"/>
  <c r="BA243" i="21"/>
  <c r="BA240" i="21"/>
  <c r="BA239" i="21"/>
  <c r="BA221" i="21"/>
  <c r="BA220" i="21"/>
  <c r="BA185" i="21"/>
  <c r="BA184" i="21"/>
  <c r="BA149" i="21"/>
  <c r="BA148" i="21"/>
  <c r="BA145" i="21"/>
  <c r="BA144" i="21"/>
  <c r="BA93" i="21"/>
  <c r="BA92" i="21"/>
  <c r="BA89" i="21"/>
  <c r="BA88" i="21"/>
  <c r="BA53" i="21"/>
  <c r="BA52" i="21"/>
  <c r="BA49" i="21"/>
  <c r="BA48" i="21"/>
  <c r="BA15" i="21"/>
  <c r="BA14" i="21"/>
  <c r="BA11" i="21"/>
  <c r="BA10" i="21"/>
  <c r="G9" i="21"/>
  <c r="M9" i="21" s="1"/>
  <c r="I9" i="21"/>
  <c r="K9" i="21"/>
  <c r="O9" i="21"/>
  <c r="Q9" i="21"/>
  <c r="V9" i="21"/>
  <c r="G13" i="21"/>
  <c r="M13" i="21" s="1"/>
  <c r="I13" i="21"/>
  <c r="K13" i="21"/>
  <c r="O13" i="21"/>
  <c r="Q13" i="21"/>
  <c r="V13" i="21"/>
  <c r="G17" i="21"/>
  <c r="I17" i="21"/>
  <c r="K17" i="21"/>
  <c r="M17" i="21"/>
  <c r="O17" i="21"/>
  <c r="Q17" i="21"/>
  <c r="V17" i="21"/>
  <c r="G23" i="21"/>
  <c r="M23" i="21" s="1"/>
  <c r="I23" i="21"/>
  <c r="K23" i="21"/>
  <c r="O23" i="21"/>
  <c r="Q23" i="21"/>
  <c r="V23" i="21"/>
  <c r="G28" i="21"/>
  <c r="I28" i="21"/>
  <c r="K28" i="21"/>
  <c r="O28" i="21"/>
  <c r="Q28" i="21"/>
  <c r="V28" i="21"/>
  <c r="G30" i="21"/>
  <c r="M30" i="21" s="1"/>
  <c r="I30" i="21"/>
  <c r="K30" i="21"/>
  <c r="O30" i="21"/>
  <c r="Q30" i="21"/>
  <c r="V30" i="21"/>
  <c r="G32" i="21"/>
  <c r="M32" i="21" s="1"/>
  <c r="I32" i="21"/>
  <c r="K32" i="21"/>
  <c r="O32" i="21"/>
  <c r="Q32" i="21"/>
  <c r="V32" i="21"/>
  <c r="G36" i="21"/>
  <c r="M36" i="21" s="1"/>
  <c r="I36" i="21"/>
  <c r="K36" i="21"/>
  <c r="O36" i="21"/>
  <c r="Q36" i="21"/>
  <c r="V36" i="21"/>
  <c r="G39" i="21"/>
  <c r="M39" i="21" s="1"/>
  <c r="I39" i="21"/>
  <c r="K39" i="21"/>
  <c r="O39" i="21"/>
  <c r="Q39" i="21"/>
  <c r="V39" i="21"/>
  <c r="G43" i="21"/>
  <c r="M43" i="21" s="1"/>
  <c r="I43" i="21"/>
  <c r="K43" i="21"/>
  <c r="O43" i="21"/>
  <c r="Q43" i="21"/>
  <c r="V43" i="21"/>
  <c r="G47" i="21"/>
  <c r="M47" i="21" s="1"/>
  <c r="I47" i="21"/>
  <c r="K47" i="21"/>
  <c r="O47" i="21"/>
  <c r="Q47" i="21"/>
  <c r="V47" i="21"/>
  <c r="G51" i="21"/>
  <c r="I51" i="21"/>
  <c r="K51" i="21"/>
  <c r="O51" i="21"/>
  <c r="Q51" i="21"/>
  <c r="V51" i="21"/>
  <c r="G55" i="21"/>
  <c r="I55" i="21"/>
  <c r="K55" i="21"/>
  <c r="M55" i="21"/>
  <c r="O55" i="21"/>
  <c r="Q55" i="21"/>
  <c r="V55" i="21"/>
  <c r="G59" i="21"/>
  <c r="I59" i="21"/>
  <c r="K59" i="21"/>
  <c r="M59" i="21"/>
  <c r="O59" i="21"/>
  <c r="Q59" i="21"/>
  <c r="V59" i="21"/>
  <c r="G64" i="21"/>
  <c r="M64" i="21" s="1"/>
  <c r="I64" i="21"/>
  <c r="K64" i="21"/>
  <c r="O64" i="21"/>
  <c r="Q64" i="21"/>
  <c r="V64" i="21"/>
  <c r="G66" i="21"/>
  <c r="I66" i="21"/>
  <c r="K66" i="21"/>
  <c r="O66" i="21"/>
  <c r="Q66" i="21"/>
  <c r="V66" i="21"/>
  <c r="G72" i="21"/>
  <c r="M72" i="21" s="1"/>
  <c r="I72" i="21"/>
  <c r="K72" i="21"/>
  <c r="O72" i="21"/>
  <c r="Q72" i="21"/>
  <c r="V72" i="21"/>
  <c r="G75" i="21"/>
  <c r="M75" i="21" s="1"/>
  <c r="I75" i="21"/>
  <c r="K75" i="21"/>
  <c r="O75" i="21"/>
  <c r="Q75" i="21"/>
  <c r="V75" i="21"/>
  <c r="G80" i="21"/>
  <c r="M80" i="21" s="1"/>
  <c r="I80" i="21"/>
  <c r="K80" i="21"/>
  <c r="O80" i="21"/>
  <c r="Q80" i="21"/>
  <c r="V80" i="21"/>
  <c r="G82" i="21"/>
  <c r="M82" i="21" s="1"/>
  <c r="I82" i="21"/>
  <c r="K82" i="21"/>
  <c r="O82" i="21"/>
  <c r="Q82" i="21"/>
  <c r="V82" i="21"/>
  <c r="G87" i="21"/>
  <c r="M87" i="21" s="1"/>
  <c r="I87" i="21"/>
  <c r="K87" i="21"/>
  <c r="O87" i="21"/>
  <c r="Q87" i="21"/>
  <c r="V87" i="21"/>
  <c r="G91" i="21"/>
  <c r="M91" i="21" s="1"/>
  <c r="I91" i="21"/>
  <c r="K91" i="21"/>
  <c r="O91" i="21"/>
  <c r="Q91" i="21"/>
  <c r="V91" i="21"/>
  <c r="G97" i="21"/>
  <c r="M97" i="21" s="1"/>
  <c r="I97" i="21"/>
  <c r="K97" i="21"/>
  <c r="O97" i="21"/>
  <c r="Q97" i="21"/>
  <c r="V97" i="21"/>
  <c r="G100" i="21"/>
  <c r="M100" i="21" s="1"/>
  <c r="I100" i="21"/>
  <c r="K100" i="21"/>
  <c r="O100" i="21"/>
  <c r="Q100" i="21"/>
  <c r="V100" i="21"/>
  <c r="G101" i="21"/>
  <c r="M101" i="21" s="1"/>
  <c r="I101" i="21"/>
  <c r="K101" i="21"/>
  <c r="O101" i="21"/>
  <c r="Q101" i="21"/>
  <c r="V101" i="21"/>
  <c r="G105" i="21"/>
  <c r="M105" i="21" s="1"/>
  <c r="I105" i="21"/>
  <c r="K105" i="21"/>
  <c r="O105" i="21"/>
  <c r="Q105" i="21"/>
  <c r="V105" i="21"/>
  <c r="G107" i="21"/>
  <c r="M107" i="21" s="1"/>
  <c r="I107" i="21"/>
  <c r="K107" i="21"/>
  <c r="O107" i="21"/>
  <c r="Q107" i="21"/>
  <c r="V107" i="21"/>
  <c r="G113" i="21"/>
  <c r="M113" i="21" s="1"/>
  <c r="I113" i="21"/>
  <c r="K113" i="21"/>
  <c r="O113" i="21"/>
  <c r="Q113" i="21"/>
  <c r="V113" i="21"/>
  <c r="G120" i="21"/>
  <c r="M120" i="21" s="1"/>
  <c r="I120" i="21"/>
  <c r="K120" i="21"/>
  <c r="O120" i="21"/>
  <c r="Q120" i="21"/>
  <c r="V120" i="21"/>
  <c r="G125" i="21"/>
  <c r="M125" i="21" s="1"/>
  <c r="I125" i="21"/>
  <c r="K125" i="21"/>
  <c r="O125" i="21"/>
  <c r="Q125" i="21"/>
  <c r="V125" i="21"/>
  <c r="G129" i="21"/>
  <c r="M129" i="21" s="1"/>
  <c r="I129" i="21"/>
  <c r="K129" i="21"/>
  <c r="O129" i="21"/>
  <c r="Q129" i="21"/>
  <c r="V129" i="21"/>
  <c r="G130" i="21"/>
  <c r="M130" i="21" s="1"/>
  <c r="I130" i="21"/>
  <c r="K130" i="21"/>
  <c r="O130" i="21"/>
  <c r="Q130" i="21"/>
  <c r="V130" i="21"/>
  <c r="G132" i="21"/>
  <c r="M132" i="21" s="1"/>
  <c r="I132" i="21"/>
  <c r="K132" i="21"/>
  <c r="O132" i="21"/>
  <c r="Q132" i="21"/>
  <c r="V132" i="21"/>
  <c r="G135" i="21"/>
  <c r="M135" i="21" s="1"/>
  <c r="I135" i="21"/>
  <c r="K135" i="21"/>
  <c r="O135" i="21"/>
  <c r="Q135" i="21"/>
  <c r="V135" i="21"/>
  <c r="G139" i="21"/>
  <c r="M139" i="21" s="1"/>
  <c r="I139" i="21"/>
  <c r="K139" i="21"/>
  <c r="O139" i="21"/>
  <c r="Q139" i="21"/>
  <c r="V139" i="21"/>
  <c r="G143" i="21"/>
  <c r="M143" i="21" s="1"/>
  <c r="I143" i="21"/>
  <c r="K143" i="21"/>
  <c r="O143" i="21"/>
  <c r="Q143" i="21"/>
  <c r="V143" i="21"/>
  <c r="G147" i="21"/>
  <c r="M147" i="21" s="1"/>
  <c r="I147" i="21"/>
  <c r="K147" i="21"/>
  <c r="O147" i="21"/>
  <c r="Q147" i="21"/>
  <c r="V147" i="21"/>
  <c r="G152" i="21"/>
  <c r="M152" i="21" s="1"/>
  <c r="I152" i="21"/>
  <c r="K152" i="21"/>
  <c r="O152" i="21"/>
  <c r="Q152" i="21"/>
  <c r="V152" i="21"/>
  <c r="G157" i="21"/>
  <c r="I157" i="21"/>
  <c r="I156" i="21" s="1"/>
  <c r="K157" i="21"/>
  <c r="K156" i="21" s="1"/>
  <c r="O157" i="21"/>
  <c r="O156" i="21" s="1"/>
  <c r="Q157" i="21"/>
  <c r="Q156" i="21" s="1"/>
  <c r="V157" i="21"/>
  <c r="V156" i="21" s="1"/>
  <c r="G162" i="21"/>
  <c r="G161" i="21" s="1"/>
  <c r="I128" i="1" s="1"/>
  <c r="I162" i="21"/>
  <c r="I161" i="21" s="1"/>
  <c r="K162" i="21"/>
  <c r="K161" i="21" s="1"/>
  <c r="O162" i="21"/>
  <c r="O161" i="21" s="1"/>
  <c r="Q162" i="21"/>
  <c r="Q161" i="21" s="1"/>
  <c r="V162" i="21"/>
  <c r="V161" i="21" s="1"/>
  <c r="G169" i="21"/>
  <c r="M169" i="21" s="1"/>
  <c r="I169" i="21"/>
  <c r="K169" i="21"/>
  <c r="O169" i="21"/>
  <c r="Q169" i="21"/>
  <c r="V169" i="21"/>
  <c r="G172" i="21"/>
  <c r="I172" i="21"/>
  <c r="K172" i="21"/>
  <c r="O172" i="21"/>
  <c r="Q172" i="21"/>
  <c r="V172" i="21"/>
  <c r="G183" i="21"/>
  <c r="M183" i="21" s="1"/>
  <c r="I183" i="21"/>
  <c r="K183" i="21"/>
  <c r="O183" i="21"/>
  <c r="Q183" i="21"/>
  <c r="V183" i="21"/>
  <c r="G192" i="21"/>
  <c r="M192" i="21" s="1"/>
  <c r="I192" i="21"/>
  <c r="K192" i="21"/>
  <c r="O192" i="21"/>
  <c r="Q192" i="21"/>
  <c r="V192" i="21"/>
  <c r="G195" i="21"/>
  <c r="I195" i="21"/>
  <c r="K195" i="21"/>
  <c r="M195" i="21"/>
  <c r="O195" i="21"/>
  <c r="Q195" i="21"/>
  <c r="V195" i="21"/>
  <c r="G199" i="21"/>
  <c r="M199" i="21" s="1"/>
  <c r="I199" i="21"/>
  <c r="K199" i="21"/>
  <c r="O199" i="21"/>
  <c r="Q199" i="21"/>
  <c r="V199" i="21"/>
  <c r="G212" i="21"/>
  <c r="M212" i="21" s="1"/>
  <c r="I212" i="21"/>
  <c r="K212" i="21"/>
  <c r="O212" i="21"/>
  <c r="Q212" i="21"/>
  <c r="V212" i="21"/>
  <c r="G219" i="21"/>
  <c r="M219" i="21" s="1"/>
  <c r="I219" i="21"/>
  <c r="K219" i="21"/>
  <c r="O219" i="21"/>
  <c r="Q219" i="21"/>
  <c r="V219" i="21"/>
  <c r="G228" i="21"/>
  <c r="M228" i="21" s="1"/>
  <c r="I228" i="21"/>
  <c r="K228" i="21"/>
  <c r="O228" i="21"/>
  <c r="Q228" i="21"/>
  <c r="V228" i="21"/>
  <c r="G238" i="21"/>
  <c r="M238" i="21" s="1"/>
  <c r="I238" i="21"/>
  <c r="K238" i="21"/>
  <c r="O238" i="21"/>
  <c r="Q238" i="21"/>
  <c r="V238" i="21"/>
  <c r="G242" i="21"/>
  <c r="M242" i="21" s="1"/>
  <c r="I242" i="21"/>
  <c r="K242" i="21"/>
  <c r="O242" i="21"/>
  <c r="Q242" i="21"/>
  <c r="V242" i="21"/>
  <c r="G247" i="21"/>
  <c r="M247" i="21" s="1"/>
  <c r="I247" i="21"/>
  <c r="K247" i="21"/>
  <c r="O247" i="21"/>
  <c r="Q247" i="21"/>
  <c r="V247" i="21"/>
  <c r="G251" i="21"/>
  <c r="M251" i="21" s="1"/>
  <c r="I251" i="21"/>
  <c r="K251" i="21"/>
  <c r="O251" i="21"/>
  <c r="Q251" i="21"/>
  <c r="V251" i="21"/>
  <c r="G255" i="21"/>
  <c r="M255" i="21" s="1"/>
  <c r="I255" i="21"/>
  <c r="K255" i="21"/>
  <c r="O255" i="21"/>
  <c r="Q255" i="21"/>
  <c r="V255" i="21"/>
  <c r="G266" i="21"/>
  <c r="M266" i="21" s="1"/>
  <c r="I266" i="21"/>
  <c r="K266" i="21"/>
  <c r="O266" i="21"/>
  <c r="Q266" i="21"/>
  <c r="V266" i="21"/>
  <c r="G273" i="21"/>
  <c r="M273" i="21" s="1"/>
  <c r="I273" i="21"/>
  <c r="K273" i="21"/>
  <c r="O273" i="21"/>
  <c r="Q273" i="21"/>
  <c r="V273" i="21"/>
  <c r="G275" i="21"/>
  <c r="M275" i="21" s="1"/>
  <c r="I275" i="21"/>
  <c r="K275" i="21"/>
  <c r="O275" i="21"/>
  <c r="Q275" i="21"/>
  <c r="V275" i="21"/>
  <c r="G279" i="21"/>
  <c r="M279" i="21" s="1"/>
  <c r="I279" i="21"/>
  <c r="K279" i="21"/>
  <c r="O279" i="21"/>
  <c r="Q279" i="21"/>
  <c r="V279" i="21"/>
  <c r="G286" i="21"/>
  <c r="M286" i="21" s="1"/>
  <c r="I286" i="21"/>
  <c r="K286" i="21"/>
  <c r="O286" i="21"/>
  <c r="Q286" i="21"/>
  <c r="V286" i="21"/>
  <c r="G287" i="21"/>
  <c r="M287" i="21" s="1"/>
  <c r="I287" i="21"/>
  <c r="K287" i="21"/>
  <c r="O287" i="21"/>
  <c r="Q287" i="21"/>
  <c r="V287" i="21"/>
  <c r="G289" i="21"/>
  <c r="M289" i="21" s="1"/>
  <c r="I289" i="21"/>
  <c r="K289" i="21"/>
  <c r="O289" i="21"/>
  <c r="Q289" i="21"/>
  <c r="V289" i="21"/>
  <c r="G291" i="21"/>
  <c r="M291" i="21" s="1"/>
  <c r="I291" i="21"/>
  <c r="K291" i="21"/>
  <c r="O291" i="21"/>
  <c r="Q291" i="21"/>
  <c r="V291" i="21"/>
  <c r="G293" i="21"/>
  <c r="M293" i="21" s="1"/>
  <c r="I293" i="21"/>
  <c r="K293" i="21"/>
  <c r="O293" i="21"/>
  <c r="Q293" i="21"/>
  <c r="V293" i="21"/>
  <c r="G295" i="21"/>
  <c r="M295" i="21" s="1"/>
  <c r="I295" i="21"/>
  <c r="K295" i="21"/>
  <c r="O295" i="21"/>
  <c r="Q295" i="21"/>
  <c r="V295" i="21"/>
  <c r="G297" i="21"/>
  <c r="M297" i="21" s="1"/>
  <c r="I297" i="21"/>
  <c r="K297" i="21"/>
  <c r="O297" i="21"/>
  <c r="Q297" i="21"/>
  <c r="V297" i="21"/>
  <c r="G301" i="21"/>
  <c r="I301" i="21"/>
  <c r="K301" i="21"/>
  <c r="M301" i="21"/>
  <c r="O301" i="21"/>
  <c r="Q301" i="21"/>
  <c r="V301" i="21"/>
  <c r="G305" i="21"/>
  <c r="M305" i="21" s="1"/>
  <c r="I305" i="21"/>
  <c r="K305" i="21"/>
  <c r="O305" i="21"/>
  <c r="Q305" i="21"/>
  <c r="V305" i="21"/>
  <c r="G309" i="21"/>
  <c r="M309" i="21" s="1"/>
  <c r="I309" i="21"/>
  <c r="K309" i="21"/>
  <c r="O309" i="21"/>
  <c r="Q309" i="21"/>
  <c r="V309" i="21"/>
  <c r="G314" i="21"/>
  <c r="M314" i="21" s="1"/>
  <c r="I314" i="21"/>
  <c r="K314" i="21"/>
  <c r="O314" i="21"/>
  <c r="Q314" i="21"/>
  <c r="V314" i="21"/>
  <c r="G317" i="21"/>
  <c r="I317" i="21"/>
  <c r="K317" i="21"/>
  <c r="O317" i="21"/>
  <c r="Q317" i="21"/>
  <c r="V317" i="21"/>
  <c r="G320" i="21"/>
  <c r="M320" i="21" s="1"/>
  <c r="I320" i="21"/>
  <c r="K320" i="21"/>
  <c r="O320" i="21"/>
  <c r="Q320" i="21"/>
  <c r="V320" i="21"/>
  <c r="G324" i="21"/>
  <c r="M324" i="21" s="1"/>
  <c r="I324" i="21"/>
  <c r="K324" i="21"/>
  <c r="O324" i="21"/>
  <c r="Q324" i="21"/>
  <c r="V324" i="21"/>
  <c r="G327" i="21"/>
  <c r="M327" i="21" s="1"/>
  <c r="I327" i="21"/>
  <c r="K327" i="21"/>
  <c r="O327" i="21"/>
  <c r="Q327" i="21"/>
  <c r="V327" i="21"/>
  <c r="G330" i="21"/>
  <c r="M330" i="21" s="1"/>
  <c r="I330" i="21"/>
  <c r="K330" i="21"/>
  <c r="O330" i="21"/>
  <c r="Q330" i="21"/>
  <c r="V330" i="21"/>
  <c r="G333" i="21"/>
  <c r="M333" i="21" s="1"/>
  <c r="I333" i="21"/>
  <c r="K333" i="21"/>
  <c r="O333" i="21"/>
  <c r="Q333" i="21"/>
  <c r="V333" i="21"/>
  <c r="G334" i="21"/>
  <c r="M334" i="21" s="1"/>
  <c r="I334" i="21"/>
  <c r="K334" i="21"/>
  <c r="O334" i="21"/>
  <c r="Q334" i="21"/>
  <c r="V334" i="21"/>
  <c r="G335" i="21"/>
  <c r="M335" i="21" s="1"/>
  <c r="I335" i="21"/>
  <c r="K335" i="21"/>
  <c r="O335" i="21"/>
  <c r="Q335" i="21"/>
  <c r="V335" i="21"/>
  <c r="G336" i="21"/>
  <c r="I336" i="21"/>
  <c r="K336" i="21"/>
  <c r="M336" i="21"/>
  <c r="O336" i="21"/>
  <c r="Q336" i="21"/>
  <c r="V336" i="21"/>
  <c r="G337" i="21"/>
  <c r="M337" i="21" s="1"/>
  <c r="I337" i="21"/>
  <c r="K337" i="21"/>
  <c r="O337" i="21"/>
  <c r="Q337" i="21"/>
  <c r="V337" i="21"/>
  <c r="G338" i="21"/>
  <c r="M338" i="21" s="1"/>
  <c r="I338" i="21"/>
  <c r="K338" i="21"/>
  <c r="O338" i="21"/>
  <c r="Q338" i="21"/>
  <c r="V338" i="21"/>
  <c r="G339" i="21"/>
  <c r="M339" i="21" s="1"/>
  <c r="I339" i="21"/>
  <c r="K339" i="21"/>
  <c r="O339" i="21"/>
  <c r="Q339" i="21"/>
  <c r="V339" i="21"/>
  <c r="G340" i="21"/>
  <c r="M340" i="21" s="1"/>
  <c r="I340" i="21"/>
  <c r="K340" i="21"/>
  <c r="O340" i="21"/>
  <c r="Q340" i="21"/>
  <c r="V340" i="21"/>
  <c r="G341" i="21"/>
  <c r="M341" i="21" s="1"/>
  <c r="I341" i="21"/>
  <c r="K341" i="21"/>
  <c r="O341" i="21"/>
  <c r="Q341" i="21"/>
  <c r="V341" i="21"/>
  <c r="G342" i="21"/>
  <c r="M342" i="21" s="1"/>
  <c r="I342" i="21"/>
  <c r="K342" i="21"/>
  <c r="O342" i="21"/>
  <c r="Q342" i="21"/>
  <c r="V342" i="21"/>
  <c r="G343" i="21"/>
  <c r="M343" i="21" s="1"/>
  <c r="I343" i="21"/>
  <c r="K343" i="21"/>
  <c r="O343" i="21"/>
  <c r="Q343" i="21"/>
  <c r="V343" i="21"/>
  <c r="G349" i="21"/>
  <c r="M349" i="21" s="1"/>
  <c r="I349" i="21"/>
  <c r="K349" i="21"/>
  <c r="K348" i="21" s="1"/>
  <c r="O349" i="21"/>
  <c r="Q349" i="21"/>
  <c r="V349" i="21"/>
  <c r="G353" i="21"/>
  <c r="I353" i="21"/>
  <c r="K353" i="21"/>
  <c r="M353" i="21"/>
  <c r="O353" i="21"/>
  <c r="Q353" i="21"/>
  <c r="Q348" i="21" s="1"/>
  <c r="V353" i="21"/>
  <c r="V348" i="21" s="1"/>
  <c r="G357" i="21"/>
  <c r="M357" i="21" s="1"/>
  <c r="I357" i="21"/>
  <c r="K357" i="21"/>
  <c r="O357" i="21"/>
  <c r="Q357" i="21"/>
  <c r="V357" i="21"/>
  <c r="G361" i="21"/>
  <c r="M361" i="21" s="1"/>
  <c r="I361" i="21"/>
  <c r="K361" i="21"/>
  <c r="O361" i="21"/>
  <c r="Q361" i="21"/>
  <c r="V361" i="21"/>
  <c r="G365" i="21"/>
  <c r="I365" i="21"/>
  <c r="K365" i="21"/>
  <c r="O365" i="21"/>
  <c r="Q365" i="21"/>
  <c r="V365" i="21"/>
  <c r="G366" i="21"/>
  <c r="M366" i="21" s="1"/>
  <c r="I366" i="21"/>
  <c r="K366" i="21"/>
  <c r="O366" i="21"/>
  <c r="Q366" i="21"/>
  <c r="V366" i="21"/>
  <c r="G371" i="21"/>
  <c r="I371" i="21"/>
  <c r="K371" i="21"/>
  <c r="O371" i="21"/>
  <c r="Q371" i="21"/>
  <c r="V371" i="21"/>
  <c r="G373" i="21"/>
  <c r="M373" i="21" s="1"/>
  <c r="I373" i="21"/>
  <c r="K373" i="21"/>
  <c r="O373" i="21"/>
  <c r="O370" i="21" s="1"/>
  <c r="Q373" i="21"/>
  <c r="V373" i="21"/>
  <c r="G376" i="21"/>
  <c r="M376" i="21" s="1"/>
  <c r="I376" i="21"/>
  <c r="K376" i="21"/>
  <c r="O376" i="21"/>
  <c r="Q376" i="21"/>
  <c r="V376" i="21"/>
  <c r="G378" i="21"/>
  <c r="I378" i="21"/>
  <c r="K378" i="21"/>
  <c r="M378" i="21"/>
  <c r="O378" i="21"/>
  <c r="Q378" i="21"/>
  <c r="V378" i="21"/>
  <c r="G381" i="21"/>
  <c r="M381" i="21" s="1"/>
  <c r="I381" i="21"/>
  <c r="K381" i="21"/>
  <c r="O381" i="21"/>
  <c r="Q381" i="21"/>
  <c r="V381" i="21"/>
  <c r="G392" i="21"/>
  <c r="M392" i="21" s="1"/>
  <c r="I392" i="21"/>
  <c r="K392" i="21"/>
  <c r="O392" i="21"/>
  <c r="Q392" i="21"/>
  <c r="V392" i="21"/>
  <c r="G397" i="21"/>
  <c r="M397" i="21" s="1"/>
  <c r="I397" i="21"/>
  <c r="K397" i="21"/>
  <c r="O397" i="21"/>
  <c r="Q397" i="21"/>
  <c r="V397" i="21"/>
  <c r="G407" i="21"/>
  <c r="M407" i="21" s="1"/>
  <c r="I407" i="21"/>
  <c r="K407" i="21"/>
  <c r="O407" i="21"/>
  <c r="Q407" i="21"/>
  <c r="V407" i="21"/>
  <c r="G411" i="21"/>
  <c r="M411" i="21" s="1"/>
  <c r="I411" i="21"/>
  <c r="K411" i="21"/>
  <c r="O411" i="21"/>
  <c r="Q411" i="21"/>
  <c r="V411" i="21"/>
  <c r="G417" i="21"/>
  <c r="M417" i="21" s="1"/>
  <c r="I417" i="21"/>
  <c r="K417" i="21"/>
  <c r="O417" i="21"/>
  <c r="Q417" i="21"/>
  <c r="V417" i="21"/>
  <c r="G419" i="21"/>
  <c r="M419" i="21" s="1"/>
  <c r="I419" i="21"/>
  <c r="K419" i="21"/>
  <c r="O419" i="21"/>
  <c r="Q419" i="21"/>
  <c r="V419" i="21"/>
  <c r="G421" i="21"/>
  <c r="M421" i="21" s="1"/>
  <c r="I421" i="21"/>
  <c r="K421" i="21"/>
  <c r="O421" i="21"/>
  <c r="Q421" i="21"/>
  <c r="V421" i="21"/>
  <c r="G423" i="21"/>
  <c r="M423" i="21" s="1"/>
  <c r="I423" i="21"/>
  <c r="K423" i="21"/>
  <c r="O423" i="21"/>
  <c r="Q423" i="21"/>
  <c r="V423" i="21"/>
  <c r="G449" i="21"/>
  <c r="M449" i="21" s="1"/>
  <c r="I449" i="21"/>
  <c r="K449" i="21"/>
  <c r="O449" i="21"/>
  <c r="Q449" i="21"/>
  <c r="V449" i="21"/>
  <c r="G451" i="21"/>
  <c r="M451" i="21" s="1"/>
  <c r="I451" i="21"/>
  <c r="K451" i="21"/>
  <c r="O451" i="21"/>
  <c r="Q451" i="21"/>
  <c r="V451" i="21"/>
  <c r="G455" i="21"/>
  <c r="M455" i="21" s="1"/>
  <c r="I455" i="21"/>
  <c r="K455" i="21"/>
  <c r="O455" i="21"/>
  <c r="Q455" i="21"/>
  <c r="V455" i="21"/>
  <c r="G459" i="21"/>
  <c r="M459" i="21" s="1"/>
  <c r="I459" i="21"/>
  <c r="K459" i="21"/>
  <c r="O459" i="21"/>
  <c r="Q459" i="21"/>
  <c r="V459" i="21"/>
  <c r="G464" i="21"/>
  <c r="I464" i="21"/>
  <c r="K464" i="21"/>
  <c r="M464" i="21"/>
  <c r="O464" i="21"/>
  <c r="Q464" i="21"/>
  <c r="V464" i="21"/>
  <c r="G468" i="21"/>
  <c r="M468" i="21" s="1"/>
  <c r="I468" i="21"/>
  <c r="K468" i="21"/>
  <c r="O468" i="21"/>
  <c r="Q468" i="21"/>
  <c r="V468" i="21"/>
  <c r="G473" i="21"/>
  <c r="M473" i="21" s="1"/>
  <c r="I473" i="21"/>
  <c r="K473" i="21"/>
  <c r="O473" i="21"/>
  <c r="Q473" i="21"/>
  <c r="V473" i="21"/>
  <c r="G478" i="21"/>
  <c r="M478" i="21" s="1"/>
  <c r="I478" i="21"/>
  <c r="K478" i="21"/>
  <c r="O478" i="21"/>
  <c r="Q478" i="21"/>
  <c r="V478" i="21"/>
  <c r="G481" i="21"/>
  <c r="M481" i="21" s="1"/>
  <c r="I481" i="21"/>
  <c r="K481" i="21"/>
  <c r="O481" i="21"/>
  <c r="Q481" i="21"/>
  <c r="V481" i="21"/>
  <c r="G486" i="21"/>
  <c r="M486" i="21" s="1"/>
  <c r="I486" i="21"/>
  <c r="K486" i="21"/>
  <c r="O486" i="21"/>
  <c r="Q486" i="21"/>
  <c r="V486" i="21"/>
  <c r="G491" i="21"/>
  <c r="M491" i="21" s="1"/>
  <c r="I491" i="21"/>
  <c r="K491" i="21"/>
  <c r="O491" i="21"/>
  <c r="Q491" i="21"/>
  <c r="V491" i="21"/>
  <c r="G493" i="21"/>
  <c r="M493" i="21" s="1"/>
  <c r="I493" i="21"/>
  <c r="K493" i="21"/>
  <c r="O493" i="21"/>
  <c r="Q493" i="21"/>
  <c r="V493" i="21"/>
  <c r="G496" i="21"/>
  <c r="M496" i="21" s="1"/>
  <c r="I496" i="21"/>
  <c r="K496" i="21"/>
  <c r="O496" i="21"/>
  <c r="Q496" i="21"/>
  <c r="V496" i="21"/>
  <c r="G498" i="21"/>
  <c r="M498" i="21" s="1"/>
  <c r="I498" i="21"/>
  <c r="K498" i="21"/>
  <c r="O498" i="21"/>
  <c r="Q498" i="21"/>
  <c r="V498" i="21"/>
  <c r="G499" i="21"/>
  <c r="M499" i="21" s="1"/>
  <c r="I499" i="21"/>
  <c r="K499" i="21"/>
  <c r="O499" i="21"/>
  <c r="Q499" i="21"/>
  <c r="V499" i="21"/>
  <c r="G502" i="21"/>
  <c r="M502" i="21" s="1"/>
  <c r="I502" i="21"/>
  <c r="K502" i="21"/>
  <c r="O502" i="21"/>
  <c r="Q502" i="21"/>
  <c r="V502" i="21"/>
  <c r="G529" i="21"/>
  <c r="M529" i="21" s="1"/>
  <c r="I529" i="21"/>
  <c r="K529" i="21"/>
  <c r="O529" i="21"/>
  <c r="Q529" i="21"/>
  <c r="V529" i="21"/>
  <c r="G542" i="21"/>
  <c r="M542" i="21" s="1"/>
  <c r="I542" i="21"/>
  <c r="K542" i="21"/>
  <c r="O542" i="21"/>
  <c r="Q542" i="21"/>
  <c r="V542" i="21"/>
  <c r="G547" i="21"/>
  <c r="M547" i="21" s="1"/>
  <c r="M546" i="21" s="1"/>
  <c r="I547" i="21"/>
  <c r="I546" i="21" s="1"/>
  <c r="K547" i="21"/>
  <c r="K546" i="21" s="1"/>
  <c r="O547" i="21"/>
  <c r="O546" i="21" s="1"/>
  <c r="Q547" i="21"/>
  <c r="Q546" i="21" s="1"/>
  <c r="V547" i="21"/>
  <c r="V546" i="21" s="1"/>
  <c r="G550" i="21"/>
  <c r="M550" i="21" s="1"/>
  <c r="I550" i="21"/>
  <c r="K550" i="21"/>
  <c r="O550" i="21"/>
  <c r="Q550" i="21"/>
  <c r="V550" i="21"/>
  <c r="G552" i="21"/>
  <c r="I552" i="21"/>
  <c r="K552" i="21"/>
  <c r="M552" i="21"/>
  <c r="O552" i="21"/>
  <c r="Q552" i="21"/>
  <c r="V552" i="21"/>
  <c r="G555" i="21"/>
  <c r="M555" i="21" s="1"/>
  <c r="I555" i="21"/>
  <c r="K555" i="21"/>
  <c r="O555" i="21"/>
  <c r="Q555" i="21"/>
  <c r="V555" i="21"/>
  <c r="G557" i="21"/>
  <c r="M557" i="21" s="1"/>
  <c r="I557" i="21"/>
  <c r="K557" i="21"/>
  <c r="O557" i="21"/>
  <c r="Q557" i="21"/>
  <c r="V557" i="21"/>
  <c r="G559" i="21"/>
  <c r="I559" i="21"/>
  <c r="K559" i="21"/>
  <c r="M559" i="21"/>
  <c r="O559" i="21"/>
  <c r="Q559" i="21"/>
  <c r="V559" i="21"/>
  <c r="G561" i="21"/>
  <c r="M561" i="21" s="1"/>
  <c r="I561" i="21"/>
  <c r="K561" i="21"/>
  <c r="O561" i="21"/>
  <c r="Q561" i="21"/>
  <c r="V561" i="21"/>
  <c r="G563" i="21"/>
  <c r="M563" i="21" s="1"/>
  <c r="I563" i="21"/>
  <c r="K563" i="21"/>
  <c r="O563" i="21"/>
  <c r="Q563" i="21"/>
  <c r="V563" i="21"/>
  <c r="G567" i="21"/>
  <c r="M567" i="21" s="1"/>
  <c r="I567" i="21"/>
  <c r="K567" i="21"/>
  <c r="O567" i="21"/>
  <c r="Q567" i="21"/>
  <c r="V567" i="21"/>
  <c r="G571" i="21"/>
  <c r="M571" i="21" s="1"/>
  <c r="I571" i="21"/>
  <c r="K571" i="21"/>
  <c r="O571" i="21"/>
  <c r="Q571" i="21"/>
  <c r="V571" i="21"/>
  <c r="G574" i="21"/>
  <c r="M574" i="21" s="1"/>
  <c r="I574" i="21"/>
  <c r="K574" i="21"/>
  <c r="O574" i="21"/>
  <c r="Q574" i="21"/>
  <c r="V574" i="21"/>
  <c r="G576" i="21"/>
  <c r="M576" i="21" s="1"/>
  <c r="I576" i="21"/>
  <c r="K576" i="21"/>
  <c r="O576" i="21"/>
  <c r="Q576" i="21"/>
  <c r="V576" i="21"/>
  <c r="G578" i="21"/>
  <c r="M578" i="21" s="1"/>
  <c r="I578" i="21"/>
  <c r="K578" i="21"/>
  <c r="O578" i="21"/>
  <c r="Q578" i="21"/>
  <c r="V578" i="21"/>
  <c r="G580" i="21"/>
  <c r="M580" i="21" s="1"/>
  <c r="I580" i="21"/>
  <c r="K580" i="21"/>
  <c r="O580" i="21"/>
  <c r="Q580" i="21"/>
  <c r="V580" i="21"/>
  <c r="G582" i="21"/>
  <c r="M582" i="21" s="1"/>
  <c r="I582" i="21"/>
  <c r="K582" i="21"/>
  <c r="O582" i="21"/>
  <c r="Q582" i="21"/>
  <c r="V582" i="21"/>
  <c r="G585" i="21"/>
  <c r="M585" i="21" s="1"/>
  <c r="I585" i="21"/>
  <c r="K585" i="21"/>
  <c r="O585" i="21"/>
  <c r="Q585" i="21"/>
  <c r="V585" i="21"/>
  <c r="G589" i="21"/>
  <c r="M589" i="21" s="1"/>
  <c r="I589" i="21"/>
  <c r="K589" i="21"/>
  <c r="O589" i="21"/>
  <c r="Q589" i="21"/>
  <c r="V589" i="21"/>
  <c r="G593" i="21"/>
  <c r="I593" i="21"/>
  <c r="K593" i="21"/>
  <c r="M593" i="21"/>
  <c r="O593" i="21"/>
  <c r="Q593" i="21"/>
  <c r="V593" i="21"/>
  <c r="G598" i="21"/>
  <c r="M598" i="21" s="1"/>
  <c r="I598" i="21"/>
  <c r="K598" i="21"/>
  <c r="O598" i="21"/>
  <c r="Q598" i="21"/>
  <c r="V598" i="21"/>
  <c r="G601" i="21"/>
  <c r="I601" i="21"/>
  <c r="K601" i="21"/>
  <c r="M601" i="21"/>
  <c r="O601" i="21"/>
  <c r="Q601" i="21"/>
  <c r="V601" i="21"/>
  <c r="G604" i="21"/>
  <c r="M604" i="21" s="1"/>
  <c r="I604" i="21"/>
  <c r="K604" i="21"/>
  <c r="O604" i="21"/>
  <c r="Q604" i="21"/>
  <c r="V604" i="21"/>
  <c r="G607" i="21"/>
  <c r="I607" i="21"/>
  <c r="K607" i="21"/>
  <c r="O607" i="21"/>
  <c r="Q607" i="21"/>
  <c r="V607" i="21"/>
  <c r="G609" i="21"/>
  <c r="M609" i="21" s="1"/>
  <c r="I609" i="21"/>
  <c r="K609" i="21"/>
  <c r="O609" i="21"/>
  <c r="Q609" i="21"/>
  <c r="V609" i="21"/>
  <c r="G611" i="21"/>
  <c r="M611" i="21" s="1"/>
  <c r="I611" i="21"/>
  <c r="K611" i="21"/>
  <c r="O611" i="21"/>
  <c r="Q611" i="21"/>
  <c r="V611" i="21"/>
  <c r="G613" i="21"/>
  <c r="M613" i="21" s="1"/>
  <c r="I613" i="21"/>
  <c r="K613" i="21"/>
  <c r="O613" i="21"/>
  <c r="Q613" i="21"/>
  <c r="V613" i="21"/>
  <c r="G617" i="21"/>
  <c r="M617" i="21" s="1"/>
  <c r="I617" i="21"/>
  <c r="K617" i="21"/>
  <c r="O617" i="21"/>
  <c r="Q617" i="21"/>
  <c r="V617" i="21"/>
  <c r="G620" i="21"/>
  <c r="M620" i="21" s="1"/>
  <c r="I620" i="21"/>
  <c r="K620" i="21"/>
  <c r="O620" i="21"/>
  <c r="Q620" i="21"/>
  <c r="V620" i="21"/>
  <c r="G621" i="21"/>
  <c r="M621" i="21" s="1"/>
  <c r="I621" i="21"/>
  <c r="K621" i="21"/>
  <c r="O621" i="21"/>
  <c r="Q621" i="21"/>
  <c r="V621" i="21"/>
  <c r="G623" i="21"/>
  <c r="M623" i="21" s="1"/>
  <c r="I623" i="21"/>
  <c r="K623" i="21"/>
  <c r="O623" i="21"/>
  <c r="Q623" i="21"/>
  <c r="V623" i="21"/>
  <c r="G626" i="21"/>
  <c r="M626" i="21" s="1"/>
  <c r="I626" i="21"/>
  <c r="K626" i="21"/>
  <c r="O626" i="21"/>
  <c r="Q626" i="21"/>
  <c r="V626" i="21"/>
  <c r="G629" i="21"/>
  <c r="M629" i="21" s="1"/>
  <c r="I629" i="21"/>
  <c r="K629" i="21"/>
  <c r="O629" i="21"/>
  <c r="Q629" i="21"/>
  <c r="V629" i="21"/>
  <c r="G632" i="21"/>
  <c r="I632" i="21"/>
  <c r="K632" i="21"/>
  <c r="M632" i="21"/>
  <c r="O632" i="21"/>
  <c r="Q632" i="21"/>
  <c r="V632" i="21"/>
  <c r="G635" i="21"/>
  <c r="M635" i="21" s="1"/>
  <c r="I635" i="21"/>
  <c r="K635" i="21"/>
  <c r="O635" i="21"/>
  <c r="Q635" i="21"/>
  <c r="V635" i="21"/>
  <c r="G638" i="21"/>
  <c r="M638" i="21" s="1"/>
  <c r="I638" i="21"/>
  <c r="K638" i="21"/>
  <c r="O638" i="21"/>
  <c r="Q638" i="21"/>
  <c r="V638" i="21"/>
  <c r="G641" i="21"/>
  <c r="M641" i="21" s="1"/>
  <c r="I641" i="21"/>
  <c r="K641" i="21"/>
  <c r="O641" i="21"/>
  <c r="Q641" i="21"/>
  <c r="V641" i="21"/>
  <c r="V640" i="21" s="1"/>
  <c r="G642" i="21"/>
  <c r="I642" i="21"/>
  <c r="K642" i="21"/>
  <c r="O642" i="21"/>
  <c r="Q642" i="21"/>
  <c r="Q640" i="21" s="1"/>
  <c r="V642" i="21"/>
  <c r="G643" i="21"/>
  <c r="M643" i="21" s="1"/>
  <c r="I643" i="21"/>
  <c r="K643" i="21"/>
  <c r="O643" i="21"/>
  <c r="Q643" i="21"/>
  <c r="V643" i="21"/>
  <c r="G646" i="21"/>
  <c r="M646" i="21" s="1"/>
  <c r="I646" i="21"/>
  <c r="K646" i="21"/>
  <c r="O646" i="21"/>
  <c r="Q646" i="21"/>
  <c r="V646" i="21"/>
  <c r="G647" i="21"/>
  <c r="M647" i="21" s="1"/>
  <c r="I647" i="21"/>
  <c r="K647" i="21"/>
  <c r="O647" i="21"/>
  <c r="Q647" i="21"/>
  <c r="V647" i="21"/>
  <c r="G648" i="21"/>
  <c r="M648" i="21" s="1"/>
  <c r="I648" i="21"/>
  <c r="K648" i="21"/>
  <c r="O648" i="21"/>
  <c r="Q648" i="21"/>
  <c r="V648" i="21"/>
  <c r="G649" i="21"/>
  <c r="M649" i="21" s="1"/>
  <c r="I649" i="21"/>
  <c r="K649" i="21"/>
  <c r="O649" i="21"/>
  <c r="Q649" i="21"/>
  <c r="V649" i="21"/>
  <c r="G650" i="21"/>
  <c r="M650" i="21" s="1"/>
  <c r="I650" i="21"/>
  <c r="K650" i="21"/>
  <c r="O650" i="21"/>
  <c r="Q650" i="21"/>
  <c r="V650" i="21"/>
  <c r="G653" i="21"/>
  <c r="M653" i="21" s="1"/>
  <c r="I653" i="21"/>
  <c r="I652" i="21" s="1"/>
  <c r="K653" i="21"/>
  <c r="O653" i="21"/>
  <c r="Q653" i="21"/>
  <c r="V653" i="21"/>
  <c r="G655" i="21"/>
  <c r="M655" i="21" s="1"/>
  <c r="I655" i="21"/>
  <c r="K655" i="21"/>
  <c r="O655" i="21"/>
  <c r="Q655" i="21"/>
  <c r="V655" i="21"/>
  <c r="G657" i="21"/>
  <c r="M657" i="21" s="1"/>
  <c r="I657" i="21"/>
  <c r="K657" i="21"/>
  <c r="O657" i="21"/>
  <c r="Q657" i="21"/>
  <c r="V657" i="21"/>
  <c r="G661" i="21"/>
  <c r="M661" i="21" s="1"/>
  <c r="I661" i="21"/>
  <c r="K661" i="21"/>
  <c r="O661" i="21"/>
  <c r="Q661" i="21"/>
  <c r="V661" i="21"/>
  <c r="G664" i="21"/>
  <c r="M664" i="21" s="1"/>
  <c r="I664" i="21"/>
  <c r="K664" i="21"/>
  <c r="O664" i="21"/>
  <c r="Q664" i="21"/>
  <c r="V664" i="21"/>
  <c r="G667" i="21"/>
  <c r="M667" i="21" s="1"/>
  <c r="I667" i="21"/>
  <c r="K667" i="21"/>
  <c r="O667" i="21"/>
  <c r="Q667" i="21"/>
  <c r="V667" i="21"/>
  <c r="G669" i="21"/>
  <c r="M669" i="21" s="1"/>
  <c r="I669" i="21"/>
  <c r="K669" i="21"/>
  <c r="O669" i="21"/>
  <c r="Q669" i="21"/>
  <c r="V669" i="21"/>
  <c r="G673" i="21"/>
  <c r="I673" i="21"/>
  <c r="K673" i="21"/>
  <c r="M673" i="21"/>
  <c r="O673" i="21"/>
  <c r="Q673" i="21"/>
  <c r="V673" i="21"/>
  <c r="G674" i="21"/>
  <c r="M674" i="21" s="1"/>
  <c r="I674" i="21"/>
  <c r="K674" i="21"/>
  <c r="O674" i="21"/>
  <c r="Q674" i="21"/>
  <c r="V674" i="21"/>
  <c r="G676" i="21"/>
  <c r="M676" i="21" s="1"/>
  <c r="I676" i="21"/>
  <c r="K676" i="21"/>
  <c r="O676" i="21"/>
  <c r="Q676" i="21"/>
  <c r="V676" i="21"/>
  <c r="G686" i="21"/>
  <c r="M686" i="21" s="1"/>
  <c r="I686" i="21"/>
  <c r="K686" i="21"/>
  <c r="O686" i="21"/>
  <c r="Q686" i="21"/>
  <c r="V686" i="21"/>
  <c r="G687" i="21"/>
  <c r="I687" i="21"/>
  <c r="K687" i="21"/>
  <c r="O687" i="21"/>
  <c r="Q687" i="21"/>
  <c r="V687" i="21"/>
  <c r="G688" i="21"/>
  <c r="M688" i="21" s="1"/>
  <c r="I688" i="21"/>
  <c r="K688" i="21"/>
  <c r="O688" i="21"/>
  <c r="Q688" i="21"/>
  <c r="V688" i="21"/>
  <c r="G690" i="21"/>
  <c r="M690" i="21" s="1"/>
  <c r="I690" i="21"/>
  <c r="K690" i="21"/>
  <c r="O690" i="21"/>
  <c r="Q690" i="21"/>
  <c r="V690" i="21"/>
  <c r="G691" i="21"/>
  <c r="M691" i="21" s="1"/>
  <c r="I691" i="21"/>
  <c r="K691" i="21"/>
  <c r="O691" i="21"/>
  <c r="Q691" i="21"/>
  <c r="V691" i="21"/>
  <c r="G693" i="21"/>
  <c r="M693" i="21" s="1"/>
  <c r="I693" i="21"/>
  <c r="K693" i="21"/>
  <c r="O693" i="21"/>
  <c r="Q693" i="21"/>
  <c r="V693" i="21"/>
  <c r="G694" i="21"/>
  <c r="M694" i="21" s="1"/>
  <c r="I694" i="21"/>
  <c r="K694" i="21"/>
  <c r="O694" i="21"/>
  <c r="Q694" i="21"/>
  <c r="V694" i="21"/>
  <c r="G695" i="21"/>
  <c r="M695" i="21" s="1"/>
  <c r="I695" i="21"/>
  <c r="K695" i="21"/>
  <c r="O695" i="21"/>
  <c r="Q695" i="21"/>
  <c r="V695" i="21"/>
  <c r="G698" i="21"/>
  <c r="M698" i="21" s="1"/>
  <c r="I698" i="21"/>
  <c r="K698" i="21"/>
  <c r="O698" i="21"/>
  <c r="Q698" i="21"/>
  <c r="V698" i="21"/>
  <c r="G704" i="21"/>
  <c r="M704" i="21" s="1"/>
  <c r="I704" i="21"/>
  <c r="K704" i="21"/>
  <c r="O704" i="21"/>
  <c r="Q704" i="21"/>
  <c r="V704" i="21"/>
  <c r="G707" i="21"/>
  <c r="M707" i="21" s="1"/>
  <c r="I707" i="21"/>
  <c r="K707" i="21"/>
  <c r="O707" i="21"/>
  <c r="Q707" i="21"/>
  <c r="V707" i="21"/>
  <c r="G708" i="21"/>
  <c r="M708" i="21" s="1"/>
  <c r="I708" i="21"/>
  <c r="K708" i="21"/>
  <c r="O708" i="21"/>
  <c r="Q708" i="21"/>
  <c r="V708" i="21"/>
  <c r="G711" i="21"/>
  <c r="I711" i="21"/>
  <c r="K711" i="21"/>
  <c r="O711" i="21"/>
  <c r="Q711" i="21"/>
  <c r="V711" i="21"/>
  <c r="G714" i="21"/>
  <c r="M714" i="21" s="1"/>
  <c r="I714" i="21"/>
  <c r="K714" i="21"/>
  <c r="O714" i="21"/>
  <c r="Q714" i="21"/>
  <c r="V714" i="21"/>
  <c r="G717" i="21"/>
  <c r="M717" i="21" s="1"/>
  <c r="I717" i="21"/>
  <c r="K717" i="21"/>
  <c r="O717" i="21"/>
  <c r="Q717" i="21"/>
  <c r="V717" i="21"/>
  <c r="G718" i="21"/>
  <c r="M718" i="21" s="1"/>
  <c r="I718" i="21"/>
  <c r="K718" i="21"/>
  <c r="O718" i="21"/>
  <c r="Q718" i="21"/>
  <c r="V718" i="21"/>
  <c r="G719" i="21"/>
  <c r="M719" i="21" s="1"/>
  <c r="I719" i="21"/>
  <c r="K719" i="21"/>
  <c r="O719" i="21"/>
  <c r="Q719" i="21"/>
  <c r="V719" i="21"/>
  <c r="G723" i="21"/>
  <c r="M723" i="21" s="1"/>
  <c r="I723" i="21"/>
  <c r="K723" i="21"/>
  <c r="O723" i="21"/>
  <c r="Q723" i="21"/>
  <c r="V723" i="21"/>
  <c r="G725" i="21"/>
  <c r="M725" i="21" s="1"/>
  <c r="I725" i="21"/>
  <c r="K725" i="21"/>
  <c r="O725" i="21"/>
  <c r="Q725" i="21"/>
  <c r="V725" i="21"/>
  <c r="G726" i="21"/>
  <c r="M726" i="21" s="1"/>
  <c r="I726" i="21"/>
  <c r="K726" i="21"/>
  <c r="O726" i="21"/>
  <c r="Q726" i="21"/>
  <c r="V726" i="21"/>
  <c r="G734" i="21"/>
  <c r="M734" i="21" s="1"/>
  <c r="I734" i="21"/>
  <c r="K734" i="21"/>
  <c r="O734" i="21"/>
  <c r="Q734" i="21"/>
  <c r="V734" i="21"/>
  <c r="G735" i="21"/>
  <c r="M735" i="21" s="1"/>
  <c r="I735" i="21"/>
  <c r="K735" i="21"/>
  <c r="O735" i="21"/>
  <c r="Q735" i="21"/>
  <c r="V735" i="21"/>
  <c r="G736" i="21"/>
  <c r="M736" i="21" s="1"/>
  <c r="I736" i="21"/>
  <c r="K736" i="21"/>
  <c r="O736" i="21"/>
  <c r="Q736" i="21"/>
  <c r="V736" i="21"/>
  <c r="G737" i="21"/>
  <c r="M737" i="21" s="1"/>
  <c r="I737" i="21"/>
  <c r="K737" i="21"/>
  <c r="O737" i="21"/>
  <c r="Q737" i="21"/>
  <c r="V737" i="21"/>
  <c r="G738" i="21"/>
  <c r="M738" i="21" s="1"/>
  <c r="I738" i="21"/>
  <c r="K738" i="21"/>
  <c r="O738" i="21"/>
  <c r="Q738" i="21"/>
  <c r="V738" i="21"/>
  <c r="G739" i="21"/>
  <c r="M739" i="21" s="1"/>
  <c r="I739" i="21"/>
  <c r="K739" i="21"/>
  <c r="O739" i="21"/>
  <c r="Q739" i="21"/>
  <c r="V739" i="21"/>
  <c r="G740" i="21"/>
  <c r="M740" i="21" s="1"/>
  <c r="I740" i="21"/>
  <c r="K740" i="21"/>
  <c r="O740" i="21"/>
  <c r="Q740" i="21"/>
  <c r="V740" i="21"/>
  <c r="G743" i="21"/>
  <c r="I743" i="21"/>
  <c r="K743" i="21"/>
  <c r="O743" i="21"/>
  <c r="Q743" i="21"/>
  <c r="V743" i="21"/>
  <c r="G746" i="21"/>
  <c r="M746" i="21" s="1"/>
  <c r="I746" i="21"/>
  <c r="K746" i="21"/>
  <c r="O746" i="21"/>
  <c r="Q746" i="21"/>
  <c r="V746" i="21"/>
  <c r="G749" i="21"/>
  <c r="M749" i="21" s="1"/>
  <c r="I749" i="21"/>
  <c r="K749" i="21"/>
  <c r="O749" i="21"/>
  <c r="Q749" i="21"/>
  <c r="V749" i="21"/>
  <c r="G756" i="21"/>
  <c r="M756" i="21" s="1"/>
  <c r="I756" i="21"/>
  <c r="K756" i="21"/>
  <c r="O756" i="21"/>
  <c r="Q756" i="21"/>
  <c r="V756" i="21"/>
  <c r="G758" i="21"/>
  <c r="M758" i="21" s="1"/>
  <c r="I758" i="21"/>
  <c r="K758" i="21"/>
  <c r="O758" i="21"/>
  <c r="Q758" i="21"/>
  <c r="V758" i="21"/>
  <c r="G760" i="21"/>
  <c r="I760" i="21"/>
  <c r="K760" i="21"/>
  <c r="M760" i="21"/>
  <c r="O760" i="21"/>
  <c r="Q760" i="21"/>
  <c r="V760" i="21"/>
  <c r="G761" i="21"/>
  <c r="M761" i="21" s="1"/>
  <c r="I761" i="21"/>
  <c r="K761" i="21"/>
  <c r="O761" i="21"/>
  <c r="Q761" i="21"/>
  <c r="V761" i="21"/>
  <c r="G762" i="21"/>
  <c r="M762" i="21" s="1"/>
  <c r="I762" i="21"/>
  <c r="K762" i="21"/>
  <c r="O762" i="21"/>
  <c r="Q762" i="21"/>
  <c r="V762" i="21"/>
  <c r="G763" i="21"/>
  <c r="M763" i="21" s="1"/>
  <c r="I763" i="21"/>
  <c r="K763" i="21"/>
  <c r="O763" i="21"/>
  <c r="Q763" i="21"/>
  <c r="V763" i="21"/>
  <c r="G764" i="21"/>
  <c r="M764" i="21" s="1"/>
  <c r="I764" i="21"/>
  <c r="K764" i="21"/>
  <c r="O764" i="21"/>
  <c r="Q764" i="21"/>
  <c r="V764" i="21"/>
  <c r="G766" i="21"/>
  <c r="M766" i="21" s="1"/>
  <c r="I766" i="21"/>
  <c r="K766" i="21"/>
  <c r="O766" i="21"/>
  <c r="Q766" i="21"/>
  <c r="V766" i="21"/>
  <c r="G769" i="21"/>
  <c r="M769" i="21" s="1"/>
  <c r="I769" i="21"/>
  <c r="K769" i="21"/>
  <c r="O769" i="21"/>
  <c r="O768" i="21" s="1"/>
  <c r="Q769" i="21"/>
  <c r="V769" i="21"/>
  <c r="G771" i="21"/>
  <c r="M771" i="21" s="1"/>
  <c r="I771" i="21"/>
  <c r="K771" i="21"/>
  <c r="O771" i="21"/>
  <c r="Q771" i="21"/>
  <c r="V771" i="21"/>
  <c r="G775" i="21"/>
  <c r="M775" i="21" s="1"/>
  <c r="I775" i="21"/>
  <c r="K775" i="21"/>
  <c r="O775" i="21"/>
  <c r="Q775" i="21"/>
  <c r="V775" i="21"/>
  <c r="G778" i="21"/>
  <c r="M778" i="21" s="1"/>
  <c r="I778" i="21"/>
  <c r="K778" i="21"/>
  <c r="O778" i="21"/>
  <c r="Q778" i="21"/>
  <c r="V778" i="21"/>
  <c r="G784" i="21"/>
  <c r="I784" i="21"/>
  <c r="K784" i="21"/>
  <c r="M784" i="21"/>
  <c r="O784" i="21"/>
  <c r="Q784" i="21"/>
  <c r="V784" i="21"/>
  <c r="G787" i="21"/>
  <c r="M787" i="21" s="1"/>
  <c r="I787" i="21"/>
  <c r="K787" i="21"/>
  <c r="O787" i="21"/>
  <c r="Q787" i="21"/>
  <c r="V787" i="21"/>
  <c r="G790" i="21"/>
  <c r="M790" i="21" s="1"/>
  <c r="I790" i="21"/>
  <c r="K790" i="21"/>
  <c r="O790" i="21"/>
  <c r="Q790" i="21"/>
  <c r="V790" i="21"/>
  <c r="G795" i="21"/>
  <c r="M795" i="21" s="1"/>
  <c r="I795" i="21"/>
  <c r="K795" i="21"/>
  <c r="O795" i="21"/>
  <c r="Q795" i="21"/>
  <c r="V795" i="21"/>
  <c r="G798" i="21"/>
  <c r="M798" i="21" s="1"/>
  <c r="I798" i="21"/>
  <c r="K798" i="21"/>
  <c r="O798" i="21"/>
  <c r="Q798" i="21"/>
  <c r="V798" i="21"/>
  <c r="G800" i="21"/>
  <c r="I800" i="21"/>
  <c r="K800" i="21"/>
  <c r="O800" i="21"/>
  <c r="Q800" i="21"/>
  <c r="V800" i="21"/>
  <c r="V799" i="21" s="1"/>
  <c r="G802" i="21"/>
  <c r="M802" i="21" s="1"/>
  <c r="I802" i="21"/>
  <c r="K802" i="21"/>
  <c r="O802" i="21"/>
  <c r="Q802" i="21"/>
  <c r="V802" i="21"/>
  <c r="G804" i="21"/>
  <c r="I804" i="21"/>
  <c r="K804" i="21"/>
  <c r="M804" i="21"/>
  <c r="O804" i="21"/>
  <c r="Q804" i="21"/>
  <c r="V804" i="21"/>
  <c r="G807" i="21"/>
  <c r="M807" i="21" s="1"/>
  <c r="I807" i="21"/>
  <c r="K807" i="21"/>
  <c r="O807" i="21"/>
  <c r="Q807" i="21"/>
  <c r="V807" i="21"/>
  <c r="G809" i="21"/>
  <c r="M809" i="21" s="1"/>
  <c r="I809" i="21"/>
  <c r="K809" i="21"/>
  <c r="O809" i="21"/>
  <c r="Q809" i="21"/>
  <c r="Q803" i="21" s="1"/>
  <c r="V809" i="21"/>
  <c r="V803" i="21" s="1"/>
  <c r="K811" i="21"/>
  <c r="G812" i="21"/>
  <c r="M812" i="21" s="1"/>
  <c r="M811" i="21" s="1"/>
  <c r="I812" i="21"/>
  <c r="I811" i="21" s="1"/>
  <c r="K812" i="21"/>
  <c r="O812" i="21"/>
  <c r="O811" i="21" s="1"/>
  <c r="Q812" i="21"/>
  <c r="Q811" i="21" s="1"/>
  <c r="V812" i="21"/>
  <c r="V811" i="21" s="1"/>
  <c r="G814" i="21"/>
  <c r="I814" i="21"/>
  <c r="K814" i="21"/>
  <c r="O814" i="21"/>
  <c r="Q814" i="21"/>
  <c r="V814" i="21"/>
  <c r="G816" i="21"/>
  <c r="M816" i="21" s="1"/>
  <c r="I816" i="21"/>
  <c r="K816" i="21"/>
  <c r="O816" i="21"/>
  <c r="Q816" i="21"/>
  <c r="V816" i="21"/>
  <c r="G817" i="21"/>
  <c r="M817" i="21" s="1"/>
  <c r="I817" i="21"/>
  <c r="K817" i="21"/>
  <c r="O817" i="21"/>
  <c r="Q817" i="21"/>
  <c r="V817" i="21"/>
  <c r="G818" i="21"/>
  <c r="M818" i="21" s="1"/>
  <c r="I818" i="21"/>
  <c r="K818" i="21"/>
  <c r="O818" i="21"/>
  <c r="Q818" i="21"/>
  <c r="V818" i="21"/>
  <c r="G819" i="21"/>
  <c r="M819" i="21" s="1"/>
  <c r="I819" i="21"/>
  <c r="K819" i="21"/>
  <c r="O819" i="21"/>
  <c r="Q819" i="21"/>
  <c r="V819" i="21"/>
  <c r="G820" i="21"/>
  <c r="M820" i="21" s="1"/>
  <c r="I820" i="21"/>
  <c r="K820" i="21"/>
  <c r="O820" i="21"/>
  <c r="Q820" i="21"/>
  <c r="V820" i="21"/>
  <c r="G821" i="21"/>
  <c r="I821" i="21"/>
  <c r="K821" i="21"/>
  <c r="M821" i="21"/>
  <c r="O821" i="21"/>
  <c r="Q821" i="21"/>
  <c r="V821" i="21"/>
  <c r="G822" i="21"/>
  <c r="M822" i="21" s="1"/>
  <c r="I822" i="21"/>
  <c r="K822" i="21"/>
  <c r="O822" i="21"/>
  <c r="Q822" i="21"/>
  <c r="V822" i="21"/>
  <c r="G823" i="21"/>
  <c r="M823" i="21" s="1"/>
  <c r="I823" i="21"/>
  <c r="K823" i="21"/>
  <c r="O823" i="21"/>
  <c r="Q823" i="21"/>
  <c r="V823" i="21"/>
  <c r="G824" i="21"/>
  <c r="M824" i="21" s="1"/>
  <c r="I824" i="21"/>
  <c r="K824" i="21"/>
  <c r="O824" i="21"/>
  <c r="Q824" i="21"/>
  <c r="V824" i="21"/>
  <c r="G825" i="21"/>
  <c r="M825" i="21" s="1"/>
  <c r="I825" i="21"/>
  <c r="K825" i="21"/>
  <c r="O825" i="21"/>
  <c r="Q825" i="21"/>
  <c r="V825" i="21"/>
  <c r="G826" i="21"/>
  <c r="G827" i="21"/>
  <c r="M827" i="21" s="1"/>
  <c r="I827" i="21"/>
  <c r="K827" i="21"/>
  <c r="O827" i="21"/>
  <c r="Q827" i="21"/>
  <c r="V827" i="21"/>
  <c r="G832" i="21"/>
  <c r="M832" i="21" s="1"/>
  <c r="I832" i="21"/>
  <c r="K832" i="21"/>
  <c r="O832" i="21"/>
  <c r="Q832" i="21"/>
  <c r="V832" i="21"/>
  <c r="G834" i="21"/>
  <c r="M834" i="21" s="1"/>
  <c r="I834" i="21"/>
  <c r="K834" i="21"/>
  <c r="O834" i="21"/>
  <c r="Q834" i="21"/>
  <c r="V834" i="21"/>
  <c r="G836" i="21"/>
  <c r="M836" i="21" s="1"/>
  <c r="I836" i="21"/>
  <c r="K836" i="21"/>
  <c r="O836" i="21"/>
  <c r="Q836" i="21"/>
  <c r="V836" i="21"/>
  <c r="AE839" i="21"/>
  <c r="BA64" i="20"/>
  <c r="BA62" i="20"/>
  <c r="BA56" i="20"/>
  <c r="BA23" i="20"/>
  <c r="BA15" i="20"/>
  <c r="BA13" i="20"/>
  <c r="BA10" i="20"/>
  <c r="G9" i="20"/>
  <c r="I9" i="20"/>
  <c r="K9" i="20"/>
  <c r="M9" i="20"/>
  <c r="O9" i="20"/>
  <c r="Q9" i="20"/>
  <c r="V9" i="20"/>
  <c r="G11" i="20"/>
  <c r="M11" i="20" s="1"/>
  <c r="I11" i="20"/>
  <c r="K11" i="20"/>
  <c r="O11" i="20"/>
  <c r="Q11" i="20"/>
  <c r="V11" i="20"/>
  <c r="G12" i="20"/>
  <c r="I12" i="20"/>
  <c r="K12" i="20"/>
  <c r="O12" i="20"/>
  <c r="Q12" i="20"/>
  <c r="V12" i="20"/>
  <c r="G14" i="20"/>
  <c r="M14" i="20" s="1"/>
  <c r="I14" i="20"/>
  <c r="K14" i="20"/>
  <c r="O14" i="20"/>
  <c r="Q14" i="20"/>
  <c r="V14" i="20"/>
  <c r="G16" i="20"/>
  <c r="M16" i="20" s="1"/>
  <c r="I16" i="20"/>
  <c r="K16" i="20"/>
  <c r="O16" i="20"/>
  <c r="Q16" i="20"/>
  <c r="V16" i="20"/>
  <c r="G18" i="20"/>
  <c r="I18" i="20"/>
  <c r="K18" i="20"/>
  <c r="M18" i="20"/>
  <c r="O18" i="20"/>
  <c r="Q18" i="20"/>
  <c r="V18" i="20"/>
  <c r="G20" i="20"/>
  <c r="M20" i="20" s="1"/>
  <c r="I20" i="20"/>
  <c r="K20" i="20"/>
  <c r="O20" i="20"/>
  <c r="Q20" i="20"/>
  <c r="V20" i="20"/>
  <c r="G22" i="20"/>
  <c r="M22" i="20" s="1"/>
  <c r="I22" i="20"/>
  <c r="K22" i="20"/>
  <c r="O22" i="20"/>
  <c r="Q22" i="20"/>
  <c r="V22" i="20"/>
  <c r="G24" i="20"/>
  <c r="M24" i="20" s="1"/>
  <c r="I24" i="20"/>
  <c r="K24" i="20"/>
  <c r="O24" i="20"/>
  <c r="Q24" i="20"/>
  <c r="V24" i="20"/>
  <c r="G26" i="20"/>
  <c r="I26" i="20"/>
  <c r="K26" i="20"/>
  <c r="M26" i="20"/>
  <c r="O26" i="20"/>
  <c r="Q26" i="20"/>
  <c r="V26" i="20"/>
  <c r="G28" i="20"/>
  <c r="M28" i="20" s="1"/>
  <c r="I28" i="20"/>
  <c r="K28" i="20"/>
  <c r="O28" i="20"/>
  <c r="Q28" i="20"/>
  <c r="V28" i="20"/>
  <c r="G29" i="20"/>
  <c r="M29" i="20" s="1"/>
  <c r="I29" i="20"/>
  <c r="K29" i="20"/>
  <c r="O29" i="20"/>
  <c r="Q29" i="20"/>
  <c r="V29" i="20"/>
  <c r="G31" i="20"/>
  <c r="M31" i="20" s="1"/>
  <c r="I31" i="20"/>
  <c r="K31" i="20"/>
  <c r="O31" i="20"/>
  <c r="Q31" i="20"/>
  <c r="V31" i="20"/>
  <c r="G33" i="20"/>
  <c r="M33" i="20" s="1"/>
  <c r="I33" i="20"/>
  <c r="K33" i="20"/>
  <c r="O33" i="20"/>
  <c r="Q33" i="20"/>
  <c r="V33" i="20"/>
  <c r="G35" i="20"/>
  <c r="M35" i="20" s="1"/>
  <c r="I35" i="20"/>
  <c r="K35" i="20"/>
  <c r="O35" i="20"/>
  <c r="Q35" i="20"/>
  <c r="V35" i="20"/>
  <c r="G36" i="20"/>
  <c r="I36" i="20"/>
  <c r="K36" i="20"/>
  <c r="M36" i="20"/>
  <c r="O36" i="20"/>
  <c r="Q36" i="20"/>
  <c r="V36" i="20"/>
  <c r="G37" i="20"/>
  <c r="M37" i="20" s="1"/>
  <c r="I37" i="20"/>
  <c r="K37" i="20"/>
  <c r="O37" i="20"/>
  <c r="Q37" i="20"/>
  <c r="V37" i="20"/>
  <c r="G38" i="20"/>
  <c r="M38" i="20" s="1"/>
  <c r="I38" i="20"/>
  <c r="K38" i="20"/>
  <c r="O38" i="20"/>
  <c r="Q38" i="20"/>
  <c r="V38" i="20"/>
  <c r="G39" i="20"/>
  <c r="M39" i="20" s="1"/>
  <c r="I39" i="20"/>
  <c r="K39" i="20"/>
  <c r="O39" i="20"/>
  <c r="Q39" i="20"/>
  <c r="V39" i="20"/>
  <c r="G40" i="20"/>
  <c r="M40" i="20" s="1"/>
  <c r="I40" i="20"/>
  <c r="K40" i="20"/>
  <c r="O40" i="20"/>
  <c r="Q40" i="20"/>
  <c r="V40" i="20"/>
  <c r="G41" i="20"/>
  <c r="M41" i="20" s="1"/>
  <c r="I41" i="20"/>
  <c r="K41" i="20"/>
  <c r="O41" i="20"/>
  <c r="Q41" i="20"/>
  <c r="V41" i="20"/>
  <c r="G42" i="20"/>
  <c r="M42" i="20" s="1"/>
  <c r="I42" i="20"/>
  <c r="K42" i="20"/>
  <c r="O42" i="20"/>
  <c r="Q42" i="20"/>
  <c r="V42" i="20"/>
  <c r="G43" i="20"/>
  <c r="M43" i="20" s="1"/>
  <c r="I43" i="20"/>
  <c r="K43" i="20"/>
  <c r="O43" i="20"/>
  <c r="Q43" i="20"/>
  <c r="V43" i="20"/>
  <c r="G44" i="20"/>
  <c r="M44" i="20" s="1"/>
  <c r="I44" i="20"/>
  <c r="K44" i="20"/>
  <c r="O44" i="20"/>
  <c r="Q44" i="20"/>
  <c r="V44" i="20"/>
  <c r="G45" i="20"/>
  <c r="M45" i="20" s="1"/>
  <c r="I45" i="20"/>
  <c r="K45" i="20"/>
  <c r="O45" i="20"/>
  <c r="Q45" i="20"/>
  <c r="V45" i="20"/>
  <c r="G46" i="20"/>
  <c r="M46" i="20" s="1"/>
  <c r="I46" i="20"/>
  <c r="K46" i="20"/>
  <c r="O46" i="20"/>
  <c r="Q46" i="20"/>
  <c r="V46" i="20"/>
  <c r="G47" i="20"/>
  <c r="M47" i="20" s="1"/>
  <c r="I47" i="20"/>
  <c r="K47" i="20"/>
  <c r="O47" i="20"/>
  <c r="Q47" i="20"/>
  <c r="V47" i="20"/>
  <c r="G48" i="20"/>
  <c r="I48" i="20"/>
  <c r="K48" i="20"/>
  <c r="M48" i="20"/>
  <c r="O48" i="20"/>
  <c r="Q48" i="20"/>
  <c r="V48" i="20"/>
  <c r="G49" i="20"/>
  <c r="M49" i="20" s="1"/>
  <c r="I49" i="20"/>
  <c r="K49" i="20"/>
  <c r="O49" i="20"/>
  <c r="Q49" i="20"/>
  <c r="V49" i="20"/>
  <c r="G50" i="20"/>
  <c r="M50" i="20" s="1"/>
  <c r="I50" i="20"/>
  <c r="K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I54" i="20"/>
  <c r="K54" i="20"/>
  <c r="M54" i="20"/>
  <c r="O54" i="20"/>
  <c r="Q54" i="20"/>
  <c r="V54" i="20"/>
  <c r="G55" i="20"/>
  <c r="I55" i="20"/>
  <c r="K55" i="20"/>
  <c r="M55" i="20"/>
  <c r="O55" i="20"/>
  <c r="Q55" i="20"/>
  <c r="V55" i="20"/>
  <c r="G57" i="20"/>
  <c r="M57" i="20" s="1"/>
  <c r="I57" i="20"/>
  <c r="K57" i="20"/>
  <c r="O57" i="20"/>
  <c r="Q57" i="20"/>
  <c r="V57" i="20"/>
  <c r="G58" i="20"/>
  <c r="M58" i="20" s="1"/>
  <c r="I58" i="20"/>
  <c r="K58" i="20"/>
  <c r="O58" i="20"/>
  <c r="Q58" i="20"/>
  <c r="V58" i="20"/>
  <c r="G59" i="20"/>
  <c r="M59" i="20" s="1"/>
  <c r="I59" i="20"/>
  <c r="K59" i="20"/>
  <c r="O59" i="20"/>
  <c r="Q59" i="20"/>
  <c r="V59" i="20"/>
  <c r="G60" i="20"/>
  <c r="M60" i="20" s="1"/>
  <c r="I60" i="20"/>
  <c r="K60" i="20"/>
  <c r="O60" i="20"/>
  <c r="Q60" i="20"/>
  <c r="V60" i="20"/>
  <c r="G61" i="20"/>
  <c r="M61" i="20" s="1"/>
  <c r="I61" i="20"/>
  <c r="K61" i="20"/>
  <c r="O61" i="20"/>
  <c r="Q61" i="20"/>
  <c r="V61" i="20"/>
  <c r="G63" i="20"/>
  <c r="M63" i="20" s="1"/>
  <c r="I63" i="20"/>
  <c r="K63" i="20"/>
  <c r="O63" i="20"/>
  <c r="Q63" i="20"/>
  <c r="V63" i="20"/>
  <c r="G65" i="20"/>
  <c r="I65" i="20"/>
  <c r="K65" i="20"/>
  <c r="M65" i="20"/>
  <c r="O65" i="20"/>
  <c r="Q65" i="20"/>
  <c r="V65" i="20"/>
  <c r="G66" i="20"/>
  <c r="M66" i="20" s="1"/>
  <c r="I66" i="20"/>
  <c r="K66" i="20"/>
  <c r="O66" i="20"/>
  <c r="Q66" i="20"/>
  <c r="V66" i="20"/>
  <c r="G67" i="20"/>
  <c r="M67" i="20" s="1"/>
  <c r="I67" i="20"/>
  <c r="K67" i="20"/>
  <c r="O67" i="20"/>
  <c r="Q67" i="20"/>
  <c r="V67" i="20"/>
  <c r="G68" i="20"/>
  <c r="I68" i="20"/>
  <c r="K68" i="20"/>
  <c r="M68" i="20"/>
  <c r="O68" i="20"/>
  <c r="Q68" i="20"/>
  <c r="V68" i="20"/>
  <c r="G69" i="20"/>
  <c r="I69" i="20"/>
  <c r="K69" i="20"/>
  <c r="M69" i="20"/>
  <c r="O69" i="20"/>
  <c r="Q69" i="20"/>
  <c r="V69" i="20"/>
  <c r="G71" i="20"/>
  <c r="I71" i="20"/>
  <c r="O71" i="20"/>
  <c r="G72" i="20"/>
  <c r="M72" i="20" s="1"/>
  <c r="M71" i="20" s="1"/>
  <c r="I72" i="20"/>
  <c r="K72" i="20"/>
  <c r="K71" i="20" s="1"/>
  <c r="O72" i="20"/>
  <c r="Q72" i="20"/>
  <c r="Q71" i="20" s="1"/>
  <c r="V72" i="20"/>
  <c r="V71" i="20" s="1"/>
  <c r="I73" i="20"/>
  <c r="G74" i="20"/>
  <c r="M74" i="20" s="1"/>
  <c r="M73" i="20" s="1"/>
  <c r="I74" i="20"/>
  <c r="K74" i="20"/>
  <c r="K73" i="20" s="1"/>
  <c r="O74" i="20"/>
  <c r="Q74" i="20"/>
  <c r="Q73" i="20" s="1"/>
  <c r="V74" i="20"/>
  <c r="V73" i="20" s="1"/>
  <c r="G75" i="20"/>
  <c r="M75" i="20" s="1"/>
  <c r="I75" i="20"/>
  <c r="K75" i="20"/>
  <c r="O75" i="20"/>
  <c r="Q75" i="20"/>
  <c r="V75" i="20"/>
  <c r="AE77" i="20"/>
  <c r="F50" i="1" s="1"/>
  <c r="G9" i="19"/>
  <c r="M9" i="19" s="1"/>
  <c r="I9" i="19"/>
  <c r="K9" i="19"/>
  <c r="O9" i="19"/>
  <c r="Q9" i="19"/>
  <c r="V9" i="19"/>
  <c r="G10" i="19"/>
  <c r="M10" i="19" s="1"/>
  <c r="I10" i="19"/>
  <c r="K10" i="19"/>
  <c r="O10" i="19"/>
  <c r="Q10" i="19"/>
  <c r="V10" i="19"/>
  <c r="G11" i="19"/>
  <c r="I11" i="19"/>
  <c r="K11" i="19"/>
  <c r="O11" i="19"/>
  <c r="Q11" i="19"/>
  <c r="V11" i="19"/>
  <c r="G12" i="19"/>
  <c r="I12" i="19"/>
  <c r="K12" i="19"/>
  <c r="O12" i="19"/>
  <c r="Q12" i="19"/>
  <c r="V12" i="19"/>
  <c r="G13" i="19"/>
  <c r="M13" i="19" s="1"/>
  <c r="I13" i="19"/>
  <c r="K13" i="19"/>
  <c r="O13" i="19"/>
  <c r="Q13" i="19"/>
  <c r="V13" i="19"/>
  <c r="G14" i="19"/>
  <c r="I14" i="19"/>
  <c r="K14" i="19"/>
  <c r="M14" i="19"/>
  <c r="O14" i="19"/>
  <c r="Q14" i="19"/>
  <c r="V14" i="19"/>
  <c r="G15" i="19"/>
  <c r="M15" i="19" s="1"/>
  <c r="I15" i="19"/>
  <c r="K15" i="19"/>
  <c r="O15" i="19"/>
  <c r="Q15" i="19"/>
  <c r="V15" i="19"/>
  <c r="G16" i="19"/>
  <c r="I16" i="19"/>
  <c r="K16" i="19"/>
  <c r="M16" i="19"/>
  <c r="O16" i="19"/>
  <c r="Q16" i="19"/>
  <c r="V16" i="19"/>
  <c r="G17" i="19"/>
  <c r="M17" i="19" s="1"/>
  <c r="I17" i="19"/>
  <c r="K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M22" i="19" s="1"/>
  <c r="I22" i="19"/>
  <c r="K22" i="19"/>
  <c r="O22" i="19"/>
  <c r="Q22" i="19"/>
  <c r="V22" i="19"/>
  <c r="G23" i="19"/>
  <c r="M23" i="19" s="1"/>
  <c r="I23" i="19"/>
  <c r="K23" i="19"/>
  <c r="O23" i="19"/>
  <c r="Q23" i="19"/>
  <c r="V23" i="19"/>
  <c r="G24" i="19"/>
  <c r="M24" i="19" s="1"/>
  <c r="I24" i="19"/>
  <c r="K24" i="19"/>
  <c r="O24" i="19"/>
  <c r="Q24" i="19"/>
  <c r="V24" i="19"/>
  <c r="G25" i="19"/>
  <c r="M25" i="19" s="1"/>
  <c r="I25" i="19"/>
  <c r="K25" i="19"/>
  <c r="O25" i="19"/>
  <c r="Q25" i="19"/>
  <c r="V25" i="19"/>
  <c r="G26" i="19"/>
  <c r="I26" i="19"/>
  <c r="K26" i="19"/>
  <c r="M26" i="19"/>
  <c r="O26" i="19"/>
  <c r="Q26" i="19"/>
  <c r="V26" i="19"/>
  <c r="G27" i="19"/>
  <c r="M27" i="19" s="1"/>
  <c r="I27" i="19"/>
  <c r="K27" i="19"/>
  <c r="O27" i="19"/>
  <c r="Q27" i="19"/>
  <c r="V27" i="19"/>
  <c r="G28" i="19"/>
  <c r="I28" i="19"/>
  <c r="K28" i="19"/>
  <c r="M28" i="19"/>
  <c r="O28" i="19"/>
  <c r="Q28" i="19"/>
  <c r="V28" i="19"/>
  <c r="G29" i="19"/>
  <c r="M29" i="19" s="1"/>
  <c r="I29" i="19"/>
  <c r="K29" i="19"/>
  <c r="O29" i="19"/>
  <c r="Q29" i="19"/>
  <c r="V29" i="19"/>
  <c r="G30" i="19"/>
  <c r="M30" i="19" s="1"/>
  <c r="I30" i="19"/>
  <c r="K30" i="19"/>
  <c r="O30" i="19"/>
  <c r="Q30" i="19"/>
  <c r="V30" i="19"/>
  <c r="G31" i="19"/>
  <c r="M31" i="19" s="1"/>
  <c r="I31" i="19"/>
  <c r="K31" i="19"/>
  <c r="O31" i="19"/>
  <c r="Q31" i="19"/>
  <c r="V31" i="19"/>
  <c r="G32" i="19"/>
  <c r="M32" i="19" s="1"/>
  <c r="I32" i="19"/>
  <c r="K32" i="19"/>
  <c r="O32" i="19"/>
  <c r="Q32" i="19"/>
  <c r="V32" i="19"/>
  <c r="G33" i="19"/>
  <c r="I33" i="19"/>
  <c r="K33" i="19"/>
  <c r="M33" i="19"/>
  <c r="O33" i="19"/>
  <c r="Q33" i="19"/>
  <c r="V33" i="19"/>
  <c r="G34" i="19"/>
  <c r="I34" i="19"/>
  <c r="K34" i="19"/>
  <c r="M34" i="19"/>
  <c r="O34" i="19"/>
  <c r="Q34" i="19"/>
  <c r="V34" i="19"/>
  <c r="G35" i="19"/>
  <c r="I35" i="19"/>
  <c r="K35" i="19"/>
  <c r="M35" i="19"/>
  <c r="O35" i="19"/>
  <c r="Q35" i="19"/>
  <c r="V35" i="19"/>
  <c r="G36" i="19"/>
  <c r="M36" i="19" s="1"/>
  <c r="I36" i="19"/>
  <c r="K36" i="19"/>
  <c r="O36" i="19"/>
  <c r="Q36" i="19"/>
  <c r="V36" i="19"/>
  <c r="G37" i="19"/>
  <c r="M37" i="19" s="1"/>
  <c r="I37" i="19"/>
  <c r="K37" i="19"/>
  <c r="O37" i="19"/>
  <c r="Q37" i="19"/>
  <c r="V37" i="19"/>
  <c r="G38" i="19"/>
  <c r="M38" i="19" s="1"/>
  <c r="I38" i="19"/>
  <c r="K38" i="19"/>
  <c r="O38" i="19"/>
  <c r="Q38" i="19"/>
  <c r="V38" i="19"/>
  <c r="G39" i="19"/>
  <c r="M39" i="19" s="1"/>
  <c r="I39" i="19"/>
  <c r="K39" i="19"/>
  <c r="O39" i="19"/>
  <c r="Q39" i="19"/>
  <c r="V39" i="19"/>
  <c r="G40" i="19"/>
  <c r="M40" i="19" s="1"/>
  <c r="I40" i="19"/>
  <c r="K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F49" i="1" s="1"/>
  <c r="G9" i="18"/>
  <c r="I9" i="18"/>
  <c r="K9" i="18"/>
  <c r="O9" i="18"/>
  <c r="Q9" i="18"/>
  <c r="V9" i="18"/>
  <c r="G28" i="18"/>
  <c r="M28" i="18" s="1"/>
  <c r="I28" i="18"/>
  <c r="K28" i="18"/>
  <c r="O28" i="18"/>
  <c r="Q28" i="18"/>
  <c r="V28" i="18"/>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M38" i="18" s="1"/>
  <c r="I38" i="18"/>
  <c r="K38" i="18"/>
  <c r="O38" i="18"/>
  <c r="Q38" i="18"/>
  <c r="V38" i="18"/>
  <c r="G41" i="18"/>
  <c r="M41" i="18" s="1"/>
  <c r="I41" i="18"/>
  <c r="K41" i="18"/>
  <c r="O41" i="18"/>
  <c r="Q41" i="18"/>
  <c r="V41" i="18"/>
  <c r="G44" i="18"/>
  <c r="M44" i="18" s="1"/>
  <c r="I44" i="18"/>
  <c r="K44" i="18"/>
  <c r="O44" i="18"/>
  <c r="Q44" i="18"/>
  <c r="V44" i="18"/>
  <c r="G47" i="18"/>
  <c r="M47" i="18" s="1"/>
  <c r="I47" i="18"/>
  <c r="K47" i="18"/>
  <c r="O47" i="18"/>
  <c r="Q47" i="18"/>
  <c r="V47" i="18"/>
  <c r="G51" i="18"/>
  <c r="M51" i="18" s="1"/>
  <c r="I51" i="18"/>
  <c r="K51" i="18"/>
  <c r="O51" i="18"/>
  <c r="Q51" i="18"/>
  <c r="V51" i="18"/>
  <c r="G54" i="18"/>
  <c r="I54" i="18"/>
  <c r="K54" i="18"/>
  <c r="M54" i="18"/>
  <c r="O54" i="18"/>
  <c r="Q54" i="18"/>
  <c r="V54" i="18"/>
  <c r="G55" i="18"/>
  <c r="I55" i="18"/>
  <c r="K55" i="18"/>
  <c r="O55" i="18"/>
  <c r="Q55" i="18"/>
  <c r="Q50" i="18" s="1"/>
  <c r="V55" i="18"/>
  <c r="G56" i="18"/>
  <c r="I56" i="18"/>
  <c r="K56" i="18"/>
  <c r="M56" i="18"/>
  <c r="O56" i="18"/>
  <c r="Q56" i="18"/>
  <c r="V56" i="18"/>
  <c r="G57" i="18"/>
  <c r="M57" i="18" s="1"/>
  <c r="I57" i="18"/>
  <c r="K57" i="18"/>
  <c r="O57" i="18"/>
  <c r="Q57" i="18"/>
  <c r="V57" i="18"/>
  <c r="G59" i="18"/>
  <c r="M59" i="18" s="1"/>
  <c r="I59" i="18"/>
  <c r="K59" i="18"/>
  <c r="O59" i="18"/>
  <c r="Q59" i="18"/>
  <c r="V59" i="18"/>
  <c r="G62" i="18"/>
  <c r="I62" i="18"/>
  <c r="K62" i="18"/>
  <c r="M62" i="18"/>
  <c r="O62" i="18"/>
  <c r="Q62" i="18"/>
  <c r="V62" i="18"/>
  <c r="G63" i="18"/>
  <c r="I63" i="18"/>
  <c r="K63" i="18"/>
  <c r="O63" i="18"/>
  <c r="Q63" i="18"/>
  <c r="V63" i="18"/>
  <c r="G64" i="18"/>
  <c r="M64" i="18" s="1"/>
  <c r="I64" i="18"/>
  <c r="K64" i="18"/>
  <c r="O64" i="18"/>
  <c r="Q64" i="18"/>
  <c r="V64" i="18"/>
  <c r="G65" i="18"/>
  <c r="M65" i="18" s="1"/>
  <c r="I65" i="18"/>
  <c r="K65" i="18"/>
  <c r="O65" i="18"/>
  <c r="Q65" i="18"/>
  <c r="V65" i="18"/>
  <c r="G66" i="18"/>
  <c r="M66" i="18" s="1"/>
  <c r="I66" i="18"/>
  <c r="K66" i="18"/>
  <c r="O66" i="18"/>
  <c r="Q66" i="18"/>
  <c r="V66" i="18"/>
  <c r="G67" i="18"/>
  <c r="M67" i="18" s="1"/>
  <c r="I67" i="18"/>
  <c r="K67" i="18"/>
  <c r="O67" i="18"/>
  <c r="Q67" i="18"/>
  <c r="V67" i="18"/>
  <c r="G68" i="18"/>
  <c r="M68" i="18" s="1"/>
  <c r="I68" i="18"/>
  <c r="K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Q72" i="18"/>
  <c r="V72" i="18"/>
  <c r="G74" i="18"/>
  <c r="I74" i="18"/>
  <c r="K74" i="18"/>
  <c r="K73" i="18" s="1"/>
  <c r="O74" i="18"/>
  <c r="Q74" i="18"/>
  <c r="V74" i="18"/>
  <c r="G75" i="18"/>
  <c r="M75" i="18" s="1"/>
  <c r="I75" i="18"/>
  <c r="K75" i="18"/>
  <c r="O75" i="18"/>
  <c r="Q75" i="18"/>
  <c r="V75" i="18"/>
  <c r="G76" i="18"/>
  <c r="M76" i="18" s="1"/>
  <c r="I76" i="18"/>
  <c r="K76" i="18"/>
  <c r="O76" i="18"/>
  <c r="Q76" i="18"/>
  <c r="Q73" i="18" s="1"/>
  <c r="V76" i="18"/>
  <c r="G77" i="18"/>
  <c r="M77" i="18" s="1"/>
  <c r="I77" i="18"/>
  <c r="K77" i="18"/>
  <c r="O77" i="18"/>
  <c r="Q77" i="18"/>
  <c r="V77" i="18"/>
  <c r="G79" i="18"/>
  <c r="M79" i="18" s="1"/>
  <c r="I79" i="18"/>
  <c r="K79" i="18"/>
  <c r="O79" i="18"/>
  <c r="Q79" i="18"/>
  <c r="V79" i="18"/>
  <c r="G82" i="18"/>
  <c r="M82" i="18" s="1"/>
  <c r="I82" i="18"/>
  <c r="K82" i="18"/>
  <c r="O82" i="18"/>
  <c r="Q82" i="18"/>
  <c r="V82" i="18"/>
  <c r="G83" i="18"/>
  <c r="I83" i="18"/>
  <c r="K83" i="18"/>
  <c r="O83" i="18"/>
  <c r="Q83" i="18"/>
  <c r="V83" i="18"/>
  <c r="V78" i="18" s="1"/>
  <c r="G84" i="18"/>
  <c r="M84" i="18" s="1"/>
  <c r="I84" i="18"/>
  <c r="K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M89" i="18" s="1"/>
  <c r="I89" i="18"/>
  <c r="K89" i="18"/>
  <c r="O89" i="18"/>
  <c r="Q89" i="18"/>
  <c r="V89" i="18"/>
  <c r="G90" i="18"/>
  <c r="M90" i="18" s="1"/>
  <c r="I90" i="18"/>
  <c r="K90" i="18"/>
  <c r="O90" i="18"/>
  <c r="Q90" i="18"/>
  <c r="V90" i="18"/>
  <c r="G91" i="18"/>
  <c r="M91" i="18" s="1"/>
  <c r="I91" i="18"/>
  <c r="K91" i="18"/>
  <c r="O91" i="18"/>
  <c r="Q91" i="18"/>
  <c r="V91" i="18"/>
  <c r="G92" i="18"/>
  <c r="M92" i="18" s="1"/>
  <c r="I92" i="18"/>
  <c r="K92" i="18"/>
  <c r="O92" i="18"/>
  <c r="Q92" i="18"/>
  <c r="V92" i="18"/>
  <c r="G94" i="18"/>
  <c r="M94" i="18" s="1"/>
  <c r="I94" i="18"/>
  <c r="K94" i="18"/>
  <c r="O94" i="18"/>
  <c r="Q94" i="18"/>
  <c r="V94" i="18"/>
  <c r="G96" i="18"/>
  <c r="M96" i="18" s="1"/>
  <c r="I96" i="18"/>
  <c r="K96" i="18"/>
  <c r="K93" i="18" s="1"/>
  <c r="O96" i="18"/>
  <c r="Q96" i="18"/>
  <c r="V96" i="18"/>
  <c r="G97" i="18"/>
  <c r="M97" i="18" s="1"/>
  <c r="I97" i="18"/>
  <c r="K97" i="18"/>
  <c r="O97" i="18"/>
  <c r="Q97" i="18"/>
  <c r="V97" i="18"/>
  <c r="G98" i="18"/>
  <c r="M98" i="18" s="1"/>
  <c r="I98" i="18"/>
  <c r="K98" i="18"/>
  <c r="O98" i="18"/>
  <c r="Q98" i="18"/>
  <c r="V98" i="18"/>
  <c r="G100" i="18"/>
  <c r="M100" i="18" s="1"/>
  <c r="I100" i="18"/>
  <c r="K100" i="18"/>
  <c r="O100" i="18"/>
  <c r="Q100" i="18"/>
  <c r="V100" i="18"/>
  <c r="G103" i="18"/>
  <c r="M103" i="18" s="1"/>
  <c r="I103" i="18"/>
  <c r="K103" i="18"/>
  <c r="O103" i="18"/>
  <c r="Q103" i="18"/>
  <c r="V103" i="18"/>
  <c r="G104" i="18"/>
  <c r="I104" i="18"/>
  <c r="K104" i="18"/>
  <c r="O104" i="18"/>
  <c r="Q104" i="18"/>
  <c r="V104" i="18"/>
  <c r="G105" i="18"/>
  <c r="M105" i="18" s="1"/>
  <c r="I105" i="18"/>
  <c r="K105" i="18"/>
  <c r="O105" i="18"/>
  <c r="Q105" i="18"/>
  <c r="V105" i="18"/>
  <c r="G106" i="18"/>
  <c r="M106" i="18" s="1"/>
  <c r="I106" i="18"/>
  <c r="K106" i="18"/>
  <c r="O106" i="18"/>
  <c r="Q106" i="18"/>
  <c r="V106" i="18"/>
  <c r="G107" i="18"/>
  <c r="I107" i="18"/>
  <c r="K107" i="18"/>
  <c r="M107" i="18"/>
  <c r="O107" i="18"/>
  <c r="Q107" i="18"/>
  <c r="V107" i="18"/>
  <c r="G108" i="18"/>
  <c r="M108" i="18" s="1"/>
  <c r="I108" i="18"/>
  <c r="K108" i="18"/>
  <c r="O108" i="18"/>
  <c r="Q108" i="18"/>
  <c r="V108" i="18"/>
  <c r="G109" i="18"/>
  <c r="I109" i="18"/>
  <c r="K109" i="18"/>
  <c r="M109" i="18"/>
  <c r="O109" i="18"/>
  <c r="Q109" i="18"/>
  <c r="V109" i="18"/>
  <c r="G110" i="18"/>
  <c r="M110" i="18" s="1"/>
  <c r="I110" i="18"/>
  <c r="K110" i="18"/>
  <c r="O110" i="18"/>
  <c r="Q110" i="18"/>
  <c r="V110" i="18"/>
  <c r="G111" i="18"/>
  <c r="M111" i="18" s="1"/>
  <c r="I111" i="18"/>
  <c r="K111" i="18"/>
  <c r="O111" i="18"/>
  <c r="Q111" i="18"/>
  <c r="V111" i="18"/>
  <c r="G112" i="18"/>
  <c r="M112" i="18" s="1"/>
  <c r="I112" i="18"/>
  <c r="K112" i="18"/>
  <c r="O112" i="18"/>
  <c r="Q112" i="18"/>
  <c r="V112" i="18"/>
  <c r="G114" i="18"/>
  <c r="M114" i="18" s="1"/>
  <c r="I114" i="18"/>
  <c r="K114" i="18"/>
  <c r="O114" i="18"/>
  <c r="Q114" i="18"/>
  <c r="V114" i="18"/>
  <c r="G117" i="18"/>
  <c r="I117" i="18"/>
  <c r="I113" i="18" s="1"/>
  <c r="K117" i="18"/>
  <c r="M117" i="18"/>
  <c r="O117" i="18"/>
  <c r="Q117" i="18"/>
  <c r="V117" i="18"/>
  <c r="G118" i="18"/>
  <c r="M118" i="18" s="1"/>
  <c r="I118" i="18"/>
  <c r="K118" i="18"/>
  <c r="O118" i="18"/>
  <c r="Q118" i="18"/>
  <c r="V118" i="18"/>
  <c r="G119" i="18"/>
  <c r="M119" i="18" s="1"/>
  <c r="I119" i="18"/>
  <c r="K119" i="18"/>
  <c r="O119" i="18"/>
  <c r="Q119" i="18"/>
  <c r="V119" i="18"/>
  <c r="G120" i="18"/>
  <c r="I120" i="18"/>
  <c r="K120" i="18"/>
  <c r="O120" i="18"/>
  <c r="Q120" i="18"/>
  <c r="V120" i="18"/>
  <c r="G121" i="18"/>
  <c r="M121" i="18" s="1"/>
  <c r="I121" i="18"/>
  <c r="K121" i="18"/>
  <c r="O121" i="18"/>
  <c r="Q121" i="18"/>
  <c r="V121" i="18"/>
  <c r="G122" i="18"/>
  <c r="M122" i="18" s="1"/>
  <c r="I122" i="18"/>
  <c r="K122" i="18"/>
  <c r="O122" i="18"/>
  <c r="Q122" i="18"/>
  <c r="V122" i="18"/>
  <c r="G123" i="18"/>
  <c r="M123" i="18" s="1"/>
  <c r="I123" i="18"/>
  <c r="K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M127" i="18" s="1"/>
  <c r="I127" i="18"/>
  <c r="K127" i="18"/>
  <c r="O127" i="18"/>
  <c r="Q127" i="18"/>
  <c r="V127" i="18"/>
  <c r="G129" i="18"/>
  <c r="I129" i="18"/>
  <c r="I128" i="18" s="1"/>
  <c r="K129" i="18"/>
  <c r="K128" i="18" s="1"/>
  <c r="M129" i="18"/>
  <c r="M128" i="18" s="1"/>
  <c r="O129" i="18"/>
  <c r="O128" i="18" s="1"/>
  <c r="Q129" i="18"/>
  <c r="Q128" i="18" s="1"/>
  <c r="V129" i="18"/>
  <c r="G130" i="18"/>
  <c r="M130" i="18" s="1"/>
  <c r="I130" i="18"/>
  <c r="K130" i="18"/>
  <c r="O130" i="18"/>
  <c r="Q130" i="18"/>
  <c r="V130" i="18"/>
  <c r="V128" i="18" s="1"/>
  <c r="G132" i="18"/>
  <c r="M132" i="18" s="1"/>
  <c r="I132" i="18"/>
  <c r="I131" i="18" s="1"/>
  <c r="K132" i="18"/>
  <c r="O132" i="18"/>
  <c r="Q132" i="18"/>
  <c r="V132" i="18"/>
  <c r="V131" i="18" s="1"/>
  <c r="G137" i="18"/>
  <c r="M137" i="18" s="1"/>
  <c r="I137" i="18"/>
  <c r="K137" i="18"/>
  <c r="O137" i="18"/>
  <c r="Q137" i="18"/>
  <c r="V137" i="18"/>
  <c r="G138" i="18"/>
  <c r="M138" i="18" s="1"/>
  <c r="I138" i="18"/>
  <c r="K138" i="18"/>
  <c r="O138" i="18"/>
  <c r="Q138" i="18"/>
  <c r="V138" i="18"/>
  <c r="G139" i="18"/>
  <c r="I139" i="18"/>
  <c r="K139" i="18"/>
  <c r="M139" i="18"/>
  <c r="O139" i="18"/>
  <c r="Q139" i="18"/>
  <c r="V139" i="18"/>
  <c r="G141" i="18"/>
  <c r="I141" i="18"/>
  <c r="K141" i="18"/>
  <c r="O141" i="18"/>
  <c r="Q141" i="18"/>
  <c r="V141" i="18"/>
  <c r="G145" i="18"/>
  <c r="M145" i="18" s="1"/>
  <c r="I145" i="18"/>
  <c r="K145" i="18"/>
  <c r="O145" i="18"/>
  <c r="Q145" i="18"/>
  <c r="V145" i="18"/>
  <c r="G146" i="18"/>
  <c r="M146" i="18" s="1"/>
  <c r="I146" i="18"/>
  <c r="K146" i="18"/>
  <c r="O146" i="18"/>
  <c r="Q146" i="18"/>
  <c r="V146" i="18"/>
  <c r="G152" i="18"/>
  <c r="M152" i="18" s="1"/>
  <c r="I152" i="18"/>
  <c r="K152" i="18"/>
  <c r="O152" i="18"/>
  <c r="Q152" i="18"/>
  <c r="V152" i="18"/>
  <c r="G153" i="18"/>
  <c r="M153" i="18" s="1"/>
  <c r="I153" i="18"/>
  <c r="K153" i="18"/>
  <c r="O153" i="18"/>
  <c r="Q153" i="18"/>
  <c r="V153" i="18"/>
  <c r="G154" i="18"/>
  <c r="M154" i="18" s="1"/>
  <c r="I154" i="18"/>
  <c r="K154" i="18"/>
  <c r="O154" i="18"/>
  <c r="Q154" i="18"/>
  <c r="V154" i="18"/>
  <c r="G155" i="18"/>
  <c r="M155" i="18" s="1"/>
  <c r="I155" i="18"/>
  <c r="K155" i="18"/>
  <c r="O155" i="18"/>
  <c r="Q155" i="18"/>
  <c r="V155" i="18"/>
  <c r="G157" i="18"/>
  <c r="I157" i="18"/>
  <c r="K157" i="18"/>
  <c r="M157" i="18"/>
  <c r="O157" i="18"/>
  <c r="Q157" i="18"/>
  <c r="V157" i="18"/>
  <c r="G161" i="18"/>
  <c r="I161" i="18"/>
  <c r="K161" i="18"/>
  <c r="M161" i="18"/>
  <c r="O161" i="18"/>
  <c r="O156" i="18" s="1"/>
  <c r="Q161" i="18"/>
  <c r="V161" i="18"/>
  <c r="G162" i="18"/>
  <c r="M162" i="18" s="1"/>
  <c r="I162" i="18"/>
  <c r="K162" i="18"/>
  <c r="O162" i="18"/>
  <c r="Q162" i="18"/>
  <c r="V162" i="18"/>
  <c r="G168" i="18"/>
  <c r="M168" i="18" s="1"/>
  <c r="I168" i="18"/>
  <c r="K168" i="18"/>
  <c r="O168" i="18"/>
  <c r="Q168" i="18"/>
  <c r="V168" i="18"/>
  <c r="G169" i="18"/>
  <c r="M169" i="18" s="1"/>
  <c r="I169" i="18"/>
  <c r="K169" i="18"/>
  <c r="O169" i="18"/>
  <c r="Q169" i="18"/>
  <c r="V169" i="18"/>
  <c r="G170" i="18"/>
  <c r="M170" i="18" s="1"/>
  <c r="I170" i="18"/>
  <c r="K170" i="18"/>
  <c r="O170" i="18"/>
  <c r="Q170" i="18"/>
  <c r="V170" i="18"/>
  <c r="G171" i="18"/>
  <c r="M171" i="18" s="1"/>
  <c r="I171" i="18"/>
  <c r="K171" i="18"/>
  <c r="O171" i="18"/>
  <c r="Q171" i="18"/>
  <c r="V171" i="18"/>
  <c r="G173" i="18"/>
  <c r="I173" i="18"/>
  <c r="K173" i="18"/>
  <c r="M173" i="18"/>
  <c r="O173" i="18"/>
  <c r="Q173" i="18"/>
  <c r="V173" i="18"/>
  <c r="G177" i="18"/>
  <c r="I177" i="18"/>
  <c r="K177" i="18"/>
  <c r="M177" i="18"/>
  <c r="O177" i="18"/>
  <c r="Q177" i="18"/>
  <c r="V177" i="18"/>
  <c r="G178" i="18"/>
  <c r="M178" i="18" s="1"/>
  <c r="I178" i="18"/>
  <c r="K178" i="18"/>
  <c r="O178" i="18"/>
  <c r="Q178" i="18"/>
  <c r="V178" i="18"/>
  <c r="G184" i="18"/>
  <c r="M184" i="18" s="1"/>
  <c r="I184" i="18"/>
  <c r="K184" i="18"/>
  <c r="O184" i="18"/>
  <c r="Q184" i="18"/>
  <c r="Q172" i="18" s="1"/>
  <c r="V184" i="18"/>
  <c r="G190" i="18"/>
  <c r="M190" i="18" s="1"/>
  <c r="I190" i="18"/>
  <c r="K190" i="18"/>
  <c r="O190" i="18"/>
  <c r="Q190" i="18"/>
  <c r="V190" i="18"/>
  <c r="G191" i="18"/>
  <c r="M191" i="18" s="1"/>
  <c r="I191" i="18"/>
  <c r="K191" i="18"/>
  <c r="O191" i="18"/>
  <c r="Q191" i="18"/>
  <c r="V191" i="18"/>
  <c r="G192" i="18"/>
  <c r="M192" i="18" s="1"/>
  <c r="I192" i="18"/>
  <c r="K192" i="18"/>
  <c r="O192" i="18"/>
  <c r="Q192" i="18"/>
  <c r="V192" i="18"/>
  <c r="G193" i="18"/>
  <c r="M193" i="18" s="1"/>
  <c r="I193" i="18"/>
  <c r="K193" i="18"/>
  <c r="O193" i="18"/>
  <c r="Q193" i="18"/>
  <c r="V193" i="18"/>
  <c r="G194" i="18"/>
  <c r="M194" i="18" s="1"/>
  <c r="I194" i="18"/>
  <c r="K194" i="18"/>
  <c r="O194" i="18"/>
  <c r="Q194" i="18"/>
  <c r="V194" i="18"/>
  <c r="G196" i="18"/>
  <c r="I196" i="18"/>
  <c r="K196" i="18"/>
  <c r="O196" i="18"/>
  <c r="Q196" i="18"/>
  <c r="V196" i="18"/>
  <c r="G200" i="18"/>
  <c r="M200" i="18" s="1"/>
  <c r="I200" i="18"/>
  <c r="K200" i="18"/>
  <c r="O200" i="18"/>
  <c r="Q200" i="18"/>
  <c r="V200" i="18"/>
  <c r="G201" i="18"/>
  <c r="I201" i="18"/>
  <c r="K201" i="18"/>
  <c r="M201" i="18"/>
  <c r="O201" i="18"/>
  <c r="Q201" i="18"/>
  <c r="V201" i="18"/>
  <c r="G202" i="18"/>
  <c r="I202" i="18"/>
  <c r="K202" i="18"/>
  <c r="M202" i="18"/>
  <c r="O202" i="18"/>
  <c r="Q202" i="18"/>
  <c r="V202" i="18"/>
  <c r="G206" i="18"/>
  <c r="M206" i="18" s="1"/>
  <c r="I206" i="18"/>
  <c r="K206" i="18"/>
  <c r="O206" i="18"/>
  <c r="Q206" i="18"/>
  <c r="V206" i="18"/>
  <c r="G208" i="18"/>
  <c r="I208" i="18"/>
  <c r="K208" i="18"/>
  <c r="O208" i="18"/>
  <c r="Q208" i="18"/>
  <c r="V208" i="18"/>
  <c r="G209" i="18"/>
  <c r="I209" i="18"/>
  <c r="K209" i="18"/>
  <c r="M209" i="18"/>
  <c r="O209" i="18"/>
  <c r="O207" i="18" s="1"/>
  <c r="Q209" i="18"/>
  <c r="V209" i="18"/>
  <c r="G210" i="18"/>
  <c r="M210" i="18" s="1"/>
  <c r="I210" i="18"/>
  <c r="I207" i="18" s="1"/>
  <c r="K210" i="18"/>
  <c r="O210" i="18"/>
  <c r="Q210" i="18"/>
  <c r="V210" i="18"/>
  <c r="G211" i="18"/>
  <c r="I148" i="1" s="1"/>
  <c r="G212" i="18"/>
  <c r="M212" i="18" s="1"/>
  <c r="I212" i="18"/>
  <c r="I211" i="18" s="1"/>
  <c r="K212" i="18"/>
  <c r="K211" i="18" s="1"/>
  <c r="O212" i="18"/>
  <c r="O211" i="18" s="1"/>
  <c r="Q212" i="18"/>
  <c r="V212" i="18"/>
  <c r="G214" i="18"/>
  <c r="M214" i="18" s="1"/>
  <c r="I214" i="18"/>
  <c r="K214" i="18"/>
  <c r="O214" i="18"/>
  <c r="Q214" i="18"/>
  <c r="V214" i="18"/>
  <c r="G215" i="18"/>
  <c r="I149" i="1" s="1"/>
  <c r="I215" i="18"/>
  <c r="G216" i="18"/>
  <c r="M216" i="18" s="1"/>
  <c r="M215" i="18" s="1"/>
  <c r="I216" i="18"/>
  <c r="K216" i="18"/>
  <c r="K215" i="18" s="1"/>
  <c r="O216" i="18"/>
  <c r="O215" i="18" s="1"/>
  <c r="Q216" i="18"/>
  <c r="Q215" i="18" s="1"/>
  <c r="V216" i="18"/>
  <c r="V215" i="18" s="1"/>
  <c r="G218" i="18"/>
  <c r="I218" i="18"/>
  <c r="I217" i="18" s="1"/>
  <c r="K218" i="18"/>
  <c r="M218" i="18"/>
  <c r="O218" i="18"/>
  <c r="Q218" i="18"/>
  <c r="V218" i="18"/>
  <c r="G219" i="18"/>
  <c r="M219" i="18" s="1"/>
  <c r="I219" i="18"/>
  <c r="K219" i="18"/>
  <c r="O219" i="18"/>
  <c r="Q219" i="18"/>
  <c r="V219" i="18"/>
  <c r="G220" i="18"/>
  <c r="M220" i="18" s="1"/>
  <c r="I220" i="18"/>
  <c r="K220" i="18"/>
  <c r="O220" i="18"/>
  <c r="Q220" i="18"/>
  <c r="V220" i="18"/>
  <c r="G221" i="18"/>
  <c r="M221" i="18" s="1"/>
  <c r="I221" i="18"/>
  <c r="K221" i="18"/>
  <c r="O221" i="18"/>
  <c r="Q221" i="18"/>
  <c r="V221" i="18"/>
  <c r="G222" i="18"/>
  <c r="M222" i="18" s="1"/>
  <c r="I222" i="18"/>
  <c r="K222" i="18"/>
  <c r="O222" i="18"/>
  <c r="Q222" i="18"/>
  <c r="V222" i="18"/>
  <c r="AE224" i="18"/>
  <c r="F48" i="1" s="1"/>
  <c r="G9" i="17"/>
  <c r="I9" i="17"/>
  <c r="K9" i="17"/>
  <c r="K8" i="17" s="1"/>
  <c r="O9" i="17"/>
  <c r="O8" i="17" s="1"/>
  <c r="Q9" i="17"/>
  <c r="V9" i="17"/>
  <c r="G10" i="17"/>
  <c r="I10" i="17"/>
  <c r="K10" i="17"/>
  <c r="M10" i="17"/>
  <c r="O10" i="17"/>
  <c r="Q10" i="17"/>
  <c r="V10" i="17"/>
  <c r="G12" i="17"/>
  <c r="I12" i="17"/>
  <c r="K12" i="17"/>
  <c r="M12" i="17"/>
  <c r="O12" i="17"/>
  <c r="Q12" i="17"/>
  <c r="V12" i="17"/>
  <c r="G13" i="17"/>
  <c r="M13" i="17" s="1"/>
  <c r="I13" i="17"/>
  <c r="K13" i="17"/>
  <c r="O13" i="17"/>
  <c r="Q13" i="17"/>
  <c r="V13" i="17"/>
  <c r="G14" i="17"/>
  <c r="I14" i="17"/>
  <c r="K14" i="17"/>
  <c r="M14" i="17"/>
  <c r="O14" i="17"/>
  <c r="Q14" i="17"/>
  <c r="V14" i="17"/>
  <c r="G15" i="17"/>
  <c r="M15" i="17" s="1"/>
  <c r="I15" i="17"/>
  <c r="K15" i="17"/>
  <c r="O15" i="17"/>
  <c r="Q15" i="17"/>
  <c r="V15" i="17"/>
  <c r="G16" i="17"/>
  <c r="M16" i="17" s="1"/>
  <c r="I16" i="17"/>
  <c r="K16" i="17"/>
  <c r="O16" i="17"/>
  <c r="Q16" i="17"/>
  <c r="V16" i="17"/>
  <c r="G17" i="17"/>
  <c r="I17" i="17"/>
  <c r="K17" i="17"/>
  <c r="M17" i="17"/>
  <c r="O17" i="17"/>
  <c r="Q17" i="17"/>
  <c r="V17" i="17"/>
  <c r="G18" i="17"/>
  <c r="M18" i="17" s="1"/>
  <c r="I18" i="17"/>
  <c r="K18" i="17"/>
  <c r="O18" i="17"/>
  <c r="Q18" i="17"/>
  <c r="V18" i="17"/>
  <c r="G19" i="17"/>
  <c r="I19" i="17"/>
  <c r="K19" i="17"/>
  <c r="M19" i="17"/>
  <c r="O19" i="17"/>
  <c r="Q19" i="17"/>
  <c r="V19" i="17"/>
  <c r="G20" i="17"/>
  <c r="M20" i="17" s="1"/>
  <c r="I20" i="17"/>
  <c r="K20" i="17"/>
  <c r="O20" i="17"/>
  <c r="Q20" i="17"/>
  <c r="V20" i="17"/>
  <c r="G21" i="17"/>
  <c r="M21" i="17" s="1"/>
  <c r="I21" i="17"/>
  <c r="K21" i="17"/>
  <c r="O21" i="17"/>
  <c r="Q21" i="17"/>
  <c r="V21" i="17"/>
  <c r="G22" i="17"/>
  <c r="M22" i="17" s="1"/>
  <c r="I22" i="17"/>
  <c r="K22" i="17"/>
  <c r="O22" i="17"/>
  <c r="Q22" i="17"/>
  <c r="V22" i="17"/>
  <c r="G23" i="17"/>
  <c r="M23" i="17" s="1"/>
  <c r="I23" i="17"/>
  <c r="K23" i="17"/>
  <c r="O23" i="17"/>
  <c r="Q23" i="17"/>
  <c r="V23" i="17"/>
  <c r="G24" i="17"/>
  <c r="M24" i="17" s="1"/>
  <c r="I24" i="17"/>
  <c r="K24" i="17"/>
  <c r="O24" i="17"/>
  <c r="Q24" i="17"/>
  <c r="V24" i="17"/>
  <c r="G25" i="17"/>
  <c r="M25" i="17" s="1"/>
  <c r="I25" i="17"/>
  <c r="K25" i="17"/>
  <c r="O25" i="17"/>
  <c r="Q25" i="17"/>
  <c r="V25" i="17"/>
  <c r="G26" i="17"/>
  <c r="M26" i="17" s="1"/>
  <c r="I26" i="17"/>
  <c r="K26" i="17"/>
  <c r="O26" i="17"/>
  <c r="Q26" i="17"/>
  <c r="V26" i="17"/>
  <c r="G27" i="17"/>
  <c r="M27" i="17" s="1"/>
  <c r="I27" i="17"/>
  <c r="K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M31" i="17" s="1"/>
  <c r="I31" i="17"/>
  <c r="K31" i="17"/>
  <c r="O31" i="17"/>
  <c r="Q31" i="17"/>
  <c r="V31" i="17"/>
  <c r="G32" i="17"/>
  <c r="M32" i="17" s="1"/>
  <c r="I32" i="17"/>
  <c r="K32" i="17"/>
  <c r="O32" i="17"/>
  <c r="Q32" i="17"/>
  <c r="V32" i="17"/>
  <c r="G33" i="17"/>
  <c r="M33" i="17" s="1"/>
  <c r="I33" i="17"/>
  <c r="K33" i="17"/>
  <c r="O33" i="17"/>
  <c r="Q33" i="17"/>
  <c r="V33" i="17"/>
  <c r="G34" i="17"/>
  <c r="I34" i="17"/>
  <c r="K34" i="17"/>
  <c r="M34" i="17"/>
  <c r="O34" i="17"/>
  <c r="Q34" i="17"/>
  <c r="V34" i="17"/>
  <c r="G35" i="17"/>
  <c r="M35" i="17" s="1"/>
  <c r="I35" i="17"/>
  <c r="K35" i="17"/>
  <c r="O35" i="17"/>
  <c r="Q35" i="17"/>
  <c r="V35" i="17"/>
  <c r="G36" i="17"/>
  <c r="M36" i="17" s="1"/>
  <c r="I36" i="17"/>
  <c r="K36" i="17"/>
  <c r="O36" i="17"/>
  <c r="Q36" i="17"/>
  <c r="V36" i="17"/>
  <c r="G37" i="17"/>
  <c r="M37" i="17" s="1"/>
  <c r="I37" i="17"/>
  <c r="K37" i="17"/>
  <c r="O37" i="17"/>
  <c r="Q37" i="17"/>
  <c r="V37" i="17"/>
  <c r="G38" i="17"/>
  <c r="M38" i="17" s="1"/>
  <c r="I38" i="17"/>
  <c r="K38" i="17"/>
  <c r="O38" i="17"/>
  <c r="Q38" i="17"/>
  <c r="V38" i="17"/>
  <c r="G40" i="17"/>
  <c r="I40" i="17"/>
  <c r="K40" i="17"/>
  <c r="M40" i="17"/>
  <c r="O40" i="17"/>
  <c r="Q40" i="17"/>
  <c r="V40" i="17"/>
  <c r="G41" i="17"/>
  <c r="I41" i="17"/>
  <c r="K41" i="17"/>
  <c r="M41" i="17"/>
  <c r="O41" i="17"/>
  <c r="Q41" i="17"/>
  <c r="V41" i="17"/>
  <c r="G42" i="17"/>
  <c r="M42" i="17" s="1"/>
  <c r="I42" i="17"/>
  <c r="K42" i="17"/>
  <c r="O42" i="17"/>
  <c r="Q42" i="17"/>
  <c r="V42" i="17"/>
  <c r="G43" i="17"/>
  <c r="M43" i="17" s="1"/>
  <c r="I43" i="17"/>
  <c r="K43" i="17"/>
  <c r="O43" i="17"/>
  <c r="Q43" i="17"/>
  <c r="V43" i="17"/>
  <c r="G44" i="17"/>
  <c r="M44" i="17" s="1"/>
  <c r="I44" i="17"/>
  <c r="K44" i="17"/>
  <c r="O44" i="17"/>
  <c r="Q44" i="17"/>
  <c r="V44" i="17"/>
  <c r="G45" i="17"/>
  <c r="M45" i="17" s="1"/>
  <c r="I45" i="17"/>
  <c r="K45" i="17"/>
  <c r="O45" i="17"/>
  <c r="Q45" i="17"/>
  <c r="V45" i="17"/>
  <c r="G46" i="17"/>
  <c r="M46" i="17" s="1"/>
  <c r="I46" i="17"/>
  <c r="K46" i="17"/>
  <c r="O46" i="17"/>
  <c r="Q46" i="17"/>
  <c r="V46" i="17"/>
  <c r="G47" i="17"/>
  <c r="M47" i="17" s="1"/>
  <c r="I47" i="17"/>
  <c r="K47" i="17"/>
  <c r="O47" i="17"/>
  <c r="Q47" i="17"/>
  <c r="V47" i="17"/>
  <c r="G48" i="17"/>
  <c r="M48" i="17" s="1"/>
  <c r="I48" i="17"/>
  <c r="K48" i="17"/>
  <c r="O48" i="17"/>
  <c r="Q48" i="17"/>
  <c r="V48" i="17"/>
  <c r="G49" i="17"/>
  <c r="M49" i="17" s="1"/>
  <c r="I49" i="17"/>
  <c r="K49" i="17"/>
  <c r="O49" i="17"/>
  <c r="Q49" i="17"/>
  <c r="V49" i="17"/>
  <c r="G50" i="17"/>
  <c r="M50" i="17" s="1"/>
  <c r="I50" i="17"/>
  <c r="K50" i="17"/>
  <c r="O50" i="17"/>
  <c r="Q50" i="17"/>
  <c r="V50" i="17"/>
  <c r="G51" i="17"/>
  <c r="M51" i="17" s="1"/>
  <c r="I51" i="17"/>
  <c r="K51" i="17"/>
  <c r="O51" i="17"/>
  <c r="Q51" i="17"/>
  <c r="V51" i="17"/>
  <c r="G52" i="17"/>
  <c r="M52" i="17" s="1"/>
  <c r="I52" i="17"/>
  <c r="K52" i="17"/>
  <c r="O52" i="17"/>
  <c r="Q52" i="17"/>
  <c r="V52" i="17"/>
  <c r="G53" i="17"/>
  <c r="I53" i="17"/>
  <c r="K53" i="17"/>
  <c r="M53" i="17"/>
  <c r="O53" i="17"/>
  <c r="Q53" i="17"/>
  <c r="V53" i="17"/>
  <c r="G54" i="17"/>
  <c r="M54" i="17" s="1"/>
  <c r="I54" i="17"/>
  <c r="K54" i="17"/>
  <c r="O54" i="17"/>
  <c r="Q54" i="17"/>
  <c r="V54" i="17"/>
  <c r="G55" i="17"/>
  <c r="I55" i="17"/>
  <c r="K55" i="17"/>
  <c r="M55" i="17"/>
  <c r="O55" i="17"/>
  <c r="Q55" i="17"/>
  <c r="V55" i="17"/>
  <c r="G56" i="17"/>
  <c r="M56" i="17" s="1"/>
  <c r="I56" i="17"/>
  <c r="K56" i="17"/>
  <c r="O56" i="17"/>
  <c r="Q56" i="17"/>
  <c r="V56" i="17"/>
  <c r="G57" i="17"/>
  <c r="M57" i="17" s="1"/>
  <c r="I57" i="17"/>
  <c r="K57" i="17"/>
  <c r="O57" i="17"/>
  <c r="Q57" i="17"/>
  <c r="V57" i="17"/>
  <c r="G59" i="17"/>
  <c r="M59" i="17" s="1"/>
  <c r="I59" i="17"/>
  <c r="K59" i="17"/>
  <c r="O59" i="17"/>
  <c r="Q59" i="17"/>
  <c r="V59" i="17"/>
  <c r="G60" i="17"/>
  <c r="I60" i="17"/>
  <c r="K60" i="17"/>
  <c r="M60" i="17"/>
  <c r="O60" i="17"/>
  <c r="Q60" i="17"/>
  <c r="V60" i="17"/>
  <c r="G61" i="17"/>
  <c r="M61" i="17" s="1"/>
  <c r="I61" i="17"/>
  <c r="K61" i="17"/>
  <c r="O61" i="17"/>
  <c r="Q61" i="17"/>
  <c r="V61" i="17"/>
  <c r="G62" i="17"/>
  <c r="M62" i="17" s="1"/>
  <c r="I62" i="17"/>
  <c r="K62" i="17"/>
  <c r="O62" i="17"/>
  <c r="Q62" i="17"/>
  <c r="V62" i="17"/>
  <c r="G63" i="17"/>
  <c r="M63" i="17" s="1"/>
  <c r="I63" i="17"/>
  <c r="K63" i="17"/>
  <c r="O63" i="17"/>
  <c r="Q63" i="17"/>
  <c r="V63" i="17"/>
  <c r="G64" i="17"/>
  <c r="M64" i="17" s="1"/>
  <c r="I64" i="17"/>
  <c r="K64" i="17"/>
  <c r="O64" i="17"/>
  <c r="Q64" i="17"/>
  <c r="V64" i="17"/>
  <c r="G65" i="17"/>
  <c r="I65" i="17"/>
  <c r="K65" i="17"/>
  <c r="M65" i="17"/>
  <c r="O65" i="17"/>
  <c r="Q65" i="17"/>
  <c r="V65" i="17"/>
  <c r="G66" i="17"/>
  <c r="M66" i="17" s="1"/>
  <c r="I66" i="17"/>
  <c r="K66" i="17"/>
  <c r="O66" i="17"/>
  <c r="Q66" i="17"/>
  <c r="V66" i="17"/>
  <c r="G67" i="17"/>
  <c r="I67" i="17"/>
  <c r="K67" i="17"/>
  <c r="M67" i="17"/>
  <c r="O67" i="17"/>
  <c r="Q67" i="17"/>
  <c r="V67" i="17"/>
  <c r="G68" i="17"/>
  <c r="M68" i="17" s="1"/>
  <c r="I68" i="17"/>
  <c r="K68" i="17"/>
  <c r="O68" i="17"/>
  <c r="Q68" i="17"/>
  <c r="V68" i="17"/>
  <c r="G69" i="17"/>
  <c r="M69" i="17" s="1"/>
  <c r="I69" i="17"/>
  <c r="K69" i="17"/>
  <c r="O69" i="17"/>
  <c r="Q69" i="17"/>
  <c r="V69" i="17"/>
  <c r="G70" i="17"/>
  <c r="M70" i="17" s="1"/>
  <c r="I70" i="17"/>
  <c r="K70" i="17"/>
  <c r="O70" i="17"/>
  <c r="Q70" i="17"/>
  <c r="V70" i="17"/>
  <c r="G71" i="17"/>
  <c r="M71" i="17" s="1"/>
  <c r="I71" i="17"/>
  <c r="K71" i="17"/>
  <c r="O71" i="17"/>
  <c r="Q71" i="17"/>
  <c r="V71" i="17"/>
  <c r="G73" i="17"/>
  <c r="M73" i="17" s="1"/>
  <c r="I73" i="17"/>
  <c r="K73" i="17"/>
  <c r="O73" i="17"/>
  <c r="Q73" i="17"/>
  <c r="V73" i="17"/>
  <c r="G74" i="17"/>
  <c r="I74" i="17"/>
  <c r="K74" i="17"/>
  <c r="M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M78" i="17" s="1"/>
  <c r="I78" i="17"/>
  <c r="K78" i="17"/>
  <c r="O78" i="17"/>
  <c r="Q78" i="17"/>
  <c r="V78" i="17"/>
  <c r="G79" i="17"/>
  <c r="M79" i="17" s="1"/>
  <c r="I79" i="17"/>
  <c r="K79" i="17"/>
  <c r="O79" i="17"/>
  <c r="Q79" i="17"/>
  <c r="V79" i="17"/>
  <c r="G80" i="17"/>
  <c r="M80" i="17" s="1"/>
  <c r="I80" i="17"/>
  <c r="K80" i="17"/>
  <c r="O80" i="17"/>
  <c r="Q80" i="17"/>
  <c r="V80" i="17"/>
  <c r="G81" i="17"/>
  <c r="M81" i="17" s="1"/>
  <c r="I81" i="17"/>
  <c r="K81" i="17"/>
  <c r="O81" i="17"/>
  <c r="Q81" i="17"/>
  <c r="V81" i="17"/>
  <c r="G82" i="17"/>
  <c r="M82" i="17" s="1"/>
  <c r="I82" i="17"/>
  <c r="K82" i="17"/>
  <c r="O82" i="17"/>
  <c r="Q82" i="17"/>
  <c r="V82" i="17"/>
  <c r="G83" i="17"/>
  <c r="M83" i="17" s="1"/>
  <c r="I83" i="17"/>
  <c r="K83" i="17"/>
  <c r="O83" i="17"/>
  <c r="Q83" i="17"/>
  <c r="V83" i="17"/>
  <c r="G84" i="17"/>
  <c r="I84" i="17"/>
  <c r="K84" i="17"/>
  <c r="M84" i="17"/>
  <c r="O84" i="17"/>
  <c r="Q84" i="17"/>
  <c r="V84" i="17"/>
  <c r="G85" i="17"/>
  <c r="M85" i="17" s="1"/>
  <c r="I85" i="17"/>
  <c r="K85" i="17"/>
  <c r="O85" i="17"/>
  <c r="Q85" i="17"/>
  <c r="V85" i="17"/>
  <c r="G86" i="17"/>
  <c r="I86" i="17"/>
  <c r="K86" i="17"/>
  <c r="M86" i="17"/>
  <c r="O86" i="17"/>
  <c r="Q86" i="17"/>
  <c r="V86" i="17"/>
  <c r="G87" i="17"/>
  <c r="M87" i="17" s="1"/>
  <c r="I87" i="17"/>
  <c r="K87" i="17"/>
  <c r="O87" i="17"/>
  <c r="Q87" i="17"/>
  <c r="V87" i="17"/>
  <c r="G88" i="17"/>
  <c r="M88" i="17" s="1"/>
  <c r="I88" i="17"/>
  <c r="K88" i="17"/>
  <c r="O88" i="17"/>
  <c r="Q88" i="17"/>
  <c r="V88" i="17"/>
  <c r="G89" i="17"/>
  <c r="M89" i="17" s="1"/>
  <c r="I89" i="17"/>
  <c r="K89" i="17"/>
  <c r="O89" i="17"/>
  <c r="Q89" i="17"/>
  <c r="V89" i="17"/>
  <c r="G90" i="17"/>
  <c r="M90" i="17" s="1"/>
  <c r="I90" i="17"/>
  <c r="K90" i="17"/>
  <c r="O90" i="17"/>
  <c r="Q90" i="17"/>
  <c r="V90" i="17"/>
  <c r="G91" i="17"/>
  <c r="M91" i="17" s="1"/>
  <c r="I91" i="17"/>
  <c r="K91" i="17"/>
  <c r="O91" i="17"/>
  <c r="Q91" i="17"/>
  <c r="V91" i="17"/>
  <c r="G92" i="17"/>
  <c r="M92" i="17" s="1"/>
  <c r="I92" i="17"/>
  <c r="K92" i="17"/>
  <c r="O92" i="17"/>
  <c r="Q92" i="17"/>
  <c r="V92" i="17"/>
  <c r="G94" i="17"/>
  <c r="M94" i="17" s="1"/>
  <c r="I94" i="17"/>
  <c r="K94" i="17"/>
  <c r="O94" i="17"/>
  <c r="Q94" i="17"/>
  <c r="V94" i="17"/>
  <c r="G95" i="17"/>
  <c r="M95" i="17" s="1"/>
  <c r="I95" i="17"/>
  <c r="K95" i="17"/>
  <c r="O95" i="17"/>
  <c r="Q95" i="17"/>
  <c r="V95" i="17"/>
  <c r="G96" i="17"/>
  <c r="M96" i="17" s="1"/>
  <c r="I96" i="17"/>
  <c r="K96" i="17"/>
  <c r="O96" i="17"/>
  <c r="Q96" i="17"/>
  <c r="V96" i="17"/>
  <c r="G97" i="17"/>
  <c r="M97" i="17" s="1"/>
  <c r="I97" i="17"/>
  <c r="K97" i="17"/>
  <c r="O97" i="17"/>
  <c r="Q97" i="17"/>
  <c r="V97" i="17"/>
  <c r="G98" i="17"/>
  <c r="M98" i="17" s="1"/>
  <c r="I98" i="17"/>
  <c r="K98" i="17"/>
  <c r="O98" i="17"/>
  <c r="Q98" i="17"/>
  <c r="V98" i="17"/>
  <c r="G99" i="17"/>
  <c r="M99" i="17" s="1"/>
  <c r="I99" i="17"/>
  <c r="K99" i="17"/>
  <c r="O99" i="17"/>
  <c r="Q99" i="17"/>
  <c r="V99" i="17"/>
  <c r="G100" i="17"/>
  <c r="I100" i="17"/>
  <c r="K100" i="17"/>
  <c r="M100" i="17"/>
  <c r="O100" i="17"/>
  <c r="Q100" i="17"/>
  <c r="V100" i="17"/>
  <c r="G101" i="17"/>
  <c r="M101" i="17" s="1"/>
  <c r="I101" i="17"/>
  <c r="K101" i="17"/>
  <c r="O101" i="17"/>
  <c r="Q101" i="17"/>
  <c r="V101" i="17"/>
  <c r="G102" i="17"/>
  <c r="M102" i="17" s="1"/>
  <c r="I102" i="17"/>
  <c r="K102" i="17"/>
  <c r="O102" i="17"/>
  <c r="Q102" i="17"/>
  <c r="V102" i="17"/>
  <c r="G103" i="17"/>
  <c r="I103" i="17"/>
  <c r="K103" i="17"/>
  <c r="M103" i="17"/>
  <c r="O103" i="17"/>
  <c r="Q103" i="17"/>
  <c r="V103" i="17"/>
  <c r="G104" i="17"/>
  <c r="M104" i="17" s="1"/>
  <c r="I104" i="17"/>
  <c r="K104" i="17"/>
  <c r="O104" i="17"/>
  <c r="Q104" i="17"/>
  <c r="V104" i="17"/>
  <c r="G105" i="17"/>
  <c r="M105" i="17" s="1"/>
  <c r="I105" i="17"/>
  <c r="K105" i="17"/>
  <c r="O105" i="17"/>
  <c r="Q105" i="17"/>
  <c r="V105" i="17"/>
  <c r="G106" i="17"/>
  <c r="M106" i="17" s="1"/>
  <c r="I106" i="17"/>
  <c r="K106" i="17"/>
  <c r="O106" i="17"/>
  <c r="Q106" i="17"/>
  <c r="V106" i="17"/>
  <c r="G107" i="17"/>
  <c r="M107" i="17" s="1"/>
  <c r="I107" i="17"/>
  <c r="K107" i="17"/>
  <c r="O107" i="17"/>
  <c r="Q107" i="17"/>
  <c r="V107" i="17"/>
  <c r="G108" i="17"/>
  <c r="M108" i="17" s="1"/>
  <c r="I108" i="17"/>
  <c r="K108" i="17"/>
  <c r="O108" i="17"/>
  <c r="Q108" i="17"/>
  <c r="V108" i="17"/>
  <c r="G109" i="17"/>
  <c r="M109" i="17" s="1"/>
  <c r="I109" i="17"/>
  <c r="K109" i="17"/>
  <c r="O109" i="17"/>
  <c r="Q109" i="17"/>
  <c r="V109" i="17"/>
  <c r="G110" i="17"/>
  <c r="I110" i="17"/>
  <c r="K110" i="17"/>
  <c r="M110" i="17"/>
  <c r="O110" i="17"/>
  <c r="Q110" i="17"/>
  <c r="V110" i="17"/>
  <c r="G111" i="17"/>
  <c r="M111" i="17" s="1"/>
  <c r="I111" i="17"/>
  <c r="K111" i="17"/>
  <c r="O111" i="17"/>
  <c r="Q111" i="17"/>
  <c r="V111" i="17"/>
  <c r="G112" i="17"/>
  <c r="I112" i="17"/>
  <c r="K112" i="17"/>
  <c r="M112" i="17"/>
  <c r="O112" i="17"/>
  <c r="Q112" i="17"/>
  <c r="V112" i="17"/>
  <c r="G113" i="17"/>
  <c r="M113" i="17" s="1"/>
  <c r="I113" i="17"/>
  <c r="K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M118" i="17" s="1"/>
  <c r="M117" i="17" s="1"/>
  <c r="I118" i="17"/>
  <c r="K118" i="17"/>
  <c r="O118" i="17"/>
  <c r="Q118" i="17"/>
  <c r="V118" i="17"/>
  <c r="G119" i="17"/>
  <c r="M119" i="17" s="1"/>
  <c r="I119" i="17"/>
  <c r="K119" i="17"/>
  <c r="O119" i="17"/>
  <c r="Q119" i="17"/>
  <c r="V119" i="17"/>
  <c r="G120" i="17"/>
  <c r="M120" i="17" s="1"/>
  <c r="I120" i="17"/>
  <c r="K120" i="17"/>
  <c r="O120" i="17"/>
  <c r="Q120" i="17"/>
  <c r="V120" i="17"/>
  <c r="G121" i="17"/>
  <c r="M121" i="17" s="1"/>
  <c r="I121" i="17"/>
  <c r="K121" i="17"/>
  <c r="O121" i="17"/>
  <c r="Q121" i="17"/>
  <c r="V121" i="17"/>
  <c r="G122" i="17"/>
  <c r="M122" i="17" s="1"/>
  <c r="I122" i="17"/>
  <c r="K122" i="17"/>
  <c r="O122" i="17"/>
  <c r="Q122" i="17"/>
  <c r="V122" i="17"/>
  <c r="G123" i="17"/>
  <c r="M123" i="17" s="1"/>
  <c r="I123" i="17"/>
  <c r="K123" i="17"/>
  <c r="O123" i="17"/>
  <c r="Q123" i="17"/>
  <c r="V123" i="17"/>
  <c r="G124" i="17"/>
  <c r="I124" i="17"/>
  <c r="K124" i="17"/>
  <c r="M124" i="17"/>
  <c r="O124" i="17"/>
  <c r="Q124" i="17"/>
  <c r="V124" i="17"/>
  <c r="G125" i="17"/>
  <c r="M125" i="17" s="1"/>
  <c r="I125" i="17"/>
  <c r="K125" i="17"/>
  <c r="O125" i="17"/>
  <c r="Q125" i="17"/>
  <c r="V125" i="17"/>
  <c r="G126" i="17"/>
  <c r="M126" i="17" s="1"/>
  <c r="I126" i="17"/>
  <c r="K126" i="17"/>
  <c r="O126" i="17"/>
  <c r="Q126" i="17"/>
  <c r="V126" i="17"/>
  <c r="G127" i="17"/>
  <c r="I127" i="17"/>
  <c r="K127" i="17"/>
  <c r="M127" i="17"/>
  <c r="O127" i="17"/>
  <c r="Q127" i="17"/>
  <c r="V127" i="17"/>
  <c r="G128" i="17"/>
  <c r="I128" i="17"/>
  <c r="K128" i="17"/>
  <c r="M128" i="17"/>
  <c r="O128" i="17"/>
  <c r="Q128" i="17"/>
  <c r="V128" i="17"/>
  <c r="G129" i="17"/>
  <c r="M129" i="17" s="1"/>
  <c r="I129" i="17"/>
  <c r="K129" i="17"/>
  <c r="O129" i="17"/>
  <c r="Q129" i="17"/>
  <c r="V129" i="17"/>
  <c r="G130" i="17"/>
  <c r="M130" i="17" s="1"/>
  <c r="I130" i="17"/>
  <c r="K130" i="17"/>
  <c r="O130" i="17"/>
  <c r="Q130" i="17"/>
  <c r="V130" i="17"/>
  <c r="G132" i="17"/>
  <c r="M132" i="17" s="1"/>
  <c r="I132" i="17"/>
  <c r="K132" i="17"/>
  <c r="O132" i="17"/>
  <c r="Q132" i="17"/>
  <c r="V132" i="17"/>
  <c r="G133" i="17"/>
  <c r="M133" i="17" s="1"/>
  <c r="I133" i="17"/>
  <c r="K133" i="17"/>
  <c r="O133" i="17"/>
  <c r="Q133" i="17"/>
  <c r="V133" i="17"/>
  <c r="G134" i="17"/>
  <c r="M134" i="17" s="1"/>
  <c r="I134" i="17"/>
  <c r="K134" i="17"/>
  <c r="O134" i="17"/>
  <c r="Q134" i="17"/>
  <c r="V134" i="17"/>
  <c r="G135" i="17"/>
  <c r="M135" i="17" s="1"/>
  <c r="I135" i="17"/>
  <c r="K135" i="17"/>
  <c r="O135" i="17"/>
  <c r="Q135" i="17"/>
  <c r="V135" i="17"/>
  <c r="G136" i="17"/>
  <c r="I136" i="17"/>
  <c r="K136" i="17"/>
  <c r="M136" i="17"/>
  <c r="O136" i="17"/>
  <c r="Q136" i="17"/>
  <c r="V136" i="17"/>
  <c r="G137" i="17"/>
  <c r="M137" i="17" s="1"/>
  <c r="I137" i="17"/>
  <c r="K137" i="17"/>
  <c r="O137" i="17"/>
  <c r="Q137" i="17"/>
  <c r="V137" i="17"/>
  <c r="G138" i="17"/>
  <c r="M138" i="17" s="1"/>
  <c r="I138" i="17"/>
  <c r="K138" i="17"/>
  <c r="O138" i="17"/>
  <c r="Q138" i="17"/>
  <c r="V138" i="17"/>
  <c r="G139" i="17"/>
  <c r="M139" i="17" s="1"/>
  <c r="I139" i="17"/>
  <c r="K139" i="17"/>
  <c r="O139" i="17"/>
  <c r="Q139" i="17"/>
  <c r="V139" i="17"/>
  <c r="G140" i="17"/>
  <c r="I140" i="17"/>
  <c r="K140" i="17"/>
  <c r="M140" i="17"/>
  <c r="O140" i="17"/>
  <c r="Q140" i="17"/>
  <c r="V140" i="17"/>
  <c r="G141" i="17"/>
  <c r="M141" i="17" s="1"/>
  <c r="I141" i="17"/>
  <c r="K141" i="17"/>
  <c r="O141" i="17"/>
  <c r="Q141" i="17"/>
  <c r="V141" i="17"/>
  <c r="G142" i="17"/>
  <c r="M142" i="17" s="1"/>
  <c r="I142" i="17"/>
  <c r="K142" i="17"/>
  <c r="O142" i="17"/>
  <c r="Q142" i="17"/>
  <c r="V142" i="17"/>
  <c r="G143" i="17"/>
  <c r="M143" i="17" s="1"/>
  <c r="I143" i="17"/>
  <c r="K143" i="17"/>
  <c r="O143" i="17"/>
  <c r="Q143" i="17"/>
  <c r="V143" i="17"/>
  <c r="G144" i="17"/>
  <c r="M144" i="17" s="1"/>
  <c r="I144" i="17"/>
  <c r="K144" i="17"/>
  <c r="O144" i="17"/>
  <c r="Q144" i="17"/>
  <c r="V144" i="17"/>
  <c r="G145" i="17"/>
  <c r="M145" i="17" s="1"/>
  <c r="I145" i="17"/>
  <c r="K145" i="17"/>
  <c r="O145" i="17"/>
  <c r="Q145" i="17"/>
  <c r="V145" i="17"/>
  <c r="G146" i="17"/>
  <c r="M146" i="17" s="1"/>
  <c r="I146" i="17"/>
  <c r="K146" i="17"/>
  <c r="O146" i="17"/>
  <c r="Q146" i="17"/>
  <c r="V146" i="17"/>
  <c r="G147" i="17"/>
  <c r="M147" i="17" s="1"/>
  <c r="I147" i="17"/>
  <c r="K147" i="17"/>
  <c r="O147" i="17"/>
  <c r="Q147" i="17"/>
  <c r="V147" i="17"/>
  <c r="G148" i="17"/>
  <c r="M148" i="17" s="1"/>
  <c r="I148" i="17"/>
  <c r="K148" i="17"/>
  <c r="O148" i="17"/>
  <c r="Q148" i="17"/>
  <c r="V148" i="17"/>
  <c r="G149" i="17"/>
  <c r="M149" i="17" s="1"/>
  <c r="I149" i="17"/>
  <c r="K149" i="17"/>
  <c r="O149" i="17"/>
  <c r="Q149" i="17"/>
  <c r="V149" i="17"/>
  <c r="G150" i="17"/>
  <c r="M150" i="17" s="1"/>
  <c r="I150" i="17"/>
  <c r="K150" i="17"/>
  <c r="O150" i="17"/>
  <c r="Q150" i="17"/>
  <c r="V150" i="17"/>
  <c r="G152" i="17"/>
  <c r="I152" i="17"/>
  <c r="K152" i="17"/>
  <c r="M152" i="17"/>
  <c r="O152" i="17"/>
  <c r="Q152" i="17"/>
  <c r="V152" i="17"/>
  <c r="G153" i="17"/>
  <c r="M153" i="17" s="1"/>
  <c r="I153" i="17"/>
  <c r="K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M157" i="17" s="1"/>
  <c r="I157" i="17"/>
  <c r="K157" i="17"/>
  <c r="O157" i="17"/>
  <c r="Q157" i="17"/>
  <c r="V157" i="17"/>
  <c r="G158" i="17"/>
  <c r="M158" i="17" s="1"/>
  <c r="I158" i="17"/>
  <c r="K158" i="17"/>
  <c r="O158" i="17"/>
  <c r="Q158" i="17"/>
  <c r="Q151" i="17" s="1"/>
  <c r="V158" i="17"/>
  <c r="G159" i="17"/>
  <c r="M159" i="17" s="1"/>
  <c r="I159" i="17"/>
  <c r="K159" i="17"/>
  <c r="O159" i="17"/>
  <c r="Q159" i="17"/>
  <c r="V159" i="17"/>
  <c r="G160" i="17"/>
  <c r="I160" i="17"/>
  <c r="K160" i="17"/>
  <c r="M160" i="17"/>
  <c r="O160" i="17"/>
  <c r="Q160" i="17"/>
  <c r="V160" i="17"/>
  <c r="G161" i="17"/>
  <c r="M161" i="17" s="1"/>
  <c r="I161" i="17"/>
  <c r="K161" i="17"/>
  <c r="O161" i="17"/>
  <c r="Q161" i="17"/>
  <c r="V161" i="17"/>
  <c r="G162" i="17"/>
  <c r="M162" i="17" s="1"/>
  <c r="I162" i="17"/>
  <c r="K162" i="17"/>
  <c r="O162" i="17"/>
  <c r="Q162" i="17"/>
  <c r="V162" i="17"/>
  <c r="G163" i="17"/>
  <c r="M163" i="17" s="1"/>
  <c r="I163" i="17"/>
  <c r="K163" i="17"/>
  <c r="O163" i="17"/>
  <c r="Q163" i="17"/>
  <c r="V163" i="17"/>
  <c r="G164" i="17"/>
  <c r="I164" i="17"/>
  <c r="K164" i="17"/>
  <c r="M164" i="17"/>
  <c r="O164" i="17"/>
  <c r="Q164" i="17"/>
  <c r="V164" i="17"/>
  <c r="G165" i="17"/>
  <c r="I165" i="17"/>
  <c r="K165" i="17"/>
  <c r="M165" i="17"/>
  <c r="O165" i="17"/>
  <c r="Q165" i="17"/>
  <c r="V165" i="17"/>
  <c r="G166" i="17"/>
  <c r="M166" i="17" s="1"/>
  <c r="I166" i="17"/>
  <c r="K166" i="17"/>
  <c r="O166" i="17"/>
  <c r="Q166" i="17"/>
  <c r="V166" i="17"/>
  <c r="G167" i="17"/>
  <c r="M167" i="17" s="1"/>
  <c r="I167" i="17"/>
  <c r="K167" i="17"/>
  <c r="O167" i="17"/>
  <c r="Q167" i="17"/>
  <c r="V167" i="17"/>
  <c r="G168" i="17"/>
  <c r="M168" i="17" s="1"/>
  <c r="I168" i="17"/>
  <c r="K168" i="17"/>
  <c r="O168" i="17"/>
  <c r="Q168" i="17"/>
  <c r="V168" i="17"/>
  <c r="G169" i="17"/>
  <c r="I141" i="1" s="1"/>
  <c r="G170" i="17"/>
  <c r="M170" i="17" s="1"/>
  <c r="I170" i="17"/>
  <c r="K170" i="17"/>
  <c r="O170" i="17"/>
  <c r="Q170" i="17"/>
  <c r="V170" i="17"/>
  <c r="G171" i="17"/>
  <c r="M171" i="17" s="1"/>
  <c r="I171" i="17"/>
  <c r="K171" i="17"/>
  <c r="O171" i="17"/>
  <c r="Q171" i="17"/>
  <c r="V171" i="17"/>
  <c r="G172" i="17"/>
  <c r="I172" i="17"/>
  <c r="K172" i="17"/>
  <c r="M172" i="17"/>
  <c r="O172" i="17"/>
  <c r="Q172" i="17"/>
  <c r="V172" i="17"/>
  <c r="G173" i="17"/>
  <c r="M173" i="17" s="1"/>
  <c r="I173" i="17"/>
  <c r="K173" i="17"/>
  <c r="O173" i="17"/>
  <c r="Q173" i="17"/>
  <c r="V173" i="17"/>
  <c r="G174" i="17"/>
  <c r="M174" i="17" s="1"/>
  <c r="I174" i="17"/>
  <c r="K174" i="17"/>
  <c r="O174" i="17"/>
  <c r="Q174" i="17"/>
  <c r="V174" i="17"/>
  <c r="G175" i="17"/>
  <c r="M175" i="17" s="1"/>
  <c r="I175" i="17"/>
  <c r="K175" i="17"/>
  <c r="O175" i="17"/>
  <c r="Q175" i="17"/>
  <c r="V175" i="17"/>
  <c r="G176" i="17"/>
  <c r="M176" i="17" s="1"/>
  <c r="I176" i="17"/>
  <c r="K176" i="17"/>
  <c r="O176" i="17"/>
  <c r="Q176" i="17"/>
  <c r="V176" i="17"/>
  <c r="G177" i="17"/>
  <c r="I177" i="17"/>
  <c r="K177" i="17"/>
  <c r="M177" i="17"/>
  <c r="O177" i="17"/>
  <c r="Q177" i="17"/>
  <c r="V177" i="17"/>
  <c r="G179" i="17"/>
  <c r="I179" i="17"/>
  <c r="K179" i="17"/>
  <c r="O179" i="17"/>
  <c r="Q179" i="17"/>
  <c r="V179" i="17"/>
  <c r="G180" i="17"/>
  <c r="M180" i="17" s="1"/>
  <c r="I180" i="17"/>
  <c r="K180" i="17"/>
  <c r="O180" i="17"/>
  <c r="Q180" i="17"/>
  <c r="V180" i="17"/>
  <c r="G181" i="17"/>
  <c r="M181" i="17" s="1"/>
  <c r="I181" i="17"/>
  <c r="K181" i="17"/>
  <c r="O181" i="17"/>
  <c r="Q181" i="17"/>
  <c r="V181" i="17"/>
  <c r="G182" i="17"/>
  <c r="M182" i="17" s="1"/>
  <c r="I182" i="17"/>
  <c r="K182" i="17"/>
  <c r="O182" i="17"/>
  <c r="Q182" i="17"/>
  <c r="V182" i="17"/>
  <c r="G183" i="17"/>
  <c r="M183" i="17" s="1"/>
  <c r="I183" i="17"/>
  <c r="K183" i="17"/>
  <c r="O183" i="17"/>
  <c r="Q183" i="17"/>
  <c r="V183" i="17"/>
  <c r="G184" i="17"/>
  <c r="I184" i="17"/>
  <c r="K184" i="17"/>
  <c r="M184" i="17"/>
  <c r="O184" i="17"/>
  <c r="Q184" i="17"/>
  <c r="V184" i="17"/>
  <c r="G185" i="17"/>
  <c r="M185" i="17" s="1"/>
  <c r="I185" i="17"/>
  <c r="K185" i="17"/>
  <c r="O185" i="17"/>
  <c r="Q185" i="17"/>
  <c r="V185" i="17"/>
  <c r="G186" i="17"/>
  <c r="M186" i="17" s="1"/>
  <c r="I186" i="17"/>
  <c r="K186" i="17"/>
  <c r="O186" i="17"/>
  <c r="Q186" i="17"/>
  <c r="V186" i="17"/>
  <c r="G187" i="17"/>
  <c r="M187" i="17" s="1"/>
  <c r="I187" i="17"/>
  <c r="K187" i="17"/>
  <c r="O187" i="17"/>
  <c r="Q187" i="17"/>
  <c r="V187" i="17"/>
  <c r="G188" i="17"/>
  <c r="I188" i="17"/>
  <c r="K188" i="17"/>
  <c r="M188" i="17"/>
  <c r="O188" i="17"/>
  <c r="Q188" i="17"/>
  <c r="V188" i="17"/>
  <c r="G189" i="17"/>
  <c r="I189" i="17"/>
  <c r="K189" i="17"/>
  <c r="M189" i="17"/>
  <c r="O189" i="17"/>
  <c r="Q189" i="17"/>
  <c r="V189" i="17"/>
  <c r="AE191" i="17"/>
  <c r="F47" i="1" s="1"/>
  <c r="BA106" i="16"/>
  <c r="G9" i="16"/>
  <c r="I9" i="16"/>
  <c r="K9" i="16"/>
  <c r="M9" i="16"/>
  <c r="O9" i="16"/>
  <c r="Q9" i="16"/>
  <c r="V9" i="16"/>
  <c r="G10" i="16"/>
  <c r="I10" i="16"/>
  <c r="K10" i="16"/>
  <c r="M10" i="16"/>
  <c r="O10" i="16"/>
  <c r="Q10" i="16"/>
  <c r="V10" i="16"/>
  <c r="G11" i="16"/>
  <c r="M11" i="16" s="1"/>
  <c r="I11" i="16"/>
  <c r="K11" i="16"/>
  <c r="O11" i="16"/>
  <c r="Q11" i="16"/>
  <c r="V11" i="16"/>
  <c r="G12" i="16"/>
  <c r="M12" i="16" s="1"/>
  <c r="I12" i="16"/>
  <c r="K12" i="16"/>
  <c r="O12" i="16"/>
  <c r="Q12" i="16"/>
  <c r="V12" i="16"/>
  <c r="G13" i="16"/>
  <c r="M13" i="16" s="1"/>
  <c r="I13" i="16"/>
  <c r="K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M20" i="16" s="1"/>
  <c r="I20" i="16"/>
  <c r="K20" i="16"/>
  <c r="O20" i="16"/>
  <c r="Q20" i="16"/>
  <c r="V20" i="16"/>
  <c r="G21" i="16"/>
  <c r="M21" i="16" s="1"/>
  <c r="I21" i="16"/>
  <c r="K21" i="16"/>
  <c r="O21" i="16"/>
  <c r="Q21" i="16"/>
  <c r="V21" i="16"/>
  <c r="G22" i="16"/>
  <c r="I22" i="16"/>
  <c r="K22" i="16"/>
  <c r="M22" i="16"/>
  <c r="O22" i="16"/>
  <c r="Q22" i="16"/>
  <c r="V22" i="16"/>
  <c r="G23" i="16"/>
  <c r="M23" i="16" s="1"/>
  <c r="I23" i="16"/>
  <c r="K23" i="16"/>
  <c r="O23" i="16"/>
  <c r="Q23" i="16"/>
  <c r="V23" i="16"/>
  <c r="G24" i="16"/>
  <c r="M24" i="16" s="1"/>
  <c r="I24" i="16"/>
  <c r="K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O29" i="16"/>
  <c r="Q29" i="16"/>
  <c r="V29" i="16"/>
  <c r="G30" i="16"/>
  <c r="M30" i="16" s="1"/>
  <c r="I30" i="16"/>
  <c r="K30" i="16"/>
  <c r="O30" i="16"/>
  <c r="Q30" i="16"/>
  <c r="V30" i="16"/>
  <c r="G31" i="16"/>
  <c r="M31" i="16" s="1"/>
  <c r="I31" i="16"/>
  <c r="K31" i="16"/>
  <c r="O31" i="16"/>
  <c r="Q31" i="16"/>
  <c r="V31" i="16"/>
  <c r="G32" i="16"/>
  <c r="M32" i="16" s="1"/>
  <c r="I32" i="16"/>
  <c r="K32" i="16"/>
  <c r="O32" i="16"/>
  <c r="Q32" i="16"/>
  <c r="V32" i="16"/>
  <c r="V19" i="16" s="1"/>
  <c r="G34" i="16"/>
  <c r="M34" i="16" s="1"/>
  <c r="I34" i="16"/>
  <c r="K34" i="16"/>
  <c r="O34" i="16"/>
  <c r="Q34" i="16"/>
  <c r="V34" i="16"/>
  <c r="G36" i="16"/>
  <c r="M36" i="16" s="1"/>
  <c r="I36" i="16"/>
  <c r="K36" i="16"/>
  <c r="O36" i="16"/>
  <c r="Q36" i="16"/>
  <c r="V36" i="16"/>
  <c r="G38" i="16"/>
  <c r="M38" i="16" s="1"/>
  <c r="I38" i="16"/>
  <c r="K38" i="16"/>
  <c r="O38" i="16"/>
  <c r="Q38" i="16"/>
  <c r="V38" i="16"/>
  <c r="G40" i="16"/>
  <c r="M40" i="16" s="1"/>
  <c r="I40" i="16"/>
  <c r="K40" i="16"/>
  <c r="O40" i="16"/>
  <c r="Q40" i="16"/>
  <c r="V40" i="16"/>
  <c r="G42" i="16"/>
  <c r="M42" i="16" s="1"/>
  <c r="I42" i="16"/>
  <c r="K42" i="16"/>
  <c r="O42" i="16"/>
  <c r="Q42" i="16"/>
  <c r="V42" i="16"/>
  <c r="G44" i="16"/>
  <c r="M44" i="16" s="1"/>
  <c r="I44" i="16"/>
  <c r="K44" i="16"/>
  <c r="O44" i="16"/>
  <c r="Q44" i="16"/>
  <c r="V44" i="16"/>
  <c r="G45" i="16"/>
  <c r="I45" i="16"/>
  <c r="K45" i="16"/>
  <c r="M45" i="16"/>
  <c r="O45" i="16"/>
  <c r="Q45" i="16"/>
  <c r="V45" i="16"/>
  <c r="G46" i="16"/>
  <c r="M46" i="16" s="1"/>
  <c r="I46" i="16"/>
  <c r="K46" i="16"/>
  <c r="O46" i="16"/>
  <c r="Q46" i="16"/>
  <c r="V46" i="16"/>
  <c r="G47" i="16"/>
  <c r="I47" i="16"/>
  <c r="K47" i="16"/>
  <c r="M47" i="16"/>
  <c r="O47" i="16"/>
  <c r="Q47" i="16"/>
  <c r="V47" i="16"/>
  <c r="G48" i="16"/>
  <c r="M48" i="16" s="1"/>
  <c r="I48" i="16"/>
  <c r="K48" i="16"/>
  <c r="O48" i="16"/>
  <c r="Q48" i="16"/>
  <c r="V48" i="16"/>
  <c r="G49" i="16"/>
  <c r="I49" i="16"/>
  <c r="K49" i="16"/>
  <c r="M49" i="16"/>
  <c r="O49" i="16"/>
  <c r="Q49" i="16"/>
  <c r="V49" i="16"/>
  <c r="G50" i="16"/>
  <c r="M50" i="16" s="1"/>
  <c r="I50" i="16"/>
  <c r="K50" i="16"/>
  <c r="O50" i="16"/>
  <c r="Q50" i="16"/>
  <c r="V50" i="16"/>
  <c r="G52" i="16"/>
  <c r="M52" i="16" s="1"/>
  <c r="I52" i="16"/>
  <c r="K52" i="16"/>
  <c r="K51" i="16" s="1"/>
  <c r="O52" i="16"/>
  <c r="Q52" i="16"/>
  <c r="V52" i="16"/>
  <c r="G53" i="16"/>
  <c r="M53" i="16" s="1"/>
  <c r="I53" i="16"/>
  <c r="K53" i="16"/>
  <c r="O53" i="16"/>
  <c r="Q53" i="16"/>
  <c r="V53" i="16"/>
  <c r="G54" i="16"/>
  <c r="I54" i="16"/>
  <c r="K54" i="16"/>
  <c r="O54" i="16"/>
  <c r="Q54" i="16"/>
  <c r="V54" i="16"/>
  <c r="G55" i="16"/>
  <c r="M55" i="16" s="1"/>
  <c r="I55" i="16"/>
  <c r="K55" i="16"/>
  <c r="O55" i="16"/>
  <c r="Q55" i="16"/>
  <c r="V55" i="16"/>
  <c r="G56" i="16"/>
  <c r="M56" i="16" s="1"/>
  <c r="I56" i="16"/>
  <c r="K56" i="16"/>
  <c r="O56" i="16"/>
  <c r="Q56" i="16"/>
  <c r="V56" i="16"/>
  <c r="G57" i="16"/>
  <c r="M57" i="16" s="1"/>
  <c r="I57" i="16"/>
  <c r="K57" i="16"/>
  <c r="O57" i="16"/>
  <c r="Q57" i="16"/>
  <c r="V57" i="16"/>
  <c r="G58" i="16"/>
  <c r="M58" i="16" s="1"/>
  <c r="I58" i="16"/>
  <c r="K58" i="16"/>
  <c r="O58" i="16"/>
  <c r="Q58" i="16"/>
  <c r="V58" i="16"/>
  <c r="G59" i="16"/>
  <c r="I59" i="16"/>
  <c r="K59" i="16"/>
  <c r="M59" i="16"/>
  <c r="O59" i="16"/>
  <c r="Q59" i="16"/>
  <c r="V59" i="16"/>
  <c r="G60" i="16"/>
  <c r="M60" i="16" s="1"/>
  <c r="I60" i="16"/>
  <c r="K60" i="16"/>
  <c r="O60" i="16"/>
  <c r="Q60" i="16"/>
  <c r="V60" i="16"/>
  <c r="G61" i="16"/>
  <c r="I61" i="16"/>
  <c r="K61" i="16"/>
  <c r="M61" i="16"/>
  <c r="O61" i="16"/>
  <c r="Q61" i="16"/>
  <c r="V61" i="16"/>
  <c r="G62" i="16"/>
  <c r="M62" i="16" s="1"/>
  <c r="I62" i="16"/>
  <c r="K62" i="16"/>
  <c r="O62" i="16"/>
  <c r="Q62" i="16"/>
  <c r="V62" i="16"/>
  <c r="G63" i="16"/>
  <c r="I63" i="16"/>
  <c r="K63" i="16"/>
  <c r="M63" i="16"/>
  <c r="O63" i="16"/>
  <c r="Q63" i="16"/>
  <c r="V63" i="16"/>
  <c r="G64" i="16"/>
  <c r="M64" i="16" s="1"/>
  <c r="I64" i="16"/>
  <c r="K64" i="16"/>
  <c r="O64" i="16"/>
  <c r="Q64" i="16"/>
  <c r="V64" i="16"/>
  <c r="G65" i="16"/>
  <c r="M65" i="16" s="1"/>
  <c r="I65" i="16"/>
  <c r="K65" i="16"/>
  <c r="O65" i="16"/>
  <c r="Q65" i="16"/>
  <c r="V65" i="16"/>
  <c r="G66" i="16"/>
  <c r="M66" i="16" s="1"/>
  <c r="I66" i="16"/>
  <c r="K66" i="16"/>
  <c r="O66" i="16"/>
  <c r="Q66" i="16"/>
  <c r="V66" i="16"/>
  <c r="G67" i="16"/>
  <c r="M67" i="16" s="1"/>
  <c r="I67" i="16"/>
  <c r="K67" i="16"/>
  <c r="O67" i="16"/>
  <c r="Q67" i="16"/>
  <c r="V67" i="16"/>
  <c r="G68" i="16"/>
  <c r="M68" i="16" s="1"/>
  <c r="I68" i="16"/>
  <c r="K68" i="16"/>
  <c r="O68" i="16"/>
  <c r="Q68" i="16"/>
  <c r="V68" i="16"/>
  <c r="G69" i="16"/>
  <c r="I69" i="16"/>
  <c r="K69" i="16"/>
  <c r="M69" i="16"/>
  <c r="O69" i="16"/>
  <c r="Q69" i="16"/>
  <c r="V69" i="16"/>
  <c r="G70" i="16"/>
  <c r="I70" i="16"/>
  <c r="K70" i="16"/>
  <c r="M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4" i="16"/>
  <c r="M74" i="16" s="1"/>
  <c r="I74" i="16"/>
  <c r="K74" i="16"/>
  <c r="O74" i="16"/>
  <c r="Q74" i="16"/>
  <c r="V74" i="16"/>
  <c r="G75" i="16"/>
  <c r="M75" i="16" s="1"/>
  <c r="I75" i="16"/>
  <c r="K75" i="16"/>
  <c r="O75" i="16"/>
  <c r="Q75" i="16"/>
  <c r="V75" i="16"/>
  <c r="G76" i="16"/>
  <c r="M76" i="16" s="1"/>
  <c r="I76" i="16"/>
  <c r="K76" i="16"/>
  <c r="O76" i="16"/>
  <c r="Q76" i="16"/>
  <c r="V76" i="16"/>
  <c r="G77" i="16"/>
  <c r="M77" i="16" s="1"/>
  <c r="I77" i="16"/>
  <c r="K77" i="16"/>
  <c r="O77" i="16"/>
  <c r="Q77" i="16"/>
  <c r="V77" i="16"/>
  <c r="G78" i="16"/>
  <c r="M78" i="16" s="1"/>
  <c r="I78" i="16"/>
  <c r="K78" i="16"/>
  <c r="O78" i="16"/>
  <c r="Q78" i="16"/>
  <c r="V78" i="16"/>
  <c r="G79" i="16"/>
  <c r="M79" i="16" s="1"/>
  <c r="I79" i="16"/>
  <c r="K79" i="16"/>
  <c r="O79" i="16"/>
  <c r="Q79" i="16"/>
  <c r="V79" i="16"/>
  <c r="G80" i="16"/>
  <c r="M80" i="16" s="1"/>
  <c r="I80" i="16"/>
  <c r="K80" i="16"/>
  <c r="O80" i="16"/>
  <c r="Q80" i="16"/>
  <c r="V80" i="16"/>
  <c r="G81" i="16"/>
  <c r="M81" i="16" s="1"/>
  <c r="I81" i="16"/>
  <c r="K81" i="16"/>
  <c r="O81" i="16"/>
  <c r="Q81" i="16"/>
  <c r="V81" i="16"/>
  <c r="G82" i="16"/>
  <c r="I82" i="16"/>
  <c r="K82" i="16"/>
  <c r="M82" i="16"/>
  <c r="O82" i="16"/>
  <c r="Q82" i="16"/>
  <c r="V82" i="16"/>
  <c r="G83" i="16"/>
  <c r="I83" i="16"/>
  <c r="K83" i="16"/>
  <c r="M83" i="16"/>
  <c r="O83" i="16"/>
  <c r="Q83" i="16"/>
  <c r="V83" i="16"/>
  <c r="G84" i="16"/>
  <c r="M84" i="16" s="1"/>
  <c r="I84" i="16"/>
  <c r="K84" i="16"/>
  <c r="O84" i="16"/>
  <c r="Q84" i="16"/>
  <c r="V84" i="16"/>
  <c r="G86" i="16"/>
  <c r="M86" i="16" s="1"/>
  <c r="I86" i="16"/>
  <c r="K86" i="16"/>
  <c r="O86" i="16"/>
  <c r="Q86" i="16"/>
  <c r="V86" i="16"/>
  <c r="G87" i="16"/>
  <c r="I87" i="16"/>
  <c r="K87" i="16"/>
  <c r="M87" i="16"/>
  <c r="O87" i="16"/>
  <c r="Q87" i="16"/>
  <c r="V87" i="16"/>
  <c r="G88" i="16"/>
  <c r="M88" i="16" s="1"/>
  <c r="I88" i="16"/>
  <c r="K88" i="16"/>
  <c r="K85" i="16" s="1"/>
  <c r="O88" i="16"/>
  <c r="Q88" i="16"/>
  <c r="V88" i="16"/>
  <c r="G89" i="16"/>
  <c r="M89" i="16" s="1"/>
  <c r="I89" i="16"/>
  <c r="K89" i="16"/>
  <c r="O89" i="16"/>
  <c r="Q89" i="16"/>
  <c r="V89" i="16"/>
  <c r="G90" i="16"/>
  <c r="M90" i="16" s="1"/>
  <c r="I90" i="16"/>
  <c r="K90" i="16"/>
  <c r="O90" i="16"/>
  <c r="Q90" i="16"/>
  <c r="V90" i="16"/>
  <c r="G91" i="16"/>
  <c r="M91" i="16" s="1"/>
  <c r="I91" i="16"/>
  <c r="K91" i="16"/>
  <c r="O91" i="16"/>
  <c r="Q91" i="16"/>
  <c r="V91" i="16"/>
  <c r="G92" i="16"/>
  <c r="M92" i="16" s="1"/>
  <c r="I92" i="16"/>
  <c r="K92" i="16"/>
  <c r="O92" i="16"/>
  <c r="Q92" i="16"/>
  <c r="V92" i="16"/>
  <c r="G93" i="16"/>
  <c r="M93" i="16" s="1"/>
  <c r="I93" i="16"/>
  <c r="K93" i="16"/>
  <c r="O93" i="16"/>
  <c r="Q93" i="16"/>
  <c r="V93" i="16"/>
  <c r="G94" i="16"/>
  <c r="M94" i="16" s="1"/>
  <c r="I94" i="16"/>
  <c r="K94" i="16"/>
  <c r="O94" i="16"/>
  <c r="Q94" i="16"/>
  <c r="V94" i="16"/>
  <c r="G95" i="16"/>
  <c r="I95" i="16"/>
  <c r="K95" i="16"/>
  <c r="M95" i="16"/>
  <c r="O95" i="16"/>
  <c r="Q95" i="16"/>
  <c r="V95" i="16"/>
  <c r="G96" i="16"/>
  <c r="M96" i="16" s="1"/>
  <c r="I96" i="16"/>
  <c r="K96" i="16"/>
  <c r="O96" i="16"/>
  <c r="Q96" i="16"/>
  <c r="V96" i="16"/>
  <c r="G97" i="16"/>
  <c r="M97" i="16" s="1"/>
  <c r="I97" i="16"/>
  <c r="K97" i="16"/>
  <c r="O97" i="16"/>
  <c r="Q97" i="16"/>
  <c r="V97" i="16"/>
  <c r="V85" i="16" s="1"/>
  <c r="G98" i="16"/>
  <c r="M98" i="16" s="1"/>
  <c r="I98" i="16"/>
  <c r="K98" i="16"/>
  <c r="O98" i="16"/>
  <c r="Q98" i="16"/>
  <c r="V98" i="16"/>
  <c r="G99" i="16"/>
  <c r="I99" i="16"/>
  <c r="K99" i="16"/>
  <c r="M99" i="16"/>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V102" i="16"/>
  <c r="G103" i="16"/>
  <c r="M103" i="16" s="1"/>
  <c r="I103" i="16"/>
  <c r="K103" i="16"/>
  <c r="O103" i="16"/>
  <c r="Q103" i="16"/>
  <c r="V103" i="16"/>
  <c r="G104" i="16"/>
  <c r="M104" i="16" s="1"/>
  <c r="I104" i="16"/>
  <c r="K104" i="16"/>
  <c r="O104" i="16"/>
  <c r="Q104" i="16"/>
  <c r="V104" i="16"/>
  <c r="G105" i="16"/>
  <c r="I105" i="16"/>
  <c r="K105" i="16"/>
  <c r="M105" i="16"/>
  <c r="O105" i="16"/>
  <c r="Q105" i="16"/>
  <c r="V105" i="16"/>
  <c r="G108" i="16"/>
  <c r="M108" i="16" s="1"/>
  <c r="I108" i="16"/>
  <c r="K108" i="16"/>
  <c r="O108" i="16"/>
  <c r="Q108" i="16"/>
  <c r="V108" i="16"/>
  <c r="G109" i="16"/>
  <c r="M109" i="16" s="1"/>
  <c r="I109" i="16"/>
  <c r="K109" i="16"/>
  <c r="O109" i="16"/>
  <c r="Q109" i="16"/>
  <c r="V109" i="16"/>
  <c r="G110" i="16"/>
  <c r="M110" i="16" s="1"/>
  <c r="I110" i="16"/>
  <c r="K110" i="16"/>
  <c r="O110" i="16"/>
  <c r="Q110" i="16"/>
  <c r="V110" i="16"/>
  <c r="I111" i="16"/>
  <c r="G112" i="16"/>
  <c r="M112" i="16" s="1"/>
  <c r="I112" i="16"/>
  <c r="K112" i="16"/>
  <c r="O112" i="16"/>
  <c r="Q112" i="16"/>
  <c r="V112" i="16"/>
  <c r="V111" i="16" s="1"/>
  <c r="G113" i="16"/>
  <c r="G111" i="16" s="1"/>
  <c r="I113" i="16"/>
  <c r="K113" i="16"/>
  <c r="M113" i="16"/>
  <c r="O113" i="16"/>
  <c r="Q113" i="16"/>
  <c r="V113" i="16"/>
  <c r="G114" i="16"/>
  <c r="M114" i="16" s="1"/>
  <c r="I114" i="16"/>
  <c r="K114" i="16"/>
  <c r="O114" i="16"/>
  <c r="Q114" i="16"/>
  <c r="V114" i="16"/>
  <c r="G117" i="16"/>
  <c r="M117" i="16" s="1"/>
  <c r="I117" i="16"/>
  <c r="K117" i="16"/>
  <c r="O117" i="16"/>
  <c r="Q117" i="16"/>
  <c r="V117" i="16"/>
  <c r="G118" i="16"/>
  <c r="M118" i="16" s="1"/>
  <c r="I118" i="16"/>
  <c r="K118" i="16"/>
  <c r="O118" i="16"/>
  <c r="Q118" i="16"/>
  <c r="V118" i="16"/>
  <c r="G119" i="16"/>
  <c r="M119" i="16" s="1"/>
  <c r="I119" i="16"/>
  <c r="K119" i="16"/>
  <c r="O119" i="16"/>
  <c r="Q119" i="16"/>
  <c r="V119" i="16"/>
  <c r="G120" i="16"/>
  <c r="I120" i="16"/>
  <c r="K120" i="16"/>
  <c r="M120" i="16"/>
  <c r="O120" i="16"/>
  <c r="Q120" i="16"/>
  <c r="V120" i="16"/>
  <c r="G121" i="16"/>
  <c r="M121" i="16" s="1"/>
  <c r="I121" i="16"/>
  <c r="K121" i="16"/>
  <c r="O121" i="16"/>
  <c r="Q121" i="16"/>
  <c r="V121" i="16"/>
  <c r="G122" i="16"/>
  <c r="M122" i="16" s="1"/>
  <c r="I122" i="16"/>
  <c r="K122" i="16"/>
  <c r="O122" i="16"/>
  <c r="Q122" i="16"/>
  <c r="V122" i="16"/>
  <c r="G123" i="16"/>
  <c r="M123" i="16" s="1"/>
  <c r="I123" i="16"/>
  <c r="K123" i="16"/>
  <c r="O123" i="16"/>
  <c r="Q123" i="16"/>
  <c r="V123" i="16"/>
  <c r="G124" i="16"/>
  <c r="M124" i="16" s="1"/>
  <c r="I124" i="16"/>
  <c r="K124" i="16"/>
  <c r="O124" i="16"/>
  <c r="Q124" i="16"/>
  <c r="V124" i="16"/>
  <c r="G125" i="16"/>
  <c r="M125" i="16" s="1"/>
  <c r="I125" i="16"/>
  <c r="K125" i="16"/>
  <c r="O125" i="16"/>
  <c r="Q125" i="16"/>
  <c r="V125" i="16"/>
  <c r="G127" i="16"/>
  <c r="I185" i="1" s="1"/>
  <c r="I127" i="16"/>
  <c r="G128" i="16"/>
  <c r="M128" i="16" s="1"/>
  <c r="M127" i="16" s="1"/>
  <c r="I128" i="16"/>
  <c r="K128" i="16"/>
  <c r="K127" i="16" s="1"/>
  <c r="O128" i="16"/>
  <c r="O127" i="16" s="1"/>
  <c r="Q128" i="16"/>
  <c r="Q127" i="16" s="1"/>
  <c r="V128" i="16"/>
  <c r="V127" i="16" s="1"/>
  <c r="K129" i="16"/>
  <c r="G130" i="16"/>
  <c r="M130" i="16" s="1"/>
  <c r="M129" i="16" s="1"/>
  <c r="I130" i="16"/>
  <c r="I129" i="16" s="1"/>
  <c r="K130" i="16"/>
  <c r="O130" i="16"/>
  <c r="O129" i="16" s="1"/>
  <c r="Q130" i="16"/>
  <c r="Q129" i="16" s="1"/>
  <c r="V130" i="16"/>
  <c r="V129" i="16" s="1"/>
  <c r="G132" i="16"/>
  <c r="I132" i="16"/>
  <c r="K132" i="16"/>
  <c r="K131" i="16" s="1"/>
  <c r="O132" i="16"/>
  <c r="Q132" i="16"/>
  <c r="Q131" i="16" s="1"/>
  <c r="V132" i="16"/>
  <c r="G133" i="16"/>
  <c r="M133" i="16" s="1"/>
  <c r="I133" i="16"/>
  <c r="K133" i="16"/>
  <c r="O133" i="16"/>
  <c r="Q133" i="16"/>
  <c r="V133" i="16"/>
  <c r="V131" i="16" s="1"/>
  <c r="AE135" i="16"/>
  <c r="F46" i="1" s="1"/>
  <c r="G9" i="15"/>
  <c r="I9" i="15"/>
  <c r="K9" i="15"/>
  <c r="M9" i="15"/>
  <c r="O9" i="15"/>
  <c r="Q9" i="15"/>
  <c r="V9" i="15"/>
  <c r="G11" i="15"/>
  <c r="M11" i="15" s="1"/>
  <c r="I11" i="15"/>
  <c r="K11" i="15"/>
  <c r="O11" i="15"/>
  <c r="Q11" i="15"/>
  <c r="V11" i="15"/>
  <c r="G13" i="15"/>
  <c r="M13" i="15" s="1"/>
  <c r="I13" i="15"/>
  <c r="K13" i="15"/>
  <c r="O13" i="15"/>
  <c r="Q13" i="15"/>
  <c r="V13" i="15"/>
  <c r="G14" i="15"/>
  <c r="I14" i="15"/>
  <c r="K14" i="15"/>
  <c r="M14" i="15"/>
  <c r="O14" i="15"/>
  <c r="Q14" i="15"/>
  <c r="V14" i="15"/>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M19" i="15" s="1"/>
  <c r="I19" i="15"/>
  <c r="K19" i="15"/>
  <c r="O19" i="15"/>
  <c r="Q19" i="15"/>
  <c r="V19" i="15"/>
  <c r="G20" i="15"/>
  <c r="M20" i="15" s="1"/>
  <c r="I20" i="15"/>
  <c r="K20" i="15"/>
  <c r="O20" i="15"/>
  <c r="Q20" i="15"/>
  <c r="V20" i="15"/>
  <c r="G21" i="15"/>
  <c r="M21" i="15" s="1"/>
  <c r="I21" i="15"/>
  <c r="K21" i="15"/>
  <c r="O21" i="15"/>
  <c r="Q21" i="15"/>
  <c r="V21" i="15"/>
  <c r="G22" i="15"/>
  <c r="I22" i="15"/>
  <c r="K22" i="15"/>
  <c r="M22" i="15"/>
  <c r="O22" i="15"/>
  <c r="Q22" i="15"/>
  <c r="V22" i="15"/>
  <c r="G23" i="15"/>
  <c r="I23" i="15"/>
  <c r="K23" i="15"/>
  <c r="M23" i="15"/>
  <c r="O23" i="15"/>
  <c r="Q23" i="15"/>
  <c r="V23" i="15"/>
  <c r="G24" i="15"/>
  <c r="I24" i="15"/>
  <c r="K24" i="15"/>
  <c r="M24" i="15"/>
  <c r="O24" i="15"/>
  <c r="Q24" i="15"/>
  <c r="V24" i="15"/>
  <c r="G27" i="15"/>
  <c r="I27" i="15"/>
  <c r="K27" i="15"/>
  <c r="K26" i="15" s="1"/>
  <c r="O27" i="15"/>
  <c r="Q27" i="15"/>
  <c r="V27" i="15"/>
  <c r="G28" i="15"/>
  <c r="M28" i="15" s="1"/>
  <c r="I28" i="15"/>
  <c r="K28" i="15"/>
  <c r="O28" i="15"/>
  <c r="Q28" i="15"/>
  <c r="V28" i="15"/>
  <c r="G29" i="15"/>
  <c r="M29" i="15" s="1"/>
  <c r="I29" i="15"/>
  <c r="K29" i="15"/>
  <c r="O29" i="15"/>
  <c r="Q29" i="15"/>
  <c r="V29" i="15"/>
  <c r="Q31" i="15"/>
  <c r="V31" i="15"/>
  <c r="G32" i="15"/>
  <c r="I32" i="15"/>
  <c r="I31" i="15" s="1"/>
  <c r="K32" i="15"/>
  <c r="K31" i="15" s="1"/>
  <c r="O32" i="15"/>
  <c r="O31" i="15" s="1"/>
  <c r="Q32" i="15"/>
  <c r="V32" i="15"/>
  <c r="G35" i="15"/>
  <c r="M35" i="15" s="1"/>
  <c r="M34" i="15" s="1"/>
  <c r="I35" i="15"/>
  <c r="I34" i="15" s="1"/>
  <c r="K35" i="15"/>
  <c r="K34" i="15" s="1"/>
  <c r="O35" i="15"/>
  <c r="O34" i="15" s="1"/>
  <c r="Q35" i="15"/>
  <c r="Q34" i="15" s="1"/>
  <c r="V35" i="15"/>
  <c r="V34" i="15" s="1"/>
  <c r="G36" i="15"/>
  <c r="G37" i="15"/>
  <c r="I37" i="15"/>
  <c r="K37" i="15"/>
  <c r="M37" i="15"/>
  <c r="O37" i="15"/>
  <c r="O36" i="15" s="1"/>
  <c r="Q37" i="15"/>
  <c r="Q36" i="15" s="1"/>
  <c r="V37" i="15"/>
  <c r="G38" i="15"/>
  <c r="I38" i="15"/>
  <c r="I36" i="15" s="1"/>
  <c r="K38" i="15"/>
  <c r="M38" i="15"/>
  <c r="O38" i="15"/>
  <c r="Q38" i="15"/>
  <c r="V38" i="15"/>
  <c r="AE40" i="15"/>
  <c r="F45" i="1" s="1"/>
  <c r="BA18" i="14"/>
  <c r="BA12" i="14"/>
  <c r="BA10" i="14"/>
  <c r="G9" i="14"/>
  <c r="M9" i="14" s="1"/>
  <c r="I9" i="14"/>
  <c r="K9" i="14"/>
  <c r="O9" i="14"/>
  <c r="Q9" i="14"/>
  <c r="V9" i="14"/>
  <c r="G11" i="14"/>
  <c r="M11" i="14" s="1"/>
  <c r="I11" i="14"/>
  <c r="K11" i="14"/>
  <c r="O11" i="14"/>
  <c r="O8" i="14" s="1"/>
  <c r="Q11" i="14"/>
  <c r="V11" i="14"/>
  <c r="G13" i="14"/>
  <c r="I13" i="14"/>
  <c r="K13" i="14"/>
  <c r="M13" i="14"/>
  <c r="O13" i="14"/>
  <c r="Q13" i="14"/>
  <c r="V13" i="14"/>
  <c r="G15" i="14"/>
  <c r="I15" i="14"/>
  <c r="K15" i="14"/>
  <c r="M15" i="14"/>
  <c r="O15" i="14"/>
  <c r="Q15" i="14"/>
  <c r="V15" i="14"/>
  <c r="G17" i="14"/>
  <c r="I17" i="14"/>
  <c r="K17" i="14"/>
  <c r="M17" i="14"/>
  <c r="O17" i="14"/>
  <c r="Q17" i="14"/>
  <c r="V17" i="14"/>
  <c r="G19" i="14"/>
  <c r="M19" i="14" s="1"/>
  <c r="I19" i="14"/>
  <c r="K19" i="14"/>
  <c r="O19" i="14"/>
  <c r="Q19" i="14"/>
  <c r="V19" i="14"/>
  <c r="G21" i="14"/>
  <c r="M21" i="14" s="1"/>
  <c r="I21" i="14"/>
  <c r="K21" i="14"/>
  <c r="O21" i="14"/>
  <c r="Q21" i="14"/>
  <c r="V21" i="14"/>
  <c r="G23" i="14"/>
  <c r="M23" i="14" s="1"/>
  <c r="I23" i="14"/>
  <c r="K23" i="14"/>
  <c r="O23" i="14"/>
  <c r="Q23" i="14"/>
  <c r="V23" i="14"/>
  <c r="G24" i="14"/>
  <c r="I24" i="14"/>
  <c r="K24" i="14"/>
  <c r="M24" i="14"/>
  <c r="O24" i="14"/>
  <c r="Q24" i="14"/>
  <c r="V24" i="14"/>
  <c r="G26" i="14"/>
  <c r="M26" i="14" s="1"/>
  <c r="I26" i="14"/>
  <c r="K26" i="14"/>
  <c r="K25" i="14" s="1"/>
  <c r="O26" i="14"/>
  <c r="Q26" i="14"/>
  <c r="V26" i="14"/>
  <c r="G27" i="14"/>
  <c r="I27" i="14"/>
  <c r="K27" i="14"/>
  <c r="O27" i="14"/>
  <c r="Q27" i="14"/>
  <c r="V27" i="14"/>
  <c r="G28" i="14"/>
  <c r="M28" i="14" s="1"/>
  <c r="I28" i="14"/>
  <c r="K28" i="14"/>
  <c r="O28" i="14"/>
  <c r="Q28" i="14"/>
  <c r="V28" i="14"/>
  <c r="G29" i="14"/>
  <c r="M29" i="14" s="1"/>
  <c r="I29" i="14"/>
  <c r="K29" i="14"/>
  <c r="O29" i="14"/>
  <c r="Q29" i="14"/>
  <c r="V29" i="14"/>
  <c r="G31" i="14"/>
  <c r="I31" i="14"/>
  <c r="K31" i="14"/>
  <c r="M31" i="14"/>
  <c r="O31" i="14"/>
  <c r="Q31" i="14"/>
  <c r="V31" i="14"/>
  <c r="G32" i="14"/>
  <c r="I32" i="14"/>
  <c r="K32" i="14"/>
  <c r="M32" i="14"/>
  <c r="O32" i="14"/>
  <c r="Q32" i="14"/>
  <c r="V32" i="14"/>
  <c r="G33" i="14"/>
  <c r="I33" i="14"/>
  <c r="K33" i="14"/>
  <c r="M33" i="14"/>
  <c r="O33" i="14"/>
  <c r="Q33" i="14"/>
  <c r="V33" i="14"/>
  <c r="G35" i="14"/>
  <c r="M35" i="14" s="1"/>
  <c r="I35" i="14"/>
  <c r="K35" i="14"/>
  <c r="O35" i="14"/>
  <c r="Q35" i="14"/>
  <c r="V35" i="14"/>
  <c r="G36" i="14"/>
  <c r="M36" i="14" s="1"/>
  <c r="I36" i="14"/>
  <c r="K36" i="14"/>
  <c r="O36" i="14"/>
  <c r="Q36" i="14"/>
  <c r="V36" i="14"/>
  <c r="G38" i="14"/>
  <c r="M38" i="14" s="1"/>
  <c r="I38" i="14"/>
  <c r="K38" i="14"/>
  <c r="O38" i="14"/>
  <c r="Q38" i="14"/>
  <c r="V38" i="14"/>
  <c r="G40" i="14"/>
  <c r="M40" i="14" s="1"/>
  <c r="I40" i="14"/>
  <c r="K40" i="14"/>
  <c r="O40" i="14"/>
  <c r="Q40" i="14"/>
  <c r="V40" i="14"/>
  <c r="G42" i="14"/>
  <c r="M42" i="14" s="1"/>
  <c r="I42" i="14"/>
  <c r="K42" i="14"/>
  <c r="O42" i="14"/>
  <c r="Q42" i="14"/>
  <c r="V42" i="14"/>
  <c r="G43" i="14"/>
  <c r="M43" i="14" s="1"/>
  <c r="I43" i="14"/>
  <c r="K43" i="14"/>
  <c r="O43" i="14"/>
  <c r="Q43" i="14"/>
  <c r="V43" i="14"/>
  <c r="G44" i="14"/>
  <c r="M44" i="14" s="1"/>
  <c r="I44" i="14"/>
  <c r="K44" i="14"/>
  <c r="O44" i="14"/>
  <c r="Q44" i="14"/>
  <c r="V44" i="14"/>
  <c r="G46" i="14"/>
  <c r="M46" i="14" s="1"/>
  <c r="I46" i="14"/>
  <c r="K46" i="14"/>
  <c r="O46" i="14"/>
  <c r="Q46" i="14"/>
  <c r="V46" i="14"/>
  <c r="G47" i="14"/>
  <c r="M47" i="14" s="1"/>
  <c r="I47" i="14"/>
  <c r="K47" i="14"/>
  <c r="O47" i="14"/>
  <c r="Q47" i="14"/>
  <c r="V47" i="14"/>
  <c r="G48" i="14"/>
  <c r="I48" i="14"/>
  <c r="K48" i="14"/>
  <c r="M48" i="14"/>
  <c r="O48" i="14"/>
  <c r="Q48" i="14"/>
  <c r="V48" i="14"/>
  <c r="G49" i="14"/>
  <c r="I49" i="14"/>
  <c r="K49" i="14"/>
  <c r="M49" i="14"/>
  <c r="O49" i="14"/>
  <c r="Q49" i="14"/>
  <c r="V49" i="14"/>
  <c r="G50" i="14"/>
  <c r="M50" i="14" s="1"/>
  <c r="I50" i="14"/>
  <c r="K50" i="14"/>
  <c r="O50" i="14"/>
  <c r="Q50" i="14"/>
  <c r="V50" i="14"/>
  <c r="G53" i="14"/>
  <c r="M53" i="14" s="1"/>
  <c r="I53" i="14"/>
  <c r="K53" i="14"/>
  <c r="O53" i="14"/>
  <c r="Q53" i="14"/>
  <c r="V53" i="14"/>
  <c r="G55" i="14"/>
  <c r="I55" i="14"/>
  <c r="K55" i="14"/>
  <c r="M55" i="14"/>
  <c r="O55" i="14"/>
  <c r="Q55" i="14"/>
  <c r="V55" i="14"/>
  <c r="G56" i="14"/>
  <c r="M56" i="14" s="1"/>
  <c r="I56" i="14"/>
  <c r="K56" i="14"/>
  <c r="O56" i="14"/>
  <c r="Q56" i="14"/>
  <c r="V56" i="14"/>
  <c r="G58" i="14"/>
  <c r="M58" i="14" s="1"/>
  <c r="I58" i="14"/>
  <c r="K58" i="14"/>
  <c r="O58" i="14"/>
  <c r="Q58" i="14"/>
  <c r="V58" i="14"/>
  <c r="G60" i="14"/>
  <c r="M60" i="14" s="1"/>
  <c r="I60" i="14"/>
  <c r="K60" i="14"/>
  <c r="O60" i="14"/>
  <c r="Q60" i="14"/>
  <c r="V60" i="14"/>
  <c r="G62" i="14"/>
  <c r="M62" i="14" s="1"/>
  <c r="I62" i="14"/>
  <c r="K62" i="14"/>
  <c r="O62" i="14"/>
  <c r="Q62" i="14"/>
  <c r="V62" i="14"/>
  <c r="G64" i="14"/>
  <c r="M64" i="14" s="1"/>
  <c r="I64" i="14"/>
  <c r="K64" i="14"/>
  <c r="O64" i="14"/>
  <c r="Q64" i="14"/>
  <c r="V64" i="14"/>
  <c r="G66" i="14"/>
  <c r="M66" i="14" s="1"/>
  <c r="I66" i="14"/>
  <c r="K66" i="14"/>
  <c r="O66" i="14"/>
  <c r="Q66" i="14"/>
  <c r="V66" i="14"/>
  <c r="G68" i="14"/>
  <c r="M68" i="14" s="1"/>
  <c r="I68" i="14"/>
  <c r="K68" i="14"/>
  <c r="O68" i="14"/>
  <c r="Q68" i="14"/>
  <c r="V68" i="14"/>
  <c r="G70" i="14"/>
  <c r="M70" i="14" s="1"/>
  <c r="I70" i="14"/>
  <c r="K70" i="14"/>
  <c r="O70" i="14"/>
  <c r="Q70" i="14"/>
  <c r="V70" i="14"/>
  <c r="G71" i="14"/>
  <c r="M71" i="14" s="1"/>
  <c r="I71" i="14"/>
  <c r="K71" i="14"/>
  <c r="O71" i="14"/>
  <c r="Q71" i="14"/>
  <c r="V71" i="14"/>
  <c r="G72" i="14"/>
  <c r="M72" i="14" s="1"/>
  <c r="I72" i="14"/>
  <c r="K72" i="14"/>
  <c r="O72" i="14"/>
  <c r="Q72" i="14"/>
  <c r="V72" i="14"/>
  <c r="G74" i="14"/>
  <c r="M74" i="14" s="1"/>
  <c r="I74" i="14"/>
  <c r="K74" i="14"/>
  <c r="O74" i="14"/>
  <c r="Q74" i="14"/>
  <c r="V74" i="14"/>
  <c r="G76" i="14"/>
  <c r="I76" i="14"/>
  <c r="K76" i="14"/>
  <c r="M76" i="14"/>
  <c r="O76" i="14"/>
  <c r="Q76" i="14"/>
  <c r="V76" i="14"/>
  <c r="G78" i="14"/>
  <c r="M78" i="14" s="1"/>
  <c r="I78" i="14"/>
  <c r="K78" i="14"/>
  <c r="O78" i="14"/>
  <c r="Q78" i="14"/>
  <c r="V78" i="14"/>
  <c r="G79" i="14"/>
  <c r="I79" i="14"/>
  <c r="K79" i="14"/>
  <c r="M79" i="14"/>
  <c r="O79" i="14"/>
  <c r="Q79" i="14"/>
  <c r="V79" i="14"/>
  <c r="G80" i="14"/>
  <c r="M80" i="14" s="1"/>
  <c r="I80" i="14"/>
  <c r="K80" i="14"/>
  <c r="O80" i="14"/>
  <c r="Q80" i="14"/>
  <c r="V80" i="14"/>
  <c r="G81" i="14"/>
  <c r="M81" i="14" s="1"/>
  <c r="I81" i="14"/>
  <c r="K81" i="14"/>
  <c r="O81" i="14"/>
  <c r="Q81" i="14"/>
  <c r="V81" i="14"/>
  <c r="G82" i="14"/>
  <c r="M82" i="14" s="1"/>
  <c r="I82" i="14"/>
  <c r="K82" i="14"/>
  <c r="O82" i="14"/>
  <c r="Q82" i="14"/>
  <c r="V82" i="14"/>
  <c r="G83" i="14"/>
  <c r="I83" i="14"/>
  <c r="K83" i="14"/>
  <c r="M83" i="14"/>
  <c r="O83" i="14"/>
  <c r="Q83" i="14"/>
  <c r="V83" i="14"/>
  <c r="G84" i="14"/>
  <c r="I84" i="14"/>
  <c r="K84" i="14"/>
  <c r="M84" i="14"/>
  <c r="O84" i="14"/>
  <c r="Q84" i="14"/>
  <c r="V84" i="14"/>
  <c r="G85" i="14"/>
  <c r="M85" i="14" s="1"/>
  <c r="I85" i="14"/>
  <c r="K85" i="14"/>
  <c r="O85" i="14"/>
  <c r="Q85" i="14"/>
  <c r="V85" i="14"/>
  <c r="G86" i="14"/>
  <c r="M86" i="14" s="1"/>
  <c r="I86" i="14"/>
  <c r="K86" i="14"/>
  <c r="O86" i="14"/>
  <c r="Q86" i="14"/>
  <c r="V86" i="14"/>
  <c r="G87" i="14"/>
  <c r="M87" i="14" s="1"/>
  <c r="I87" i="14"/>
  <c r="K87" i="14"/>
  <c r="O87" i="14"/>
  <c r="Q87" i="14"/>
  <c r="V87" i="14"/>
  <c r="G88" i="14"/>
  <c r="M88" i="14" s="1"/>
  <c r="I88" i="14"/>
  <c r="K88" i="14"/>
  <c r="O88" i="14"/>
  <c r="Q88" i="14"/>
  <c r="V88" i="14"/>
  <c r="G91" i="14"/>
  <c r="M91" i="14" s="1"/>
  <c r="I91" i="14"/>
  <c r="K91" i="14"/>
  <c r="O91" i="14"/>
  <c r="Q91" i="14"/>
  <c r="V91" i="14"/>
  <c r="G93" i="14"/>
  <c r="I93" i="14"/>
  <c r="K93" i="14"/>
  <c r="M93" i="14"/>
  <c r="O93" i="14"/>
  <c r="Q93" i="14"/>
  <c r="V93" i="14"/>
  <c r="G94" i="14"/>
  <c r="I94" i="14"/>
  <c r="K94" i="14"/>
  <c r="O94" i="14"/>
  <c r="Q94" i="14"/>
  <c r="V94" i="14"/>
  <c r="G95" i="14"/>
  <c r="M95" i="14" s="1"/>
  <c r="I95" i="14"/>
  <c r="K95" i="14"/>
  <c r="O95" i="14"/>
  <c r="Q95" i="14"/>
  <c r="V95" i="14"/>
  <c r="G96" i="14"/>
  <c r="M96" i="14" s="1"/>
  <c r="I96" i="14"/>
  <c r="K96" i="14"/>
  <c r="O96" i="14"/>
  <c r="Q96" i="14"/>
  <c r="V96" i="14"/>
  <c r="G97" i="14"/>
  <c r="I97" i="14"/>
  <c r="K97" i="14"/>
  <c r="M97" i="14"/>
  <c r="O97" i="14"/>
  <c r="Q97" i="14"/>
  <c r="V97" i="14"/>
  <c r="G98" i="14"/>
  <c r="I98" i="14"/>
  <c r="K98" i="14"/>
  <c r="M98" i="14"/>
  <c r="O98" i="14"/>
  <c r="Q98" i="14"/>
  <c r="V98" i="14"/>
  <c r="G99" i="14"/>
  <c r="I99" i="14"/>
  <c r="K99" i="14"/>
  <c r="M99" i="14"/>
  <c r="O99" i="14"/>
  <c r="Q99" i="14"/>
  <c r="V99" i="14"/>
  <c r="G100" i="14"/>
  <c r="M100" i="14" s="1"/>
  <c r="I100" i="14"/>
  <c r="K100" i="14"/>
  <c r="O100" i="14"/>
  <c r="Q100" i="14"/>
  <c r="V100" i="14"/>
  <c r="G101" i="14"/>
  <c r="M101" i="14" s="1"/>
  <c r="I101" i="14"/>
  <c r="K101" i="14"/>
  <c r="O101" i="14"/>
  <c r="Q101" i="14"/>
  <c r="V101" i="14"/>
  <c r="G102" i="14"/>
  <c r="M102" i="14" s="1"/>
  <c r="I102" i="14"/>
  <c r="K102" i="14"/>
  <c r="O102" i="14"/>
  <c r="Q102" i="14"/>
  <c r="V102" i="14"/>
  <c r="G103" i="14"/>
  <c r="M103" i="14" s="1"/>
  <c r="I103" i="14"/>
  <c r="K103" i="14"/>
  <c r="O103" i="14"/>
  <c r="Q103" i="14"/>
  <c r="V103" i="14"/>
  <c r="G104" i="14"/>
  <c r="M104" i="14" s="1"/>
  <c r="I104" i="14"/>
  <c r="K104" i="14"/>
  <c r="O104" i="14"/>
  <c r="Q104" i="14"/>
  <c r="V104" i="14"/>
  <c r="G105" i="14"/>
  <c r="M105" i="14" s="1"/>
  <c r="I105" i="14"/>
  <c r="K105" i="14"/>
  <c r="O105" i="14"/>
  <c r="Q105" i="14"/>
  <c r="V105" i="14"/>
  <c r="G106" i="14"/>
  <c r="M106" i="14" s="1"/>
  <c r="I106" i="14"/>
  <c r="K106" i="14"/>
  <c r="O106" i="14"/>
  <c r="Q106" i="14"/>
  <c r="V106" i="14"/>
  <c r="G107" i="14"/>
  <c r="M107" i="14" s="1"/>
  <c r="I107" i="14"/>
  <c r="K107" i="14"/>
  <c r="O107" i="14"/>
  <c r="Q107" i="14"/>
  <c r="V107" i="14"/>
  <c r="G108" i="14"/>
  <c r="M108" i="14" s="1"/>
  <c r="I108" i="14"/>
  <c r="K108" i="14"/>
  <c r="O108" i="14"/>
  <c r="Q108" i="14"/>
  <c r="V108" i="14"/>
  <c r="G109" i="14"/>
  <c r="M109" i="14" s="1"/>
  <c r="I109" i="14"/>
  <c r="K109" i="14"/>
  <c r="O109" i="14"/>
  <c r="Q109" i="14"/>
  <c r="V109" i="14"/>
  <c r="G110" i="14"/>
  <c r="I110" i="14"/>
  <c r="K110" i="14"/>
  <c r="M110" i="14"/>
  <c r="O110" i="14"/>
  <c r="Q110" i="14"/>
  <c r="V110" i="14"/>
  <c r="G111" i="14"/>
  <c r="I111" i="14"/>
  <c r="K111" i="14"/>
  <c r="M111" i="14"/>
  <c r="O111" i="14"/>
  <c r="Q111" i="14"/>
  <c r="V111" i="14"/>
  <c r="G112" i="14"/>
  <c r="M112" i="14" s="1"/>
  <c r="I112" i="14"/>
  <c r="K112" i="14"/>
  <c r="O112" i="14"/>
  <c r="Q112" i="14"/>
  <c r="V112" i="14"/>
  <c r="G113" i="14"/>
  <c r="M113" i="14" s="1"/>
  <c r="I113" i="14"/>
  <c r="K113" i="14"/>
  <c r="O113" i="14"/>
  <c r="Q113" i="14"/>
  <c r="V113" i="14"/>
  <c r="G114" i="14"/>
  <c r="M114" i="14" s="1"/>
  <c r="I114" i="14"/>
  <c r="K114" i="14"/>
  <c r="O114" i="14"/>
  <c r="Q114" i="14"/>
  <c r="V114" i="14"/>
  <c r="G115" i="14"/>
  <c r="I115" i="14"/>
  <c r="K115" i="14"/>
  <c r="M115" i="14"/>
  <c r="O115" i="14"/>
  <c r="Q115" i="14"/>
  <c r="V115" i="14"/>
  <c r="G116" i="14"/>
  <c r="I116" i="14"/>
  <c r="K116" i="14"/>
  <c r="M116" i="14"/>
  <c r="O116" i="14"/>
  <c r="Q116" i="14"/>
  <c r="V116" i="14"/>
  <c r="G117" i="14"/>
  <c r="I117" i="14"/>
  <c r="K117" i="14"/>
  <c r="M117" i="14"/>
  <c r="O117" i="14"/>
  <c r="Q117" i="14"/>
  <c r="V117" i="14"/>
  <c r="G118" i="14"/>
  <c r="M118" i="14" s="1"/>
  <c r="I118" i="14"/>
  <c r="K118" i="14"/>
  <c r="O118" i="14"/>
  <c r="Q118" i="14"/>
  <c r="V118" i="14"/>
  <c r="G119" i="14"/>
  <c r="M119" i="14" s="1"/>
  <c r="I119" i="14"/>
  <c r="K119" i="14"/>
  <c r="O119" i="14"/>
  <c r="Q119" i="14"/>
  <c r="V119" i="14"/>
  <c r="G120" i="14"/>
  <c r="M120" i="14" s="1"/>
  <c r="I120" i="14"/>
  <c r="K120" i="14"/>
  <c r="O120" i="14"/>
  <c r="Q120" i="14"/>
  <c r="V120" i="14"/>
  <c r="G121" i="14"/>
  <c r="M121" i="14" s="1"/>
  <c r="I121" i="14"/>
  <c r="K121" i="14"/>
  <c r="O121" i="14"/>
  <c r="Q121" i="14"/>
  <c r="V121" i="14"/>
  <c r="G122" i="14"/>
  <c r="M122" i="14" s="1"/>
  <c r="I122" i="14"/>
  <c r="K122" i="14"/>
  <c r="O122" i="14"/>
  <c r="Q122" i="14"/>
  <c r="V122" i="14"/>
  <c r="G123" i="14"/>
  <c r="I123" i="14"/>
  <c r="K123" i="14"/>
  <c r="M123" i="14"/>
  <c r="O123" i="14"/>
  <c r="Q123" i="14"/>
  <c r="V123" i="14"/>
  <c r="G124" i="14"/>
  <c r="M124" i="14" s="1"/>
  <c r="I124" i="14"/>
  <c r="K124" i="14"/>
  <c r="O124" i="14"/>
  <c r="Q124" i="14"/>
  <c r="V124" i="14"/>
  <c r="G125" i="14"/>
  <c r="M125" i="14" s="1"/>
  <c r="I125" i="14"/>
  <c r="K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M129" i="14" s="1"/>
  <c r="I129" i="14"/>
  <c r="K129" i="14"/>
  <c r="O129" i="14"/>
  <c r="Q129" i="14"/>
  <c r="V129" i="14"/>
  <c r="G130" i="14"/>
  <c r="M130" i="14" s="1"/>
  <c r="I130" i="14"/>
  <c r="K130" i="14"/>
  <c r="O130" i="14"/>
  <c r="Q130" i="14"/>
  <c r="V130" i="14"/>
  <c r="G131" i="14"/>
  <c r="M131" i="14" s="1"/>
  <c r="I131" i="14"/>
  <c r="K131" i="14"/>
  <c r="O131" i="14"/>
  <c r="Q131" i="14"/>
  <c r="V131" i="14"/>
  <c r="G132" i="14"/>
  <c r="M132" i="14" s="1"/>
  <c r="I132" i="14"/>
  <c r="K132" i="14"/>
  <c r="O132" i="14"/>
  <c r="Q132" i="14"/>
  <c r="V132" i="14"/>
  <c r="G133" i="14"/>
  <c r="I133" i="14"/>
  <c r="K133" i="14"/>
  <c r="M133" i="14"/>
  <c r="O133" i="14"/>
  <c r="Q133" i="14"/>
  <c r="V133" i="14"/>
  <c r="G134" i="14"/>
  <c r="I134" i="14"/>
  <c r="K134" i="14"/>
  <c r="M134" i="14"/>
  <c r="O134" i="14"/>
  <c r="Q134" i="14"/>
  <c r="V134" i="14"/>
  <c r="G135" i="14"/>
  <c r="I135" i="14"/>
  <c r="K135" i="14"/>
  <c r="M135" i="14"/>
  <c r="O135" i="14"/>
  <c r="Q135" i="14"/>
  <c r="V135" i="14"/>
  <c r="G136" i="14"/>
  <c r="M136" i="14" s="1"/>
  <c r="I136" i="14"/>
  <c r="K136" i="14"/>
  <c r="O136" i="14"/>
  <c r="Q136" i="14"/>
  <c r="V136" i="14"/>
  <c r="G137" i="14"/>
  <c r="M137" i="14" s="1"/>
  <c r="I137" i="14"/>
  <c r="K137" i="14"/>
  <c r="O137" i="14"/>
  <c r="Q137" i="14"/>
  <c r="V137" i="14"/>
  <c r="G138" i="14"/>
  <c r="M138" i="14" s="1"/>
  <c r="I138" i="14"/>
  <c r="K138" i="14"/>
  <c r="O138" i="14"/>
  <c r="Q138" i="14"/>
  <c r="V138" i="14"/>
  <c r="G139" i="14"/>
  <c r="M139" i="14" s="1"/>
  <c r="I139" i="14"/>
  <c r="K139" i="14"/>
  <c r="O139" i="14"/>
  <c r="Q139" i="14"/>
  <c r="V139" i="14"/>
  <c r="G140" i="14"/>
  <c r="I140" i="14"/>
  <c r="K140" i="14"/>
  <c r="M140" i="14"/>
  <c r="O140" i="14"/>
  <c r="Q140" i="14"/>
  <c r="V140" i="14"/>
  <c r="G141" i="14"/>
  <c r="I141" i="14"/>
  <c r="K141" i="14"/>
  <c r="M141" i="14"/>
  <c r="O141" i="14"/>
  <c r="Q141" i="14"/>
  <c r="V141" i="14"/>
  <c r="G144" i="14"/>
  <c r="M144" i="14" s="1"/>
  <c r="I144" i="14"/>
  <c r="K144" i="14"/>
  <c r="O144" i="14"/>
  <c r="Q144" i="14"/>
  <c r="V144" i="14"/>
  <c r="G145" i="14"/>
  <c r="M145" i="14" s="1"/>
  <c r="I145" i="14"/>
  <c r="K145" i="14"/>
  <c r="O145" i="14"/>
  <c r="O143" i="14" s="1"/>
  <c r="Q145" i="14"/>
  <c r="V145" i="14"/>
  <c r="G146" i="14"/>
  <c r="I146" i="14"/>
  <c r="K146" i="14"/>
  <c r="M146" i="14"/>
  <c r="O146" i="14"/>
  <c r="Q146" i="14"/>
  <c r="V146" i="14"/>
  <c r="G147" i="14"/>
  <c r="I147" i="14"/>
  <c r="K147" i="14"/>
  <c r="M147" i="14"/>
  <c r="O147" i="14"/>
  <c r="Q147" i="14"/>
  <c r="V147" i="14"/>
  <c r="G148" i="14"/>
  <c r="I148" i="14"/>
  <c r="K148" i="14"/>
  <c r="M148" i="14"/>
  <c r="O148" i="14"/>
  <c r="Q148" i="14"/>
  <c r="V148" i="14"/>
  <c r="G149" i="14"/>
  <c r="M149" i="14" s="1"/>
  <c r="I149" i="14"/>
  <c r="K149" i="14"/>
  <c r="O149" i="14"/>
  <c r="Q149" i="14"/>
  <c r="V149" i="14"/>
  <c r="G151" i="14"/>
  <c r="M151" i="14" s="1"/>
  <c r="I151" i="14"/>
  <c r="K151" i="14"/>
  <c r="O151" i="14"/>
  <c r="Q151" i="14"/>
  <c r="V151" i="14"/>
  <c r="G152" i="14"/>
  <c r="M152" i="14" s="1"/>
  <c r="I152" i="14"/>
  <c r="K152" i="14"/>
  <c r="O152" i="14"/>
  <c r="Q152" i="14"/>
  <c r="V152" i="14"/>
  <c r="G153" i="14"/>
  <c r="M153" i="14" s="1"/>
  <c r="I153" i="14"/>
  <c r="K153" i="14"/>
  <c r="O153" i="14"/>
  <c r="Q153" i="14"/>
  <c r="V153" i="14"/>
  <c r="G154" i="14"/>
  <c r="M154" i="14" s="1"/>
  <c r="I154" i="14"/>
  <c r="K154" i="14"/>
  <c r="O154" i="14"/>
  <c r="Q154" i="14"/>
  <c r="V154"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I162" i="14"/>
  <c r="K162" i="14"/>
  <c r="M162" i="14"/>
  <c r="O162" i="14"/>
  <c r="Q162" i="14"/>
  <c r="V162" i="14"/>
  <c r="G163" i="14"/>
  <c r="M163" i="14" s="1"/>
  <c r="I163" i="14"/>
  <c r="K163" i="14"/>
  <c r="O163" i="14"/>
  <c r="Q163" i="14"/>
  <c r="V163" i="14"/>
  <c r="G164" i="14"/>
  <c r="M164" i="14" s="1"/>
  <c r="I164" i="14"/>
  <c r="K164" i="14"/>
  <c r="O164" i="14"/>
  <c r="Q164" i="14"/>
  <c r="V164" i="14"/>
  <c r="G165" i="14"/>
  <c r="M165" i="14" s="1"/>
  <c r="I165" i="14"/>
  <c r="K165" i="14"/>
  <c r="O165" i="14"/>
  <c r="Q165" i="14"/>
  <c r="V165" i="14"/>
  <c r="G166" i="14"/>
  <c r="M166" i="14" s="1"/>
  <c r="I166" i="14"/>
  <c r="K166" i="14"/>
  <c r="O166" i="14"/>
  <c r="Q166" i="14"/>
  <c r="V166" i="14"/>
  <c r="G167" i="14"/>
  <c r="I167" i="14"/>
  <c r="K167" i="14"/>
  <c r="M167" i="14"/>
  <c r="O167" i="14"/>
  <c r="Q167" i="14"/>
  <c r="V167" i="14"/>
  <c r="G168" i="14"/>
  <c r="I168" i="14"/>
  <c r="K168" i="14"/>
  <c r="M168" i="14"/>
  <c r="O168" i="14"/>
  <c r="Q168" i="14"/>
  <c r="V168" i="14"/>
  <c r="G169" i="14"/>
  <c r="M169" i="14" s="1"/>
  <c r="I169" i="14"/>
  <c r="K169" i="14"/>
  <c r="O169" i="14"/>
  <c r="Q169" i="14"/>
  <c r="V169" i="14"/>
  <c r="G170" i="14"/>
  <c r="M170" i="14" s="1"/>
  <c r="I170" i="14"/>
  <c r="K170" i="14"/>
  <c r="O170" i="14"/>
  <c r="Q170" i="14"/>
  <c r="V170" i="14"/>
  <c r="G171" i="14"/>
  <c r="M171" i="14" s="1"/>
  <c r="I171" i="14"/>
  <c r="K171" i="14"/>
  <c r="O171" i="14"/>
  <c r="Q171" i="14"/>
  <c r="V171" i="14"/>
  <c r="G172" i="14"/>
  <c r="M172" i="14" s="1"/>
  <c r="I172" i="14"/>
  <c r="K172" i="14"/>
  <c r="O172" i="14"/>
  <c r="Q172" i="14"/>
  <c r="V172" i="14"/>
  <c r="G173" i="14"/>
  <c r="I173" i="14"/>
  <c r="K173" i="14"/>
  <c r="M173" i="14"/>
  <c r="O173" i="14"/>
  <c r="Q173" i="14"/>
  <c r="V173" i="14"/>
  <c r="G174" i="14"/>
  <c r="I174" i="14"/>
  <c r="K174" i="14"/>
  <c r="M174" i="14"/>
  <c r="O174" i="14"/>
  <c r="Q174" i="14"/>
  <c r="V174" i="14"/>
  <c r="G175" i="14"/>
  <c r="M175" i="14" s="1"/>
  <c r="I175" i="14"/>
  <c r="K175" i="14"/>
  <c r="O175" i="14"/>
  <c r="Q175" i="14"/>
  <c r="V175" i="14"/>
  <c r="G176" i="14"/>
  <c r="M176" i="14" s="1"/>
  <c r="I176" i="14"/>
  <c r="K176" i="14"/>
  <c r="O176" i="14"/>
  <c r="Q176" i="14"/>
  <c r="V176" i="14"/>
  <c r="G177" i="14"/>
  <c r="M177" i="14" s="1"/>
  <c r="I177" i="14"/>
  <c r="K177" i="14"/>
  <c r="O177" i="14"/>
  <c r="Q177" i="14"/>
  <c r="V177" i="14"/>
  <c r="G178" i="14"/>
  <c r="M178" i="14" s="1"/>
  <c r="I178" i="14"/>
  <c r="K178" i="14"/>
  <c r="O178" i="14"/>
  <c r="Q178" i="14"/>
  <c r="V178" i="14"/>
  <c r="G179" i="14"/>
  <c r="I179" i="14"/>
  <c r="K179" i="14"/>
  <c r="M179" i="14"/>
  <c r="O179" i="14"/>
  <c r="Q179" i="14"/>
  <c r="V179" i="14"/>
  <c r="G180" i="14"/>
  <c r="I180" i="14"/>
  <c r="K180" i="14"/>
  <c r="M180" i="14"/>
  <c r="O180" i="14"/>
  <c r="Q180" i="14"/>
  <c r="V180" i="14"/>
  <c r="G181" i="14"/>
  <c r="M181" i="14" s="1"/>
  <c r="I181" i="14"/>
  <c r="K181" i="14"/>
  <c r="O181" i="14"/>
  <c r="Q181" i="14"/>
  <c r="V181" i="14"/>
  <c r="G182" i="14"/>
  <c r="M182" i="14" s="1"/>
  <c r="I182" i="14"/>
  <c r="K182" i="14"/>
  <c r="O182" i="14"/>
  <c r="Q182" i="14"/>
  <c r="V182" i="14"/>
  <c r="G183" i="14"/>
  <c r="M183" i="14" s="1"/>
  <c r="I183" i="14"/>
  <c r="K183" i="14"/>
  <c r="O183" i="14"/>
  <c r="Q183" i="14"/>
  <c r="V183" i="14"/>
  <c r="G184" i="14"/>
  <c r="M184" i="14" s="1"/>
  <c r="I184" i="14"/>
  <c r="K184" i="14"/>
  <c r="O184" i="14"/>
  <c r="Q184" i="14"/>
  <c r="V184" i="14"/>
  <c r="G185" i="14"/>
  <c r="M185" i="14" s="1"/>
  <c r="I185" i="14"/>
  <c r="K185" i="14"/>
  <c r="O185" i="14"/>
  <c r="Q185" i="14"/>
  <c r="V185" i="14"/>
  <c r="G186" i="14"/>
  <c r="I186" i="14"/>
  <c r="K186" i="14"/>
  <c r="M186" i="14"/>
  <c r="O186" i="14"/>
  <c r="Q186" i="14"/>
  <c r="V186" i="14"/>
  <c r="G187" i="14"/>
  <c r="M187" i="14" s="1"/>
  <c r="I187" i="14"/>
  <c r="K187" i="14"/>
  <c r="O187" i="14"/>
  <c r="Q187" i="14"/>
  <c r="V187" i="14"/>
  <c r="G188" i="14"/>
  <c r="M188" i="14" s="1"/>
  <c r="I188" i="14"/>
  <c r="K188" i="14"/>
  <c r="O188" i="14"/>
  <c r="Q188" i="14"/>
  <c r="V188" i="14"/>
  <c r="G189" i="14"/>
  <c r="M189" i="14" s="1"/>
  <c r="I189" i="14"/>
  <c r="K189" i="14"/>
  <c r="O189" i="14"/>
  <c r="Q189" i="14"/>
  <c r="V189" i="14"/>
  <c r="G190" i="14"/>
  <c r="M190" i="14" s="1"/>
  <c r="I190" i="14"/>
  <c r="K190" i="14"/>
  <c r="O190" i="14"/>
  <c r="Q190" i="14"/>
  <c r="V190" i="14"/>
  <c r="G191" i="14"/>
  <c r="I191" i="14"/>
  <c r="K191" i="14"/>
  <c r="M191" i="14"/>
  <c r="O191" i="14"/>
  <c r="Q191" i="14"/>
  <c r="V191" i="14"/>
  <c r="G192" i="14"/>
  <c r="I192" i="14"/>
  <c r="K192" i="14"/>
  <c r="M192" i="14"/>
  <c r="O192" i="14"/>
  <c r="Q192" i="14"/>
  <c r="V192" i="14"/>
  <c r="G193" i="14"/>
  <c r="M193" i="14" s="1"/>
  <c r="I193" i="14"/>
  <c r="K193" i="14"/>
  <c r="O193" i="14"/>
  <c r="Q193" i="14"/>
  <c r="V193" i="14"/>
  <c r="G194" i="14"/>
  <c r="M194" i="14" s="1"/>
  <c r="I194" i="14"/>
  <c r="K194" i="14"/>
  <c r="O194" i="14"/>
  <c r="Q194" i="14"/>
  <c r="V194" i="14"/>
  <c r="G195" i="14"/>
  <c r="M195" i="14" s="1"/>
  <c r="I195" i="14"/>
  <c r="K195" i="14"/>
  <c r="O195" i="14"/>
  <c r="Q195" i="14"/>
  <c r="V195" i="14"/>
  <c r="G196" i="14"/>
  <c r="M196" i="14" s="1"/>
  <c r="I196" i="14"/>
  <c r="K196" i="14"/>
  <c r="O196" i="14"/>
  <c r="Q196" i="14"/>
  <c r="V196" i="14"/>
  <c r="G197" i="14"/>
  <c r="M197" i="14" s="1"/>
  <c r="I197" i="14"/>
  <c r="K197" i="14"/>
  <c r="O197" i="14"/>
  <c r="Q197" i="14"/>
  <c r="V197" i="14"/>
  <c r="G198" i="14"/>
  <c r="M198" i="14" s="1"/>
  <c r="I198" i="14"/>
  <c r="K198" i="14"/>
  <c r="O198" i="14"/>
  <c r="Q198" i="14"/>
  <c r="V198" i="14"/>
  <c r="G199" i="14"/>
  <c r="M199" i="14" s="1"/>
  <c r="I199" i="14"/>
  <c r="K199" i="14"/>
  <c r="O199" i="14"/>
  <c r="Q199" i="14"/>
  <c r="V199" i="14"/>
  <c r="G200" i="14"/>
  <c r="M200" i="14" s="1"/>
  <c r="I200" i="14"/>
  <c r="K200" i="14"/>
  <c r="O200" i="14"/>
  <c r="Q200" i="14"/>
  <c r="V200" i="14"/>
  <c r="G201" i="14"/>
  <c r="M201" i="14" s="1"/>
  <c r="I201" i="14"/>
  <c r="K201" i="14"/>
  <c r="O201" i="14"/>
  <c r="Q201" i="14"/>
  <c r="V201" i="14"/>
  <c r="G202" i="14"/>
  <c r="M202" i="14" s="1"/>
  <c r="I202" i="14"/>
  <c r="K202" i="14"/>
  <c r="O202" i="14"/>
  <c r="Q202" i="14"/>
  <c r="V202" i="14"/>
  <c r="G203" i="14"/>
  <c r="I203" i="14"/>
  <c r="K203" i="14"/>
  <c r="M203" i="14"/>
  <c r="O203" i="14"/>
  <c r="Q203" i="14"/>
  <c r="V203" i="14"/>
  <c r="G204" i="14"/>
  <c r="I204" i="14"/>
  <c r="K204" i="14"/>
  <c r="M204" i="14"/>
  <c r="O204" i="14"/>
  <c r="Q204" i="14"/>
  <c r="V204" i="14"/>
  <c r="G205" i="14"/>
  <c r="M205" i="14" s="1"/>
  <c r="I205" i="14"/>
  <c r="K205" i="14"/>
  <c r="O205" i="14"/>
  <c r="Q205" i="14"/>
  <c r="V205" i="14"/>
  <c r="G206" i="14"/>
  <c r="M206" i="14" s="1"/>
  <c r="I206" i="14"/>
  <c r="K206" i="14"/>
  <c r="O206" i="14"/>
  <c r="Q206" i="14"/>
  <c r="V206" i="14"/>
  <c r="G207" i="14"/>
  <c r="M207" i="14" s="1"/>
  <c r="I207" i="14"/>
  <c r="K207" i="14"/>
  <c r="O207" i="14"/>
  <c r="Q207" i="14"/>
  <c r="V207" i="14"/>
  <c r="G208" i="14"/>
  <c r="I208" i="14"/>
  <c r="K208" i="14"/>
  <c r="M208" i="14"/>
  <c r="O208" i="14"/>
  <c r="Q208" i="14"/>
  <c r="V208" i="14"/>
  <c r="G209" i="14"/>
  <c r="M209" i="14" s="1"/>
  <c r="I209" i="14"/>
  <c r="K209" i="14"/>
  <c r="O209" i="14"/>
  <c r="Q209" i="14"/>
  <c r="V209" i="14"/>
  <c r="G210" i="14"/>
  <c r="M210" i="14" s="1"/>
  <c r="I210" i="14"/>
  <c r="K210" i="14"/>
  <c r="O210" i="14"/>
  <c r="Q210" i="14"/>
  <c r="V210" i="14"/>
  <c r="G211" i="14"/>
  <c r="M211" i="14" s="1"/>
  <c r="I211" i="14"/>
  <c r="K211" i="14"/>
  <c r="O211" i="14"/>
  <c r="Q211" i="14"/>
  <c r="V211" i="14"/>
  <c r="G212" i="14"/>
  <c r="M212" i="14" s="1"/>
  <c r="I212" i="14"/>
  <c r="K212" i="14"/>
  <c r="O212" i="14"/>
  <c r="Q212" i="14"/>
  <c r="V212" i="14"/>
  <c r="G213" i="14"/>
  <c r="M213" i="14" s="1"/>
  <c r="I213" i="14"/>
  <c r="K213" i="14"/>
  <c r="O213" i="14"/>
  <c r="Q213" i="14"/>
  <c r="V213" i="14"/>
  <c r="G214" i="14"/>
  <c r="M214" i="14" s="1"/>
  <c r="I214" i="14"/>
  <c r="K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M218" i="14" s="1"/>
  <c r="I218" i="14"/>
  <c r="K218" i="14"/>
  <c r="O218" i="14"/>
  <c r="Q218" i="14"/>
  <c r="V218" i="14"/>
  <c r="G219" i="14"/>
  <c r="M219" i="14" s="1"/>
  <c r="I219" i="14"/>
  <c r="K219" i="14"/>
  <c r="O219" i="14"/>
  <c r="Q219" i="14"/>
  <c r="V219" i="14"/>
  <c r="G220" i="14"/>
  <c r="M220" i="14" s="1"/>
  <c r="I220" i="14"/>
  <c r="K220" i="14"/>
  <c r="O220" i="14"/>
  <c r="Q220" i="14"/>
  <c r="V220" i="14"/>
  <c r="G221" i="14"/>
  <c r="I221" i="14"/>
  <c r="K221" i="14"/>
  <c r="M221" i="14"/>
  <c r="O221" i="14"/>
  <c r="Q221" i="14"/>
  <c r="V221" i="14"/>
  <c r="G222" i="14"/>
  <c r="I222" i="14"/>
  <c r="K222" i="14"/>
  <c r="M222" i="14"/>
  <c r="O222" i="14"/>
  <c r="Q222" i="14"/>
  <c r="V222" i="14"/>
  <c r="G223" i="14"/>
  <c r="M223" i="14" s="1"/>
  <c r="I223" i="14"/>
  <c r="K223" i="14"/>
  <c r="O223" i="14"/>
  <c r="Q223" i="14"/>
  <c r="V223" i="14"/>
  <c r="G224" i="14"/>
  <c r="M224" i="14" s="1"/>
  <c r="I224" i="14"/>
  <c r="K224" i="14"/>
  <c r="O224" i="14"/>
  <c r="Q224" i="14"/>
  <c r="V224" i="14"/>
  <c r="G225" i="14"/>
  <c r="M225" i="14" s="1"/>
  <c r="I225" i="14"/>
  <c r="K225" i="14"/>
  <c r="O225" i="14"/>
  <c r="Q225" i="14"/>
  <c r="V225" i="14"/>
  <c r="G226" i="14"/>
  <c r="M226" i="14" s="1"/>
  <c r="I226" i="14"/>
  <c r="K226" i="14"/>
  <c r="O226" i="14"/>
  <c r="Q226" i="14"/>
  <c r="V226" i="14"/>
  <c r="G227" i="14"/>
  <c r="M227" i="14" s="1"/>
  <c r="I227" i="14"/>
  <c r="K227" i="14"/>
  <c r="O227" i="14"/>
  <c r="Q227" i="14"/>
  <c r="V227" i="14"/>
  <c r="G228" i="14"/>
  <c r="M228" i="14" s="1"/>
  <c r="I228" i="14"/>
  <c r="K228" i="14"/>
  <c r="O228" i="14"/>
  <c r="Q228" i="14"/>
  <c r="V228" i="14"/>
  <c r="G229" i="14"/>
  <c r="M229" i="14" s="1"/>
  <c r="I229" i="14"/>
  <c r="K229" i="14"/>
  <c r="O229" i="14"/>
  <c r="Q229" i="14"/>
  <c r="V229" i="14"/>
  <c r="G230" i="14"/>
  <c r="M230" i="14" s="1"/>
  <c r="I230" i="14"/>
  <c r="K230" i="14"/>
  <c r="O230" i="14"/>
  <c r="Q230" i="14"/>
  <c r="V230" i="14"/>
  <c r="G231" i="14"/>
  <c r="M231" i="14" s="1"/>
  <c r="I231" i="14"/>
  <c r="K231" i="14"/>
  <c r="O231" i="14"/>
  <c r="Q231" i="14"/>
  <c r="V231" i="14"/>
  <c r="G232" i="14"/>
  <c r="M232" i="14" s="1"/>
  <c r="I232" i="14"/>
  <c r="K232" i="14"/>
  <c r="O232" i="14"/>
  <c r="Q232" i="14"/>
  <c r="V232" i="14"/>
  <c r="G233" i="14"/>
  <c r="M233" i="14" s="1"/>
  <c r="I233" i="14"/>
  <c r="K233" i="14"/>
  <c r="O233" i="14"/>
  <c r="Q233" i="14"/>
  <c r="V233" i="14"/>
  <c r="G234" i="14"/>
  <c r="M234" i="14" s="1"/>
  <c r="I234" i="14"/>
  <c r="K234" i="14"/>
  <c r="O234" i="14"/>
  <c r="Q234" i="14"/>
  <c r="V234" i="14"/>
  <c r="G235" i="14"/>
  <c r="M235" i="14" s="1"/>
  <c r="I235" i="14"/>
  <c r="K235" i="14"/>
  <c r="O235" i="14"/>
  <c r="Q235" i="14"/>
  <c r="V235" i="14"/>
  <c r="G236" i="14"/>
  <c r="M236" i="14" s="1"/>
  <c r="I236" i="14"/>
  <c r="K236" i="14"/>
  <c r="O236" i="14"/>
  <c r="Q236" i="14"/>
  <c r="V236" i="14"/>
  <c r="G239" i="14"/>
  <c r="M239" i="14" s="1"/>
  <c r="I239" i="14"/>
  <c r="K239" i="14"/>
  <c r="O239" i="14"/>
  <c r="Q239" i="14"/>
  <c r="V239" i="14"/>
  <c r="G240" i="14"/>
  <c r="M240" i="14" s="1"/>
  <c r="I240" i="14"/>
  <c r="K240" i="14"/>
  <c r="O240" i="14"/>
  <c r="Q240" i="14"/>
  <c r="V240" i="14"/>
  <c r="G241" i="14"/>
  <c r="I241" i="14"/>
  <c r="K241" i="14"/>
  <c r="M241" i="14"/>
  <c r="O241" i="14"/>
  <c r="Q241" i="14"/>
  <c r="V241" i="14"/>
  <c r="G242" i="14"/>
  <c r="I242" i="14"/>
  <c r="K242" i="14"/>
  <c r="M242" i="14"/>
  <c r="O242" i="14"/>
  <c r="Q242" i="14"/>
  <c r="V242" i="14"/>
  <c r="G243" i="14"/>
  <c r="M243" i="14" s="1"/>
  <c r="I243" i="14"/>
  <c r="K243" i="14"/>
  <c r="O243" i="14"/>
  <c r="Q243" i="14"/>
  <c r="V243" i="14"/>
  <c r="G244" i="14"/>
  <c r="M244" i="14" s="1"/>
  <c r="I244" i="14"/>
  <c r="K244" i="14"/>
  <c r="O244" i="14"/>
  <c r="Q244" i="14"/>
  <c r="V244" i="14"/>
  <c r="G245" i="14"/>
  <c r="M245" i="14" s="1"/>
  <c r="I245" i="14"/>
  <c r="K245" i="14"/>
  <c r="O245" i="14"/>
  <c r="Q245" i="14"/>
  <c r="V245" i="14"/>
  <c r="G248" i="14"/>
  <c r="I248" i="14"/>
  <c r="K248" i="14"/>
  <c r="M248" i="14"/>
  <c r="O248" i="14"/>
  <c r="Q248" i="14"/>
  <c r="V248" i="14"/>
  <c r="G249" i="14"/>
  <c r="M249" i="14" s="1"/>
  <c r="I249" i="14"/>
  <c r="K249" i="14"/>
  <c r="O249" i="14"/>
  <c r="Q249" i="14"/>
  <c r="V249" i="14"/>
  <c r="G250" i="14"/>
  <c r="M250" i="14" s="1"/>
  <c r="I250" i="14"/>
  <c r="K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M254" i="14" s="1"/>
  <c r="I254" i="14"/>
  <c r="K254" i="14"/>
  <c r="O254" i="14"/>
  <c r="Q254" i="14"/>
  <c r="V254" i="14"/>
  <c r="G255" i="14"/>
  <c r="M255" i="14" s="1"/>
  <c r="I255" i="14"/>
  <c r="K255" i="14"/>
  <c r="O255" i="14"/>
  <c r="Q255" i="14"/>
  <c r="V255" i="14"/>
  <c r="G256" i="14"/>
  <c r="M256" i="14" s="1"/>
  <c r="I256" i="14"/>
  <c r="K256" i="14"/>
  <c r="O256" i="14"/>
  <c r="Q256" i="14"/>
  <c r="V256" i="14"/>
  <c r="G257" i="14"/>
  <c r="M257" i="14" s="1"/>
  <c r="I257" i="14"/>
  <c r="K257" i="14"/>
  <c r="O257" i="14"/>
  <c r="Q257" i="14"/>
  <c r="V257" i="14"/>
  <c r="G258" i="14"/>
  <c r="M258" i="14" s="1"/>
  <c r="I258" i="14"/>
  <c r="K258" i="14"/>
  <c r="O258" i="14"/>
  <c r="Q258" i="14"/>
  <c r="V258" i="14"/>
  <c r="G259" i="14"/>
  <c r="M259" i="14" s="1"/>
  <c r="I259" i="14"/>
  <c r="K259" i="14"/>
  <c r="O259" i="14"/>
  <c r="Q259" i="14"/>
  <c r="V259" i="14"/>
  <c r="G260" i="14"/>
  <c r="I260" i="14"/>
  <c r="K260" i="14"/>
  <c r="M260" i="14"/>
  <c r="O260" i="14"/>
  <c r="Q260" i="14"/>
  <c r="V260" i="14"/>
  <c r="G261" i="14"/>
  <c r="I261" i="14"/>
  <c r="K261" i="14"/>
  <c r="M261" i="14"/>
  <c r="O261" i="14"/>
  <c r="Q261" i="14"/>
  <c r="V261" i="14"/>
  <c r="G262" i="14"/>
  <c r="M262" i="14" s="1"/>
  <c r="I262" i="14"/>
  <c r="K262" i="14"/>
  <c r="O262" i="14"/>
  <c r="Q262" i="14"/>
  <c r="V262" i="14"/>
  <c r="G263" i="14"/>
  <c r="M263" i="14" s="1"/>
  <c r="I263" i="14"/>
  <c r="K263" i="14"/>
  <c r="O263" i="14"/>
  <c r="Q263" i="14"/>
  <c r="V263" i="14"/>
  <c r="G264" i="14"/>
  <c r="M264" i="14" s="1"/>
  <c r="I264" i="14"/>
  <c r="K264" i="14"/>
  <c r="O264" i="14"/>
  <c r="Q264" i="14"/>
  <c r="V264" i="14"/>
  <c r="G265" i="14"/>
  <c r="M265" i="14" s="1"/>
  <c r="I265" i="14"/>
  <c r="K265" i="14"/>
  <c r="O265" i="14"/>
  <c r="Q265" i="14"/>
  <c r="V265" i="14"/>
  <c r="G266" i="14"/>
  <c r="M266" i="14" s="1"/>
  <c r="I266" i="14"/>
  <c r="K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M270" i="14" s="1"/>
  <c r="I270" i="14"/>
  <c r="K270" i="14"/>
  <c r="O270" i="14"/>
  <c r="Q270" i="14"/>
  <c r="V270" i="14"/>
  <c r="G271" i="14"/>
  <c r="M271" i="14" s="1"/>
  <c r="I271" i="14"/>
  <c r="K271" i="14"/>
  <c r="O271" i="14"/>
  <c r="Q271" i="14"/>
  <c r="V271" i="14"/>
  <c r="G272" i="14"/>
  <c r="I272" i="14"/>
  <c r="K272" i="14"/>
  <c r="M272" i="14"/>
  <c r="O272" i="14"/>
  <c r="Q272" i="14"/>
  <c r="V272" i="14"/>
  <c r="G273" i="14"/>
  <c r="I273" i="14"/>
  <c r="K273" i="14"/>
  <c r="M273" i="14"/>
  <c r="O273" i="14"/>
  <c r="Q273" i="14"/>
  <c r="V273" i="14"/>
  <c r="G274" i="14"/>
  <c r="M274" i="14" s="1"/>
  <c r="I274" i="14"/>
  <c r="K274" i="14"/>
  <c r="O274" i="14"/>
  <c r="Q274" i="14"/>
  <c r="V274" i="14"/>
  <c r="G275" i="14"/>
  <c r="M275" i="14" s="1"/>
  <c r="I275" i="14"/>
  <c r="K275" i="14"/>
  <c r="O275" i="14"/>
  <c r="Q275" i="14"/>
  <c r="V275" i="14"/>
  <c r="G276" i="14"/>
  <c r="M276" i="14" s="1"/>
  <c r="I276" i="14"/>
  <c r="K276" i="14"/>
  <c r="O276" i="14"/>
  <c r="Q276" i="14"/>
  <c r="V276" i="14"/>
  <c r="G277" i="14"/>
  <c r="M277" i="14" s="1"/>
  <c r="I277" i="14"/>
  <c r="K277" i="14"/>
  <c r="O277" i="14"/>
  <c r="Q277" i="14"/>
  <c r="V277" i="14"/>
  <c r="G278" i="14"/>
  <c r="M278" i="14" s="1"/>
  <c r="I278" i="14"/>
  <c r="K278" i="14"/>
  <c r="O278" i="14"/>
  <c r="Q278" i="14"/>
  <c r="V278" i="14"/>
  <c r="G279" i="14"/>
  <c r="M279" i="14" s="1"/>
  <c r="I279" i="14"/>
  <c r="K279" i="14"/>
  <c r="O279" i="14"/>
  <c r="Q279" i="14"/>
  <c r="V279" i="14"/>
  <c r="G280" i="14"/>
  <c r="M280" i="14" s="1"/>
  <c r="I280" i="14"/>
  <c r="K280" i="14"/>
  <c r="O280" i="14"/>
  <c r="Q280" i="14"/>
  <c r="V280" i="14"/>
  <c r="G281" i="14"/>
  <c r="M281" i="14" s="1"/>
  <c r="I281" i="14"/>
  <c r="K281" i="14"/>
  <c r="O281" i="14"/>
  <c r="Q281" i="14"/>
  <c r="V281" i="14"/>
  <c r="G282" i="14"/>
  <c r="M282" i="14" s="1"/>
  <c r="I282" i="14"/>
  <c r="K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M287" i="14" s="1"/>
  <c r="I287" i="14"/>
  <c r="K287" i="14"/>
  <c r="O287" i="14"/>
  <c r="Q287" i="14"/>
  <c r="V287" i="14"/>
  <c r="G288" i="14"/>
  <c r="M288" i="14" s="1"/>
  <c r="I288" i="14"/>
  <c r="K288" i="14"/>
  <c r="O288" i="14"/>
  <c r="Q288" i="14"/>
  <c r="V288" i="14"/>
  <c r="G289" i="14"/>
  <c r="M289" i="14" s="1"/>
  <c r="I289" i="14"/>
  <c r="K289" i="14"/>
  <c r="O289" i="14"/>
  <c r="Q289" i="14"/>
  <c r="V289" i="14"/>
  <c r="G290" i="14"/>
  <c r="M290" i="14" s="1"/>
  <c r="I290" i="14"/>
  <c r="K290" i="14"/>
  <c r="O290" i="14"/>
  <c r="Q290" i="14"/>
  <c r="V290" i="14"/>
  <c r="G291" i="14"/>
  <c r="M291" i="14" s="1"/>
  <c r="I291" i="14"/>
  <c r="K291" i="14"/>
  <c r="O291" i="14"/>
  <c r="Q291" i="14"/>
  <c r="V291" i="14"/>
  <c r="G292" i="14"/>
  <c r="M292" i="14" s="1"/>
  <c r="I292" i="14"/>
  <c r="K292" i="14"/>
  <c r="O292" i="14"/>
  <c r="Q292" i="14"/>
  <c r="V292" i="14"/>
  <c r="G293" i="14"/>
  <c r="M293" i="14" s="1"/>
  <c r="I293" i="14"/>
  <c r="K293" i="14"/>
  <c r="O293" i="14"/>
  <c r="Q293" i="14"/>
  <c r="V293" i="14"/>
  <c r="G294" i="14"/>
  <c r="M294" i="14" s="1"/>
  <c r="I294" i="14"/>
  <c r="K294" i="14"/>
  <c r="O294" i="14"/>
  <c r="Q294" i="14"/>
  <c r="V294" i="14"/>
  <c r="G295" i="14"/>
  <c r="M295" i="14" s="1"/>
  <c r="I295" i="14"/>
  <c r="K295" i="14"/>
  <c r="O295" i="14"/>
  <c r="Q295" i="14"/>
  <c r="V295" i="14"/>
  <c r="G296" i="14"/>
  <c r="M296" i="14" s="1"/>
  <c r="I296" i="14"/>
  <c r="K296" i="14"/>
  <c r="O296" i="14"/>
  <c r="Q296" i="14"/>
  <c r="V296" i="14"/>
  <c r="G297" i="14"/>
  <c r="M297" i="14" s="1"/>
  <c r="I297" i="14"/>
  <c r="K297" i="14"/>
  <c r="O297" i="14"/>
  <c r="Q297" i="14"/>
  <c r="V297" i="14"/>
  <c r="G298" i="14"/>
  <c r="I298" i="14"/>
  <c r="K298" i="14"/>
  <c r="M298" i="14"/>
  <c r="O298" i="14"/>
  <c r="Q298" i="14"/>
  <c r="V298" i="14"/>
  <c r="G299" i="14"/>
  <c r="M299" i="14" s="1"/>
  <c r="I299" i="14"/>
  <c r="K299" i="14"/>
  <c r="O299" i="14"/>
  <c r="Q299" i="14"/>
  <c r="V299" i="14"/>
  <c r="G300" i="14"/>
  <c r="M300" i="14" s="1"/>
  <c r="I300" i="14"/>
  <c r="K300" i="14"/>
  <c r="O300" i="14"/>
  <c r="Q300" i="14"/>
  <c r="V300" i="14"/>
  <c r="G301" i="14"/>
  <c r="M301" i="14" s="1"/>
  <c r="I301" i="14"/>
  <c r="K301" i="14"/>
  <c r="O301" i="14"/>
  <c r="Q301" i="14"/>
  <c r="V301" i="14"/>
  <c r="G302" i="14"/>
  <c r="M302" i="14" s="1"/>
  <c r="I302" i="14"/>
  <c r="K302" i="14"/>
  <c r="O302" i="14"/>
  <c r="Q302" i="14"/>
  <c r="V302" i="14"/>
  <c r="O304" i="14"/>
  <c r="G305" i="14"/>
  <c r="I305" i="14"/>
  <c r="K305" i="14"/>
  <c r="M305" i="14"/>
  <c r="O305" i="14"/>
  <c r="Q305" i="14"/>
  <c r="V305" i="14"/>
  <c r="G306" i="14"/>
  <c r="M306" i="14" s="1"/>
  <c r="I306" i="14"/>
  <c r="K306" i="14"/>
  <c r="O306" i="14"/>
  <c r="Q306" i="14"/>
  <c r="V306" i="14"/>
  <c r="G307" i="14"/>
  <c r="M307" i="14" s="1"/>
  <c r="I307" i="14"/>
  <c r="K307" i="14"/>
  <c r="O307" i="14"/>
  <c r="Q307" i="14"/>
  <c r="V307" i="14"/>
  <c r="G310" i="14"/>
  <c r="M310" i="14" s="1"/>
  <c r="I310" i="14"/>
  <c r="K310" i="14"/>
  <c r="O310" i="14"/>
  <c r="Q310" i="14"/>
  <c r="V310" i="14"/>
  <c r="G311" i="14"/>
  <c r="M311" i="14" s="1"/>
  <c r="I311" i="14"/>
  <c r="K311" i="14"/>
  <c r="O311" i="14"/>
  <c r="Q311" i="14"/>
  <c r="V311" i="14"/>
  <c r="G312" i="14"/>
  <c r="M312" i="14" s="1"/>
  <c r="I312" i="14"/>
  <c r="K312" i="14"/>
  <c r="O312" i="14"/>
  <c r="Q312" i="14"/>
  <c r="V312" i="14"/>
  <c r="G313" i="14"/>
  <c r="M313" i="14" s="1"/>
  <c r="I313" i="14"/>
  <c r="K313" i="14"/>
  <c r="O313" i="14"/>
  <c r="Q313" i="14"/>
  <c r="V313" i="14"/>
  <c r="G314" i="14"/>
  <c r="M314" i="14" s="1"/>
  <c r="I314" i="14"/>
  <c r="K314" i="14"/>
  <c r="O314" i="14"/>
  <c r="Q314" i="14"/>
  <c r="V314" i="14"/>
  <c r="G315" i="14"/>
  <c r="M315" i="14" s="1"/>
  <c r="I315" i="14"/>
  <c r="K315" i="14"/>
  <c r="O315" i="14"/>
  <c r="Q315" i="14"/>
  <c r="V315" i="14"/>
  <c r="G316" i="14"/>
  <c r="M316" i="14" s="1"/>
  <c r="I316" i="14"/>
  <c r="K316" i="14"/>
  <c r="O316" i="14"/>
  <c r="Q316" i="14"/>
  <c r="V316" i="14"/>
  <c r="G317" i="14"/>
  <c r="I317" i="14"/>
  <c r="K317" i="14"/>
  <c r="M317" i="14"/>
  <c r="O317" i="14"/>
  <c r="Q317" i="14"/>
  <c r="V317" i="14"/>
  <c r="G318" i="14"/>
  <c r="I318" i="14"/>
  <c r="K318" i="14"/>
  <c r="M318" i="14"/>
  <c r="O318" i="14"/>
  <c r="Q318" i="14"/>
  <c r="V318" i="14"/>
  <c r="G319" i="14"/>
  <c r="M319" i="14" s="1"/>
  <c r="I319" i="14"/>
  <c r="K319" i="14"/>
  <c r="O319" i="14"/>
  <c r="Q319" i="14"/>
  <c r="V319" i="14"/>
  <c r="G320" i="14"/>
  <c r="M320" i="14" s="1"/>
  <c r="I320" i="14"/>
  <c r="K320" i="14"/>
  <c r="O320" i="14"/>
  <c r="Q320" i="14"/>
  <c r="V320" i="14"/>
  <c r="G321" i="14"/>
  <c r="M321" i="14" s="1"/>
  <c r="I321" i="14"/>
  <c r="K321" i="14"/>
  <c r="O321" i="14"/>
  <c r="Q321" i="14"/>
  <c r="V321" i="14"/>
  <c r="G324" i="14"/>
  <c r="I324" i="14"/>
  <c r="K324" i="14"/>
  <c r="M324" i="14"/>
  <c r="O324" i="14"/>
  <c r="Q324" i="14"/>
  <c r="V324" i="14"/>
  <c r="G325" i="14"/>
  <c r="M325" i="14" s="1"/>
  <c r="I325" i="14"/>
  <c r="K325" i="14"/>
  <c r="O325" i="14"/>
  <c r="Q325" i="14"/>
  <c r="V325" i="14"/>
  <c r="G327" i="14"/>
  <c r="M327" i="14" s="1"/>
  <c r="I327" i="14"/>
  <c r="K327" i="14"/>
  <c r="O327" i="14"/>
  <c r="Q327" i="14"/>
  <c r="V327" i="14"/>
  <c r="I329" i="14"/>
  <c r="Q329" i="14"/>
  <c r="G330" i="14"/>
  <c r="M330" i="14" s="1"/>
  <c r="M329" i="14" s="1"/>
  <c r="I330" i="14"/>
  <c r="K330" i="14"/>
  <c r="K329" i="14" s="1"/>
  <c r="O330" i="14"/>
  <c r="O329" i="14" s="1"/>
  <c r="Q330" i="14"/>
  <c r="V330" i="14"/>
  <c r="V329" i="14" s="1"/>
  <c r="I331" i="14"/>
  <c r="G332" i="14"/>
  <c r="M332" i="14" s="1"/>
  <c r="I332" i="14"/>
  <c r="K332" i="14"/>
  <c r="K331" i="14" s="1"/>
  <c r="O332" i="14"/>
  <c r="Q332" i="14"/>
  <c r="V332" i="14"/>
  <c r="V331" i="14" s="1"/>
  <c r="G333" i="14"/>
  <c r="M333" i="14" s="1"/>
  <c r="I333" i="14"/>
  <c r="K333" i="14"/>
  <c r="O333" i="14"/>
  <c r="Q333" i="14"/>
  <c r="V333" i="14"/>
  <c r="AE335" i="14"/>
  <c r="F44" i="1" s="1"/>
  <c r="BA90" i="13"/>
  <c r="BA89" i="13"/>
  <c r="BA82" i="13"/>
  <c r="BA81" i="13"/>
  <c r="BA56" i="13"/>
  <c r="BA55" i="13"/>
  <c r="BA18" i="13"/>
  <c r="BA17" i="13"/>
  <c r="BA11" i="13"/>
  <c r="BA10" i="13"/>
  <c r="G9" i="13"/>
  <c r="G8" i="13" s="1"/>
  <c r="I9" i="13"/>
  <c r="K9" i="13"/>
  <c r="M9" i="13"/>
  <c r="O9" i="13"/>
  <c r="O8" i="13" s="1"/>
  <c r="Q9" i="13"/>
  <c r="V9" i="13"/>
  <c r="G16" i="13"/>
  <c r="I16" i="13"/>
  <c r="K16" i="13"/>
  <c r="M16" i="13"/>
  <c r="O16" i="13"/>
  <c r="Q16" i="13"/>
  <c r="V16" i="13"/>
  <c r="G20" i="13"/>
  <c r="M20" i="13" s="1"/>
  <c r="I20" i="13"/>
  <c r="K20" i="13"/>
  <c r="O20" i="13"/>
  <c r="Q20" i="13"/>
  <c r="V20" i="13"/>
  <c r="G24" i="13"/>
  <c r="M24" i="13" s="1"/>
  <c r="I24" i="13"/>
  <c r="K24" i="13"/>
  <c r="O24" i="13"/>
  <c r="Q24" i="13"/>
  <c r="V24" i="13"/>
  <c r="G29" i="13"/>
  <c r="M29" i="13" s="1"/>
  <c r="I29" i="13"/>
  <c r="K29" i="13"/>
  <c r="O29" i="13"/>
  <c r="Q29" i="13"/>
  <c r="V29" i="13"/>
  <c r="G31" i="13"/>
  <c r="M31" i="13" s="1"/>
  <c r="I31" i="13"/>
  <c r="K31" i="13"/>
  <c r="O31" i="13"/>
  <c r="Q31" i="13"/>
  <c r="V31" i="13"/>
  <c r="G34" i="13"/>
  <c r="M34" i="13" s="1"/>
  <c r="I34" i="13"/>
  <c r="K34" i="13"/>
  <c r="O34" i="13"/>
  <c r="Q34" i="13"/>
  <c r="V34" i="13"/>
  <c r="G37" i="13"/>
  <c r="M37" i="13" s="1"/>
  <c r="I37" i="13"/>
  <c r="K37" i="13"/>
  <c r="O37" i="13"/>
  <c r="Q37" i="13"/>
  <c r="V37" i="13"/>
  <c r="G44" i="13"/>
  <c r="I44" i="13"/>
  <c r="K44" i="13"/>
  <c r="O44" i="13"/>
  <c r="Q44" i="13"/>
  <c r="V44" i="13"/>
  <c r="G46" i="13"/>
  <c r="M46" i="13" s="1"/>
  <c r="I46" i="13"/>
  <c r="K46" i="13"/>
  <c r="O46" i="13"/>
  <c r="Q46" i="13"/>
  <c r="V46" i="13"/>
  <c r="G47" i="13"/>
  <c r="M47" i="13" s="1"/>
  <c r="I47" i="13"/>
  <c r="K47" i="13"/>
  <c r="O47" i="13"/>
  <c r="Q47" i="13"/>
  <c r="V47" i="13"/>
  <c r="G48" i="13"/>
  <c r="I48" i="13"/>
  <c r="K48" i="13"/>
  <c r="M48" i="13"/>
  <c r="O48" i="13"/>
  <c r="Q48" i="13"/>
  <c r="V48" i="13"/>
  <c r="G50" i="13"/>
  <c r="I50" i="13"/>
  <c r="K50" i="13"/>
  <c r="M50" i="13"/>
  <c r="O50" i="13"/>
  <c r="Q50" i="13"/>
  <c r="V50" i="13"/>
  <c r="G51" i="13"/>
  <c r="M51" i="13" s="1"/>
  <c r="I51" i="13"/>
  <c r="K51" i="13"/>
  <c r="O51" i="13"/>
  <c r="Q51" i="13"/>
  <c r="V51" i="13"/>
  <c r="G54" i="13"/>
  <c r="M54" i="13" s="1"/>
  <c r="I54" i="13"/>
  <c r="K54" i="13"/>
  <c r="O54" i="13"/>
  <c r="Q54" i="13"/>
  <c r="V54" i="13"/>
  <c r="G57" i="13"/>
  <c r="M57" i="13" s="1"/>
  <c r="I57" i="13"/>
  <c r="K57" i="13"/>
  <c r="O57" i="13"/>
  <c r="Q57" i="13"/>
  <c r="V57" i="13"/>
  <c r="G60" i="13"/>
  <c r="M60" i="13" s="1"/>
  <c r="I60" i="13"/>
  <c r="K60" i="13"/>
  <c r="O60" i="13"/>
  <c r="Q60" i="13"/>
  <c r="V60" i="13"/>
  <c r="G62" i="13"/>
  <c r="I62" i="13"/>
  <c r="K62" i="13"/>
  <c r="M62" i="13"/>
  <c r="O62" i="13"/>
  <c r="Q62" i="13"/>
  <c r="V62" i="13"/>
  <c r="G63" i="13"/>
  <c r="M63" i="13" s="1"/>
  <c r="I63" i="13"/>
  <c r="K63" i="13"/>
  <c r="O63" i="13"/>
  <c r="Q63" i="13"/>
  <c r="V63" i="13"/>
  <c r="G65" i="13"/>
  <c r="I65" i="13"/>
  <c r="K65" i="13"/>
  <c r="M65" i="13"/>
  <c r="O65" i="13"/>
  <c r="Q65" i="13"/>
  <c r="V65" i="13"/>
  <c r="G69" i="13"/>
  <c r="M69" i="13" s="1"/>
  <c r="I69" i="13"/>
  <c r="K69" i="13"/>
  <c r="O69" i="13"/>
  <c r="Q69" i="13"/>
  <c r="V69" i="13"/>
  <c r="G71" i="13"/>
  <c r="M71" i="13" s="1"/>
  <c r="I71" i="13"/>
  <c r="K71" i="13"/>
  <c r="O71" i="13"/>
  <c r="Q71" i="13"/>
  <c r="V71" i="13"/>
  <c r="G74" i="13"/>
  <c r="M74" i="13" s="1"/>
  <c r="I74" i="13"/>
  <c r="K74" i="13"/>
  <c r="O74" i="13"/>
  <c r="Q74" i="13"/>
  <c r="V74" i="13"/>
  <c r="G76" i="13"/>
  <c r="I76" i="13"/>
  <c r="K76" i="13"/>
  <c r="M76" i="13"/>
  <c r="O76" i="13"/>
  <c r="Q76" i="13"/>
  <c r="V76" i="13"/>
  <c r="G80" i="13"/>
  <c r="M80" i="13" s="1"/>
  <c r="I80" i="13"/>
  <c r="K80" i="13"/>
  <c r="O80" i="13"/>
  <c r="Q80" i="13"/>
  <c r="V80" i="13"/>
  <c r="G86" i="13"/>
  <c r="M86" i="13" s="1"/>
  <c r="I86" i="13"/>
  <c r="K86" i="13"/>
  <c r="O86" i="13"/>
  <c r="Q86" i="13"/>
  <c r="V86" i="13"/>
  <c r="G88" i="13"/>
  <c r="M88" i="13" s="1"/>
  <c r="I88" i="13"/>
  <c r="K88" i="13"/>
  <c r="O88" i="13"/>
  <c r="Q88" i="13"/>
  <c r="V88" i="13"/>
  <c r="G92" i="13"/>
  <c r="M92" i="13" s="1"/>
  <c r="I92" i="13"/>
  <c r="K92" i="13"/>
  <c r="O92" i="13"/>
  <c r="Q92" i="13"/>
  <c r="V92" i="13"/>
  <c r="G95" i="13"/>
  <c r="I95" i="13"/>
  <c r="K95" i="13"/>
  <c r="M95" i="13"/>
  <c r="O95" i="13"/>
  <c r="Q95" i="13"/>
  <c r="V95" i="13"/>
  <c r="G98" i="13"/>
  <c r="I98" i="13"/>
  <c r="K98" i="13"/>
  <c r="M98" i="13"/>
  <c r="O98" i="13"/>
  <c r="Q98" i="13"/>
  <c r="V98" i="13"/>
  <c r="G101" i="13"/>
  <c r="M101" i="13" s="1"/>
  <c r="I101" i="13"/>
  <c r="K101" i="13"/>
  <c r="O101" i="13"/>
  <c r="Q101" i="13"/>
  <c r="V101" i="13"/>
  <c r="G104" i="13"/>
  <c r="M104" i="13" s="1"/>
  <c r="I104" i="13"/>
  <c r="K104" i="13"/>
  <c r="O104" i="13"/>
  <c r="Q104" i="13"/>
  <c r="V104" i="13"/>
  <c r="G107" i="13"/>
  <c r="M107" i="13" s="1"/>
  <c r="I107" i="13"/>
  <c r="K107" i="13"/>
  <c r="O107" i="13"/>
  <c r="Q107" i="13"/>
  <c r="V107" i="13"/>
  <c r="Q110" i="13"/>
  <c r="G111" i="13"/>
  <c r="M111" i="13" s="1"/>
  <c r="I111" i="13"/>
  <c r="K111" i="13"/>
  <c r="O111" i="13"/>
  <c r="Q111" i="13"/>
  <c r="V111" i="13"/>
  <c r="G116" i="13"/>
  <c r="I116" i="13"/>
  <c r="K116" i="13"/>
  <c r="M116" i="13"/>
  <c r="O116" i="13"/>
  <c r="Q116" i="13"/>
  <c r="V116" i="13"/>
  <c r="G121" i="13"/>
  <c r="I121" i="13"/>
  <c r="K121" i="13"/>
  <c r="M121" i="13"/>
  <c r="O121" i="13"/>
  <c r="Q121" i="13"/>
  <c r="V121" i="13"/>
  <c r="G126" i="13"/>
  <c r="M126" i="13" s="1"/>
  <c r="I126" i="13"/>
  <c r="K126" i="13"/>
  <c r="O126" i="13"/>
  <c r="Q126" i="13"/>
  <c r="V126" i="13"/>
  <c r="G127" i="13"/>
  <c r="M127" i="13" s="1"/>
  <c r="I127" i="13"/>
  <c r="K127" i="13"/>
  <c r="O127" i="13"/>
  <c r="Q127" i="13"/>
  <c r="V127" i="13"/>
  <c r="G128" i="13"/>
  <c r="M128" i="13" s="1"/>
  <c r="I128" i="13"/>
  <c r="K128" i="13"/>
  <c r="O128" i="13"/>
  <c r="Q128" i="13"/>
  <c r="V128" i="13"/>
  <c r="G131" i="13"/>
  <c r="M131" i="13"/>
  <c r="O131" i="13"/>
  <c r="G132" i="13"/>
  <c r="I132" i="13"/>
  <c r="I131" i="13" s="1"/>
  <c r="K132" i="13"/>
  <c r="K131" i="13" s="1"/>
  <c r="M132" i="13"/>
  <c r="O132" i="13"/>
  <c r="Q132" i="13"/>
  <c r="Q131" i="13" s="1"/>
  <c r="V132" i="13"/>
  <c r="V131" i="13" s="1"/>
  <c r="G135" i="13"/>
  <c r="I135" i="13"/>
  <c r="K135" i="13"/>
  <c r="M135" i="13"/>
  <c r="O135" i="13"/>
  <c r="Q135" i="13"/>
  <c r="V135" i="13"/>
  <c r="V134" i="13" s="1"/>
  <c r="G139" i="13"/>
  <c r="M139" i="13" s="1"/>
  <c r="I139" i="13"/>
  <c r="K139" i="13"/>
  <c r="O139" i="13"/>
  <c r="Q139" i="13"/>
  <c r="V139" i="13"/>
  <c r="G144" i="13"/>
  <c r="M144" i="13" s="1"/>
  <c r="I144" i="13"/>
  <c r="K144" i="13"/>
  <c r="O144" i="13"/>
  <c r="Q144" i="13"/>
  <c r="V144" i="13"/>
  <c r="G146" i="13"/>
  <c r="M146" i="13" s="1"/>
  <c r="I146" i="13"/>
  <c r="K146" i="13"/>
  <c r="O146" i="13"/>
  <c r="Q146" i="13"/>
  <c r="V146" i="13"/>
  <c r="AE149" i="13"/>
  <c r="F43" i="1" s="1"/>
  <c r="BA1455" i="12"/>
  <c r="BA1454" i="12"/>
  <c r="BA1431" i="12"/>
  <c r="BA1430" i="12"/>
  <c r="BA1265" i="12"/>
  <c r="BA978" i="12"/>
  <c r="BA973" i="12"/>
  <c r="BA972" i="12"/>
  <c r="BA970" i="12"/>
  <c r="BA969" i="12"/>
  <c r="BA796" i="12"/>
  <c r="BA795" i="12"/>
  <c r="BA789" i="12"/>
  <c r="BA788" i="12"/>
  <c r="BA784" i="12"/>
  <c r="BA783" i="12"/>
  <c r="BA763" i="12"/>
  <c r="BA762" i="12"/>
  <c r="BA758" i="12"/>
  <c r="BA757" i="12"/>
  <c r="BA749" i="12"/>
  <c r="BA748" i="12"/>
  <c r="BA738" i="12"/>
  <c r="BA730" i="12"/>
  <c r="BA569" i="12"/>
  <c r="BA568" i="12"/>
  <c r="BA566" i="12"/>
  <c r="BA565" i="12"/>
  <c r="BA557" i="12"/>
  <c r="BA556" i="12"/>
  <c r="BA552" i="12"/>
  <c r="BA551" i="12"/>
  <c r="BA532" i="12"/>
  <c r="BA531" i="12"/>
  <c r="BA440" i="12"/>
  <c r="BA439" i="12"/>
  <c r="BA424" i="12"/>
  <c r="BA423" i="12"/>
  <c r="BA414" i="12"/>
  <c r="BA413" i="12"/>
  <c r="BA384" i="12"/>
  <c r="BA383" i="12"/>
  <c r="BA379" i="12"/>
  <c r="BA378" i="12"/>
  <c r="BA249" i="12"/>
  <c r="BA200" i="12"/>
  <c r="BA158" i="12"/>
  <c r="BA157" i="12"/>
  <c r="BA152" i="12"/>
  <c r="BA151" i="12"/>
  <c r="BA137" i="12"/>
  <c r="BA136" i="12"/>
  <c r="BA132" i="12"/>
  <c r="BA131" i="12"/>
  <c r="BA76" i="12"/>
  <c r="BA75" i="12"/>
  <c r="BA72" i="12"/>
  <c r="BA71" i="12"/>
  <c r="BA68" i="12"/>
  <c r="BA67" i="12"/>
  <c r="BA63" i="12"/>
  <c r="BA62" i="12"/>
  <c r="BA59" i="12"/>
  <c r="BA58" i="12"/>
  <c r="BA54" i="12"/>
  <c r="BA53" i="12"/>
  <c r="BA50" i="12"/>
  <c r="BA49" i="12"/>
  <c r="BA46" i="12"/>
  <c r="BA45" i="12"/>
  <c r="BA42" i="12"/>
  <c r="BA41" i="12"/>
  <c r="BA39" i="12"/>
  <c r="BA38" i="12"/>
  <c r="BA17" i="12"/>
  <c r="BA16" i="12"/>
  <c r="BA11" i="12"/>
  <c r="BA10" i="12"/>
  <c r="G9" i="12"/>
  <c r="M9" i="12" s="1"/>
  <c r="I9" i="12"/>
  <c r="K9" i="12"/>
  <c r="O9" i="12"/>
  <c r="Q9" i="12"/>
  <c r="V9" i="12"/>
  <c r="G12" i="12"/>
  <c r="M12" i="12" s="1"/>
  <c r="I12" i="12"/>
  <c r="K12" i="12"/>
  <c r="O12" i="12"/>
  <c r="Q12" i="12"/>
  <c r="V12" i="12"/>
  <c r="G15" i="12"/>
  <c r="I15" i="12"/>
  <c r="K15" i="12"/>
  <c r="M15" i="12"/>
  <c r="O15" i="12"/>
  <c r="Q15" i="12"/>
  <c r="V15" i="12"/>
  <c r="G18" i="12"/>
  <c r="I18" i="12"/>
  <c r="K18" i="12"/>
  <c r="M18" i="12"/>
  <c r="O18" i="12"/>
  <c r="Q18" i="12"/>
  <c r="V18" i="12"/>
  <c r="G24" i="12"/>
  <c r="M24" i="12" s="1"/>
  <c r="I24" i="12"/>
  <c r="K24" i="12"/>
  <c r="O24" i="12"/>
  <c r="Q24" i="12"/>
  <c r="V24" i="12"/>
  <c r="G28" i="12"/>
  <c r="M28" i="12" s="1"/>
  <c r="I28" i="12"/>
  <c r="K28" i="12"/>
  <c r="O28" i="12"/>
  <c r="Q28" i="12"/>
  <c r="V28" i="12"/>
  <c r="G33" i="12"/>
  <c r="M33" i="12" s="1"/>
  <c r="I33" i="12"/>
  <c r="K33" i="12"/>
  <c r="O33" i="12"/>
  <c r="Q33" i="12"/>
  <c r="V33" i="12"/>
  <c r="G37" i="12"/>
  <c r="M37" i="12" s="1"/>
  <c r="I37" i="12"/>
  <c r="K37" i="12"/>
  <c r="O37" i="12"/>
  <c r="Q37" i="12"/>
  <c r="V37" i="12"/>
  <c r="G40" i="12"/>
  <c r="M40" i="12" s="1"/>
  <c r="I40" i="12"/>
  <c r="K40" i="12"/>
  <c r="O40" i="12"/>
  <c r="Q40" i="12"/>
  <c r="V40" i="12"/>
  <c r="G44" i="12"/>
  <c r="M44" i="12" s="1"/>
  <c r="I44" i="12"/>
  <c r="K44" i="12"/>
  <c r="O44" i="12"/>
  <c r="Q44" i="12"/>
  <c r="V44" i="12"/>
  <c r="G48" i="12"/>
  <c r="M48" i="12" s="1"/>
  <c r="I48" i="12"/>
  <c r="K48" i="12"/>
  <c r="O48" i="12"/>
  <c r="Q48" i="12"/>
  <c r="V48" i="12"/>
  <c r="G52" i="12"/>
  <c r="M52" i="12" s="1"/>
  <c r="I52" i="12"/>
  <c r="K52" i="12"/>
  <c r="O52" i="12"/>
  <c r="Q52" i="12"/>
  <c r="V52" i="12"/>
  <c r="G57" i="12"/>
  <c r="M57" i="12" s="1"/>
  <c r="I57" i="12"/>
  <c r="K57" i="12"/>
  <c r="O57" i="12"/>
  <c r="Q57" i="12"/>
  <c r="V57" i="12"/>
  <c r="G61" i="12"/>
  <c r="M61" i="12" s="1"/>
  <c r="I61" i="12"/>
  <c r="K61" i="12"/>
  <c r="O61" i="12"/>
  <c r="Q61" i="12"/>
  <c r="V61" i="12"/>
  <c r="G66" i="12"/>
  <c r="M66" i="12" s="1"/>
  <c r="I66" i="12"/>
  <c r="K66" i="12"/>
  <c r="O66" i="12"/>
  <c r="Q66" i="12"/>
  <c r="V66" i="12"/>
  <c r="G70" i="12"/>
  <c r="I70" i="12"/>
  <c r="K70" i="12"/>
  <c r="M70" i="12"/>
  <c r="O70" i="12"/>
  <c r="Q70" i="12"/>
  <c r="V70" i="12"/>
  <c r="G74" i="12"/>
  <c r="M74" i="12" s="1"/>
  <c r="I74" i="12"/>
  <c r="K74" i="12"/>
  <c r="O74" i="12"/>
  <c r="Q74" i="12"/>
  <c r="V74" i="12"/>
  <c r="G78" i="12"/>
  <c r="M78" i="12" s="1"/>
  <c r="I78" i="12"/>
  <c r="K78" i="12"/>
  <c r="O78" i="12"/>
  <c r="Q78" i="12"/>
  <c r="V78" i="12"/>
  <c r="G86" i="12"/>
  <c r="M86" i="12" s="1"/>
  <c r="I86" i="12"/>
  <c r="K86" i="12"/>
  <c r="O86" i="12"/>
  <c r="Q86" i="12"/>
  <c r="V86" i="12"/>
  <c r="G94" i="12"/>
  <c r="M94" i="12" s="1"/>
  <c r="I94" i="12"/>
  <c r="K94" i="12"/>
  <c r="O94" i="12"/>
  <c r="Q94" i="12"/>
  <c r="V94" i="12"/>
  <c r="G96" i="12"/>
  <c r="M96" i="12" s="1"/>
  <c r="I96" i="12"/>
  <c r="K96" i="12"/>
  <c r="O96" i="12"/>
  <c r="Q96" i="12"/>
  <c r="V96" i="12"/>
  <c r="G98" i="12"/>
  <c r="M98" i="12" s="1"/>
  <c r="I98" i="12"/>
  <c r="K98" i="12"/>
  <c r="O98" i="12"/>
  <c r="Q98" i="12"/>
  <c r="V98" i="12"/>
  <c r="G103" i="12"/>
  <c r="M103" i="12" s="1"/>
  <c r="I103" i="12"/>
  <c r="K103" i="12"/>
  <c r="O103" i="12"/>
  <c r="Q103" i="12"/>
  <c r="V103" i="12"/>
  <c r="G107" i="12"/>
  <c r="M107" i="12" s="1"/>
  <c r="I107" i="12"/>
  <c r="K107" i="12"/>
  <c r="O107" i="12"/>
  <c r="Q107" i="12"/>
  <c r="V107" i="12"/>
  <c r="G110" i="12"/>
  <c r="I110" i="12"/>
  <c r="K110" i="12"/>
  <c r="O110" i="12"/>
  <c r="Q110" i="12"/>
  <c r="V110" i="12"/>
  <c r="G125" i="12"/>
  <c r="M125" i="12" s="1"/>
  <c r="I125" i="12"/>
  <c r="K125" i="12"/>
  <c r="O125" i="12"/>
  <c r="Q125" i="12"/>
  <c r="V125" i="12"/>
  <c r="G130" i="12"/>
  <c r="M130" i="12" s="1"/>
  <c r="I130" i="12"/>
  <c r="K130" i="12"/>
  <c r="O130" i="12"/>
  <c r="Q130" i="12"/>
  <c r="V130" i="12"/>
  <c r="G135" i="12"/>
  <c r="I135" i="12"/>
  <c r="K135" i="12"/>
  <c r="M135" i="12"/>
  <c r="O135" i="12"/>
  <c r="Q135" i="12"/>
  <c r="V135" i="12"/>
  <c r="G139" i="12"/>
  <c r="M139" i="12" s="1"/>
  <c r="I139" i="12"/>
  <c r="K139" i="12"/>
  <c r="O139" i="12"/>
  <c r="Q139" i="12"/>
  <c r="V139" i="12"/>
  <c r="G144" i="12"/>
  <c r="M144" i="12" s="1"/>
  <c r="I144" i="12"/>
  <c r="K144" i="12"/>
  <c r="O144" i="12"/>
  <c r="Q144" i="12"/>
  <c r="V144" i="12"/>
  <c r="G150" i="12"/>
  <c r="M150" i="12" s="1"/>
  <c r="I150" i="12"/>
  <c r="K150" i="12"/>
  <c r="O150" i="12"/>
  <c r="Q150" i="12"/>
  <c r="V150" i="12"/>
  <c r="G156" i="12"/>
  <c r="I156" i="12"/>
  <c r="K156" i="12"/>
  <c r="M156" i="12"/>
  <c r="O156" i="12"/>
  <c r="Q156" i="12"/>
  <c r="V156" i="12"/>
  <c r="G160" i="12"/>
  <c r="M160" i="12" s="1"/>
  <c r="I160" i="12"/>
  <c r="K160" i="12"/>
  <c r="O160" i="12"/>
  <c r="Q160" i="12"/>
  <c r="V160" i="12"/>
  <c r="G165" i="12"/>
  <c r="M165" i="12" s="1"/>
  <c r="I165" i="12"/>
  <c r="K165" i="12"/>
  <c r="O165" i="12"/>
  <c r="Q165" i="12"/>
  <c r="V165" i="12"/>
  <c r="G169" i="12"/>
  <c r="M169" i="12" s="1"/>
  <c r="I169" i="12"/>
  <c r="K169" i="12"/>
  <c r="O169" i="12"/>
  <c r="Q169" i="12"/>
  <c r="V169" i="12"/>
  <c r="G172" i="12"/>
  <c r="M172" i="12" s="1"/>
  <c r="I172" i="12"/>
  <c r="K172" i="12"/>
  <c r="O172" i="12"/>
  <c r="Q172" i="12"/>
  <c r="V172" i="12"/>
  <c r="G181" i="12"/>
  <c r="M181" i="12" s="1"/>
  <c r="I181" i="12"/>
  <c r="K181" i="12"/>
  <c r="O181" i="12"/>
  <c r="Q181" i="12"/>
  <c r="V181" i="12"/>
  <c r="G188" i="12"/>
  <c r="M188" i="12" s="1"/>
  <c r="I188" i="12"/>
  <c r="K188" i="12"/>
  <c r="O188" i="12"/>
  <c r="Q188" i="12"/>
  <c r="V188" i="12"/>
  <c r="G196" i="12"/>
  <c r="M196" i="12" s="1"/>
  <c r="I196" i="12"/>
  <c r="K196" i="12"/>
  <c r="O196" i="12"/>
  <c r="Q196" i="12"/>
  <c r="V196" i="12"/>
  <c r="G199" i="12"/>
  <c r="M199" i="12" s="1"/>
  <c r="I199" i="12"/>
  <c r="K199" i="12"/>
  <c r="O199" i="12"/>
  <c r="Q199" i="12"/>
  <c r="V199" i="12"/>
  <c r="G203" i="12"/>
  <c r="M203" i="12" s="1"/>
  <c r="I203" i="12"/>
  <c r="K203" i="12"/>
  <c r="O203" i="12"/>
  <c r="Q203" i="12"/>
  <c r="V203" i="12"/>
  <c r="G207" i="12"/>
  <c r="M207" i="12" s="1"/>
  <c r="I207" i="12"/>
  <c r="K207" i="12"/>
  <c r="O207" i="12"/>
  <c r="Q207" i="12"/>
  <c r="V207" i="12"/>
  <c r="G212" i="12"/>
  <c r="I212" i="12"/>
  <c r="K212" i="12"/>
  <c r="M212" i="12"/>
  <c r="O212" i="12"/>
  <c r="Q212" i="12"/>
  <c r="V212" i="12"/>
  <c r="G223" i="12"/>
  <c r="M223" i="12" s="1"/>
  <c r="I223" i="12"/>
  <c r="K223" i="12"/>
  <c r="O223" i="12"/>
  <c r="Q223" i="12"/>
  <c r="V223" i="12"/>
  <c r="G227" i="12"/>
  <c r="I227" i="12"/>
  <c r="K227" i="12"/>
  <c r="M227" i="12"/>
  <c r="O227" i="12"/>
  <c r="Q227" i="12"/>
  <c r="V227" i="12"/>
  <c r="G229" i="12"/>
  <c r="M229" i="12" s="1"/>
  <c r="I229" i="12"/>
  <c r="K229" i="12"/>
  <c r="O229" i="12"/>
  <c r="Q229" i="12"/>
  <c r="V229" i="12"/>
  <c r="G236" i="12"/>
  <c r="M236" i="12" s="1"/>
  <c r="I236" i="12"/>
  <c r="K236" i="12"/>
  <c r="O236" i="12"/>
  <c r="Q236" i="12"/>
  <c r="V236" i="12"/>
  <c r="G243" i="12"/>
  <c r="M243" i="12" s="1"/>
  <c r="I243" i="12"/>
  <c r="K243" i="12"/>
  <c r="O243" i="12"/>
  <c r="Q243" i="12"/>
  <c r="V243" i="12"/>
  <c r="G248" i="12"/>
  <c r="I248" i="12"/>
  <c r="K248" i="12"/>
  <c r="M248" i="12"/>
  <c r="O248" i="12"/>
  <c r="Q248" i="12"/>
  <c r="V248" i="12"/>
  <c r="G252" i="12"/>
  <c r="M252" i="12" s="1"/>
  <c r="I252" i="12"/>
  <c r="K252" i="12"/>
  <c r="O252" i="12"/>
  <c r="Q252" i="12"/>
  <c r="V252" i="12"/>
  <c r="G253" i="12"/>
  <c r="M253" i="12" s="1"/>
  <c r="I253" i="12"/>
  <c r="K253" i="12"/>
  <c r="O253" i="12"/>
  <c r="Q253" i="12"/>
  <c r="V253" i="12"/>
  <c r="G254" i="12"/>
  <c r="M254" i="12" s="1"/>
  <c r="I254" i="12"/>
  <c r="K254" i="12"/>
  <c r="O254" i="12"/>
  <c r="Q254" i="12"/>
  <c r="V254" i="12"/>
  <c r="G255" i="12"/>
  <c r="M255" i="12" s="1"/>
  <c r="I255" i="12"/>
  <c r="K255" i="12"/>
  <c r="O255" i="12"/>
  <c r="Q255" i="12"/>
  <c r="V255" i="12"/>
  <c r="G260" i="12"/>
  <c r="M260" i="12" s="1"/>
  <c r="I260" i="12"/>
  <c r="K260" i="12"/>
  <c r="O260" i="12"/>
  <c r="Q260" i="12"/>
  <c r="V260" i="12"/>
  <c r="G264" i="12"/>
  <c r="M264" i="12" s="1"/>
  <c r="I264" i="12"/>
  <c r="K264" i="12"/>
  <c r="O264" i="12"/>
  <c r="Q264" i="12"/>
  <c r="V264" i="12"/>
  <c r="G267" i="12"/>
  <c r="M267" i="12" s="1"/>
  <c r="I267" i="12"/>
  <c r="K267" i="12"/>
  <c r="O267" i="12"/>
  <c r="Q267" i="12"/>
  <c r="V267" i="12"/>
  <c r="G271" i="12"/>
  <c r="M271" i="12" s="1"/>
  <c r="I271" i="12"/>
  <c r="K271" i="12"/>
  <c r="O271" i="12"/>
  <c r="Q271" i="12"/>
  <c r="V271" i="12"/>
  <c r="G293" i="12"/>
  <c r="M293" i="12" s="1"/>
  <c r="I293" i="12"/>
  <c r="K293" i="12"/>
  <c r="O293" i="12"/>
  <c r="Q293" i="12"/>
  <c r="V293" i="12"/>
  <c r="G312" i="12"/>
  <c r="M312" i="12" s="1"/>
  <c r="I312" i="12"/>
  <c r="K312" i="12"/>
  <c r="O312" i="12"/>
  <c r="Q312" i="12"/>
  <c r="V312" i="12"/>
  <c r="G317" i="12"/>
  <c r="M317" i="12" s="1"/>
  <c r="I317" i="12"/>
  <c r="K317" i="12"/>
  <c r="O317" i="12"/>
  <c r="Q317" i="12"/>
  <c r="V317" i="12"/>
  <c r="G322" i="12"/>
  <c r="I322" i="12"/>
  <c r="K322" i="12"/>
  <c r="M322" i="12"/>
  <c r="O322" i="12"/>
  <c r="Q322" i="12"/>
  <c r="V322" i="12"/>
  <c r="G327" i="12"/>
  <c r="I327" i="12"/>
  <c r="K327" i="12"/>
  <c r="M327" i="12"/>
  <c r="O327" i="12"/>
  <c r="Q327" i="12"/>
  <c r="V327" i="12"/>
  <c r="G330" i="12"/>
  <c r="M330" i="12" s="1"/>
  <c r="I330" i="12"/>
  <c r="K330" i="12"/>
  <c r="O330" i="12"/>
  <c r="Q330" i="12"/>
  <c r="V330" i="12"/>
  <c r="G333" i="12"/>
  <c r="M333" i="12" s="1"/>
  <c r="I333" i="12"/>
  <c r="K333" i="12"/>
  <c r="O333" i="12"/>
  <c r="Q333" i="12"/>
  <c r="V333" i="12"/>
  <c r="G338" i="12"/>
  <c r="M338" i="12" s="1"/>
  <c r="I338" i="12"/>
  <c r="K338" i="12"/>
  <c r="O338" i="12"/>
  <c r="Q338" i="12"/>
  <c r="V338" i="12"/>
  <c r="G341" i="12"/>
  <c r="M341" i="12" s="1"/>
  <c r="I341" i="12"/>
  <c r="K341" i="12"/>
  <c r="O341" i="12"/>
  <c r="Q341" i="12"/>
  <c r="V341" i="12"/>
  <c r="G344" i="12"/>
  <c r="M344" i="12" s="1"/>
  <c r="I344" i="12"/>
  <c r="K344" i="12"/>
  <c r="O344" i="12"/>
  <c r="Q344" i="12"/>
  <c r="V344" i="12"/>
  <c r="G347" i="12"/>
  <c r="M347" i="12" s="1"/>
  <c r="I347" i="12"/>
  <c r="K347" i="12"/>
  <c r="O347" i="12"/>
  <c r="Q347" i="12"/>
  <c r="V347" i="12"/>
  <c r="G350" i="12"/>
  <c r="M350" i="12" s="1"/>
  <c r="I350" i="12"/>
  <c r="K350" i="12"/>
  <c r="O350" i="12"/>
  <c r="Q350" i="12"/>
  <c r="V350" i="12"/>
  <c r="G354" i="12"/>
  <c r="M354" i="12" s="1"/>
  <c r="I354" i="12"/>
  <c r="K354" i="12"/>
  <c r="O354" i="12"/>
  <c r="Q354" i="12"/>
  <c r="V354" i="12"/>
  <c r="G360" i="12"/>
  <c r="M360" i="12" s="1"/>
  <c r="I360" i="12"/>
  <c r="K360" i="12"/>
  <c r="O360" i="12"/>
  <c r="Q360" i="12"/>
  <c r="V360" i="12"/>
  <c r="G365" i="12"/>
  <c r="M365" i="12" s="1"/>
  <c r="I365" i="12"/>
  <c r="K365" i="12"/>
  <c r="O365" i="12"/>
  <c r="Q365" i="12"/>
  <c r="V365" i="12"/>
  <c r="G368" i="12"/>
  <c r="M368" i="12" s="1"/>
  <c r="I368" i="12"/>
  <c r="K368" i="12"/>
  <c r="O368" i="12"/>
  <c r="Q368" i="12"/>
  <c r="V368" i="12"/>
  <c r="G373" i="12"/>
  <c r="I373" i="12"/>
  <c r="K373" i="12"/>
  <c r="M373" i="12"/>
  <c r="O373" i="12"/>
  <c r="Q373" i="12"/>
  <c r="V373" i="12"/>
  <c r="G377" i="12"/>
  <c r="M377" i="12" s="1"/>
  <c r="I377" i="12"/>
  <c r="K377" i="12"/>
  <c r="O377" i="12"/>
  <c r="Q377" i="12"/>
  <c r="V377" i="12"/>
  <c r="G382" i="12"/>
  <c r="M382" i="12" s="1"/>
  <c r="I382" i="12"/>
  <c r="K382" i="12"/>
  <c r="O382" i="12"/>
  <c r="Q382" i="12"/>
  <c r="V382" i="12"/>
  <c r="G388" i="12"/>
  <c r="M388" i="12" s="1"/>
  <c r="I388" i="12"/>
  <c r="K388" i="12"/>
  <c r="O388" i="12"/>
  <c r="Q388" i="12"/>
  <c r="V388" i="12"/>
  <c r="G392" i="12"/>
  <c r="I392" i="12"/>
  <c r="K392" i="12"/>
  <c r="M392" i="12"/>
  <c r="O392" i="12"/>
  <c r="Q392" i="12"/>
  <c r="V392" i="12"/>
  <c r="G396" i="12"/>
  <c r="M396" i="12" s="1"/>
  <c r="I396" i="12"/>
  <c r="K396" i="12"/>
  <c r="O396" i="12"/>
  <c r="Q396" i="12"/>
  <c r="V396" i="12"/>
  <c r="G400" i="12"/>
  <c r="M400" i="12" s="1"/>
  <c r="I400" i="12"/>
  <c r="K400" i="12"/>
  <c r="K399" i="12" s="1"/>
  <c r="O400" i="12"/>
  <c r="Q400" i="12"/>
  <c r="V400" i="12"/>
  <c r="G403" i="12"/>
  <c r="M403" i="12" s="1"/>
  <c r="I403" i="12"/>
  <c r="K403" i="12"/>
  <c r="O403" i="12"/>
  <c r="Q403" i="12"/>
  <c r="V403" i="12"/>
  <c r="G409" i="12"/>
  <c r="M409" i="12" s="1"/>
  <c r="I409" i="12"/>
  <c r="K409" i="12"/>
  <c r="O409" i="12"/>
  <c r="Q409" i="12"/>
  <c r="V409" i="12"/>
  <c r="G411" i="12"/>
  <c r="G412" i="12"/>
  <c r="I412" i="12"/>
  <c r="I411" i="12" s="1"/>
  <c r="K412" i="12"/>
  <c r="K411" i="12" s="1"/>
  <c r="M412" i="12"/>
  <c r="M411" i="12" s="1"/>
  <c r="O412" i="12"/>
  <c r="O411" i="12" s="1"/>
  <c r="Q412" i="12"/>
  <c r="Q411" i="12" s="1"/>
  <c r="V412" i="12"/>
  <c r="V411" i="12" s="1"/>
  <c r="G417" i="12"/>
  <c r="M417" i="12" s="1"/>
  <c r="I417" i="12"/>
  <c r="K417" i="12"/>
  <c r="O417" i="12"/>
  <c r="Q417" i="12"/>
  <c r="V417" i="12"/>
  <c r="G422" i="12"/>
  <c r="M422" i="12" s="1"/>
  <c r="I422" i="12"/>
  <c r="K422" i="12"/>
  <c r="O422" i="12"/>
  <c r="Q422" i="12"/>
  <c r="V422" i="12"/>
  <c r="G438" i="12"/>
  <c r="M438" i="12" s="1"/>
  <c r="I438" i="12"/>
  <c r="K438" i="12"/>
  <c r="O438" i="12"/>
  <c r="Q438" i="12"/>
  <c r="V438" i="12"/>
  <c r="G443" i="12"/>
  <c r="I443" i="12"/>
  <c r="K443" i="12"/>
  <c r="M443" i="12"/>
  <c r="O443" i="12"/>
  <c r="Q443" i="12"/>
  <c r="V443" i="12"/>
  <c r="G461" i="12"/>
  <c r="M461" i="12" s="1"/>
  <c r="I461" i="12"/>
  <c r="K461" i="12"/>
  <c r="O461" i="12"/>
  <c r="Q461" i="12"/>
  <c r="V461" i="12"/>
  <c r="G508" i="12"/>
  <c r="I508" i="12"/>
  <c r="K508" i="12"/>
  <c r="M508" i="12"/>
  <c r="O508" i="12"/>
  <c r="Q508" i="12"/>
  <c r="V508" i="12"/>
  <c r="G513" i="12"/>
  <c r="M513" i="12" s="1"/>
  <c r="I513" i="12"/>
  <c r="K513" i="12"/>
  <c r="O513" i="12"/>
  <c r="Q513" i="12"/>
  <c r="V513" i="12"/>
  <c r="G519" i="12"/>
  <c r="M519" i="12" s="1"/>
  <c r="I519" i="12"/>
  <c r="K519" i="12"/>
  <c r="O519" i="12"/>
  <c r="Q519" i="12"/>
  <c r="V519" i="12"/>
  <c r="G522" i="12"/>
  <c r="I522" i="12"/>
  <c r="K522" i="12"/>
  <c r="O522" i="12"/>
  <c r="Q522" i="12"/>
  <c r="V522" i="12"/>
  <c r="G530" i="12"/>
  <c r="M530" i="12" s="1"/>
  <c r="I530" i="12"/>
  <c r="K530" i="12"/>
  <c r="O530" i="12"/>
  <c r="Q530" i="12"/>
  <c r="V530" i="12"/>
  <c r="G546" i="12"/>
  <c r="M546" i="12" s="1"/>
  <c r="I546" i="12"/>
  <c r="K546" i="12"/>
  <c r="O546" i="12"/>
  <c r="Q546" i="12"/>
  <c r="V546" i="12"/>
  <c r="G548" i="12"/>
  <c r="M548" i="12" s="1"/>
  <c r="I548" i="12"/>
  <c r="K548" i="12"/>
  <c r="O548" i="12"/>
  <c r="Q548" i="12"/>
  <c r="V548" i="12"/>
  <c r="G550" i="12"/>
  <c r="M550" i="12" s="1"/>
  <c r="I550" i="12"/>
  <c r="K550" i="12"/>
  <c r="O550" i="12"/>
  <c r="Q550" i="12"/>
  <c r="V550" i="12"/>
  <c r="G555" i="12"/>
  <c r="M555" i="12" s="1"/>
  <c r="I555" i="12"/>
  <c r="K555" i="12"/>
  <c r="O555" i="12"/>
  <c r="Q555" i="12"/>
  <c r="V555" i="12"/>
  <c r="G564" i="12"/>
  <c r="M564" i="12" s="1"/>
  <c r="I564" i="12"/>
  <c r="K564" i="12"/>
  <c r="O564" i="12"/>
  <c r="Q564" i="12"/>
  <c r="V564" i="12"/>
  <c r="G567" i="12"/>
  <c r="M567" i="12" s="1"/>
  <c r="I567" i="12"/>
  <c r="K567" i="12"/>
  <c r="O567" i="12"/>
  <c r="Q567" i="12"/>
  <c r="V567" i="12"/>
  <c r="G571" i="12"/>
  <c r="I571" i="12"/>
  <c r="K571" i="12"/>
  <c r="M571" i="12"/>
  <c r="O571" i="12"/>
  <c r="Q571" i="12"/>
  <c r="V571" i="12"/>
  <c r="G578" i="12"/>
  <c r="M578" i="12" s="1"/>
  <c r="I578" i="12"/>
  <c r="K578" i="12"/>
  <c r="O578" i="12"/>
  <c r="Q578" i="12"/>
  <c r="V578" i="12"/>
  <c r="G592" i="12"/>
  <c r="M592" i="12" s="1"/>
  <c r="I592" i="12"/>
  <c r="K592" i="12"/>
  <c r="O592" i="12"/>
  <c r="Q592" i="12"/>
  <c r="V592" i="12"/>
  <c r="G597" i="12"/>
  <c r="M597" i="12" s="1"/>
  <c r="I597" i="12"/>
  <c r="K597" i="12"/>
  <c r="O597" i="12"/>
  <c r="Q597" i="12"/>
  <c r="V597" i="12"/>
  <c r="G601" i="12"/>
  <c r="M601" i="12" s="1"/>
  <c r="I601" i="12"/>
  <c r="K601" i="12"/>
  <c r="O601" i="12"/>
  <c r="Q601" i="12"/>
  <c r="V601" i="12"/>
  <c r="G603" i="12"/>
  <c r="I603" i="12"/>
  <c r="K603" i="12"/>
  <c r="M603" i="12"/>
  <c r="O603" i="12"/>
  <c r="Q603" i="12"/>
  <c r="V603" i="12"/>
  <c r="G611" i="12"/>
  <c r="M611" i="12" s="1"/>
  <c r="I611" i="12"/>
  <c r="K611" i="12"/>
  <c r="O611" i="12"/>
  <c r="Q611" i="12"/>
  <c r="V611" i="12"/>
  <c r="G612" i="12"/>
  <c r="M612" i="12" s="1"/>
  <c r="I612" i="12"/>
  <c r="K612" i="12"/>
  <c r="O612" i="12"/>
  <c r="Q612" i="12"/>
  <c r="V612" i="12"/>
  <c r="G616" i="12"/>
  <c r="M616" i="12" s="1"/>
  <c r="I616" i="12"/>
  <c r="K616" i="12"/>
  <c r="O616" i="12"/>
  <c r="Q616" i="12"/>
  <c r="V616" i="12"/>
  <c r="G623" i="12"/>
  <c r="M623" i="12" s="1"/>
  <c r="I623" i="12"/>
  <c r="K623" i="12"/>
  <c r="O623" i="12"/>
  <c r="Q623" i="12"/>
  <c r="V623" i="12"/>
  <c r="G627" i="12"/>
  <c r="M627" i="12" s="1"/>
  <c r="I627" i="12"/>
  <c r="K627" i="12"/>
  <c r="O627" i="12"/>
  <c r="Q627" i="12"/>
  <c r="V627" i="12"/>
  <c r="G631" i="12"/>
  <c r="M631" i="12" s="1"/>
  <c r="I631" i="12"/>
  <c r="K631" i="12"/>
  <c r="O631" i="12"/>
  <c r="Q631" i="12"/>
  <c r="V631" i="12"/>
  <c r="G635" i="12"/>
  <c r="M635" i="12" s="1"/>
  <c r="I635" i="12"/>
  <c r="K635" i="12"/>
  <c r="O635" i="12"/>
  <c r="Q635" i="12"/>
  <c r="V635" i="12"/>
  <c r="G645" i="12"/>
  <c r="M645" i="12" s="1"/>
  <c r="I645" i="12"/>
  <c r="K645" i="12"/>
  <c r="O645" i="12"/>
  <c r="Q645" i="12"/>
  <c r="V645" i="12"/>
  <c r="G649" i="12"/>
  <c r="M649" i="12" s="1"/>
  <c r="I649" i="12"/>
  <c r="K649" i="12"/>
  <c r="O649" i="12"/>
  <c r="Q649" i="12"/>
  <c r="V649" i="12"/>
  <c r="G653" i="12"/>
  <c r="M653" i="12" s="1"/>
  <c r="I653" i="12"/>
  <c r="K653" i="12"/>
  <c r="O653" i="12"/>
  <c r="Q653" i="12"/>
  <c r="V653" i="12"/>
  <c r="G656" i="12"/>
  <c r="I656" i="12"/>
  <c r="K656" i="12"/>
  <c r="M656" i="12"/>
  <c r="O656" i="12"/>
  <c r="Q656" i="12"/>
  <c r="V656" i="12"/>
  <c r="G658" i="12"/>
  <c r="M658" i="12" s="1"/>
  <c r="I658" i="12"/>
  <c r="K658" i="12"/>
  <c r="O658" i="12"/>
  <c r="Q658" i="12"/>
  <c r="V658" i="12"/>
  <c r="G661" i="12"/>
  <c r="M661" i="12" s="1"/>
  <c r="I661" i="12"/>
  <c r="K661" i="12"/>
  <c r="O661" i="12"/>
  <c r="Q661" i="12"/>
  <c r="V661" i="12"/>
  <c r="G664" i="12"/>
  <c r="M664" i="12" s="1"/>
  <c r="I664" i="12"/>
  <c r="K664" i="12"/>
  <c r="O664" i="12"/>
  <c r="Q664" i="12"/>
  <c r="V664" i="12"/>
  <c r="G669" i="12"/>
  <c r="M669" i="12" s="1"/>
  <c r="I669" i="12"/>
  <c r="K669" i="12"/>
  <c r="O669" i="12"/>
  <c r="Q669" i="12"/>
  <c r="V669" i="12"/>
  <c r="G675" i="12"/>
  <c r="M675" i="12" s="1"/>
  <c r="I675" i="12"/>
  <c r="K675" i="12"/>
  <c r="O675" i="12"/>
  <c r="Q675" i="12"/>
  <c r="V675" i="12"/>
  <c r="G676" i="12"/>
  <c r="M676" i="12" s="1"/>
  <c r="I676" i="12"/>
  <c r="K676" i="12"/>
  <c r="O676" i="12"/>
  <c r="Q676" i="12"/>
  <c r="V676" i="12"/>
  <c r="G677" i="12"/>
  <c r="M677" i="12" s="1"/>
  <c r="I677" i="12"/>
  <c r="K677" i="12"/>
  <c r="O677" i="12"/>
  <c r="Q677" i="12"/>
  <c r="V677" i="12"/>
  <c r="G678" i="12"/>
  <c r="M678" i="12" s="1"/>
  <c r="I678" i="12"/>
  <c r="K678" i="12"/>
  <c r="O678" i="12"/>
  <c r="Q678" i="12"/>
  <c r="V678" i="12"/>
  <c r="G679" i="12"/>
  <c r="M679" i="12" s="1"/>
  <c r="I679" i="12"/>
  <c r="K679" i="12"/>
  <c r="O679" i="12"/>
  <c r="Q679" i="12"/>
  <c r="V679" i="12"/>
  <c r="G680" i="12"/>
  <c r="M680" i="12" s="1"/>
  <c r="I680" i="12"/>
  <c r="K680" i="12"/>
  <c r="O680" i="12"/>
  <c r="Q680" i="12"/>
  <c r="V680" i="12"/>
  <c r="G681" i="12"/>
  <c r="M681" i="12" s="1"/>
  <c r="I681" i="12"/>
  <c r="K681" i="12"/>
  <c r="O681" i="12"/>
  <c r="Q681" i="12"/>
  <c r="V681" i="12"/>
  <c r="G682" i="12"/>
  <c r="I682" i="12"/>
  <c r="K682" i="12"/>
  <c r="M682" i="12"/>
  <c r="O682" i="12"/>
  <c r="Q682" i="12"/>
  <c r="V682" i="12"/>
  <c r="G683" i="12"/>
  <c r="M683" i="12" s="1"/>
  <c r="I683" i="12"/>
  <c r="K683" i="12"/>
  <c r="O683" i="12"/>
  <c r="Q683" i="12"/>
  <c r="V683" i="12"/>
  <c r="G684" i="12"/>
  <c r="M684" i="12" s="1"/>
  <c r="I684" i="12"/>
  <c r="K684" i="12"/>
  <c r="O684" i="12"/>
  <c r="Q684" i="12"/>
  <c r="V684" i="12"/>
  <c r="G685" i="12"/>
  <c r="M685" i="12" s="1"/>
  <c r="I685" i="12"/>
  <c r="K685" i="12"/>
  <c r="O685" i="12"/>
  <c r="Q685" i="12"/>
  <c r="V685" i="12"/>
  <c r="G686" i="12"/>
  <c r="I686" i="12"/>
  <c r="K686" i="12"/>
  <c r="M686" i="12"/>
  <c r="O686" i="12"/>
  <c r="Q686" i="12"/>
  <c r="V686" i="12"/>
  <c r="G687" i="12"/>
  <c r="M687" i="12" s="1"/>
  <c r="I687" i="12"/>
  <c r="K687" i="12"/>
  <c r="O687" i="12"/>
  <c r="Q687" i="12"/>
  <c r="V687" i="12"/>
  <c r="G688" i="12"/>
  <c r="M688" i="12" s="1"/>
  <c r="I688" i="12"/>
  <c r="K688" i="12"/>
  <c r="O688" i="12"/>
  <c r="Q688" i="12"/>
  <c r="V688" i="12"/>
  <c r="G689" i="12"/>
  <c r="M689" i="12" s="1"/>
  <c r="I689" i="12"/>
  <c r="K689" i="12"/>
  <c r="O689" i="12"/>
  <c r="Q689" i="12"/>
  <c r="V689" i="12"/>
  <c r="G690" i="12"/>
  <c r="M690" i="12" s="1"/>
  <c r="I690" i="12"/>
  <c r="K690" i="12"/>
  <c r="O690" i="12"/>
  <c r="Q690" i="12"/>
  <c r="V690" i="12"/>
  <c r="G691" i="12"/>
  <c r="M691" i="12" s="1"/>
  <c r="I691" i="12"/>
  <c r="K691" i="12"/>
  <c r="O691" i="12"/>
  <c r="Q691" i="12"/>
  <c r="V691" i="12"/>
  <c r="G692" i="12"/>
  <c r="M692" i="12" s="1"/>
  <c r="I692" i="12"/>
  <c r="K692" i="12"/>
  <c r="O692" i="12"/>
  <c r="Q692" i="12"/>
  <c r="V692" i="12"/>
  <c r="G700" i="12"/>
  <c r="M700" i="12" s="1"/>
  <c r="I700" i="12"/>
  <c r="K700" i="12"/>
  <c r="O700" i="12"/>
  <c r="Q700" i="12"/>
  <c r="V700" i="12"/>
  <c r="G701" i="12"/>
  <c r="M701" i="12" s="1"/>
  <c r="I701" i="12"/>
  <c r="K701" i="12"/>
  <c r="O701" i="12"/>
  <c r="Q701" i="12"/>
  <c r="V701" i="12"/>
  <c r="G703" i="12"/>
  <c r="M703" i="12" s="1"/>
  <c r="M702" i="12" s="1"/>
  <c r="I703" i="12"/>
  <c r="I702" i="12" s="1"/>
  <c r="K703" i="12"/>
  <c r="K702" i="12" s="1"/>
  <c r="O703" i="12"/>
  <c r="O702" i="12" s="1"/>
  <c r="Q703" i="12"/>
  <c r="Q702" i="12" s="1"/>
  <c r="V703" i="12"/>
  <c r="V702" i="12" s="1"/>
  <c r="G705" i="12"/>
  <c r="I705" i="12"/>
  <c r="G706" i="12"/>
  <c r="I706" i="12"/>
  <c r="K706" i="12"/>
  <c r="K705" i="12" s="1"/>
  <c r="M706" i="12"/>
  <c r="M705" i="12" s="1"/>
  <c r="O706" i="12"/>
  <c r="O705" i="12" s="1"/>
  <c r="Q706" i="12"/>
  <c r="Q705" i="12" s="1"/>
  <c r="V706" i="12"/>
  <c r="V705" i="12" s="1"/>
  <c r="G709" i="12"/>
  <c r="I709" i="12"/>
  <c r="K709" i="12"/>
  <c r="M709" i="12"/>
  <c r="O709" i="12"/>
  <c r="Q709" i="12"/>
  <c r="V709" i="12"/>
  <c r="G715" i="12"/>
  <c r="M715" i="12" s="1"/>
  <c r="I715" i="12"/>
  <c r="K715" i="12"/>
  <c r="O715" i="12"/>
  <c r="Q715" i="12"/>
  <c r="V715" i="12"/>
  <c r="G719" i="12"/>
  <c r="M719" i="12" s="1"/>
  <c r="I719" i="12"/>
  <c r="K719" i="12"/>
  <c r="O719" i="12"/>
  <c r="Q719" i="12"/>
  <c r="V719" i="12"/>
  <c r="G721" i="12"/>
  <c r="M721" i="12" s="1"/>
  <c r="I721" i="12"/>
  <c r="K721" i="12"/>
  <c r="O721" i="12"/>
  <c r="Q721" i="12"/>
  <c r="V721" i="12"/>
  <c r="G729" i="12"/>
  <c r="M729" i="12" s="1"/>
  <c r="I729" i="12"/>
  <c r="K729" i="12"/>
  <c r="K728" i="12" s="1"/>
  <c r="O729" i="12"/>
  <c r="Q729" i="12"/>
  <c r="V729" i="12"/>
  <c r="G732" i="12"/>
  <c r="M732" i="12" s="1"/>
  <c r="I732" i="12"/>
  <c r="K732" i="12"/>
  <c r="O732" i="12"/>
  <c r="Q732" i="12"/>
  <c r="V732" i="12"/>
  <c r="G735" i="12"/>
  <c r="G728" i="12" s="1"/>
  <c r="I735" i="12"/>
  <c r="K735" i="12"/>
  <c r="O735" i="12"/>
  <c r="Q735" i="12"/>
  <c r="V735" i="12"/>
  <c r="G737" i="12"/>
  <c r="M737" i="12" s="1"/>
  <c r="I737" i="12"/>
  <c r="K737" i="12"/>
  <c r="O737" i="12"/>
  <c r="Q737" i="12"/>
  <c r="V737" i="12"/>
  <c r="G743" i="12"/>
  <c r="M743" i="12" s="1"/>
  <c r="I743" i="12"/>
  <c r="K743" i="12"/>
  <c r="O743" i="12"/>
  <c r="Q743" i="12"/>
  <c r="V743" i="12"/>
  <c r="G747" i="12"/>
  <c r="I747" i="12"/>
  <c r="K747" i="12"/>
  <c r="M747" i="12"/>
  <c r="O747" i="12"/>
  <c r="Q747" i="12"/>
  <c r="V747" i="12"/>
  <c r="G756" i="12"/>
  <c r="M756" i="12" s="1"/>
  <c r="I756" i="12"/>
  <c r="K756" i="12"/>
  <c r="O756" i="12"/>
  <c r="Q756" i="12"/>
  <c r="V756" i="12"/>
  <c r="G761" i="12"/>
  <c r="M761" i="12" s="1"/>
  <c r="I761" i="12"/>
  <c r="K761" i="12"/>
  <c r="O761" i="12"/>
  <c r="Q761" i="12"/>
  <c r="V761" i="12"/>
  <c r="G782" i="12"/>
  <c r="M782" i="12" s="1"/>
  <c r="I782" i="12"/>
  <c r="K782" i="12"/>
  <c r="O782" i="12"/>
  <c r="Q782" i="12"/>
  <c r="V782" i="12"/>
  <c r="G787" i="12"/>
  <c r="M787" i="12" s="1"/>
  <c r="I787" i="12"/>
  <c r="K787" i="12"/>
  <c r="O787" i="12"/>
  <c r="Q787" i="12"/>
  <c r="V787" i="12"/>
  <c r="G794" i="12"/>
  <c r="M794" i="12" s="1"/>
  <c r="I794" i="12"/>
  <c r="K794" i="12"/>
  <c r="O794" i="12"/>
  <c r="Q794" i="12"/>
  <c r="V794" i="12"/>
  <c r="G803" i="12"/>
  <c r="I803" i="12"/>
  <c r="K803" i="12"/>
  <c r="M803" i="12"/>
  <c r="O803" i="12"/>
  <c r="Q803" i="12"/>
  <c r="V803" i="12"/>
  <c r="G805" i="12"/>
  <c r="M805" i="12" s="1"/>
  <c r="I805" i="12"/>
  <c r="K805" i="12"/>
  <c r="O805" i="12"/>
  <c r="Q805" i="12"/>
  <c r="V805" i="12"/>
  <c r="G809" i="12"/>
  <c r="M809" i="12" s="1"/>
  <c r="I809" i="12"/>
  <c r="K809" i="12"/>
  <c r="O809" i="12"/>
  <c r="Q809" i="12"/>
  <c r="V809" i="12"/>
  <c r="G811" i="12"/>
  <c r="M811" i="12" s="1"/>
  <c r="I811" i="12"/>
  <c r="K811" i="12"/>
  <c r="O811" i="12"/>
  <c r="Q811" i="12"/>
  <c r="V811" i="12"/>
  <c r="G813" i="12"/>
  <c r="M813" i="12" s="1"/>
  <c r="I813" i="12"/>
  <c r="K813" i="12"/>
  <c r="O813" i="12"/>
  <c r="Q813" i="12"/>
  <c r="V813" i="12"/>
  <c r="G818" i="12"/>
  <c r="M818" i="12" s="1"/>
  <c r="I818" i="12"/>
  <c r="K818" i="12"/>
  <c r="O818" i="12"/>
  <c r="Q818" i="12"/>
  <c r="V818" i="12"/>
  <c r="G823" i="12"/>
  <c r="M823" i="12" s="1"/>
  <c r="I823" i="12"/>
  <c r="K823" i="12"/>
  <c r="O823" i="12"/>
  <c r="Q823" i="12"/>
  <c r="V823" i="12"/>
  <c r="G828" i="12"/>
  <c r="M828" i="12" s="1"/>
  <c r="I828" i="12"/>
  <c r="K828" i="12"/>
  <c r="O828" i="12"/>
  <c r="Q828" i="12"/>
  <c r="V828" i="12"/>
  <c r="G833" i="12"/>
  <c r="M833" i="12" s="1"/>
  <c r="I833" i="12"/>
  <c r="K833" i="12"/>
  <c r="O833" i="12"/>
  <c r="Q833" i="12"/>
  <c r="V833" i="12"/>
  <c r="G837" i="12"/>
  <c r="M837" i="12" s="1"/>
  <c r="I837" i="12"/>
  <c r="K837" i="12"/>
  <c r="O837" i="12"/>
  <c r="Q837" i="12"/>
  <c r="V837" i="12"/>
  <c r="G843" i="12"/>
  <c r="M843" i="12" s="1"/>
  <c r="I843" i="12"/>
  <c r="K843" i="12"/>
  <c r="O843" i="12"/>
  <c r="Q843" i="12"/>
  <c r="V843" i="12"/>
  <c r="G852" i="12"/>
  <c r="M852" i="12" s="1"/>
  <c r="I852" i="12"/>
  <c r="K852" i="12"/>
  <c r="O852" i="12"/>
  <c r="Q852" i="12"/>
  <c r="V852" i="12"/>
  <c r="G857" i="12"/>
  <c r="I857" i="12"/>
  <c r="K857" i="12"/>
  <c r="M857" i="12"/>
  <c r="O857" i="12"/>
  <c r="Q857" i="12"/>
  <c r="V857" i="12"/>
  <c r="G860" i="12"/>
  <c r="I860" i="12"/>
  <c r="K860" i="12"/>
  <c r="M860" i="12"/>
  <c r="O860" i="12"/>
  <c r="Q860" i="12"/>
  <c r="V860" i="12"/>
  <c r="G867" i="12"/>
  <c r="M867" i="12" s="1"/>
  <c r="I867" i="12"/>
  <c r="K867" i="12"/>
  <c r="O867" i="12"/>
  <c r="Q867" i="12"/>
  <c r="V867" i="12"/>
  <c r="G873" i="12"/>
  <c r="M873" i="12" s="1"/>
  <c r="I873" i="12"/>
  <c r="K873" i="12"/>
  <c r="O873" i="12"/>
  <c r="Q873" i="12"/>
  <c r="V873" i="12"/>
  <c r="G876" i="12"/>
  <c r="M876" i="12" s="1"/>
  <c r="I876" i="12"/>
  <c r="K876" i="12"/>
  <c r="O876" i="12"/>
  <c r="Q876" i="12"/>
  <c r="V876" i="12"/>
  <c r="G884" i="12"/>
  <c r="M884" i="12" s="1"/>
  <c r="I884" i="12"/>
  <c r="K884" i="12"/>
  <c r="O884" i="12"/>
  <c r="Q884" i="12"/>
  <c r="V884" i="12"/>
  <c r="G890" i="12"/>
  <c r="M890" i="12" s="1"/>
  <c r="I890" i="12"/>
  <c r="K890" i="12"/>
  <c r="O890" i="12"/>
  <c r="Q890" i="12"/>
  <c r="V890" i="12"/>
  <c r="G896" i="12"/>
  <c r="M896" i="12" s="1"/>
  <c r="I896" i="12"/>
  <c r="K896" i="12"/>
  <c r="O896" i="12"/>
  <c r="Q896" i="12"/>
  <c r="V896" i="12"/>
  <c r="G897" i="12"/>
  <c r="M897" i="12" s="1"/>
  <c r="I897" i="12"/>
  <c r="K897" i="12"/>
  <c r="O897" i="12"/>
  <c r="Q897" i="12"/>
  <c r="V897" i="12"/>
  <c r="G938" i="12"/>
  <c r="M938" i="12" s="1"/>
  <c r="I938" i="12"/>
  <c r="K938" i="12"/>
  <c r="O938" i="12"/>
  <c r="Q938" i="12"/>
  <c r="V938" i="12"/>
  <c r="G956" i="12"/>
  <c r="M956" i="12" s="1"/>
  <c r="I956" i="12"/>
  <c r="K956" i="12"/>
  <c r="O956" i="12"/>
  <c r="Q956" i="12"/>
  <c r="V956" i="12"/>
  <c r="G964" i="12"/>
  <c r="M964" i="12" s="1"/>
  <c r="I964" i="12"/>
  <c r="K964" i="12"/>
  <c r="O964" i="12"/>
  <c r="Q964" i="12"/>
  <c r="V964" i="12"/>
  <c r="G968" i="12"/>
  <c r="M968" i="12" s="1"/>
  <c r="I968" i="12"/>
  <c r="K968" i="12"/>
  <c r="O968" i="12"/>
  <c r="Q968" i="12"/>
  <c r="V968" i="12"/>
  <c r="G971" i="12"/>
  <c r="I971" i="12"/>
  <c r="K971" i="12"/>
  <c r="M971" i="12"/>
  <c r="O971" i="12"/>
  <c r="Q971" i="12"/>
  <c r="V971" i="12"/>
  <c r="G975" i="12"/>
  <c r="M975" i="12" s="1"/>
  <c r="I975" i="12"/>
  <c r="K975" i="12"/>
  <c r="O975" i="12"/>
  <c r="Q975" i="12"/>
  <c r="V975" i="12"/>
  <c r="G977" i="12"/>
  <c r="M977" i="12" s="1"/>
  <c r="I977" i="12"/>
  <c r="K977" i="12"/>
  <c r="O977" i="12"/>
  <c r="Q977" i="12"/>
  <c r="V977" i="12"/>
  <c r="I981" i="12"/>
  <c r="G982" i="12"/>
  <c r="I982" i="12"/>
  <c r="K982" i="12"/>
  <c r="K981" i="12" s="1"/>
  <c r="O982" i="12"/>
  <c r="O981" i="12" s="1"/>
  <c r="Q982" i="12"/>
  <c r="Q981" i="12" s="1"/>
  <c r="V982" i="12"/>
  <c r="V981" i="12" s="1"/>
  <c r="G985" i="12"/>
  <c r="I985" i="12"/>
  <c r="K985" i="12"/>
  <c r="M985" i="12"/>
  <c r="O985" i="12"/>
  <c r="Q985" i="12"/>
  <c r="V985" i="12"/>
  <c r="G989" i="12"/>
  <c r="M989" i="12" s="1"/>
  <c r="I989" i="12"/>
  <c r="K989" i="12"/>
  <c r="O989" i="12"/>
  <c r="Q989" i="12"/>
  <c r="V989" i="12"/>
  <c r="G993" i="12"/>
  <c r="M993" i="12" s="1"/>
  <c r="I993" i="12"/>
  <c r="K993" i="12"/>
  <c r="O993" i="12"/>
  <c r="Q993" i="12"/>
  <c r="V993" i="12"/>
  <c r="G996" i="12"/>
  <c r="M996" i="12" s="1"/>
  <c r="I996" i="12"/>
  <c r="K996" i="12"/>
  <c r="O996" i="12"/>
  <c r="Q996" i="12"/>
  <c r="V996" i="12"/>
  <c r="G999" i="12"/>
  <c r="M999" i="12" s="1"/>
  <c r="I999" i="12"/>
  <c r="K999" i="12"/>
  <c r="O999" i="12"/>
  <c r="Q999" i="12"/>
  <c r="V999" i="12"/>
  <c r="G1001" i="12"/>
  <c r="I1001" i="12"/>
  <c r="K1001" i="12"/>
  <c r="M1001" i="12"/>
  <c r="O1001" i="12"/>
  <c r="Q1001" i="12"/>
  <c r="V1001" i="12"/>
  <c r="G1003" i="12"/>
  <c r="M1003" i="12" s="1"/>
  <c r="I1003" i="12"/>
  <c r="K1003" i="12"/>
  <c r="O1003" i="12"/>
  <c r="Q1003" i="12"/>
  <c r="V1003" i="12"/>
  <c r="G1009" i="12"/>
  <c r="M1009" i="12" s="1"/>
  <c r="I1009" i="12"/>
  <c r="K1009" i="12"/>
  <c r="O1009" i="12"/>
  <c r="Q1009" i="12"/>
  <c r="V1009" i="12"/>
  <c r="G1015" i="12"/>
  <c r="M1015" i="12" s="1"/>
  <c r="I1015" i="12"/>
  <c r="K1015" i="12"/>
  <c r="O1015" i="12"/>
  <c r="Q1015" i="12"/>
  <c r="V1015" i="12"/>
  <c r="G1017" i="12"/>
  <c r="M1017" i="12" s="1"/>
  <c r="I1017" i="12"/>
  <c r="K1017" i="12"/>
  <c r="O1017" i="12"/>
  <c r="Q1017" i="12"/>
  <c r="V1017" i="12"/>
  <c r="G1019" i="12"/>
  <c r="M1019" i="12" s="1"/>
  <c r="I1019" i="12"/>
  <c r="K1019" i="12"/>
  <c r="O1019" i="12"/>
  <c r="Q1019" i="12"/>
  <c r="V1019" i="12"/>
  <c r="G1023" i="12"/>
  <c r="M1023" i="12" s="1"/>
  <c r="I1023" i="12"/>
  <c r="K1023" i="12"/>
  <c r="O1023" i="12"/>
  <c r="Q1023" i="12"/>
  <c r="V1023" i="12"/>
  <c r="G1026" i="12"/>
  <c r="M1026" i="12" s="1"/>
  <c r="I1026" i="12"/>
  <c r="K1026" i="12"/>
  <c r="O1026" i="12"/>
  <c r="Q1026" i="12"/>
  <c r="V1026" i="12"/>
  <c r="G1030" i="12"/>
  <c r="M1030" i="12" s="1"/>
  <c r="I1030" i="12"/>
  <c r="K1030" i="12"/>
  <c r="O1030" i="12"/>
  <c r="Q1030" i="12"/>
  <c r="V1030" i="12"/>
  <c r="G1034" i="12"/>
  <c r="M1034" i="12" s="1"/>
  <c r="I1034" i="12"/>
  <c r="K1034" i="12"/>
  <c r="O1034" i="12"/>
  <c r="Q1034" i="12"/>
  <c r="V1034" i="12"/>
  <c r="G1036" i="12"/>
  <c r="M1036" i="12" s="1"/>
  <c r="I1036" i="12"/>
  <c r="K1036" i="12"/>
  <c r="O1036" i="12"/>
  <c r="Q1036" i="12"/>
  <c r="V1036" i="12"/>
  <c r="G1038" i="12"/>
  <c r="M1038" i="12" s="1"/>
  <c r="I1038" i="12"/>
  <c r="K1038" i="12"/>
  <c r="O1038" i="12"/>
  <c r="Q1038" i="12"/>
  <c r="V1038" i="12"/>
  <c r="G1040" i="12"/>
  <c r="I1040" i="12"/>
  <c r="K1040" i="12"/>
  <c r="M1040" i="12"/>
  <c r="O1040" i="12"/>
  <c r="Q1040" i="12"/>
  <c r="V1040" i="12"/>
  <c r="G1043" i="12"/>
  <c r="M1043" i="12" s="1"/>
  <c r="I1043" i="12"/>
  <c r="K1043" i="12"/>
  <c r="O1043" i="12"/>
  <c r="Q1043" i="12"/>
  <c r="V1043" i="12"/>
  <c r="G1045" i="12"/>
  <c r="M1045" i="12" s="1"/>
  <c r="I1045" i="12"/>
  <c r="K1045" i="12"/>
  <c r="O1045" i="12"/>
  <c r="Q1045" i="12"/>
  <c r="V1045" i="12"/>
  <c r="G1052" i="12"/>
  <c r="M1052" i="12" s="1"/>
  <c r="I1052" i="12"/>
  <c r="K1052" i="12"/>
  <c r="O1052" i="12"/>
  <c r="Q1052" i="12"/>
  <c r="V1052" i="12"/>
  <c r="G1055" i="12"/>
  <c r="I1055" i="12"/>
  <c r="K1055" i="12"/>
  <c r="M1055" i="12"/>
  <c r="O1055" i="12"/>
  <c r="Q1055" i="12"/>
  <c r="V1055" i="12"/>
  <c r="G1059" i="12"/>
  <c r="M1059" i="12" s="1"/>
  <c r="I1059" i="12"/>
  <c r="K1059" i="12"/>
  <c r="O1059" i="12"/>
  <c r="Q1059" i="12"/>
  <c r="V1059" i="12"/>
  <c r="G1062" i="12"/>
  <c r="M1062" i="12" s="1"/>
  <c r="I1062" i="12"/>
  <c r="K1062" i="12"/>
  <c r="O1062" i="12"/>
  <c r="Q1062" i="12"/>
  <c r="V1062" i="12"/>
  <c r="G1064" i="12"/>
  <c r="M1064" i="12" s="1"/>
  <c r="I1064" i="12"/>
  <c r="K1064" i="12"/>
  <c r="O1064" i="12"/>
  <c r="Q1064" i="12"/>
  <c r="V1064" i="12"/>
  <c r="G1066" i="12"/>
  <c r="M1066" i="12" s="1"/>
  <c r="I1066" i="12"/>
  <c r="K1066" i="12"/>
  <c r="O1066" i="12"/>
  <c r="Q1066" i="12"/>
  <c r="V1066" i="12"/>
  <c r="G1069" i="12"/>
  <c r="M1069" i="12" s="1"/>
  <c r="I1069" i="12"/>
  <c r="K1069" i="12"/>
  <c r="O1069" i="12"/>
  <c r="Q1069" i="12"/>
  <c r="V1069" i="12"/>
  <c r="G1074" i="12"/>
  <c r="M1074" i="12" s="1"/>
  <c r="I1074" i="12"/>
  <c r="K1074" i="12"/>
  <c r="O1074" i="12"/>
  <c r="Q1074" i="12"/>
  <c r="V1074" i="12"/>
  <c r="G1077" i="12"/>
  <c r="M1077" i="12" s="1"/>
  <c r="I1077" i="12"/>
  <c r="K1077" i="12"/>
  <c r="O1077" i="12"/>
  <c r="Q1077" i="12"/>
  <c r="V1077" i="12"/>
  <c r="G1079" i="12"/>
  <c r="M1079" i="12" s="1"/>
  <c r="I1079" i="12"/>
  <c r="K1079" i="12"/>
  <c r="O1079" i="12"/>
  <c r="Q1079" i="12"/>
  <c r="V1079" i="12"/>
  <c r="G1081" i="12"/>
  <c r="M1081" i="12" s="1"/>
  <c r="I1081" i="12"/>
  <c r="K1081" i="12"/>
  <c r="O1081" i="12"/>
  <c r="Q1081" i="12"/>
  <c r="V1081" i="12"/>
  <c r="G1084" i="12"/>
  <c r="M1084" i="12" s="1"/>
  <c r="I1084" i="12"/>
  <c r="K1084" i="12"/>
  <c r="O1084" i="12"/>
  <c r="Q1084" i="12"/>
  <c r="V1084" i="12"/>
  <c r="G1087" i="12"/>
  <c r="M1087" i="12" s="1"/>
  <c r="I1087" i="12"/>
  <c r="K1087" i="12"/>
  <c r="O1087" i="12"/>
  <c r="Q1087" i="12"/>
  <c r="V1087" i="12"/>
  <c r="G1091" i="12"/>
  <c r="I1091" i="12"/>
  <c r="K1091" i="12"/>
  <c r="M1091" i="12"/>
  <c r="O1091" i="12"/>
  <c r="Q1091" i="12"/>
  <c r="V1091" i="12"/>
  <c r="G1093" i="12"/>
  <c r="I1093" i="12"/>
  <c r="K1093" i="12"/>
  <c r="M1093" i="12"/>
  <c r="O1093" i="12"/>
  <c r="Q1093" i="12"/>
  <c r="V1093" i="12"/>
  <c r="G1096" i="12"/>
  <c r="M1096" i="12" s="1"/>
  <c r="I1096" i="12"/>
  <c r="K1096" i="12"/>
  <c r="O1096" i="12"/>
  <c r="Q1096" i="12"/>
  <c r="V1096" i="12"/>
  <c r="G1099" i="12"/>
  <c r="M1099" i="12" s="1"/>
  <c r="I1099" i="12"/>
  <c r="K1099" i="12"/>
  <c r="O1099" i="12"/>
  <c r="Q1099" i="12"/>
  <c r="V1099" i="12"/>
  <c r="G1102" i="12"/>
  <c r="M1102" i="12" s="1"/>
  <c r="I1102" i="12"/>
  <c r="K1102" i="12"/>
  <c r="O1102" i="12"/>
  <c r="Q1102" i="12"/>
  <c r="V1102" i="12"/>
  <c r="G1105" i="12"/>
  <c r="M1105" i="12" s="1"/>
  <c r="I1105" i="12"/>
  <c r="K1105" i="12"/>
  <c r="O1105" i="12"/>
  <c r="Q1105" i="12"/>
  <c r="V1105" i="12"/>
  <c r="G1108" i="12"/>
  <c r="M1108" i="12" s="1"/>
  <c r="I1108" i="12"/>
  <c r="K1108" i="12"/>
  <c r="O1108" i="12"/>
  <c r="Q1108" i="12"/>
  <c r="V1108" i="12"/>
  <c r="G1111" i="12"/>
  <c r="M1111" i="12" s="1"/>
  <c r="I1111" i="12"/>
  <c r="K1111" i="12"/>
  <c r="O1111" i="12"/>
  <c r="Q1111" i="12"/>
  <c r="V1111" i="12"/>
  <c r="G1114" i="12"/>
  <c r="M1114" i="12" s="1"/>
  <c r="I1114" i="12"/>
  <c r="K1114" i="12"/>
  <c r="O1114" i="12"/>
  <c r="Q1114" i="12"/>
  <c r="V1114" i="12"/>
  <c r="G1118" i="12"/>
  <c r="M1118" i="12" s="1"/>
  <c r="I1118" i="12"/>
  <c r="K1118" i="12"/>
  <c r="O1118" i="12"/>
  <c r="Q1118" i="12"/>
  <c r="V1118" i="12"/>
  <c r="G1121" i="12"/>
  <c r="G1120" i="12" s="1"/>
  <c r="I154" i="1" s="1"/>
  <c r="I1121" i="12"/>
  <c r="K1121" i="12"/>
  <c r="O1121" i="12"/>
  <c r="Q1121" i="12"/>
  <c r="V1121" i="12"/>
  <c r="G1123" i="12"/>
  <c r="M1123" i="12" s="1"/>
  <c r="I1123" i="12"/>
  <c r="K1123" i="12"/>
  <c r="O1123" i="12"/>
  <c r="Q1123" i="12"/>
  <c r="V1123" i="12"/>
  <c r="G1126" i="12"/>
  <c r="M1126" i="12" s="1"/>
  <c r="I1126" i="12"/>
  <c r="K1126" i="12"/>
  <c r="O1126" i="12"/>
  <c r="Q1126" i="12"/>
  <c r="V1126" i="12"/>
  <c r="G1127" i="12"/>
  <c r="M1127" i="12" s="1"/>
  <c r="I1127" i="12"/>
  <c r="K1127" i="12"/>
  <c r="O1127" i="12"/>
  <c r="Q1127" i="12"/>
  <c r="V1127" i="12"/>
  <c r="G1128" i="12"/>
  <c r="M1128" i="12" s="1"/>
  <c r="I1128" i="12"/>
  <c r="K1128" i="12"/>
  <c r="O1128" i="12"/>
  <c r="Q1128" i="12"/>
  <c r="V1128" i="12"/>
  <c r="G1131" i="12"/>
  <c r="M1131" i="12" s="1"/>
  <c r="I1131" i="12"/>
  <c r="K1131" i="12"/>
  <c r="O1131" i="12"/>
  <c r="Q1131" i="12"/>
  <c r="V1131" i="12"/>
  <c r="G1132" i="12"/>
  <c r="M1132" i="12" s="1"/>
  <c r="I1132" i="12"/>
  <c r="K1132" i="12"/>
  <c r="O1132" i="12"/>
  <c r="Q1132" i="12"/>
  <c r="V1132" i="12"/>
  <c r="G1133" i="12"/>
  <c r="I1133" i="12"/>
  <c r="K1133" i="12"/>
  <c r="M1133" i="12"/>
  <c r="O1133" i="12"/>
  <c r="O1125" i="12" s="1"/>
  <c r="Q1133" i="12"/>
  <c r="V1133" i="12"/>
  <c r="G1136" i="12"/>
  <c r="M1136" i="12" s="1"/>
  <c r="I1136" i="12"/>
  <c r="K1136" i="12"/>
  <c r="O1136" i="12"/>
  <c r="Q1136" i="12"/>
  <c r="V1136" i="12"/>
  <c r="V1135" i="12" s="1"/>
  <c r="G1137" i="12"/>
  <c r="M1137" i="12" s="1"/>
  <c r="I1137" i="12"/>
  <c r="K1137" i="12"/>
  <c r="O1137" i="12"/>
  <c r="Q1137" i="12"/>
  <c r="V1137" i="12"/>
  <c r="G1140" i="12"/>
  <c r="M1140" i="12" s="1"/>
  <c r="I1140" i="12"/>
  <c r="K1140" i="12"/>
  <c r="O1140" i="12"/>
  <c r="Q1140" i="12"/>
  <c r="V1140" i="12"/>
  <c r="G1143" i="12"/>
  <c r="M1143" i="12" s="1"/>
  <c r="I1143" i="12"/>
  <c r="K1143" i="12"/>
  <c r="O1143" i="12"/>
  <c r="Q1143" i="12"/>
  <c r="V1143" i="12"/>
  <c r="G1145" i="12"/>
  <c r="M1145" i="12" s="1"/>
  <c r="I1145" i="12"/>
  <c r="K1145" i="12"/>
  <c r="O1145" i="12"/>
  <c r="Q1145" i="12"/>
  <c r="V1145" i="12"/>
  <c r="G1148" i="12"/>
  <c r="M1148" i="12" s="1"/>
  <c r="I1148" i="12"/>
  <c r="K1148" i="12"/>
  <c r="O1148" i="12"/>
  <c r="Q1148" i="12"/>
  <c r="V1148" i="12"/>
  <c r="G1151" i="12"/>
  <c r="M1151" i="12" s="1"/>
  <c r="I1151" i="12"/>
  <c r="K1151" i="12"/>
  <c r="O1151" i="12"/>
  <c r="Q1151" i="12"/>
  <c r="V1151" i="12"/>
  <c r="G1155" i="12"/>
  <c r="M1155" i="12" s="1"/>
  <c r="I1155" i="12"/>
  <c r="K1155" i="12"/>
  <c r="O1155" i="12"/>
  <c r="Q1155" i="12"/>
  <c r="V1155" i="12"/>
  <c r="G1159" i="12"/>
  <c r="I1159" i="12"/>
  <c r="K1159" i="12"/>
  <c r="M1159" i="12"/>
  <c r="O1159" i="12"/>
  <c r="Q1159" i="12"/>
  <c r="V1159" i="12"/>
  <c r="G1161" i="12"/>
  <c r="I1161" i="12"/>
  <c r="K1161" i="12"/>
  <c r="M1161" i="12"/>
  <c r="O1161" i="12"/>
  <c r="Q1161" i="12"/>
  <c r="V1161" i="12"/>
  <c r="G1163" i="12"/>
  <c r="I1163" i="12"/>
  <c r="K1163" i="12"/>
  <c r="M1163" i="12"/>
  <c r="O1163" i="12"/>
  <c r="Q1163" i="12"/>
  <c r="V1163" i="12"/>
  <c r="G1166" i="12"/>
  <c r="M1166" i="12" s="1"/>
  <c r="I1166" i="12"/>
  <c r="K1166" i="12"/>
  <c r="O1166" i="12"/>
  <c r="Q1166" i="12"/>
  <c r="V1166" i="12"/>
  <c r="G1168" i="12"/>
  <c r="M1168" i="12" s="1"/>
  <c r="I1168" i="12"/>
  <c r="K1168" i="12"/>
  <c r="O1168" i="12"/>
  <c r="Q1168" i="12"/>
  <c r="V1168" i="12"/>
  <c r="G1174" i="12"/>
  <c r="M1174" i="12" s="1"/>
  <c r="I1174" i="12"/>
  <c r="K1174" i="12"/>
  <c r="O1174" i="12"/>
  <c r="Q1174" i="12"/>
  <c r="V1174" i="12"/>
  <c r="G1176" i="12"/>
  <c r="M1176" i="12" s="1"/>
  <c r="I1176" i="12"/>
  <c r="K1176" i="12"/>
  <c r="O1176" i="12"/>
  <c r="Q1176" i="12"/>
  <c r="V1176" i="12"/>
  <c r="G1177" i="12"/>
  <c r="M1177" i="12" s="1"/>
  <c r="I1177" i="12"/>
  <c r="K1177" i="12"/>
  <c r="O1177" i="12"/>
  <c r="Q1177" i="12"/>
  <c r="V1177" i="12"/>
  <c r="G1185" i="12"/>
  <c r="M1185" i="12" s="1"/>
  <c r="I1185" i="12"/>
  <c r="K1185" i="12"/>
  <c r="O1185" i="12"/>
  <c r="Q1185" i="12"/>
  <c r="V1185" i="12"/>
  <c r="G1186" i="12"/>
  <c r="M1186" i="12" s="1"/>
  <c r="I1186" i="12"/>
  <c r="K1186" i="12"/>
  <c r="O1186" i="12"/>
  <c r="Q1186" i="12"/>
  <c r="V1186" i="12"/>
  <c r="G1189" i="12"/>
  <c r="M1189" i="12" s="1"/>
  <c r="I1189" i="12"/>
  <c r="K1189" i="12"/>
  <c r="O1189" i="12"/>
  <c r="Q1189" i="12"/>
  <c r="V1189" i="12"/>
  <c r="G1190" i="12"/>
  <c r="M1190" i="12" s="1"/>
  <c r="I1190" i="12"/>
  <c r="K1190" i="12"/>
  <c r="O1190" i="12"/>
  <c r="Q1190" i="12"/>
  <c r="V1190" i="12"/>
  <c r="G1195" i="12"/>
  <c r="I1195" i="12"/>
  <c r="K1195" i="12"/>
  <c r="M1195" i="12"/>
  <c r="O1195" i="12"/>
  <c r="Q1195" i="12"/>
  <c r="V1195" i="12"/>
  <c r="G1200" i="12"/>
  <c r="M1200" i="12" s="1"/>
  <c r="I1200" i="12"/>
  <c r="K1200" i="12"/>
  <c r="O1200" i="12"/>
  <c r="Q1200" i="12"/>
  <c r="V1200" i="12"/>
  <c r="G1202" i="12"/>
  <c r="M1202" i="12" s="1"/>
  <c r="I1202" i="12"/>
  <c r="K1202" i="12"/>
  <c r="O1202" i="12"/>
  <c r="Q1202" i="12"/>
  <c r="V1202" i="12"/>
  <c r="G1204" i="12"/>
  <c r="M1204" i="12" s="1"/>
  <c r="I1204" i="12"/>
  <c r="K1204" i="12"/>
  <c r="O1204" i="12"/>
  <c r="Q1204" i="12"/>
  <c r="V1204" i="12"/>
  <c r="G1207" i="12"/>
  <c r="M1207" i="12" s="1"/>
  <c r="I1207" i="12"/>
  <c r="K1207" i="12"/>
  <c r="O1207" i="12"/>
  <c r="Q1207" i="12"/>
  <c r="V1207" i="12"/>
  <c r="G1210" i="12"/>
  <c r="I1210" i="12"/>
  <c r="K1210" i="12"/>
  <c r="O1210" i="12"/>
  <c r="Q1210" i="12"/>
  <c r="V1210" i="12"/>
  <c r="G1219" i="12"/>
  <c r="I1219" i="12"/>
  <c r="K1219" i="12"/>
  <c r="M1219" i="12"/>
  <c r="O1219" i="12"/>
  <c r="Q1219" i="12"/>
  <c r="V1219" i="12"/>
  <c r="G1220" i="12"/>
  <c r="M1220" i="12" s="1"/>
  <c r="I1220" i="12"/>
  <c r="K1220" i="12"/>
  <c r="O1220" i="12"/>
  <c r="Q1220" i="12"/>
  <c r="V1220" i="12"/>
  <c r="G1233" i="12"/>
  <c r="M1233" i="12" s="1"/>
  <c r="I1233" i="12"/>
  <c r="K1233" i="12"/>
  <c r="O1233" i="12"/>
  <c r="Q1233" i="12"/>
  <c r="V1233" i="12"/>
  <c r="G1236" i="12"/>
  <c r="M1236" i="12" s="1"/>
  <c r="I1236" i="12"/>
  <c r="K1236" i="12"/>
  <c r="O1236" i="12"/>
  <c r="Q1236" i="12"/>
  <c r="V1236" i="12"/>
  <c r="G1237" i="12"/>
  <c r="I1237" i="12"/>
  <c r="K1237" i="12"/>
  <c r="M1237" i="12"/>
  <c r="O1237" i="12"/>
  <c r="Q1237" i="12"/>
  <c r="V1237" i="12"/>
  <c r="G1240" i="12"/>
  <c r="I1240" i="12"/>
  <c r="K1240" i="12"/>
  <c r="M1240" i="12"/>
  <c r="O1240" i="12"/>
  <c r="Q1240" i="12"/>
  <c r="V1240" i="12"/>
  <c r="G1242" i="12"/>
  <c r="M1242" i="12" s="1"/>
  <c r="I1242" i="12"/>
  <c r="K1242" i="12"/>
  <c r="O1242" i="12"/>
  <c r="Q1242" i="12"/>
  <c r="V1242" i="12"/>
  <c r="G1244" i="12"/>
  <c r="M1244" i="12" s="1"/>
  <c r="I1244" i="12"/>
  <c r="K1244" i="12"/>
  <c r="O1244" i="12"/>
  <c r="Q1244" i="12"/>
  <c r="V1244" i="12"/>
  <c r="G1246" i="12"/>
  <c r="M1246" i="12" s="1"/>
  <c r="I1246" i="12"/>
  <c r="K1246" i="12"/>
  <c r="O1246" i="12"/>
  <c r="Q1246" i="12"/>
  <c r="V1246" i="12"/>
  <c r="G1248" i="12"/>
  <c r="M1248" i="12" s="1"/>
  <c r="I1248" i="12"/>
  <c r="K1248" i="12"/>
  <c r="O1248" i="12"/>
  <c r="Q1248" i="12"/>
  <c r="V1248" i="12"/>
  <c r="G1249" i="12"/>
  <c r="M1249" i="12" s="1"/>
  <c r="I1249" i="12"/>
  <c r="K1249" i="12"/>
  <c r="O1249" i="12"/>
  <c r="Q1249" i="12"/>
  <c r="V1249" i="12"/>
  <c r="G1252" i="12"/>
  <c r="I1252" i="12"/>
  <c r="K1252" i="12"/>
  <c r="M1252" i="12"/>
  <c r="O1252" i="12"/>
  <c r="Q1252" i="12"/>
  <c r="V1252" i="12"/>
  <c r="G1253" i="12"/>
  <c r="M1253" i="12" s="1"/>
  <c r="I1253" i="12"/>
  <c r="K1253" i="12"/>
  <c r="O1253" i="12"/>
  <c r="Q1253" i="12"/>
  <c r="V1253" i="12"/>
  <c r="G1254" i="12"/>
  <c r="M1254" i="12" s="1"/>
  <c r="I1254" i="12"/>
  <c r="K1254" i="12"/>
  <c r="O1254" i="12"/>
  <c r="Q1254" i="12"/>
  <c r="V1254" i="12"/>
  <c r="G1255" i="12"/>
  <c r="M1255" i="12" s="1"/>
  <c r="I1255" i="12"/>
  <c r="K1255" i="12"/>
  <c r="O1255" i="12"/>
  <c r="Q1255" i="12"/>
  <c r="V1255" i="12"/>
  <c r="G1262" i="12"/>
  <c r="I1262" i="12"/>
  <c r="K1262" i="12"/>
  <c r="M1262" i="12"/>
  <c r="O1262" i="12"/>
  <c r="Q1262" i="12"/>
  <c r="V1262" i="12"/>
  <c r="G1263" i="12"/>
  <c r="M1263" i="12" s="1"/>
  <c r="I1263" i="12"/>
  <c r="K1263" i="12"/>
  <c r="O1263" i="12"/>
  <c r="Q1263" i="12"/>
  <c r="V1263" i="12"/>
  <c r="G1264" i="12"/>
  <c r="M1264" i="12" s="1"/>
  <c r="I1264" i="12"/>
  <c r="K1264" i="12"/>
  <c r="O1264" i="12"/>
  <c r="Q1264" i="12"/>
  <c r="V1264" i="12"/>
  <c r="G1267" i="12"/>
  <c r="M1267" i="12" s="1"/>
  <c r="I1267" i="12"/>
  <c r="K1267" i="12"/>
  <c r="O1267" i="12"/>
  <c r="Q1267" i="12"/>
  <c r="V1267" i="12"/>
  <c r="G1268" i="12"/>
  <c r="M1268" i="12" s="1"/>
  <c r="I1268" i="12"/>
  <c r="K1268" i="12"/>
  <c r="O1268" i="12"/>
  <c r="Q1268" i="12"/>
  <c r="V1268" i="12"/>
  <c r="G1269" i="12"/>
  <c r="M1269" i="12" s="1"/>
  <c r="I1269" i="12"/>
  <c r="K1269" i="12"/>
  <c r="O1269" i="12"/>
  <c r="Q1269" i="12"/>
  <c r="V1269" i="12"/>
  <c r="G1274" i="12"/>
  <c r="I1274" i="12"/>
  <c r="K1274" i="12"/>
  <c r="M1274" i="12"/>
  <c r="O1274" i="12"/>
  <c r="Q1274" i="12"/>
  <c r="V1274" i="12"/>
  <c r="G1278" i="12"/>
  <c r="I1278" i="12"/>
  <c r="K1278" i="12"/>
  <c r="M1278" i="12"/>
  <c r="O1278" i="12"/>
  <c r="Q1278" i="12"/>
  <c r="V1278" i="12"/>
  <c r="G1280" i="12"/>
  <c r="M1280" i="12" s="1"/>
  <c r="I1280" i="12"/>
  <c r="K1280" i="12"/>
  <c r="O1280" i="12"/>
  <c r="Q1280" i="12"/>
  <c r="V1280" i="12"/>
  <c r="G1286" i="12"/>
  <c r="M1286" i="12" s="1"/>
  <c r="I1286" i="12"/>
  <c r="K1286" i="12"/>
  <c r="O1286" i="12"/>
  <c r="Q1286" i="12"/>
  <c r="V1286" i="12"/>
  <c r="G1292" i="12"/>
  <c r="M1292" i="12" s="1"/>
  <c r="I1292" i="12"/>
  <c r="K1292" i="12"/>
  <c r="O1292" i="12"/>
  <c r="Q1292" i="12"/>
  <c r="V1292" i="12"/>
  <c r="G1295" i="12"/>
  <c r="M1295" i="12" s="1"/>
  <c r="I1295" i="12"/>
  <c r="K1295" i="12"/>
  <c r="O1295" i="12"/>
  <c r="Q1295" i="12"/>
  <c r="V1295" i="12"/>
  <c r="G1297" i="12"/>
  <c r="M1297" i="12" s="1"/>
  <c r="I1297" i="12"/>
  <c r="K1297" i="12"/>
  <c r="O1297" i="12"/>
  <c r="Q1297" i="12"/>
  <c r="V1297" i="12"/>
  <c r="G1300" i="12"/>
  <c r="M1300" i="12" s="1"/>
  <c r="I1300" i="12"/>
  <c r="K1300" i="12"/>
  <c r="O1300" i="12"/>
  <c r="Q1300" i="12"/>
  <c r="V1300" i="12"/>
  <c r="G1302" i="12"/>
  <c r="M1302" i="12" s="1"/>
  <c r="I1302" i="12"/>
  <c r="K1302" i="12"/>
  <c r="O1302" i="12"/>
  <c r="Q1302" i="12"/>
  <c r="V1302" i="12"/>
  <c r="G1305" i="12"/>
  <c r="M1305" i="12" s="1"/>
  <c r="I1305" i="12"/>
  <c r="K1305" i="12"/>
  <c r="O1305" i="12"/>
  <c r="Q1305" i="12"/>
  <c r="V1305" i="12"/>
  <c r="G1308" i="12"/>
  <c r="M1308" i="12" s="1"/>
  <c r="I1308" i="12"/>
  <c r="K1308" i="12"/>
  <c r="O1308" i="12"/>
  <c r="Q1308" i="12"/>
  <c r="V1308" i="12"/>
  <c r="G1309" i="12"/>
  <c r="I1309" i="12"/>
  <c r="K1309" i="12"/>
  <c r="M1309" i="12"/>
  <c r="O1309" i="12"/>
  <c r="Q1309" i="12"/>
  <c r="V1309" i="12"/>
  <c r="G1310" i="12"/>
  <c r="M1310" i="12" s="1"/>
  <c r="I1310" i="12"/>
  <c r="K1310" i="12"/>
  <c r="O1310" i="12"/>
  <c r="Q1310" i="12"/>
  <c r="V1310" i="12"/>
  <c r="G1311" i="12"/>
  <c r="I1311" i="12"/>
  <c r="K1311" i="12"/>
  <c r="M1311" i="12"/>
  <c r="O1311" i="12"/>
  <c r="Q1311" i="12"/>
  <c r="V1311" i="12"/>
  <c r="G1312" i="12"/>
  <c r="M1312" i="12" s="1"/>
  <c r="I1312" i="12"/>
  <c r="K1312" i="12"/>
  <c r="O1312" i="12"/>
  <c r="Q1312" i="12"/>
  <c r="V1312" i="12"/>
  <c r="G1313" i="12"/>
  <c r="M1313" i="12" s="1"/>
  <c r="I1313" i="12"/>
  <c r="K1313" i="12"/>
  <c r="O1313" i="12"/>
  <c r="Q1313" i="12"/>
  <c r="V1313" i="12"/>
  <c r="G1315" i="12"/>
  <c r="M1315" i="12" s="1"/>
  <c r="I1315" i="12"/>
  <c r="K1315" i="12"/>
  <c r="O1315" i="12"/>
  <c r="Q1315" i="12"/>
  <c r="V1315" i="12"/>
  <c r="G1316" i="12"/>
  <c r="M1316" i="12" s="1"/>
  <c r="I1316" i="12"/>
  <c r="K1316" i="12"/>
  <c r="O1316" i="12"/>
  <c r="Q1316" i="12"/>
  <c r="V1316" i="12"/>
  <c r="G1317" i="12"/>
  <c r="M1317" i="12" s="1"/>
  <c r="I1317" i="12"/>
  <c r="K1317" i="12"/>
  <c r="O1317" i="12"/>
  <c r="Q1317" i="12"/>
  <c r="V1317" i="12"/>
  <c r="G1320" i="12"/>
  <c r="I1320" i="12"/>
  <c r="K1320" i="12"/>
  <c r="O1320" i="12"/>
  <c r="Q1320" i="12"/>
  <c r="V1320" i="12"/>
  <c r="G1325" i="12"/>
  <c r="M1325" i="12" s="1"/>
  <c r="I1325" i="12"/>
  <c r="K1325" i="12"/>
  <c r="O1325" i="12"/>
  <c r="Q1325" i="12"/>
  <c r="V1325" i="12"/>
  <c r="G1327" i="12"/>
  <c r="M1327" i="12" s="1"/>
  <c r="I1327" i="12"/>
  <c r="K1327" i="12"/>
  <c r="O1327" i="12"/>
  <c r="Q1327" i="12"/>
  <c r="V1327" i="12"/>
  <c r="G1331" i="12"/>
  <c r="I1331" i="12"/>
  <c r="K1331" i="12"/>
  <c r="M1331" i="12"/>
  <c r="O1331" i="12"/>
  <c r="Q1331" i="12"/>
  <c r="V1331" i="12"/>
  <c r="G1333" i="12"/>
  <c r="I1333" i="12"/>
  <c r="K1333" i="12"/>
  <c r="M1333" i="12"/>
  <c r="O1333" i="12"/>
  <c r="Q1333" i="12"/>
  <c r="V1333" i="12"/>
  <c r="G1342" i="12"/>
  <c r="I1342" i="12"/>
  <c r="K1342" i="12"/>
  <c r="M1342" i="12"/>
  <c r="O1342" i="12"/>
  <c r="Q1342" i="12"/>
  <c r="V1342" i="12"/>
  <c r="G1345" i="12"/>
  <c r="M1345" i="12" s="1"/>
  <c r="I1345" i="12"/>
  <c r="K1345" i="12"/>
  <c r="O1345" i="12"/>
  <c r="Q1345" i="12"/>
  <c r="V1345" i="12"/>
  <c r="G1352" i="12"/>
  <c r="M1352" i="12" s="1"/>
  <c r="I1352" i="12"/>
  <c r="K1352" i="12"/>
  <c r="O1352" i="12"/>
  <c r="Q1352" i="12"/>
  <c r="V1352" i="12"/>
  <c r="G1356" i="12"/>
  <c r="M1356" i="12" s="1"/>
  <c r="I1356" i="12"/>
  <c r="K1356" i="12"/>
  <c r="O1356" i="12"/>
  <c r="Q1356" i="12"/>
  <c r="V1356" i="12"/>
  <c r="G1359" i="12"/>
  <c r="M1359" i="12" s="1"/>
  <c r="I1359" i="12"/>
  <c r="K1359" i="12"/>
  <c r="O1359" i="12"/>
  <c r="Q1359" i="12"/>
  <c r="V1359" i="12"/>
  <c r="G1361" i="12"/>
  <c r="M1361" i="12" s="1"/>
  <c r="I1361" i="12"/>
  <c r="K1361" i="12"/>
  <c r="O1361" i="12"/>
  <c r="Q1361" i="12"/>
  <c r="V1361" i="12"/>
  <c r="G1362" i="12"/>
  <c r="M1362" i="12" s="1"/>
  <c r="I1362" i="12"/>
  <c r="K1362" i="12"/>
  <c r="O1362" i="12"/>
  <c r="Q1362" i="12"/>
  <c r="V1362" i="12"/>
  <c r="G1363" i="12"/>
  <c r="M1363" i="12" s="1"/>
  <c r="I1363" i="12"/>
  <c r="K1363" i="12"/>
  <c r="O1363" i="12"/>
  <c r="Q1363" i="12"/>
  <c r="V1363" i="12"/>
  <c r="G1365" i="12"/>
  <c r="M1365" i="12" s="1"/>
  <c r="I1365" i="12"/>
  <c r="K1365" i="12"/>
  <c r="O1365" i="12"/>
  <c r="Q1365" i="12"/>
  <c r="V1365" i="12"/>
  <c r="G1369" i="12"/>
  <c r="M1369" i="12" s="1"/>
  <c r="I1369" i="12"/>
  <c r="K1369" i="12"/>
  <c r="O1369" i="12"/>
  <c r="Q1369" i="12"/>
  <c r="V1369" i="12"/>
  <c r="G1373" i="12"/>
  <c r="I1373" i="12"/>
  <c r="K1373" i="12"/>
  <c r="M1373" i="12"/>
  <c r="O1373" i="12"/>
  <c r="Q1373" i="12"/>
  <c r="V1373" i="12"/>
  <c r="G1374" i="12"/>
  <c r="M1374" i="12" s="1"/>
  <c r="I1374" i="12"/>
  <c r="K1374" i="12"/>
  <c r="O1374" i="12"/>
  <c r="Q1374" i="12"/>
  <c r="V1374" i="12"/>
  <c r="G1376" i="12"/>
  <c r="M1376" i="12" s="1"/>
  <c r="I1376" i="12"/>
  <c r="K1376" i="12"/>
  <c r="O1376" i="12"/>
  <c r="Q1376" i="12"/>
  <c r="V1376" i="12"/>
  <c r="G1377" i="12"/>
  <c r="M1377" i="12" s="1"/>
  <c r="I1377" i="12"/>
  <c r="K1377" i="12"/>
  <c r="O1377" i="12"/>
  <c r="Q1377" i="12"/>
  <c r="V1377" i="12"/>
  <c r="G1380" i="12"/>
  <c r="I1380" i="12"/>
  <c r="I1379" i="12" s="1"/>
  <c r="K1380" i="12"/>
  <c r="O1380" i="12"/>
  <c r="Q1380" i="12"/>
  <c r="V1380" i="12"/>
  <c r="G1385" i="12"/>
  <c r="M1385" i="12" s="1"/>
  <c r="I1385" i="12"/>
  <c r="K1385" i="12"/>
  <c r="O1385" i="12"/>
  <c r="Q1385" i="12"/>
  <c r="V1385" i="12"/>
  <c r="G1388" i="12"/>
  <c r="I1388" i="12"/>
  <c r="K1388" i="12"/>
  <c r="M1388" i="12"/>
  <c r="O1388" i="12"/>
  <c r="Q1388" i="12"/>
  <c r="V1388" i="12"/>
  <c r="G1391" i="12"/>
  <c r="I1391" i="12"/>
  <c r="K1391" i="12"/>
  <c r="M1391" i="12"/>
  <c r="O1391" i="12"/>
  <c r="Q1391" i="12"/>
  <c r="V1391" i="12"/>
  <c r="G1394" i="12"/>
  <c r="M1394" i="12" s="1"/>
  <c r="I1394" i="12"/>
  <c r="K1394" i="12"/>
  <c r="O1394" i="12"/>
  <c r="Q1394" i="12"/>
  <c r="V1394" i="12"/>
  <c r="G1397" i="12"/>
  <c r="M1397" i="12" s="1"/>
  <c r="I1397" i="12"/>
  <c r="K1397" i="12"/>
  <c r="K1396" i="12" s="1"/>
  <c r="O1397" i="12"/>
  <c r="Q1397" i="12"/>
  <c r="V1397" i="12"/>
  <c r="G1398" i="12"/>
  <c r="M1398" i="12" s="1"/>
  <c r="I1398" i="12"/>
  <c r="K1398" i="12"/>
  <c r="O1398" i="12"/>
  <c r="Q1398" i="12"/>
  <c r="V1398" i="12"/>
  <c r="G1401" i="12"/>
  <c r="I1401" i="12"/>
  <c r="K1401" i="12"/>
  <c r="M1401" i="12"/>
  <c r="O1401" i="12"/>
  <c r="Q1401" i="12"/>
  <c r="V1401" i="12"/>
  <c r="G1404" i="12"/>
  <c r="I1404" i="12"/>
  <c r="K1404" i="12"/>
  <c r="M1404" i="12"/>
  <c r="O1404" i="12"/>
  <c r="O1403" i="12" s="1"/>
  <c r="Q1404" i="12"/>
  <c r="V1404" i="12"/>
  <c r="G1406" i="12"/>
  <c r="M1406" i="12" s="1"/>
  <c r="I1406" i="12"/>
  <c r="K1406" i="12"/>
  <c r="O1406" i="12"/>
  <c r="Q1406" i="12"/>
  <c r="V1406" i="12"/>
  <c r="G1408" i="12"/>
  <c r="M1408" i="12" s="1"/>
  <c r="I1408" i="12"/>
  <c r="K1408" i="12"/>
  <c r="O1408" i="12"/>
  <c r="Q1408" i="12"/>
  <c r="V1408" i="12"/>
  <c r="G1426" i="12"/>
  <c r="M1426" i="12" s="1"/>
  <c r="I1426" i="12"/>
  <c r="K1426" i="12"/>
  <c r="O1426" i="12"/>
  <c r="Q1426" i="12"/>
  <c r="V1426" i="12"/>
  <c r="G1429" i="12"/>
  <c r="M1429" i="12" s="1"/>
  <c r="I1429" i="12"/>
  <c r="K1429" i="12"/>
  <c r="O1429" i="12"/>
  <c r="Q1429" i="12"/>
  <c r="V1429" i="12"/>
  <c r="G1433" i="12"/>
  <c r="M1433" i="12" s="1"/>
  <c r="I1433" i="12"/>
  <c r="K1433" i="12"/>
  <c r="O1433" i="12"/>
  <c r="Q1433" i="12"/>
  <c r="V1433" i="12"/>
  <c r="G1436" i="12"/>
  <c r="M1436" i="12" s="1"/>
  <c r="I1436" i="12"/>
  <c r="K1436" i="12"/>
  <c r="K1435" i="12" s="1"/>
  <c r="O1436" i="12"/>
  <c r="Q1436" i="12"/>
  <c r="V1436" i="12"/>
  <c r="G1453" i="12"/>
  <c r="M1453" i="12" s="1"/>
  <c r="I1453" i="12"/>
  <c r="K1453" i="12"/>
  <c r="O1453" i="12"/>
  <c r="Q1453" i="12"/>
  <c r="V1453" i="12"/>
  <c r="G1472" i="12"/>
  <c r="I1472" i="12"/>
  <c r="K1472" i="12"/>
  <c r="M1472" i="12"/>
  <c r="O1472" i="12"/>
  <c r="Q1472" i="12"/>
  <c r="V1472" i="12"/>
  <c r="G1475" i="12"/>
  <c r="M1475" i="12" s="1"/>
  <c r="I1475" i="12"/>
  <c r="K1475" i="12"/>
  <c r="O1475" i="12"/>
  <c r="Q1475" i="12"/>
  <c r="V1475" i="12"/>
  <c r="G1477" i="12"/>
  <c r="M1477" i="12" s="1"/>
  <c r="I1477" i="12"/>
  <c r="K1477" i="12"/>
  <c r="K1476" i="12" s="1"/>
  <c r="O1477" i="12"/>
  <c r="Q1477" i="12"/>
  <c r="V1477" i="12"/>
  <c r="V1476" i="12" s="1"/>
  <c r="G1482" i="12"/>
  <c r="M1482" i="12" s="1"/>
  <c r="I1482" i="12"/>
  <c r="K1482" i="12"/>
  <c r="O1482" i="12"/>
  <c r="Q1482" i="12"/>
  <c r="V1482" i="12"/>
  <c r="G1484" i="12"/>
  <c r="M1484" i="12" s="1"/>
  <c r="I1484" i="12"/>
  <c r="K1484" i="12"/>
  <c r="O1484" i="12"/>
  <c r="Q1484" i="12"/>
  <c r="V1484" i="12"/>
  <c r="G1486" i="12"/>
  <c r="M1486" i="12" s="1"/>
  <c r="I1486" i="12"/>
  <c r="K1486" i="12"/>
  <c r="O1486" i="12"/>
  <c r="Q1486" i="12"/>
  <c r="V1486" i="12"/>
  <c r="G1489" i="12"/>
  <c r="G1488" i="12" s="1"/>
  <c r="I1489" i="12"/>
  <c r="I1488" i="12" s="1"/>
  <c r="K1489" i="12"/>
  <c r="M1489" i="12"/>
  <c r="O1489" i="12"/>
  <c r="Q1489" i="12"/>
  <c r="Q1488" i="12" s="1"/>
  <c r="V1489" i="12"/>
  <c r="G1495" i="12"/>
  <c r="M1495" i="12" s="1"/>
  <c r="I1495" i="12"/>
  <c r="K1495" i="12"/>
  <c r="O1495" i="12"/>
  <c r="Q1495" i="12"/>
  <c r="V1495" i="12"/>
  <c r="G1498" i="12"/>
  <c r="M1498" i="12" s="1"/>
  <c r="I1498" i="12"/>
  <c r="K1498" i="12"/>
  <c r="O1498" i="12"/>
  <c r="Q1498" i="12"/>
  <c r="V1498" i="12"/>
  <c r="G1500" i="12"/>
  <c r="M1500" i="12" s="1"/>
  <c r="I1500" i="12"/>
  <c r="K1500" i="12"/>
  <c r="O1500" i="12"/>
  <c r="Q1500" i="12"/>
  <c r="V1500" i="12"/>
  <c r="G1502" i="12"/>
  <c r="M1502" i="12" s="1"/>
  <c r="I1502" i="12"/>
  <c r="K1502" i="12"/>
  <c r="O1502" i="12"/>
  <c r="Q1502" i="12"/>
  <c r="V1502" i="12"/>
  <c r="G1505" i="12"/>
  <c r="G1504" i="12" s="1"/>
  <c r="I182" i="1" s="1"/>
  <c r="I1505" i="12"/>
  <c r="I1504" i="12" s="1"/>
  <c r="K1505" i="12"/>
  <c r="K1504" i="12" s="1"/>
  <c r="M1505" i="12"/>
  <c r="M1504" i="12" s="1"/>
  <c r="O1505" i="12"/>
  <c r="O1504" i="12" s="1"/>
  <c r="Q1505" i="12"/>
  <c r="Q1504" i="12" s="1"/>
  <c r="V1505" i="12"/>
  <c r="V1504" i="12" s="1"/>
  <c r="G1507" i="12"/>
  <c r="I1507" i="12"/>
  <c r="K1507" i="12"/>
  <c r="O1507" i="12"/>
  <c r="Q1507" i="12"/>
  <c r="V1507" i="12"/>
  <c r="G1509" i="12"/>
  <c r="M1509" i="12" s="1"/>
  <c r="I1509" i="12"/>
  <c r="K1509" i="12"/>
  <c r="O1509" i="12"/>
  <c r="Q1509" i="12"/>
  <c r="V1509" i="12"/>
  <c r="G1510" i="12"/>
  <c r="M1510" i="12" s="1"/>
  <c r="I1510" i="12"/>
  <c r="K1510" i="12"/>
  <c r="O1510" i="12"/>
  <c r="Q1510" i="12"/>
  <c r="V1510" i="12"/>
  <c r="G1511" i="12"/>
  <c r="M1511" i="12" s="1"/>
  <c r="I1511" i="12"/>
  <c r="K1511" i="12"/>
  <c r="O1511" i="12"/>
  <c r="Q1511" i="12"/>
  <c r="V1511" i="12"/>
  <c r="G1512" i="12"/>
  <c r="M1512" i="12" s="1"/>
  <c r="I1512" i="12"/>
  <c r="K1512" i="12"/>
  <c r="O1512" i="12"/>
  <c r="Q1512" i="12"/>
  <c r="V1512" i="12"/>
  <c r="G1513" i="12"/>
  <c r="M1513" i="12" s="1"/>
  <c r="I1513" i="12"/>
  <c r="K1513" i="12"/>
  <c r="O1513" i="12"/>
  <c r="Q1513" i="12"/>
  <c r="V1513" i="12"/>
  <c r="G1514" i="12"/>
  <c r="M1514" i="12" s="1"/>
  <c r="I1514" i="12"/>
  <c r="K1514" i="12"/>
  <c r="O1514" i="12"/>
  <c r="Q1514" i="12"/>
  <c r="V1514" i="12"/>
  <c r="G1515" i="12"/>
  <c r="I1515" i="12"/>
  <c r="K1515" i="12"/>
  <c r="M1515" i="12"/>
  <c r="O1515" i="12"/>
  <c r="Q1515" i="12"/>
  <c r="V1515" i="12"/>
  <c r="G1516" i="12"/>
  <c r="M1516" i="12" s="1"/>
  <c r="I1516" i="12"/>
  <c r="K1516" i="12"/>
  <c r="O1516" i="12"/>
  <c r="Q1516" i="12"/>
  <c r="V1516" i="12"/>
  <c r="G1517" i="12"/>
  <c r="I1517" i="12"/>
  <c r="K1517" i="12"/>
  <c r="M1517" i="12"/>
  <c r="O1517" i="12"/>
  <c r="Q1517" i="12"/>
  <c r="V1517" i="12"/>
  <c r="G1518" i="12"/>
  <c r="M1518" i="12" s="1"/>
  <c r="I1518" i="12"/>
  <c r="K1518" i="12"/>
  <c r="O1518" i="12"/>
  <c r="Q1518" i="12"/>
  <c r="V1518" i="12"/>
  <c r="G1519" i="12"/>
  <c r="M1519" i="12" s="1"/>
  <c r="I1519" i="12"/>
  <c r="K1519" i="12"/>
  <c r="O1519" i="12"/>
  <c r="Q1519" i="12"/>
  <c r="V1519" i="12"/>
  <c r="G1521" i="12"/>
  <c r="M1521" i="12" s="1"/>
  <c r="I1521" i="12"/>
  <c r="I1520" i="12" s="1"/>
  <c r="K1521" i="12"/>
  <c r="O1521" i="12"/>
  <c r="Q1521" i="12"/>
  <c r="V1521" i="12"/>
  <c r="V1520" i="12" s="1"/>
  <c r="G1526" i="12"/>
  <c r="M1526" i="12" s="1"/>
  <c r="I1526" i="12"/>
  <c r="K1526" i="12"/>
  <c r="O1526" i="12"/>
  <c r="Q1526" i="12"/>
  <c r="V1526" i="12"/>
  <c r="G1528" i="12"/>
  <c r="I1528" i="12"/>
  <c r="K1528" i="12"/>
  <c r="M1528" i="12"/>
  <c r="O1528" i="12"/>
  <c r="Q1528" i="12"/>
  <c r="V1528" i="12"/>
  <c r="G1530" i="12"/>
  <c r="M1530" i="12" s="1"/>
  <c r="I1530" i="12"/>
  <c r="K1530" i="12"/>
  <c r="O1530" i="12"/>
  <c r="Q1530" i="12"/>
  <c r="V1530" i="12"/>
  <c r="AE1533" i="12"/>
  <c r="AZ97" i="1"/>
  <c r="AZ95" i="1"/>
  <c r="AZ93" i="1"/>
  <c r="AZ91" i="1"/>
  <c r="AZ89" i="1"/>
  <c r="AZ87" i="1"/>
  <c r="AZ85" i="1"/>
  <c r="AZ82" i="1"/>
  <c r="AZ80" i="1"/>
  <c r="AZ78" i="1"/>
  <c r="AZ74" i="1"/>
  <c r="AZ72" i="1"/>
  <c r="AZ70" i="1"/>
  <c r="AZ68" i="1"/>
  <c r="AZ65" i="1"/>
  <c r="AZ63" i="1"/>
  <c r="H40" i="1"/>
  <c r="Q645" i="21" l="1"/>
  <c r="G348" i="21"/>
  <c r="K768" i="21"/>
  <c r="O799" i="21"/>
  <c r="K370" i="21"/>
  <c r="K799" i="21"/>
  <c r="O777" i="21"/>
  <c r="V131" i="21"/>
  <c r="I826" i="21"/>
  <c r="O640" i="21"/>
  <c r="Q370" i="21"/>
  <c r="O168" i="21"/>
  <c r="V652" i="21"/>
  <c r="I168" i="21"/>
  <c r="K300" i="21"/>
  <c r="K803" i="21"/>
  <c r="K640" i="21"/>
  <c r="I786" i="21"/>
  <c r="V377" i="21"/>
  <c r="I777" i="21"/>
  <c r="Q549" i="21"/>
  <c r="K356" i="21"/>
  <c r="Q300" i="21"/>
  <c r="V777" i="21"/>
  <c r="O1476" i="12"/>
  <c r="Q1139" i="12"/>
  <c r="Q1120" i="12"/>
  <c r="O399" i="12"/>
  <c r="K1139" i="12"/>
  <c r="O1120" i="12"/>
  <c r="K202" i="12"/>
  <c r="K1488" i="12"/>
  <c r="I1135" i="12"/>
  <c r="M1121" i="12"/>
  <c r="M1120" i="12" s="1"/>
  <c r="I1120" i="12"/>
  <c r="O728" i="12"/>
  <c r="O652" i="21"/>
  <c r="O110" i="13"/>
  <c r="V8" i="19"/>
  <c r="I1476" i="12"/>
  <c r="V1319" i="12"/>
  <c r="V1209" i="12"/>
  <c r="M208" i="18"/>
  <c r="M207" i="18" s="1"/>
  <c r="G207" i="18"/>
  <c r="I147" i="1" s="1"/>
  <c r="V8" i="12"/>
  <c r="I134" i="13"/>
  <c r="K1497" i="12"/>
  <c r="O1488" i="12"/>
  <c r="K1379" i="12"/>
  <c r="I615" i="12"/>
  <c r="K64" i="13"/>
  <c r="K1061" i="12"/>
  <c r="O178" i="17"/>
  <c r="K1135" i="12"/>
  <c r="K156" i="14"/>
  <c r="V156" i="14"/>
  <c r="V26" i="15"/>
  <c r="K512" i="12"/>
  <c r="Q416" i="12"/>
  <c r="I93" i="17"/>
  <c r="G1319" i="12"/>
  <c r="M1320" i="12"/>
  <c r="M1319" i="12" s="1"/>
  <c r="G1209" i="12"/>
  <c r="M1210" i="12"/>
  <c r="M1209" i="12" s="1"/>
  <c r="G981" i="12"/>
  <c r="M982" i="12"/>
  <c r="M981" i="12" s="1"/>
  <c r="V1139" i="12"/>
  <c r="Q984" i="12"/>
  <c r="M134" i="13"/>
  <c r="I52" i="14"/>
  <c r="K116" i="16"/>
  <c r="Q131" i="17"/>
  <c r="M141" i="18"/>
  <c r="M140" i="18" s="1"/>
  <c r="G140" i="18"/>
  <c r="I143" i="1" s="1"/>
  <c r="M1396" i="12"/>
  <c r="K708" i="12"/>
  <c r="Q109" i="12"/>
  <c r="G195" i="18"/>
  <c r="I146" i="1" s="1"/>
  <c r="M196" i="18"/>
  <c r="M195" i="18" s="1"/>
  <c r="K1403" i="12"/>
  <c r="I1165" i="12"/>
  <c r="I1139" i="12"/>
  <c r="K134" i="13"/>
  <c r="Q309" i="14"/>
  <c r="K304" i="14"/>
  <c r="K178" i="17"/>
  <c r="Q813" i="21"/>
  <c r="M1497" i="12"/>
  <c r="K1209" i="12"/>
  <c r="K1165" i="12"/>
  <c r="Q1125" i="12"/>
  <c r="Q1025" i="12"/>
  <c r="V728" i="12"/>
  <c r="V660" i="12"/>
  <c r="Q615" i="12"/>
  <c r="Q353" i="12"/>
  <c r="O202" i="12"/>
  <c r="V109" i="12"/>
  <c r="O8" i="12"/>
  <c r="O43" i="13"/>
  <c r="V8" i="13"/>
  <c r="K8" i="13"/>
  <c r="Q331" i="14"/>
  <c r="I304" i="14"/>
  <c r="V52" i="14"/>
  <c r="M36" i="15"/>
  <c r="Q26" i="15"/>
  <c r="G51" i="16"/>
  <c r="I164" i="1" s="1"/>
  <c r="I58" i="17"/>
  <c r="M131" i="18"/>
  <c r="I93" i="18"/>
  <c r="I58" i="18"/>
  <c r="O50" i="18"/>
  <c r="Q826" i="21"/>
  <c r="Q168" i="21"/>
  <c r="Q1319" i="12"/>
  <c r="Q8" i="12"/>
  <c r="M1488" i="12"/>
  <c r="O1209" i="12"/>
  <c r="K1520" i="12"/>
  <c r="Q1506" i="12"/>
  <c r="V1506" i="12"/>
  <c r="Q1497" i="12"/>
  <c r="Q1476" i="12"/>
  <c r="G1403" i="12"/>
  <c r="I172" i="1" s="1"/>
  <c r="Q1165" i="12"/>
  <c r="V1120" i="12"/>
  <c r="V1061" i="12"/>
  <c r="O1025" i="12"/>
  <c r="Q728" i="12"/>
  <c r="V708" i="12"/>
  <c r="O353" i="12"/>
  <c r="O331" i="14"/>
  <c r="G304" i="14"/>
  <c r="G34" i="15"/>
  <c r="O26" i="15"/>
  <c r="K8" i="15"/>
  <c r="Q85" i="16"/>
  <c r="G85" i="16"/>
  <c r="I165" i="1" s="1"/>
  <c r="O33" i="16"/>
  <c r="G8" i="16"/>
  <c r="G178" i="17"/>
  <c r="I189" i="1" s="1"/>
  <c r="M179" i="17"/>
  <c r="M178" i="17" s="1"/>
  <c r="I169" i="17"/>
  <c r="K169" i="17"/>
  <c r="O217" i="18"/>
  <c r="K207" i="18"/>
  <c r="G131" i="18"/>
  <c r="I142" i="1" s="1"/>
  <c r="O73" i="18"/>
  <c r="V58" i="18"/>
  <c r="G8" i="18"/>
  <c r="M9" i="18"/>
  <c r="O1520" i="12"/>
  <c r="I1497" i="12"/>
  <c r="I1061" i="12"/>
  <c r="Q736" i="12"/>
  <c r="M615" i="12"/>
  <c r="G640" i="21"/>
  <c r="M642" i="21"/>
  <c r="I1506" i="12"/>
  <c r="I1319" i="12"/>
  <c r="K1319" i="12"/>
  <c r="K1125" i="12"/>
  <c r="Q1061" i="12"/>
  <c r="K1025" i="12"/>
  <c r="Q708" i="12"/>
  <c r="G702" i="12"/>
  <c r="I134" i="1" s="1"/>
  <c r="Q660" i="12"/>
  <c r="Q512" i="12"/>
  <c r="I110" i="13"/>
  <c r="V49" i="13"/>
  <c r="V309" i="14"/>
  <c r="O309" i="14"/>
  <c r="O34" i="14"/>
  <c r="I8" i="15"/>
  <c r="O131" i="16"/>
  <c r="V116" i="16"/>
  <c r="I85" i="16"/>
  <c r="V151" i="17"/>
  <c r="I151" i="17"/>
  <c r="K72" i="17"/>
  <c r="Q39" i="17"/>
  <c r="G128" i="18"/>
  <c r="I121" i="1" s="1"/>
  <c r="M803" i="21"/>
  <c r="I356" i="21"/>
  <c r="Q1396" i="12"/>
  <c r="V1125" i="12"/>
  <c r="V1025" i="12"/>
  <c r="I8" i="13"/>
  <c r="Q156" i="14"/>
  <c r="O8" i="15"/>
  <c r="K1506" i="12"/>
  <c r="O1506" i="12"/>
  <c r="V1435" i="12"/>
  <c r="Q1379" i="12"/>
  <c r="V1379" i="12"/>
  <c r="O1319" i="12"/>
  <c r="Q1209" i="12"/>
  <c r="I1209" i="12"/>
  <c r="O1061" i="12"/>
  <c r="V984" i="12"/>
  <c r="O708" i="12"/>
  <c r="O660" i="12"/>
  <c r="O512" i="12"/>
  <c r="V416" i="12"/>
  <c r="I353" i="12"/>
  <c r="V110" i="13"/>
  <c r="Q49" i="13"/>
  <c r="I309" i="14"/>
  <c r="Q143" i="14"/>
  <c r="G90" i="14"/>
  <c r="K90" i="14"/>
  <c r="G25" i="14"/>
  <c r="I139" i="1" s="1"/>
  <c r="I26" i="15"/>
  <c r="V8" i="15"/>
  <c r="G8" i="15"/>
  <c r="M111" i="16"/>
  <c r="I33" i="16"/>
  <c r="Q178" i="17"/>
  <c r="K117" i="17"/>
  <c r="K217" i="18"/>
  <c r="Q78" i="18"/>
  <c r="I78" i="18"/>
  <c r="I73" i="18"/>
  <c r="G600" i="21"/>
  <c r="G109" i="12"/>
  <c r="M1061" i="12"/>
  <c r="K984" i="12"/>
  <c r="I708" i="12"/>
  <c r="M660" i="12"/>
  <c r="V615" i="12"/>
  <c r="G512" i="12"/>
  <c r="K416" i="12"/>
  <c r="K8" i="12"/>
  <c r="Q64" i="13"/>
  <c r="K49" i="13"/>
  <c r="Q43" i="13"/>
  <c r="I143" i="14"/>
  <c r="V34" i="14"/>
  <c r="O151" i="17"/>
  <c r="V117" i="17"/>
  <c r="V93" i="17"/>
  <c r="V58" i="17"/>
  <c r="I11" i="17"/>
  <c r="O195" i="18"/>
  <c r="I156" i="18"/>
  <c r="K156" i="18"/>
  <c r="I99" i="18"/>
  <c r="G58" i="18"/>
  <c r="I108" i="1" s="1"/>
  <c r="V30" i="20"/>
  <c r="K8" i="20"/>
  <c r="G44" i="22"/>
  <c r="M49" i="22"/>
  <c r="M44" i="22" s="1"/>
  <c r="M331" i="14"/>
  <c r="K309" i="14"/>
  <c r="K52" i="14"/>
  <c r="O52" i="14"/>
  <c r="G26" i="15"/>
  <c r="M27" i="15"/>
  <c r="Q8" i="15"/>
  <c r="O116" i="16"/>
  <c r="Q111" i="16"/>
  <c r="O85" i="16"/>
  <c r="V33" i="16"/>
  <c r="O11" i="17"/>
  <c r="G73" i="18"/>
  <c r="I110" i="1" s="1"/>
  <c r="M74" i="18"/>
  <c r="M73" i="18" s="1"/>
  <c r="V32" i="27"/>
  <c r="Q1435" i="12"/>
  <c r="I1403" i="12"/>
  <c r="V1396" i="12"/>
  <c r="O1379" i="12"/>
  <c r="K1120" i="12"/>
  <c r="O984" i="12"/>
  <c r="V736" i="12"/>
  <c r="I728" i="12"/>
  <c r="I660" i="12"/>
  <c r="I512" i="12"/>
  <c r="O416" i="12"/>
  <c r="I399" i="12"/>
  <c r="V353" i="12"/>
  <c r="Q202" i="12"/>
  <c r="I109" i="12"/>
  <c r="V64" i="13"/>
  <c r="M49" i="13"/>
  <c r="M132" i="16"/>
  <c r="M131" i="16" s="1"/>
  <c r="G131" i="16"/>
  <c r="K58" i="18"/>
  <c r="K777" i="21"/>
  <c r="G666" i="21"/>
  <c r="M317" i="21"/>
  <c r="G313" i="21"/>
  <c r="O8" i="22"/>
  <c r="M19" i="26"/>
  <c r="AF125" i="26"/>
  <c r="G56" i="1" s="1"/>
  <c r="H56" i="1" s="1"/>
  <c r="I56" i="1" s="1"/>
  <c r="F42" i="1"/>
  <c r="F41" i="1"/>
  <c r="F39" i="1"/>
  <c r="G1506" i="12"/>
  <c r="O1435" i="12"/>
  <c r="M1403" i="12"/>
  <c r="V1403" i="12"/>
  <c r="O1396" i="12"/>
  <c r="V1165" i="12"/>
  <c r="O736" i="12"/>
  <c r="G708" i="12"/>
  <c r="V512" i="12"/>
  <c r="I416" i="12"/>
  <c r="V399" i="12"/>
  <c r="K353" i="12"/>
  <c r="K110" i="13"/>
  <c r="I64" i="13"/>
  <c r="O64" i="13"/>
  <c r="I49" i="13"/>
  <c r="G331" i="14"/>
  <c r="V304" i="14"/>
  <c r="M143" i="14"/>
  <c r="I8" i="14"/>
  <c r="G31" i="15"/>
  <c r="M32" i="15"/>
  <c r="M31" i="15" s="1"/>
  <c r="K151" i="17"/>
  <c r="Q93" i="17"/>
  <c r="G172" i="18"/>
  <c r="I145" i="1" s="1"/>
  <c r="G8" i="20"/>
  <c r="M157" i="21"/>
  <c r="M156" i="21" s="1"/>
  <c r="G156" i="21"/>
  <c r="Q1520" i="12"/>
  <c r="V1497" i="12"/>
  <c r="I1435" i="12"/>
  <c r="Q1403" i="12"/>
  <c r="G1379" i="12"/>
  <c r="O1139" i="12"/>
  <c r="Q1135" i="12"/>
  <c r="I984" i="12"/>
  <c r="K736" i="12"/>
  <c r="O615" i="12"/>
  <c r="Q399" i="12"/>
  <c r="V202" i="12"/>
  <c r="I202" i="12"/>
  <c r="Q134" i="13"/>
  <c r="G49" i="13"/>
  <c r="K43" i="13"/>
  <c r="Q304" i="14"/>
  <c r="I156" i="14"/>
  <c r="K143" i="14"/>
  <c r="V143" i="14"/>
  <c r="I25" i="14"/>
  <c r="Q51" i="16"/>
  <c r="Q8" i="16"/>
  <c r="V178" i="17"/>
  <c r="K11" i="17"/>
  <c r="V211" i="18"/>
  <c r="O172" i="18"/>
  <c r="Q131" i="18"/>
  <c r="V93" i="18"/>
  <c r="K8" i="19"/>
  <c r="K30" i="20"/>
  <c r="O30" i="20"/>
  <c r="V768" i="21"/>
  <c r="Q742" i="21"/>
  <c r="M51" i="21"/>
  <c r="AF839" i="21"/>
  <c r="K660" i="12"/>
  <c r="G1476" i="12"/>
  <c r="M1520" i="12"/>
  <c r="O1497" i="12"/>
  <c r="V1488" i="12"/>
  <c r="I1396" i="12"/>
  <c r="O1165" i="12"/>
  <c r="O1135" i="12"/>
  <c r="I1125" i="12"/>
  <c r="I1025" i="12"/>
  <c r="G984" i="12"/>
  <c r="I736" i="12"/>
  <c r="K615" i="12"/>
  <c r="O134" i="13"/>
  <c r="O49" i="13"/>
  <c r="I43" i="13"/>
  <c r="I90" i="14"/>
  <c r="I34" i="14"/>
  <c r="V36" i="15"/>
  <c r="Q19" i="16"/>
  <c r="O8" i="16"/>
  <c r="I72" i="17"/>
  <c r="Q211" i="18"/>
  <c r="Q99" i="18"/>
  <c r="Q93" i="18"/>
  <c r="AF45" i="19"/>
  <c r="G49" i="1" s="1"/>
  <c r="H49" i="1" s="1"/>
  <c r="I49" i="1" s="1"/>
  <c r="M11" i="19"/>
  <c r="I8" i="19"/>
  <c r="I803" i="21"/>
  <c r="Q573" i="21"/>
  <c r="O377" i="21"/>
  <c r="M76" i="23"/>
  <c r="G70" i="23"/>
  <c r="V826" i="21"/>
  <c r="M768" i="21"/>
  <c r="I666" i="21"/>
  <c r="Q652" i="21"/>
  <c r="K600" i="21"/>
  <c r="G370" i="21"/>
  <c r="I137" i="1" s="1"/>
  <c r="M371" i="21"/>
  <c r="M370" i="21" s="1"/>
  <c r="Q211" i="21"/>
  <c r="I38" i="21"/>
  <c r="O8" i="21"/>
  <c r="K44" i="22"/>
  <c r="K8" i="21"/>
  <c r="G163" i="23"/>
  <c r="M164" i="23"/>
  <c r="M163" i="23" s="1"/>
  <c r="V20" i="24"/>
  <c r="Q90" i="14"/>
  <c r="K34" i="14"/>
  <c r="O25" i="14"/>
  <c r="V25" i="14"/>
  <c r="K8" i="14"/>
  <c r="V8" i="14"/>
  <c r="O51" i="16"/>
  <c r="K19" i="16"/>
  <c r="O19" i="16"/>
  <c r="I178" i="17"/>
  <c r="O93" i="17"/>
  <c r="Q58" i="17"/>
  <c r="V11" i="17"/>
  <c r="V217" i="18"/>
  <c r="V195" i="18"/>
  <c r="K195" i="18"/>
  <c r="K172" i="18"/>
  <c r="O131" i="18"/>
  <c r="O8" i="19"/>
  <c r="V8" i="20"/>
  <c r="O813" i="21"/>
  <c r="I645" i="21"/>
  <c r="M348" i="21"/>
  <c r="M300" i="21"/>
  <c r="G168" i="21"/>
  <c r="Q131" i="21"/>
  <c r="I74" i="21"/>
  <c r="O169" i="17"/>
  <c r="V169" i="17"/>
  <c r="Q72" i="17"/>
  <c r="Q11" i="17"/>
  <c r="Q217" i="18"/>
  <c r="I195" i="18"/>
  <c r="V172" i="18"/>
  <c r="I172" i="18"/>
  <c r="K131" i="18"/>
  <c r="O78" i="18"/>
  <c r="Q8" i="20"/>
  <c r="K826" i="21"/>
  <c r="M777" i="21"/>
  <c r="M645" i="21"/>
  <c r="I573" i="21"/>
  <c r="K573" i="21"/>
  <c r="V549" i="21"/>
  <c r="G300" i="21"/>
  <c r="V168" i="21"/>
  <c r="O131" i="21"/>
  <c r="V8" i="22"/>
  <c r="V96" i="23"/>
  <c r="Q38" i="23"/>
  <c r="O600" i="21"/>
  <c r="V573" i="21"/>
  <c r="O549" i="21"/>
  <c r="O356" i="21"/>
  <c r="K168" i="21"/>
  <c r="AF82" i="22"/>
  <c r="G53" i="1" s="1"/>
  <c r="Q8" i="22"/>
  <c r="O151" i="23"/>
  <c r="F52" i="1"/>
  <c r="F51" i="1"/>
  <c r="V813" i="21"/>
  <c r="M814" i="21"/>
  <c r="M813" i="21" s="1"/>
  <c r="G813" i="21"/>
  <c r="O803" i="21"/>
  <c r="G777" i="21"/>
  <c r="I173" i="1" s="1"/>
  <c r="G645" i="21"/>
  <c r="I600" i="21"/>
  <c r="I313" i="21"/>
  <c r="K313" i="21"/>
  <c r="O211" i="21"/>
  <c r="V211" i="21"/>
  <c r="G211" i="21"/>
  <c r="I131" i="21"/>
  <c r="V67" i="22"/>
  <c r="O96" i="23"/>
  <c r="G23" i="27"/>
  <c r="I19" i="16"/>
  <c r="K8" i="16"/>
  <c r="I131" i="17"/>
  <c r="O131" i="17"/>
  <c r="Q117" i="17"/>
  <c r="O72" i="17"/>
  <c r="V72" i="17"/>
  <c r="K39" i="17"/>
  <c r="I8" i="17"/>
  <c r="V140" i="18"/>
  <c r="V113" i="18"/>
  <c r="O99" i="18"/>
  <c r="V73" i="18"/>
  <c r="Q8" i="18"/>
  <c r="O8" i="18"/>
  <c r="V786" i="21"/>
  <c r="Q768" i="21"/>
  <c r="K697" i="21"/>
  <c r="O697" i="21"/>
  <c r="K652" i="21"/>
  <c r="V600" i="21"/>
  <c r="V38" i="21"/>
  <c r="I8" i="21"/>
  <c r="Q27" i="24"/>
  <c r="K8" i="24"/>
  <c r="K72" i="27"/>
  <c r="K109" i="12"/>
  <c r="O109" i="12"/>
  <c r="I8" i="12"/>
  <c r="V43" i="13"/>
  <c r="G43" i="13"/>
  <c r="G149" i="13" s="1"/>
  <c r="Q8" i="13"/>
  <c r="O156" i="14"/>
  <c r="Q25" i="14"/>
  <c r="Q8" i="14"/>
  <c r="I131" i="16"/>
  <c r="K111" i="16"/>
  <c r="O111" i="16"/>
  <c r="I51" i="16"/>
  <c r="K33" i="16"/>
  <c r="V8" i="16"/>
  <c r="I8" i="16"/>
  <c r="O117" i="17"/>
  <c r="K93" i="17"/>
  <c r="V39" i="17"/>
  <c r="I39" i="17"/>
  <c r="V8" i="17"/>
  <c r="G8" i="17"/>
  <c r="V156" i="18"/>
  <c r="Q140" i="18"/>
  <c r="Q113" i="18"/>
  <c r="K99" i="18"/>
  <c r="O93" i="18"/>
  <c r="Q58" i="18"/>
  <c r="G50" i="18"/>
  <c r="I106" i="1" s="1"/>
  <c r="K50" i="18"/>
  <c r="G803" i="21"/>
  <c r="I176" i="1" s="1"/>
  <c r="Q786" i="21"/>
  <c r="Q666" i="21"/>
  <c r="I549" i="21"/>
  <c r="I377" i="21"/>
  <c r="V300" i="21"/>
  <c r="Q38" i="21"/>
  <c r="V8" i="21"/>
  <c r="H53" i="1"/>
  <c r="I53" i="1" s="1"/>
  <c r="I146" i="23"/>
  <c r="V21" i="23"/>
  <c r="I82" i="24"/>
  <c r="K8" i="25"/>
  <c r="K131" i="17"/>
  <c r="V131" i="17"/>
  <c r="O58" i="17"/>
  <c r="G39" i="17"/>
  <c r="I107" i="1" s="1"/>
  <c r="Q8" i="17"/>
  <c r="V207" i="18"/>
  <c r="Q156" i="18"/>
  <c r="O140" i="18"/>
  <c r="O113" i="18"/>
  <c r="G99" i="18"/>
  <c r="I117" i="1" s="1"/>
  <c r="O58" i="18"/>
  <c r="V50" i="18"/>
  <c r="I50" i="18"/>
  <c r="K8" i="18"/>
  <c r="I799" i="21"/>
  <c r="I742" i="21"/>
  <c r="G697" i="21"/>
  <c r="M549" i="21"/>
  <c r="Q377" i="21"/>
  <c r="V74" i="21"/>
  <c r="O38" i="21"/>
  <c r="G146" i="23"/>
  <c r="M147" i="23"/>
  <c r="M146" i="23" s="1"/>
  <c r="K51" i="25"/>
  <c r="O90" i="14"/>
  <c r="V90" i="14"/>
  <c r="Q52" i="14"/>
  <c r="Q34" i="14"/>
  <c r="K36" i="15"/>
  <c r="I116" i="16"/>
  <c r="Q116" i="16"/>
  <c r="V51" i="16"/>
  <c r="Q33" i="16"/>
  <c r="G33" i="16"/>
  <c r="I163" i="1" s="1"/>
  <c r="G19" i="16"/>
  <c r="Q169" i="17"/>
  <c r="I117" i="17"/>
  <c r="K58" i="17"/>
  <c r="O39" i="17"/>
  <c r="Q207" i="18"/>
  <c r="Q195" i="18"/>
  <c r="I140" i="18"/>
  <c r="K140" i="18"/>
  <c r="G113" i="18"/>
  <c r="I119" i="1" s="1"/>
  <c r="K113" i="18"/>
  <c r="V8" i="18"/>
  <c r="I8" i="18"/>
  <c r="K786" i="21"/>
  <c r="Q777" i="21"/>
  <c r="G742" i="21"/>
  <c r="O300" i="21"/>
  <c r="M172" i="21"/>
  <c r="M168" i="21" s="1"/>
  <c r="Q74" i="21"/>
  <c r="Q8" i="21"/>
  <c r="Q43" i="24"/>
  <c r="O73" i="20"/>
  <c r="O8" i="20"/>
  <c r="O826" i="21"/>
  <c r="Q799" i="21"/>
  <c r="Q697" i="21"/>
  <c r="V697" i="21"/>
  <c r="I697" i="21"/>
  <c r="K377" i="21"/>
  <c r="G356" i="21"/>
  <c r="O348" i="21"/>
  <c r="I67" i="22"/>
  <c r="I52" i="22"/>
  <c r="Q95" i="24"/>
  <c r="M92" i="24"/>
  <c r="M91" i="24" s="1"/>
  <c r="Q8" i="25"/>
  <c r="Q111" i="26"/>
  <c r="O72" i="27"/>
  <c r="G72" i="27"/>
  <c r="M26" i="27"/>
  <c r="O8" i="27"/>
  <c r="V70" i="28"/>
  <c r="I8" i="28"/>
  <c r="I83" i="28"/>
  <c r="O70" i="28"/>
  <c r="Q70" i="28"/>
  <c r="K32" i="28"/>
  <c r="V8" i="28"/>
  <c r="Q8" i="26"/>
  <c r="Q32" i="27"/>
  <c r="K8" i="27"/>
  <c r="Q67" i="22"/>
  <c r="I44" i="22"/>
  <c r="K165" i="23"/>
  <c r="K151" i="23"/>
  <c r="Q70" i="23"/>
  <c r="Q21" i="23"/>
  <c r="O43" i="24"/>
  <c r="O27" i="24"/>
  <c r="I51" i="25"/>
  <c r="M44" i="25"/>
  <c r="M43" i="25" s="1"/>
  <c r="K111" i="26"/>
  <c r="O8" i="26"/>
  <c r="O32" i="27"/>
  <c r="AF76" i="27"/>
  <c r="G58" i="1" s="1"/>
  <c r="H58" i="1" s="1"/>
  <c r="I58" i="1" s="1"/>
  <c r="Q8" i="28"/>
  <c r="G8" i="19"/>
  <c r="G45" i="19" s="1"/>
  <c r="Q30" i="20"/>
  <c r="I813" i="21"/>
  <c r="K813" i="21"/>
  <c r="G799" i="21"/>
  <c r="O786" i="21"/>
  <c r="K742" i="21"/>
  <c r="O742" i="21"/>
  <c r="V742" i="21"/>
  <c r="K645" i="21"/>
  <c r="O645" i="21"/>
  <c r="V645" i="21"/>
  <c r="G549" i="21"/>
  <c r="V370" i="21"/>
  <c r="Q313" i="21"/>
  <c r="I300" i="21"/>
  <c r="K131" i="21"/>
  <c r="O70" i="23"/>
  <c r="O21" i="23"/>
  <c r="M94" i="24"/>
  <c r="M93" i="24" s="1"/>
  <c r="Q82" i="24"/>
  <c r="K43" i="24"/>
  <c r="K27" i="24"/>
  <c r="G51" i="25"/>
  <c r="I111" i="1" s="1"/>
  <c r="K43" i="25"/>
  <c r="V111" i="26"/>
  <c r="I111" i="26"/>
  <c r="M71" i="27"/>
  <c r="M70" i="27" s="1"/>
  <c r="K32" i="27"/>
  <c r="O83" i="28"/>
  <c r="V32" i="28"/>
  <c r="I23" i="28"/>
  <c r="V44" i="22"/>
  <c r="M8" i="22"/>
  <c r="G165" i="23"/>
  <c r="G151" i="23"/>
  <c r="K21" i="23"/>
  <c r="K8" i="23"/>
  <c r="O82" i="24"/>
  <c r="V77" i="24"/>
  <c r="I43" i="24"/>
  <c r="I27" i="24"/>
  <c r="Q20" i="24"/>
  <c r="V51" i="25"/>
  <c r="G111" i="26"/>
  <c r="I184" i="1" s="1"/>
  <c r="K8" i="26"/>
  <c r="Q72" i="27"/>
  <c r="Q23" i="27"/>
  <c r="M70" i="28"/>
  <c r="O32" i="28"/>
  <c r="Q32" i="28"/>
  <c r="M23" i="28"/>
  <c r="K8" i="22"/>
  <c r="K70" i="23"/>
  <c r="O38" i="23"/>
  <c r="V38" i="23"/>
  <c r="I38" i="23"/>
  <c r="I21" i="23"/>
  <c r="V8" i="23"/>
  <c r="I8" i="23"/>
  <c r="V82" i="24"/>
  <c r="V43" i="24"/>
  <c r="G43" i="24"/>
  <c r="V27" i="24"/>
  <c r="G27" i="24"/>
  <c r="O20" i="24"/>
  <c r="Q8" i="24"/>
  <c r="V8" i="26"/>
  <c r="I8" i="26"/>
  <c r="AF87" i="28"/>
  <c r="G59" i="1" s="1"/>
  <c r="H59" i="1" s="1"/>
  <c r="I59" i="1" s="1"/>
  <c r="K8" i="28"/>
  <c r="I30" i="20"/>
  <c r="I640" i="21"/>
  <c r="Q600" i="21"/>
  <c r="O573" i="21"/>
  <c r="V356" i="21"/>
  <c r="O313" i="21"/>
  <c r="V313" i="21"/>
  <c r="K38" i="21"/>
  <c r="G8" i="21"/>
  <c r="I8" i="22"/>
  <c r="Q165" i="23"/>
  <c r="Q151" i="23"/>
  <c r="V70" i="23"/>
  <c r="I70" i="23"/>
  <c r="G8" i="23"/>
  <c r="O77" i="24"/>
  <c r="V65" i="24"/>
  <c r="O8" i="24"/>
  <c r="G8" i="26"/>
  <c r="G125" i="26" s="1"/>
  <c r="M23" i="27"/>
  <c r="G83" i="28"/>
  <c r="Q23" i="28"/>
  <c r="V99" i="18"/>
  <c r="G78" i="18"/>
  <c r="I113" i="1" s="1"/>
  <c r="K78" i="18"/>
  <c r="Q8" i="19"/>
  <c r="I8" i="20"/>
  <c r="I768" i="21"/>
  <c r="K666" i="21"/>
  <c r="O666" i="21"/>
  <c r="V666" i="21"/>
  <c r="M640" i="21"/>
  <c r="K549" i="21"/>
  <c r="I370" i="21"/>
  <c r="Q356" i="21"/>
  <c r="I348" i="21"/>
  <c r="I211" i="21"/>
  <c r="K211" i="21"/>
  <c r="K74" i="21"/>
  <c r="O74" i="21"/>
  <c r="G74" i="21"/>
  <c r="G38" i="21"/>
  <c r="Q52" i="22"/>
  <c r="K146" i="23"/>
  <c r="I96" i="23"/>
  <c r="O8" i="23"/>
  <c r="M77" i="24"/>
  <c r="Q65" i="24"/>
  <c r="G20" i="24"/>
  <c r="K20" i="24"/>
  <c r="O8" i="25"/>
  <c r="I72" i="27"/>
  <c r="K23" i="27"/>
  <c r="I8" i="27"/>
  <c r="O23" i="28"/>
  <c r="I32" i="27"/>
  <c r="I23" i="27"/>
  <c r="Q83" i="28"/>
  <c r="K70" i="28"/>
  <c r="O8" i="28"/>
  <c r="I95" i="24"/>
  <c r="V8" i="24"/>
  <c r="I8" i="24"/>
  <c r="I8" i="25"/>
  <c r="V8" i="27"/>
  <c r="O146" i="23"/>
  <c r="K96" i="23"/>
  <c r="K38" i="23"/>
  <c r="M95" i="24"/>
  <c r="I65" i="24"/>
  <c r="K65" i="24"/>
  <c r="G8" i="24"/>
  <c r="V8" i="25"/>
  <c r="G8" i="25"/>
  <c r="Q8" i="27"/>
  <c r="I32" i="28"/>
  <c r="M32" i="28"/>
  <c r="M79" i="28"/>
  <c r="M78" i="28" s="1"/>
  <c r="M85" i="28"/>
  <c r="M83" i="28" s="1"/>
  <c r="G70" i="28"/>
  <c r="I186" i="1" s="1"/>
  <c r="G32" i="28"/>
  <c r="I180" i="1" s="1"/>
  <c r="M13" i="28"/>
  <c r="M8" i="28" s="1"/>
  <c r="G8" i="28"/>
  <c r="G81" i="28"/>
  <c r="M32" i="27"/>
  <c r="M72" i="27"/>
  <c r="G32" i="27"/>
  <c r="M13" i="27"/>
  <c r="M8" i="27" s="1"/>
  <c r="G8" i="27"/>
  <c r="M111" i="26"/>
  <c r="M8" i="26"/>
  <c r="G122" i="26"/>
  <c r="I183" i="1" s="1"/>
  <c r="M51" i="25"/>
  <c r="M9" i="25"/>
  <c r="M8" i="25" s="1"/>
  <c r="G49" i="25"/>
  <c r="G47" i="25"/>
  <c r="AF58" i="25"/>
  <c r="G57" i="1" s="1"/>
  <c r="H57" i="1" s="1"/>
  <c r="I57" i="1" s="1"/>
  <c r="M82" i="24"/>
  <c r="M8" i="24"/>
  <c r="M65" i="24"/>
  <c r="G65" i="24"/>
  <c r="M44" i="24"/>
  <c r="M43" i="24" s="1"/>
  <c r="M28" i="24"/>
  <c r="M27" i="24" s="1"/>
  <c r="G95" i="24"/>
  <c r="G82" i="24"/>
  <c r="AF99" i="24"/>
  <c r="G55" i="1" s="1"/>
  <c r="H55" i="1" s="1"/>
  <c r="I55" i="1" s="1"/>
  <c r="M23" i="24"/>
  <c r="M20" i="24" s="1"/>
  <c r="M38" i="23"/>
  <c r="M8" i="23"/>
  <c r="M70" i="23"/>
  <c r="M21" i="23"/>
  <c r="M96" i="23"/>
  <c r="M167" i="23"/>
  <c r="M165" i="23" s="1"/>
  <c r="M153" i="23"/>
  <c r="M151" i="23" s="1"/>
  <c r="G21" i="23"/>
  <c r="G96" i="23"/>
  <c r="G38" i="23"/>
  <c r="AF169" i="23"/>
  <c r="G54" i="1" s="1"/>
  <c r="H54" i="1" s="1"/>
  <c r="I54" i="1" s="1"/>
  <c r="M72" i="22"/>
  <c r="M67" i="22" s="1"/>
  <c r="G8" i="22"/>
  <c r="G67" i="22"/>
  <c r="G64" i="22"/>
  <c r="M74" i="21"/>
  <c r="M786" i="21"/>
  <c r="M313" i="21"/>
  <c r="M652" i="21"/>
  <c r="M573" i="21"/>
  <c r="M211" i="21"/>
  <c r="M377" i="21"/>
  <c r="M826" i="21"/>
  <c r="M131" i="21"/>
  <c r="G768" i="21"/>
  <c r="M800" i="21"/>
  <c r="M799" i="21" s="1"/>
  <c r="M743" i="21"/>
  <c r="M742" i="21" s="1"/>
  <c r="M162" i="21"/>
  <c r="M161" i="21" s="1"/>
  <c r="G377" i="21"/>
  <c r="G131" i="21"/>
  <c r="G652" i="21"/>
  <c r="G573" i="21"/>
  <c r="G546" i="21"/>
  <c r="M711" i="21"/>
  <c r="M697" i="21" s="1"/>
  <c r="M687" i="21"/>
  <c r="M666" i="21" s="1"/>
  <c r="M607" i="21"/>
  <c r="M600" i="21" s="1"/>
  <c r="M365" i="21"/>
  <c r="M356" i="21" s="1"/>
  <c r="M66" i="21"/>
  <c r="M28" i="21"/>
  <c r="M8" i="21" s="1"/>
  <c r="G811" i="21"/>
  <c r="G786" i="21"/>
  <c r="M30" i="20"/>
  <c r="G73" i="20"/>
  <c r="AF77" i="20"/>
  <c r="G50" i="1" s="1"/>
  <c r="H50" i="1" s="1"/>
  <c r="I50" i="1" s="1"/>
  <c r="M12" i="20"/>
  <c r="M8" i="20" s="1"/>
  <c r="G30" i="20"/>
  <c r="I133" i="1" s="1"/>
  <c r="M8" i="19"/>
  <c r="M12" i="19"/>
  <c r="M156" i="18"/>
  <c r="M172" i="18"/>
  <c r="M211" i="18"/>
  <c r="M93" i="18"/>
  <c r="M99" i="18"/>
  <c r="M217" i="18"/>
  <c r="M113" i="18"/>
  <c r="M8" i="18"/>
  <c r="G217" i="18"/>
  <c r="I177" i="1" s="1"/>
  <c r="M120" i="18"/>
  <c r="G93" i="18"/>
  <c r="I115" i="1" s="1"/>
  <c r="M104" i="18"/>
  <c r="M63" i="18"/>
  <c r="M58" i="18" s="1"/>
  <c r="G156" i="18"/>
  <c r="I144" i="1" s="1"/>
  <c r="AF224" i="18"/>
  <c r="G48" i="1" s="1"/>
  <c r="H48" i="1" s="1"/>
  <c r="I48" i="1" s="1"/>
  <c r="M83" i="18"/>
  <c r="M78" i="18" s="1"/>
  <c r="M55" i="18"/>
  <c r="M50" i="18" s="1"/>
  <c r="M58" i="17"/>
  <c r="M72" i="17"/>
  <c r="M169" i="17"/>
  <c r="M131" i="17"/>
  <c r="M93" i="17"/>
  <c r="M11" i="17"/>
  <c r="M151" i="17"/>
  <c r="M39" i="17"/>
  <c r="M9" i="17"/>
  <c r="M8" i="17" s="1"/>
  <c r="G131" i="17"/>
  <c r="I118" i="1" s="1"/>
  <c r="G11" i="17"/>
  <c r="I105" i="1" s="1"/>
  <c r="G117" i="17"/>
  <c r="I116" i="1" s="1"/>
  <c r="G93" i="17"/>
  <c r="I114" i="1" s="1"/>
  <c r="G151" i="17"/>
  <c r="I120" i="1" s="1"/>
  <c r="G72" i="17"/>
  <c r="I112" i="1" s="1"/>
  <c r="AF191" i="17"/>
  <c r="G47" i="1" s="1"/>
  <c r="H47" i="1" s="1"/>
  <c r="I47" i="1" s="1"/>
  <c r="G58" i="17"/>
  <c r="I109" i="1" s="1"/>
  <c r="M116" i="16"/>
  <c r="M19" i="16"/>
  <c r="M85" i="16"/>
  <c r="M8" i="16"/>
  <c r="M33" i="16"/>
  <c r="AF135" i="16"/>
  <c r="G46" i="1" s="1"/>
  <c r="H46" i="1" s="1"/>
  <c r="I46" i="1" s="1"/>
  <c r="G129" i="16"/>
  <c r="G116" i="16"/>
  <c r="M54" i="16"/>
  <c r="M51" i="16" s="1"/>
  <c r="M26" i="15"/>
  <c r="M8" i="15"/>
  <c r="AF40" i="15"/>
  <c r="G45" i="1" s="1"/>
  <c r="H45" i="1" s="1"/>
  <c r="I45" i="1" s="1"/>
  <c r="M34" i="14"/>
  <c r="M304" i="14"/>
  <c r="M52" i="14"/>
  <c r="M156" i="14"/>
  <c r="M25" i="14"/>
  <c r="M8" i="14"/>
  <c r="M309" i="14"/>
  <c r="AF335" i="14"/>
  <c r="G44" i="1" s="1"/>
  <c r="H44" i="1" s="1"/>
  <c r="I44" i="1" s="1"/>
  <c r="G329" i="14"/>
  <c r="I190" i="1" s="1"/>
  <c r="G34" i="14"/>
  <c r="I150" i="1" s="1"/>
  <c r="G156" i="14"/>
  <c r="M94" i="14"/>
  <c r="M90" i="14" s="1"/>
  <c r="M27" i="14"/>
  <c r="G309" i="14"/>
  <c r="G52" i="14"/>
  <c r="I155" i="1" s="1"/>
  <c r="G143" i="14"/>
  <c r="I158" i="1" s="1"/>
  <c r="G8" i="14"/>
  <c r="M64" i="13"/>
  <c r="M8" i="13"/>
  <c r="M110" i="13"/>
  <c r="M44" i="13"/>
  <c r="M43" i="13" s="1"/>
  <c r="AF149" i="13"/>
  <c r="G43" i="1" s="1"/>
  <c r="H43" i="1" s="1"/>
  <c r="I43" i="1" s="1"/>
  <c r="G134" i="13"/>
  <c r="G64" i="13"/>
  <c r="I127" i="1" s="1"/>
  <c r="G110" i="13"/>
  <c r="I135" i="1" s="1"/>
  <c r="M1476" i="12"/>
  <c r="M984" i="12"/>
  <c r="M1165" i="12"/>
  <c r="M1135" i="12"/>
  <c r="M399" i="12"/>
  <c r="M1139" i="12"/>
  <c r="M1125" i="12"/>
  <c r="M1025" i="12"/>
  <c r="M708" i="12"/>
  <c r="M353" i="12"/>
  <c r="M8" i="12"/>
  <c r="M416" i="12"/>
  <c r="M1435" i="12"/>
  <c r="M736" i="12"/>
  <c r="M202" i="12"/>
  <c r="G202" i="12"/>
  <c r="M1507" i="12"/>
  <c r="M1506" i="12" s="1"/>
  <c r="M1380" i="12"/>
  <c r="M1379" i="12" s="1"/>
  <c r="G1125" i="12"/>
  <c r="G1061" i="12"/>
  <c r="G1025" i="12"/>
  <c r="G399" i="12"/>
  <c r="I126" i="1" s="1"/>
  <c r="M110" i="12"/>
  <c r="M109" i="12" s="1"/>
  <c r="G1135" i="12"/>
  <c r="I160" i="1" s="1"/>
  <c r="G660" i="12"/>
  <c r="I132" i="1" s="1"/>
  <c r="G1139" i="12"/>
  <c r="AF1533" i="12"/>
  <c r="G1520" i="12"/>
  <c r="G1497" i="12"/>
  <c r="G1396" i="12"/>
  <c r="I171" i="1" s="1"/>
  <c r="G1165" i="12"/>
  <c r="I167" i="1" s="1"/>
  <c r="G736" i="12"/>
  <c r="I138" i="1" s="1"/>
  <c r="G615" i="12"/>
  <c r="M522" i="12"/>
  <c r="M512" i="12" s="1"/>
  <c r="G353" i="12"/>
  <c r="G8" i="12"/>
  <c r="G1435" i="12"/>
  <c r="G416" i="12"/>
  <c r="I129" i="1" s="1"/>
  <c r="M735" i="12"/>
  <c r="M728" i="12" s="1"/>
  <c r="J28" i="1"/>
  <c r="J26" i="1"/>
  <c r="G38" i="1"/>
  <c r="F38" i="1"/>
  <c r="J23" i="1"/>
  <c r="J24" i="1"/>
  <c r="J25" i="1"/>
  <c r="J27" i="1"/>
  <c r="E24" i="1"/>
  <c r="E26" i="1"/>
  <c r="I124" i="1" l="1"/>
  <c r="I166" i="1"/>
  <c r="I174" i="1"/>
  <c r="I131" i="1"/>
  <c r="I170" i="1"/>
  <c r="I159" i="1"/>
  <c r="I151" i="1"/>
  <c r="G82" i="22"/>
  <c r="I179" i="1"/>
  <c r="G87" i="28"/>
  <c r="G77" i="20"/>
  <c r="I191" i="1"/>
  <c r="I20" i="1" s="1"/>
  <c r="I188" i="1"/>
  <c r="I157" i="1"/>
  <c r="G40" i="15"/>
  <c r="I140" i="1"/>
  <c r="G42" i="1"/>
  <c r="H42" i="1" s="1"/>
  <c r="I42" i="1" s="1"/>
  <c r="G41" i="1"/>
  <c r="G39" i="1"/>
  <c r="H39" i="1" s="1"/>
  <c r="H60" i="1" s="1"/>
  <c r="G169" i="23"/>
  <c r="F60" i="1"/>
  <c r="G335" i="14"/>
  <c r="I181" i="1"/>
  <c r="G58" i="25"/>
  <c r="H41" i="1"/>
  <c r="I41" i="1" s="1"/>
  <c r="I123" i="1"/>
  <c r="I168" i="1"/>
  <c r="I103" i="1"/>
  <c r="G191" i="17"/>
  <c r="I136" i="1"/>
  <c r="I156" i="1"/>
  <c r="I19" i="1"/>
  <c r="I122" i="1"/>
  <c r="G1533" i="12"/>
  <c r="G99" i="24"/>
  <c r="I169" i="1"/>
  <c r="I178" i="1"/>
  <c r="M38" i="21"/>
  <c r="G76" i="27"/>
  <c r="I175" i="1"/>
  <c r="I125" i="1"/>
  <c r="I152" i="1"/>
  <c r="G839" i="21"/>
  <c r="I161" i="1"/>
  <c r="G135" i="16"/>
  <c r="I153" i="1"/>
  <c r="I18" i="1"/>
  <c r="I162" i="1"/>
  <c r="G52" i="1"/>
  <c r="H52" i="1" s="1"/>
  <c r="I52" i="1" s="1"/>
  <c r="G51" i="1"/>
  <c r="H51" i="1" s="1"/>
  <c r="I51" i="1" s="1"/>
  <c r="I130" i="1"/>
  <c r="I104" i="1"/>
  <c r="G224" i="18"/>
  <c r="I17" i="1" l="1"/>
  <c r="I16" i="1"/>
  <c r="I192" i="1"/>
  <c r="G23" i="1"/>
  <c r="G60" i="1"/>
  <c r="G25" i="1" s="1"/>
  <c r="A25" i="1" s="1"/>
  <c r="I39" i="1"/>
  <c r="I60" i="1" s="1"/>
  <c r="I21" i="1" l="1"/>
  <c r="A23" i="1"/>
  <c r="J51" i="1"/>
  <c r="J50" i="1"/>
  <c r="J52" i="1"/>
  <c r="J43" i="1"/>
  <c r="J58" i="1"/>
  <c r="J54" i="1"/>
  <c r="J53" i="1"/>
  <c r="J42" i="1"/>
  <c r="J45" i="1"/>
  <c r="J47" i="1"/>
  <c r="J57" i="1"/>
  <c r="J56" i="1"/>
  <c r="J44" i="1"/>
  <c r="J39" i="1"/>
  <c r="J60" i="1" s="1"/>
  <c r="J48" i="1"/>
  <c r="J55" i="1"/>
  <c r="J59" i="1"/>
  <c r="J46" i="1"/>
  <c r="J41" i="1"/>
  <c r="J49" i="1"/>
  <c r="G28" i="1"/>
  <c r="J191" i="1"/>
  <c r="J184" i="1"/>
  <c r="J178" i="1"/>
  <c r="J168" i="1"/>
  <c r="J175" i="1"/>
  <c r="J169" i="1"/>
  <c r="J105" i="1"/>
  <c r="J136" i="1"/>
  <c r="J162" i="1"/>
  <c r="J183" i="1"/>
  <c r="J176" i="1"/>
  <c r="J145" i="1"/>
  <c r="J128" i="1"/>
  <c r="J127" i="1"/>
  <c r="J186" i="1"/>
  <c r="J126" i="1"/>
  <c r="J182" i="1"/>
  <c r="J180" i="1"/>
  <c r="J131" i="1"/>
  <c r="J125" i="1"/>
  <c r="J132" i="1"/>
  <c r="J106" i="1"/>
  <c r="J189" i="1"/>
  <c r="J152" i="1"/>
  <c r="J117" i="1"/>
  <c r="J174" i="1"/>
  <c r="J159" i="1"/>
  <c r="J165" i="1"/>
  <c r="J160" i="1"/>
  <c r="J148" i="1"/>
  <c r="J119" i="1"/>
  <c r="J177" i="1"/>
  <c r="J181" i="1"/>
  <c r="J124" i="1"/>
  <c r="J116" i="1"/>
  <c r="J144" i="1"/>
  <c r="J108" i="1"/>
  <c r="J109" i="1"/>
  <c r="J167" i="1"/>
  <c r="J112" i="1"/>
  <c r="J170" i="1"/>
  <c r="J137" i="1"/>
  <c r="J172" i="1"/>
  <c r="J122" i="1"/>
  <c r="J163" i="1"/>
  <c r="J135" i="1"/>
  <c r="J107" i="1"/>
  <c r="J147" i="1"/>
  <c r="J140" i="1"/>
  <c r="J142" i="1"/>
  <c r="J134" i="1"/>
  <c r="J190" i="1"/>
  <c r="J158" i="1"/>
  <c r="J150" i="1"/>
  <c r="J114" i="1"/>
  <c r="J153" i="1"/>
  <c r="J146" i="1"/>
  <c r="J133" i="1"/>
  <c r="J157" i="1"/>
  <c r="J110" i="1"/>
  <c r="J187" i="1"/>
  <c r="J141" i="1"/>
  <c r="J154" i="1"/>
  <c r="J138" i="1"/>
  <c r="J123" i="1"/>
  <c r="J139" i="1"/>
  <c r="J121" i="1"/>
  <c r="J118" i="1"/>
  <c r="J129" i="1"/>
  <c r="J120" i="1"/>
  <c r="J115" i="1"/>
  <c r="J188" i="1"/>
  <c r="J164" i="1"/>
  <c r="J111" i="1"/>
  <c r="J179" i="1"/>
  <c r="J161" i="1"/>
  <c r="J143" i="1"/>
  <c r="J104" i="1"/>
  <c r="J130" i="1"/>
  <c r="J185" i="1"/>
  <c r="J103" i="1"/>
  <c r="J156" i="1"/>
  <c r="J149" i="1"/>
  <c r="J113" i="1"/>
  <c r="J171" i="1"/>
  <c r="J151" i="1"/>
  <c r="J166" i="1"/>
  <c r="J155" i="1"/>
  <c r="J173" i="1"/>
  <c r="A26" i="1"/>
  <c r="G26" i="1"/>
  <c r="J192" i="1" l="1"/>
  <c r="G24" i="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D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D00-00000200000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E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E00-00000200000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F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F00-00000200000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0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000-00000200000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1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100-00000200000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2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200-00000200000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3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<sst xmlns="http://schemas.openxmlformats.org/spreadsheetml/2006/main" count="22027" uniqueCount="3793">
  <si>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</si>
  <si>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</si>
  <si>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</si>
  <si>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</si>
  <si>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</si>
  <si>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</si>
  <si>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</si>
  <si>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</si>
  <si>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</si>
  <si>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</si>
  <si>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</si>
  <si>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</si>
  <si>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</si>
  <si>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</si>
  <si>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</si>
  <si>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</si>
  <si>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</si>
  <si>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</si>
  <si>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</si>
  <si>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</si>
  <si>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</si>
  <si>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</si>
  <si>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</si>
  <si>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</si>
  <si>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</si>
  <si>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</si>
  <si>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</si>
  <si>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</si>
  <si>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</si>
  <si>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</si>
  <si>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</si>
  <si>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</si>
  <si>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</si>
  <si>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</si>
  <si>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</si>
  <si>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</si>
  <si>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</si>
  <si>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</si>
  <si>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</si>
  <si>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</si>
  <si>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</si>
  <si>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</si>
  <si>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</si>
  <si>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</si>
  <si>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</si>
  <si>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</si>
  <si>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</si>
  <si>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</si>
  <si>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</si>
  <si>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</si>
  <si>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</si>
  <si>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</si>
  <si>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VV 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</si>
  <si>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</si>
  <si>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</si>
  <si>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</si>
  <si>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</si>
  <si>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</si>
  <si>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</si>
  <si>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</si>
  <si>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</si>
  <si>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</si>
  <si>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</si>
  <si>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</si>
  <si>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</si>
  <si>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</si>
  <si>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</si>
  <si>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</si>
  <si>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</si>
  <si>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</si>
  <si>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</si>
  <si>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</si>
  <si>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</si>
  <si>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</si>
  <si>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</si>
  <si>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</si>
  <si>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</si>
  <si>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</si>
  <si>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</si>
  <si>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</si>
  <si>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</si>
  <si>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</si>
  <si>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</si>
  <si>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</si>
  <si>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</si>
  <si>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</si>
  <si>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</si>
  <si>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Popis rozpočtu: 2023006-001 - VV centrum</t>
  </si>
  <si>
    <t>#POPR</t>
  </si>
  <si>
    <t>Popis rozpočtu: 2023006-002 - VV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</si>
  <si>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</si>
  <si>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</si>
  <si>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</si>
  <si>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</si>
  <si>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</si>
  <si>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</si>
  <si>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</si>
  <si>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</si>
  <si>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</si>
  <si>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</si>
  <si>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</si>
  <si>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</si>
  <si>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</si>
  <si>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</si>
  <si>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</si>
  <si>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</si>
  <si>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</si>
  <si>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</si>
  <si>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</si>
  <si>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</si>
  <si>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</si>
  <si>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_2</t>
  </si>
  <si>
    <t>Rozvaděč RH</t>
  </si>
  <si>
    <t>Zařízení č. 2 - Větrání technické místnosti v 1. NP (m. č. 139)</t>
  </si>
  <si>
    <t>_3</t>
  </si>
  <si>
    <t>Rozvaděč RS1</t>
  </si>
  <si>
    <t>Zařízení č. 3 - Větrání skladu a WC mužů a žen v 1. NP ( m.č. 103, 104, 107 až 110)</t>
  </si>
  <si>
    <t>_4</t>
  </si>
  <si>
    <t>Nosný systém, trubkování</t>
  </si>
  <si>
    <t>Zařízení č. 4 - Větrání izolační místnosti v 1. NP (m. č. 105 )</t>
  </si>
  <si>
    <t>_5</t>
  </si>
  <si>
    <t>Hodinová zúčtovací sazba</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</si>
  <si>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</si>
  <si>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</si>
  <si>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</si>
  <si>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</si>
  <si>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</si>
  <si>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</si>
  <si>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</si>
  <si>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</si>
  <si>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</si>
  <si>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</si>
  <si>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</si>
  <si>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</si>
  <si>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</si>
  <si>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</si>
  <si>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</si>
  <si>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</si>
  <si>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</si>
  <si>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</si>
  <si>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</si>
  <si>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</si>
  <si>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</si>
  <si>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</si>
  <si>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</si>
  <si>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</si>
  <si>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</si>
  <si>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Komunikace</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</si>
  <si>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</si>
  <si>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</si>
  <si>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</si>
  <si>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</si>
  <si>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</si>
  <si>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</si>
  <si>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</si>
  <si>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</si>
  <si>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</si>
  <si>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</si>
  <si>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</si>
  <si>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</si>
  <si>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</si>
  <si>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</si>
  <si>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</si>
  <si>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</si>
  <si>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</si>
  <si>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</si>
  <si>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</si>
  <si>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</si>
  <si>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</si>
  <si>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</si>
  <si>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</si>
  <si>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</si>
  <si>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</si>
  <si>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</si>
  <si>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_10</t>
  </si>
  <si>
    <t>Vyrovnání potenciálu</t>
  </si>
  <si>
    <t>Zařízení č. 10 - Odvod vzduchu z kuchyňské digestoře v 1. NP</t>
  </si>
  <si>
    <t>_11</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</si>
  <si>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</si>
  <si>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</si>
  <si>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</si>
  <si>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</si>
  <si>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</si>
  <si>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</si>
  <si>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</si>
  <si>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</si>
  <si>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</si>
  <si>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</si>
  <si>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</si>
  <si>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</si>
  <si>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</si>
  <si>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721 - Dešťová kanalizace</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</si>
  <si>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</si>
  <si>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</si>
  <si>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</si>
  <si>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</si>
  <si>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</si>
  <si>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</si>
  <si>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</si>
  <si>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</si>
  <si>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</si>
  <si>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</si>
  <si>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</si>
  <si>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</si>
  <si>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</si>
  <si>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</si>
  <si>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</si>
  <si>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</si>
  <si>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</si>
  <si>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</si>
  <si>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</si>
  <si>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</si>
  <si>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</si>
  <si>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</si>
  <si>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</si>
  <si>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</si>
  <si>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</si>
  <si>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</si>
  <si>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</si>
  <si>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</si>
  <si>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</si>
  <si>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</si>
  <si>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</si>
  <si>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</si>
  <si>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</si>
  <si>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</si>
  <si>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</si>
  <si>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</si>
  <si>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</si>
  <si>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</si>
  <si>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</si>
  <si>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</si>
  <si>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</si>
  <si>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</si>
  <si>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</si>
  <si>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</si>
  <si>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</si>
  <si>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</si>
  <si>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</si>
  <si>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</si>
  <si>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</si>
  <si>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</si>
  <si>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_18</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</si>
  <si>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</si>
  <si>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</si>
  <si>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</si>
  <si>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</si>
  <si>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</si>
  <si>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</si>
  <si>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</si>
  <si>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</si>
  <si>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</si>
  <si>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</si>
  <si>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</si>
  <si>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</si>
  <si>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789 - HZS</t>
  </si>
  <si>
    <t>PSU</t>
  </si>
  <si>
    <t>D96</t>
  </si>
  <si>
    <t>Revize, zkoušky, HZS</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</si>
  <si>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</si>
  <si>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</si>
  <si>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</si>
  <si>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</si>
  <si>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</si>
  <si>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</si>
  <si>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</si>
  <si>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</si>
  <si>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</si>
  <si>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</si>
  <si>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</si>
  <si>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</si>
  <si>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</si>
  <si>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</si>
  <si>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</si>
  <si>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</si>
  <si>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</si>
  <si>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</si>
  <si>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</si>
  <si>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</si>
  <si>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</si>
  <si>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</si>
  <si>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</si>
  <si>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</si>
  <si>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</si>
  <si>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</si>
  <si>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</si>
  <si>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</si>
  <si>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</si>
  <si>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</si>
  <si>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</si>
  <si>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</si>
  <si>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</si>
  <si>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</si>
  <si>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</si>
  <si>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t>
  </si>
  <si>
    <t>Práce</t>
  </si>
  <si>
    <t>Běžná</t>
  </si>
  <si>
    <t>POL1_</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</si>
  <si>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</si>
  <si>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</si>
  <si>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</si>
  <si>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</si>
  <si>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</si>
  <si>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</si>
  <si>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</si>
  <si>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</si>
  <si>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</si>
  <si>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</si>
  <si>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</si>
  <si>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</si>
  <si>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</si>
  <si>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</si>
  <si>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</si>
  <si>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0,5*(12,67+14,83+4,55+9+5,3+16,2+15,8+0,8+11,66+2,4)</t>
  </si>
  <si>
    <t>VV</t>
  </si>
  <si>
    <t>0,5*(5,25+8,35+14+16,86)</t>
  </si>
  <si>
    <t>pozn 2,35,6,10 : 49+65+12+43</t>
  </si>
  <si>
    <t>113106212R00</t>
  </si>
  <si>
    <t>Rozebrání vozovek a ploch s jakoukoliv výplní spár   v ploše jednotlivě do 200 m2, z velkých kostek, kladených do lože ze živice</t>
  </si>
  <si>
    <t>pozn 23 : 12*0,1</t>
  </si>
  <si>
    <t>113106231R00</t>
  </si>
  <si>
    <t>Rozebrání vozovek a ploch s jakoukoliv výplní spár   v jakékoliv ploše, ze zámkové dlažky, kladených do lože z kameniva</t>
  </si>
  <si>
    <t>pozn 1,9 : 139+19</t>
  </si>
  <si>
    <t>pozn 22 : 30*0,2</t>
  </si>
  <si>
    <t>113151111R00</t>
  </si>
  <si>
    <t>Rozebrání zpevněných ploch rozebrání ploch ze silničních panelů</t>
  </si>
  <si>
    <t>800-2</t>
  </si>
  <si>
    <t>s přemístěním na skládku na vzdálenost do 20 m nebo s naložením na dopravní prostředek,</t>
  </si>
  <si>
    <t>pozn 7 : 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</si>
  <si>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</si>
  <si>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</si>
  <si>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</si>
  <si>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</si>
  <si>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</si>
  <si>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</si>
  <si>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ležatý : 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</si>
  <si>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</si>
  <si>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</si>
  <si>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</si>
  <si>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</si>
  <si>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oplocení : 8,97*0,5*0,9</t>
  </si>
  <si>
    <t>132201119R00</t>
  </si>
  <si>
    <t xml:space="preserve">Hloubení rýh šířky do 60 cm příplatek za lepivost, v hornině 3,  </t>
  </si>
  <si>
    <t>Odkaz na mn. položky pořadí 10 : 4,03650</t>
  </si>
  <si>
    <t>132301110R00</t>
  </si>
  <si>
    <t>Hloubení rýh šířky do 60 cm do 50 m3, v hornině 4, hloubení strojně</t>
  </si>
  <si>
    <t>6,15*0,5*0,9</t>
  </si>
  <si>
    <t>(2,765+1,22)*0,5*0,9</t>
  </si>
  <si>
    <t>132301119R00</t>
  </si>
  <si>
    <t xml:space="preserve">Hloubení rýh šířky do 60 cm příplatek za lepivost, v hornině 4,  </t>
  </si>
  <si>
    <t>Odkaz na mn. položky pořadí 12 : 4,56075</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</si>
  <si>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</si>
  <si>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</si>
  <si>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</si>
  <si>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1,06*(0,8+0,6)*0,9</t>
  </si>
  <si>
    <t>0,8*1,75*0,9</t>
  </si>
  <si>
    <t>132201219R00</t>
  </si>
  <si>
    <t xml:space="preserve">Hloubení rýh šířky přes 60 do 200 cm příplatek za lepivost, v hornině 3,  </t>
  </si>
  <si>
    <t>Odkaz na mn. položky pořadí 14 : 2,59560</t>
  </si>
  <si>
    <t>132301210R00</t>
  </si>
  <si>
    <t xml:space="preserve">Hloubení rýh šířky přes 60 do 200 cm do 50 m3, v hornině 4, hloubení strojně </t>
  </si>
  <si>
    <t>výtah : 3,05*2,57*1,45</t>
  </si>
  <si>
    <t>132301219R00</t>
  </si>
  <si>
    <t xml:space="preserve">Hloubení rýh šířky přes 60 do 200 cm příplatek za lepivost, v hornině 4,  </t>
  </si>
  <si>
    <t>Odkaz na mn. položky pořadí 16 : 11,36583</t>
  </si>
  <si>
    <t>139601103R00</t>
  </si>
  <si>
    <t>Ruční výkop jam, rýh a šachet v hornině 4</t>
  </si>
  <si>
    <t>s přehozením na vzdálenost do 5 m nebo s naložením na ruční dopravní prostředek</t>
  </si>
  <si>
    <t>patky : 0,5*0,5*0,9</t>
  </si>
  <si>
    <t>0,8*0,8*0,9</t>
  </si>
  <si>
    <t>1,2*0,6*0,9</t>
  </si>
  <si>
    <t>1,35*0,6*0,9</t>
  </si>
  <si>
    <t>1,16*0,6*0,9</t>
  </si>
  <si>
    <t>162701105R00</t>
  </si>
  <si>
    <t>Vodorovné přemístění výkopku z horniny 1 až 4, na vzdálenost přes 9 000  do 10 000 m</t>
  </si>
  <si>
    <t>po suchu, bez naložení výkopku, avšak se složením bez rozhrnutí, zpáteční cesta vozidla.</t>
  </si>
  <si>
    <t>Odkaz na mn. položky pořadí 18 : 2,80440</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</si>
  <si>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</si>
  <si>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</si>
  <si>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</si>
  <si>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</si>
  <si>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Odkaz na mn. položky pořadí 19 : 25,36308</t>
  </si>
  <si>
    <t>174101101R00</t>
  </si>
  <si>
    <t>Zásyp sypaninou se zhutněním jam, šachet, rýh nebo kolem objektů v těchto vykopávkách</t>
  </si>
  <si>
    <t>z jakékoliv horniny s uložením výkopku po vrstvách,</t>
  </si>
  <si>
    <t>jímka : 60</t>
  </si>
  <si>
    <t>pozn 16 : 0,7*0,7*pi*2,5*3</t>
  </si>
  <si>
    <t>181101102R00</t>
  </si>
  <si>
    <t>Úprava pláně v zářezech v hornině 1 až 4, se zhutněním</t>
  </si>
  <si>
    <t>vyrovnáním výškových rozdílů, ploch vodorovných a ploch do sklonu 1 : 5.</t>
  </si>
  <si>
    <t>výtah : 3,05*2,57</t>
  </si>
  <si>
    <t>199000002R00</t>
  </si>
  <si>
    <t>Poplatky za skládku horniny 1- 4, skupina 17 05 04 z Katalogu odpadů</t>
  </si>
  <si>
    <t>271571111R00</t>
  </si>
  <si>
    <t xml:space="preserve">Polštáře zhutněné pod základy štěrkopísek tříděný,  </t>
  </si>
  <si>
    <t>výtah : 3,05*2,57*0,1</t>
  </si>
  <si>
    <t>základy : 0,8*1,75*0,1</t>
  </si>
  <si>
    <t>(2,765+1,22)*0,5*0,1</t>
  </si>
  <si>
    <t>1,06*(0,8+0,6)*0,1</t>
  </si>
  <si>
    <t>6,15*0,5*0,1</t>
  </si>
  <si>
    <t>patky : 0,5*0,5*0,1</t>
  </si>
  <si>
    <t>0,8*0,8*0,1</t>
  </si>
  <si>
    <t>1,2*0,6*0,1</t>
  </si>
  <si>
    <t>1,35*0,6*0,1</t>
  </si>
  <si>
    <t>oplocení : 8,97*0,5*0,1</t>
  </si>
  <si>
    <t>Mezisoučet</t>
  </si>
  <si>
    <t>S9 5 cm : (3,5*2,72+1,415*0,07+3,64*0,4)*0,05</t>
  </si>
  <si>
    <t>pod desku : 353,24*0,05</t>
  </si>
  <si>
    <t>272323411RT7</t>
  </si>
  <si>
    <t>Beton základových kleneb železový vodostavební třídy C 25/30, stupeň vlivu prostředí XA1, odolnost proti chemicky agresivnímu prostředí</t>
  </si>
  <si>
    <t>801-1</t>
  </si>
  <si>
    <t>bez dodání a uložení výztuže,</t>
  </si>
  <si>
    <t>šachta výtahu - dno : 2,75*2,4*0,3</t>
  </si>
  <si>
    <t>stěny : (2,75+1,8)*2*1*0,3</t>
  </si>
  <si>
    <t>272351215R00</t>
  </si>
  <si>
    <t>Bednění stěn základových kleneb zřízení</t>
  </si>
  <si>
    <t>svislé nebo šikmé (odkloněné), půdorysně přímé nebo zalomené, stěn základových kleneb ve volných nebo zapažených jámách, rýhách, šachtách, včetně případných vzpěr,</t>
  </si>
  <si>
    <t>venkovní : (2,75+2,4*2)*0,32</t>
  </si>
  <si>
    <t>vnitřní : (2,15+1,8)*2*1</t>
  </si>
  <si>
    <t>272351216R00</t>
  </si>
  <si>
    <t>Bednění stěn základových kleneb odstranění</t>
  </si>
  <si>
    <t>Odkaz na mn. položky pořadí 27 : 10,31600</t>
  </si>
  <si>
    <t>272361821R00</t>
  </si>
  <si>
    <t>Výztuž základových kleneb z betonářské oceli 10 505(R)</t>
  </si>
  <si>
    <t>t</t>
  </si>
  <si>
    <t>rovných nebo s náběhy nebo hřibových nebo upnutých do žeber. Včetně distančních prvků.</t>
  </si>
  <si>
    <t xml:space="preserve">předpoklad 90 kg/m3 - výtahová šachta : </t>
  </si>
  <si>
    <t>Odkaz na mn. položky pořadí 26 : 4,71000*0,09</t>
  </si>
  <si>
    <t>273321311R00</t>
  </si>
  <si>
    <t>Beton základových desek železový třídy C 16/20</t>
  </si>
  <si>
    <t>bez dodávky a uložení výztuže</t>
  </si>
  <si>
    <t>S9 : (3,5*2,72+1,415*0,07+3,64*0,4)*0,1</t>
  </si>
  <si>
    <t>základová deska pod celý objekt : 353,24*0,1</t>
  </si>
  <si>
    <t>273351215R00</t>
  </si>
  <si>
    <t>Bednění stěn základových desek zřízení</t>
  </si>
  <si>
    <t>svislé nebo šikmé (odkloněné) , půdorysně přímé nebo zalomené, stěn základových desek ve volných nebo zapažených jámách, rýhách, šachtách, včetně případných vzpěr,</t>
  </si>
  <si>
    <t>(3,5+2,72+1,415+3,64)*0,1</t>
  </si>
  <si>
    <t>základová deska pod celý objekt část : 2,5</t>
  </si>
  <si>
    <t>273351216R00</t>
  </si>
  <si>
    <t>Bednění stěn základových desek odstranění</t>
  </si>
  <si>
    <t>3,62750</t>
  </si>
  <si>
    <t>273361921RT8</t>
  </si>
  <si>
    <t>Uložení výztuže základových desek ze svařovaných sítí průměr drátu 8 mm, velikost oka 100/100 mm</t>
  </si>
  <si>
    <t>včetně distančních prvků</t>
  </si>
  <si>
    <t>(3,5*2,72+1,415*0,07+3,64*0,4)*7,9*1,3/1000</t>
  </si>
  <si>
    <t>(353,24)*7,9*1,3/1000</t>
  </si>
  <si>
    <t>274272110RT3</t>
  </si>
  <si>
    <t>Zdivo základové z bednicích tvárnic tloušťky 150 mm, výplň betonem C 16/20</t>
  </si>
  <si>
    <t>s výplní betonem, bez výztuže,</t>
  </si>
  <si>
    <t>0 : (2,57+2,48)*1</t>
  </si>
  <si>
    <t>274272130RT4</t>
  </si>
  <si>
    <t>Zdivo základové z bednicích tvárnic tloušťky 250 mm, výplň betonem C 20/25</t>
  </si>
  <si>
    <t>výtah : (2,75+1,95)*2*7,07-1,415*2,22-1,38*2,25</t>
  </si>
  <si>
    <t>274321321R00</t>
  </si>
  <si>
    <t>Beton základových pasů železový třídy C 20/25</t>
  </si>
  <si>
    <t>včetně dodávky a uložení betonu, bez výztuže</t>
  </si>
  <si>
    <t>(2,765+1,22)*0,5*0,8</t>
  </si>
  <si>
    <t>1,06*(0,8+0,6)*0,8</t>
  </si>
  <si>
    <t>0,8*1,75*0,8</t>
  </si>
  <si>
    <t>6,15*0,5*0,8</t>
  </si>
  <si>
    <t>oplocení : 8,97*0,5*0,8</t>
  </si>
  <si>
    <t>Koeficient : 0,035</t>
  </si>
  <si>
    <t>274361821R00</t>
  </si>
  <si>
    <t xml:space="preserve">Výztuž a svařované sítě základových pasů výztuž, z oceli 10505,  ,  </t>
  </si>
  <si>
    <t>821-1</t>
  </si>
  <si>
    <t xml:space="preserve">předpoklad 70 kg/m3 zákl. pasů : </t>
  </si>
  <si>
    <t>Odkaz na mn. položky pořadí 36 : 10,29743*0,07</t>
  </si>
  <si>
    <t xml:space="preserve">předpoklad bednicí tvárnice 15 kg/m2 : </t>
  </si>
  <si>
    <t>Odkaz na mn. položky pořadí 34 : 5,05000*0,015</t>
  </si>
  <si>
    <t xml:space="preserve">předpoklad bednicí tvárnice š 30cm : </t>
  </si>
  <si>
    <t>Odkaz na mn. položky pořadí 35 : 0,65615</t>
  </si>
  <si>
    <t>275321321R00</t>
  </si>
  <si>
    <t>Beton základových patek železový třídy C 20/25</t>
  </si>
  <si>
    <t>0,5*0,5*0,8</t>
  </si>
  <si>
    <t>0,8*0,8*0,8</t>
  </si>
  <si>
    <t>1,2*0,6*0,8</t>
  </si>
  <si>
    <t>1,35*0,6*0,8</t>
  </si>
  <si>
    <t>275361821R00</t>
  </si>
  <si>
    <t xml:space="preserve">Výztuž a svařované sítě základových patek z prutové oceli, B500B,  ,  ,  </t>
  </si>
  <si>
    <t xml:space="preserve">předpoklad 70 kg/m3 patek : </t>
  </si>
  <si>
    <t>Odkaz na mn. položky pořadí 38 : 2,00376*0,07</t>
  </si>
  <si>
    <t>931961115RR1</t>
  </si>
  <si>
    <t>Vložky do dilatačních spár z polystyrenu, tloušťky 30 mm</t>
  </si>
  <si>
    <t>včetně dodání a osazení v jakémkoliv zdivu, včetně jednostranného zajištění polohy vložek proti sesmeknutí (např. přibitím, maltovými terči).</t>
  </si>
  <si>
    <t>10,5</t>
  </si>
  <si>
    <t>311271176RT6</t>
  </si>
  <si>
    <t>Zdivo nosné z tvárnic porobetonových hladkých tloušťky 250 mm, charakteristická pevnost v tlaku fk = 3,93 MPa, součinitel prostupu tepla U=0,637 W/m2.K</t>
  </si>
  <si>
    <t>1NP : (0,64+0,39+2,025+0,75+0,45+0,75+1,05+0,45+0,55)*2,25</t>
  </si>
  <si>
    <t>2NP : (0,4+0,4+1+0,755+0,45+1,2+0,75+0,45+0,55)*2,27</t>
  </si>
  <si>
    <t>201 : 4,94*3,1-(0,8+0,9)*1,97</t>
  </si>
  <si>
    <t>311271181R00</t>
  </si>
  <si>
    <t>Zdivo nosné z tvárnic porobetonových pero-drážka tloušťky 375 mm, charakteristická pevnost v tlaku fk = 1,25 MPa, součinitel prostupu tepla U=0,213 W/m2.K</t>
  </si>
  <si>
    <t>1NP : (0,25+5,96+4,1+6,76+5,56+4,35+5,55+4,07)*2,25</t>
  </si>
  <si>
    <t>-(0,75*1,9*4+2,1*1,9*8+0,9*2,1*2)</t>
  </si>
  <si>
    <t>2NP : (4,03+5,69+4,35+6,76+5,56+4,35+5,55+4,1)*2,27</t>
  </si>
  <si>
    <t>-(3,23*2,1+0,75*1,9*6+2,1*1,9*7)</t>
  </si>
  <si>
    <t>311271187RT5</t>
  </si>
  <si>
    <t>Zdivo nosné z tvárnic porobetonových pero-drážka tloušťky 300 mm, charakteristická pevnost v tlaku fk = 3,14 MPa, součinitel prostupu tepla U=0,452 W/m2.K</t>
  </si>
  <si>
    <t>112,113 : 0,68*2,1+0,6*1</t>
  </si>
  <si>
    <t>115 : 0,88*2,01</t>
  </si>
  <si>
    <t>121 : 3,3*2,05+6,3*(0,85-0,7)+2,4*2,1+3,05*3,2+0,88*2,01*2</t>
  </si>
  <si>
    <t>123 : 0,9*0,55*2+0,71*0,55</t>
  </si>
  <si>
    <t>125 : 0,88*2,01</t>
  </si>
  <si>
    <t>127 : 0,8*0,55+0,55*0,55</t>
  </si>
  <si>
    <t>132 : (3,5-2,8)*0,55*2+2,5*2,4*2+(2,25-1,45)*0,55</t>
  </si>
  <si>
    <t>214 : 3,3*2,05+6,3*(0,85-0,7)+0,68*2,01+0,6*1+0,88*2,01</t>
  </si>
  <si>
    <t>atika : (1,36+7,42)*0,83</t>
  </si>
  <si>
    <t>317121101R00</t>
  </si>
  <si>
    <t>Překlady betonové prefabrikované bez dodávky překladu,  ,  , světlost otvoru do 1050 mm</t>
  </si>
  <si>
    <t>123 : 2</t>
  </si>
  <si>
    <t>125 : 2</t>
  </si>
  <si>
    <t>131-132 : 2</t>
  </si>
  <si>
    <t>317121102R00</t>
  </si>
  <si>
    <t>Překlady betonové prefabrikované bez dodávky překladu,  ,  , světlost otvoru do 1800 mm</t>
  </si>
  <si>
    <t>117 : 3</t>
  </si>
  <si>
    <t>317121103R00</t>
  </si>
  <si>
    <t>Překlady betonové prefabrikované bez dodávky překladu,  ,  , světlost otvoru do 3750 mm</t>
  </si>
  <si>
    <t>121 : 2</t>
  </si>
  <si>
    <t>123-121 : 4</t>
  </si>
  <si>
    <t>123-132 : 2</t>
  </si>
  <si>
    <t>132 : 2+2</t>
  </si>
  <si>
    <t>201-208 : 3</t>
  </si>
  <si>
    <t>201 : 2</t>
  </si>
  <si>
    <t>317121047RT2</t>
  </si>
  <si>
    <t>Překlady pórobetonové nenosné délky 1240 mm, šířky 100 mm, výšky 249 mm</t>
  </si>
  <si>
    <t>103,104,105,106,108,118,119 : 1*7</t>
  </si>
  <si>
    <t>126,127,129,130 : 1*4</t>
  </si>
  <si>
    <t>206,208,210,211 : 1*4</t>
  </si>
  <si>
    <t>209 : 2</t>
  </si>
  <si>
    <t>212 : 3</t>
  </si>
  <si>
    <t>139,117 : 2</t>
  </si>
  <si>
    <t>317121047RT4</t>
  </si>
  <si>
    <t>Překlady pórobetonové nenosné délky 1240 mm, šířky 150 mm, výšky 249 mm</t>
  </si>
  <si>
    <t>119,124,203 : 1*3</t>
  </si>
  <si>
    <t>106,111 : 2*2</t>
  </si>
  <si>
    <t>113,114 : 3</t>
  </si>
  <si>
    <t>137, 138 : 2</t>
  </si>
  <si>
    <t>342241162R00</t>
  </si>
  <si>
    <t>Příčky z tvárnic pálených Příčky z tvárnic keramických pálených tloušťky 140 mm, z cihel plných, P 15, na maltu MVC 2,5</t>
  </si>
  <si>
    <t>jednoduché nebo příčky zděné do svislé dřevěné, cihelné, betonové nebo ocelové konstrukce na jakoukoliv maltu vápenocementovou (MVC) nebo cementovou (MC),</t>
  </si>
  <si>
    <t>Včetně pomocného lešení výšky do 1900 mm a pro zatížení do 1,5 kPa.</t>
  </si>
  <si>
    <t>136, 137, 138, 139 : 3,2*(5,1+1,85+1,65+3,1)-0,8*1,97*2</t>
  </si>
  <si>
    <t>317121043RT1</t>
  </si>
  <si>
    <t>Překlady pórobetonové nosné délky 1250 mm, výšky 249 mm, šířky 250 mm</t>
  </si>
  <si>
    <t>317121043RT3</t>
  </si>
  <si>
    <t>Překlady pórobetonové nosné délky 1250 mm, výšky 249 mm, šířky 200 mm</t>
  </si>
  <si>
    <t>317121044RT1</t>
  </si>
  <si>
    <t>Překlady pórobetonové nosné délky 1490 mm, výšky 249 mm, šířky 250 mm</t>
  </si>
  <si>
    <t>317944313RT3</t>
  </si>
  <si>
    <t>Dodání a osazení válcovaných nosníků do připravených otvorů profil I 160</t>
  </si>
  <si>
    <t>801-4</t>
  </si>
  <si>
    <t>bez zazdění hlav, s nařezáním nosníků na potřebný rozměr,</t>
  </si>
  <si>
    <t>132 : 3*3,5*2*17,9/1000</t>
  </si>
  <si>
    <t>101 : 2,25*2*17,9/1000</t>
  </si>
  <si>
    <t>317944313RT4</t>
  </si>
  <si>
    <t>Dodání a osazení válcovaných nosníků do připravených otvorů profil I 180</t>
  </si>
  <si>
    <t>2*3*3,8*21,9/1000</t>
  </si>
  <si>
    <t>318261112RT4</t>
  </si>
  <si>
    <t>Ploty z betonových tvárnic s výztuží a betonovou zálivkou tvárnice, tloušťky 190 mm, oboustranně štípané, barevné</t>
  </si>
  <si>
    <t>oplocení : 9*0,8</t>
  </si>
  <si>
    <t>6,15*0,4</t>
  </si>
  <si>
    <t>342255022R00</t>
  </si>
  <si>
    <t>Příčky z cihel a tvárnic nepálených příčky z příčkovek pórobetonových tloušťky 75 mm</t>
  </si>
  <si>
    <t>včetně pomocného lešení</t>
  </si>
  <si>
    <t>přizdívka ostění  131 : 1,9*0,3</t>
  </si>
  <si>
    <t>342255024R00</t>
  </si>
  <si>
    <t>Příčky z cihel a tvárnic nepálených příčky z příčkovek pórobetonových tloušťky 100 mm</t>
  </si>
  <si>
    <t>103 : 2,05*3,2-0,8*1,97</t>
  </si>
  <si>
    <t>104 : (1,88+2,1)*3,2-0,8*1,97</t>
  </si>
  <si>
    <t>105 : 2,39*3,2-0,9*1,97</t>
  </si>
  <si>
    <t>106 : 3,5*3,2-0,9*1,97</t>
  </si>
  <si>
    <t>108 : 1,72*3,2*2-0,7*1,97</t>
  </si>
  <si>
    <t>118 : 1,5*3,2-0,7*1,97</t>
  </si>
  <si>
    <t>119 : 3,24*3,2-0,8*1,97</t>
  </si>
  <si>
    <t>126,127 : (3,05+0,9)*3,2-0,7*1,97*2</t>
  </si>
  <si>
    <t>128 : (0,2+0,3)*3,2</t>
  </si>
  <si>
    <t>129,130 : (1,9+1,65)*3,2-0,7*1,97*2</t>
  </si>
  <si>
    <t>132 : (0,2+0,65)*3,2+(0,2+0,25)*3,2</t>
  </si>
  <si>
    <t>206 : 2,7*3,1-0,8*1,97</t>
  </si>
  <si>
    <t>208 : 2,1*3,1-0,8*1,97</t>
  </si>
  <si>
    <t>209 : (2,1+1,68)*3,1-0,7*1,97*2</t>
  </si>
  <si>
    <t>210,211 : (2,9+2,3)*3,1-(0,6+0,8)*1,97</t>
  </si>
  <si>
    <t>212 : (2,3+1,9+3,15+1,68)*3,1-(0,7*2+0,8)*1,97</t>
  </si>
  <si>
    <t>139, 117 : 3,2*(1,7+2,66)-(0,8*1,97+0,9*1,97)</t>
  </si>
  <si>
    <t>přístavba vstupního portálu : 10,78*0,18</t>
  </si>
  <si>
    <t>342255028R00</t>
  </si>
  <si>
    <t>Příčky z cihel a tvárnic nepálených příčky z příčkovek pórobetonových tloušťky 150 mm</t>
  </si>
  <si>
    <t>103,104 : (2+1,9+0,15+1,88+0,1)*3,2</t>
  </si>
  <si>
    <t>105 : (1,03+0,1)*3,2</t>
  </si>
  <si>
    <t>106 : (3,7+3,03)*3,2-(0,8+0,9)*1,97</t>
  </si>
  <si>
    <t>107-109 : 3,88*3,2</t>
  </si>
  <si>
    <t>110 : (1,83+3,088)*3,2</t>
  </si>
  <si>
    <t>111 : (4,98+3,02)*3,2-0,9*1,97*2</t>
  </si>
  <si>
    <t>112 : (3,87+1)*3,2</t>
  </si>
  <si>
    <t>134, 135 : (4,98)*3,2+0,5*2,02-0,8*1,97</t>
  </si>
  <si>
    <t>117 : 2,66*3,2-0,8*1,97</t>
  </si>
  <si>
    <t>119,120 : (2,85+0,1+1,85)*3,2-0,8*1,97</t>
  </si>
  <si>
    <t>124,128,130 : 5,5*3,2-0,8*1,97</t>
  </si>
  <si>
    <t>131 : 3,05*3,2</t>
  </si>
  <si>
    <t>203 : (6,1+5,02)*3,1-0,9*1,97</t>
  </si>
  <si>
    <t>204 : 0,88*2,1+1,1*2,15</t>
  </si>
  <si>
    <t>205 : 6,44*3,1</t>
  </si>
  <si>
    <t>206,207 : 5,42*3,1</t>
  </si>
  <si>
    <t>342941113R00</t>
  </si>
  <si>
    <t>Kotvení příček ke konstrukci kotvou uchycenou turbošrouby</t>
  </si>
  <si>
    <t>Včetně dodávky kotev a spojovacího materiálu.</t>
  </si>
  <si>
    <t>1NP : (19+10+1)*3,2</t>
  </si>
  <si>
    <t>2NP : 15*3,1</t>
  </si>
  <si>
    <t>346244381RT2</t>
  </si>
  <si>
    <t>Plentování ocelových nosníků jednostranné výšky do 200 mm</t>
  </si>
  <si>
    <t>jakýmikoliv cihlami,</t>
  </si>
  <si>
    <t>101,201 : (0,2*2+0,4)*3,8*2</t>
  </si>
  <si>
    <t>132 : (0,2*2+0,3)*3,5*2</t>
  </si>
  <si>
    <t>311271663R00</t>
  </si>
  <si>
    <t xml:space="preserve">Zdivo nosné z vápenopískových bloků tloušťky 200 mm, charakteristická pevnost v tlaku fk = 10,21 MPa, vzduchová neprůzvučnost Rw = 54 dB,  </t>
  </si>
  <si>
    <t>s pomocným lešením o výšce podlahy do 1900 mm a pro zatížení 1,5 kPa,</t>
  </si>
  <si>
    <t>112 : (4,16+0,19)*3,2</t>
  </si>
  <si>
    <t>117 : (1,3+3,84)*3,2-(0,7+0,8)*1,97</t>
  </si>
  <si>
    <t>204 : 4,35*3,1</t>
  </si>
  <si>
    <t>593211085R</t>
  </si>
  <si>
    <t>Překlad prefabrikovaný betonový jednoduchý; vylehčený dutinou; dl = 2 090 mm; š = 115 mm; v = 190 mm</t>
  </si>
  <si>
    <t>SPCM</t>
  </si>
  <si>
    <t>Specifikace</t>
  </si>
  <si>
    <t>POL3_</t>
  </si>
  <si>
    <t>Koeficient : 0,01</t>
  </si>
  <si>
    <t>593211090R</t>
  </si>
  <si>
    <t>Překlad prefabrikovaný betonový jednoduchý; vylehčený dutinou; dl = 2 390 mm; š = 115 mm; v = 190 mm</t>
  </si>
  <si>
    <t>59321120R</t>
  </si>
  <si>
    <t>Překlad prefabrikovaný betonový jednoduchý; vylehčený dutinou; dl = 1 190 mm; š = 140 mm; v = 190 mm</t>
  </si>
  <si>
    <t>1131-132 : 2</t>
  </si>
  <si>
    <t>59321122R</t>
  </si>
  <si>
    <t>Překlad prefabrikovaný betonový jednoduchý; vylehčený dutinou; dl = 1 990 mm; š = 140 mm; v = 190 mm</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</si>
  <si>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</si>
  <si>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</si>
  <si>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</si>
  <si>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</si>
  <si>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</si>
  <si>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</si>
  <si>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117-101 : 3</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</si>
  <si>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</si>
  <si>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</si>
  <si>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</si>
  <si>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</si>
  <si>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původní m.č. 113 - výtah : 1,2*0,25</t>
  </si>
  <si>
    <t>124 : 0,65*0,51*0,25</t>
  </si>
  <si>
    <t>1NP : (47-2,15*1,95)*0,09</t>
  </si>
  <si>
    <t>2NP : (16,14-,15-1,95)*0,09</t>
  </si>
  <si>
    <t>411351101RT4</t>
  </si>
  <si>
    <t>Bednění stropů deskových, balkonových nebo plošných konzol plné, rovné, popř. s náběhy včetně podpěrné konstrukce systémové, včetně podepření, tloušťka stropu 240 mm, zřízení</t>
  </si>
  <si>
    <t>s pomocným lešením</t>
  </si>
  <si>
    <t>113 : 1,2</t>
  </si>
  <si>
    <t>124 : 0,65*0,51</t>
  </si>
  <si>
    <t>411351102R00</t>
  </si>
  <si>
    <t>Bednění stropů deskových, balkonových nebo plošných konzol plné, rovné, popř. s náběhy včetně podpěrné konstrukce  , odstranění</t>
  </si>
  <si>
    <t>411351801R00</t>
  </si>
  <si>
    <t>Bednění stropů bednění svislých ploch zřízení</t>
  </si>
  <si>
    <t>1NP : 19,5*0,1</t>
  </si>
  <si>
    <t>2NP : 11,6*0,1</t>
  </si>
  <si>
    <t>411351802R00</t>
  </si>
  <si>
    <t>Bednění stropů bednění svislých ploch odstranění</t>
  </si>
  <si>
    <t>Odkaz na mn. položky pořadí 71 : 3,11000</t>
  </si>
  <si>
    <t>411354256R00</t>
  </si>
  <si>
    <t>Bednění stropů zabudované (ztracené) z ocelových trapézových plechů pozinkovaných, vlna 50 mm, tloušťky 1 mm</t>
  </si>
  <si>
    <t>otevřeného podhledu, bez podpěrné konstrukce, s osazením na sucho na zdech do připravených ozubů, popř. na rovných zdech, trámech, průvlacích, nebo do traverz, bez úpravy povrchu plechů, s pomocným lešením.</t>
  </si>
  <si>
    <t>1NP : 47-2,15*1,95</t>
  </si>
  <si>
    <t>2NP : 16,14-,15-1,95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</si>
  <si>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</si>
  <si>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</si>
  <si>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</si>
  <si>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113 : 1,2*7,9*1,3/1000</t>
  </si>
  <si>
    <t>1NP : (47-2,15*1,95)*7,9*1,3/1000</t>
  </si>
  <si>
    <t>2NP : (16,14-,15-1,95)*7,9*1,3/1000</t>
  </si>
  <si>
    <t>430000000RAA</t>
  </si>
  <si>
    <t>Schodišťové stupně stupeň betonový 30 x 15 cm, včetně bednění, na přímém schodišti</t>
  </si>
  <si>
    <t>AP-HSV</t>
  </si>
  <si>
    <t>Agregovaná položka</t>
  </si>
  <si>
    <t>POL2_</t>
  </si>
  <si>
    <t>beton stupňů z betonu prostého B 12,5, bez potěru, se zahlazením povrchu, bednění stupňů.</t>
  </si>
  <si>
    <t>Schod 2.NP na terasu : 2,15</t>
  </si>
  <si>
    <t>430320030RAA</t>
  </si>
  <si>
    <t>Schodiště ze železobetonu přímočaré, z betonu C 16/20, výztuž 90 kg/m3</t>
  </si>
  <si>
    <t>Beton, výztuž, bednění schodnic a podest, podepření bednění.</t>
  </si>
  <si>
    <t>Schod 2.NP na terasu : 2,15*0,35*0,15</t>
  </si>
  <si>
    <t>457311117R00</t>
  </si>
  <si>
    <t>Vyrovnávací beton beton C 20/25</t>
  </si>
  <si>
    <t>na vodorovné mostní konstrukci s očištěním podkladních ploch, provedený v předepsaném spádu,</t>
  </si>
  <si>
    <t>S20 : 27,62*0,05</t>
  </si>
  <si>
    <t>416021121R00</t>
  </si>
  <si>
    <t>Podhledy na kovové konstrukci opláštěné deskami sádrokartonovými nosná konstrukce z profilů CD s přímým uchycením 1x deska, tloušťky 12,5 mm, standard, bez izolace</t>
  </si>
  <si>
    <t>100,110 : 9,24+7,14</t>
  </si>
  <si>
    <t>201,206,207,208 : 39,7+6+10,29+4,35</t>
  </si>
  <si>
    <t>416021123R00</t>
  </si>
  <si>
    <t>Podhledy na kovové konstrukci opláštěné deskami sádrokartonovými nosná konstrukce z profilů CD s přímým uchycením 1x deska, tloušťky 12,5 mm, impregnovaná, bez izolace</t>
  </si>
  <si>
    <t>103,104,107,108,109,118 : 3,76+3,8+2,06+1,55+2,72+7,28</t>
  </si>
  <si>
    <t>124-127 : 3,8+5+1,33+1,33</t>
  </si>
  <si>
    <t>128-130 : 2,85+1,5+1,5</t>
  </si>
  <si>
    <t>209-212 : 7,77+2,07+4,14+6,17</t>
  </si>
  <si>
    <t>134, 135, 136, 137, 138, 139, 117 : 17,15+13,54+20,91+2,77+10,23+2,25+3,86</t>
  </si>
  <si>
    <t>416022121R00</t>
  </si>
  <si>
    <t xml:space="preserve">Podhledy na kovové konstrukci opláštěné deskami sádrokartonovými dvouúrovňový křížový rošt z profilů CD zavěšený 1x deska, tloušťky 12,5 mm, standard, bez izolace,  </t>
  </si>
  <si>
    <t>100 : 9,24</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</si>
  <si>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</si>
  <si>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</si>
  <si>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</si>
  <si>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601016191R00</t>
  </si>
  <si>
    <t>Omítka stropů a podhledů z hotových směsí doplňkové práce penetrační natěr stropů akrylátový</t>
  </si>
  <si>
    <t>po jednotlivých vrstvách</t>
  </si>
  <si>
    <t>122 : 5,08</t>
  </si>
  <si>
    <t>213,214 : 3,98+18,94</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</si>
  <si>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</si>
  <si>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</si>
  <si>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</si>
  <si>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1NP : 0,9*2,1*2</t>
  </si>
  <si>
    <t>0,75*1,9*4</t>
  </si>
  <si>
    <t>2,1*1,9*8</t>
  </si>
  <si>
    <t>1,95*2,15</t>
  </si>
  <si>
    <t>0,75*1,9*2</t>
  </si>
  <si>
    <t>3,1*2,75*2</t>
  </si>
  <si>
    <t>2,8*1,2*2</t>
  </si>
  <si>
    <t>2,1*1,85*3</t>
  </si>
  <si>
    <t>0,9*1,2</t>
  </si>
  <si>
    <t>2NP : 0,75*1,9*3</t>
  </si>
  <si>
    <t>2,1*1,9*7</t>
  </si>
  <si>
    <t>0,75*0,75*3</t>
  </si>
  <si>
    <t>611471413R00</t>
  </si>
  <si>
    <t>Tenkovrstvá úprava stropů aktivovaným štukem tloušťky 2÷3 mm, maltou vápenocementovou s disperzní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</si>
  <si>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</si>
  <si>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</si>
  <si>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t>
  </si>
  <si>
    <t xml:space="preserve">pod obklad : </t>
  </si>
  <si>
    <t>103 : (2+1,9)*2*2-0,8*1,97</t>
  </si>
  <si>
    <t>104 : (2+1,88)*2*2-0,8*1,97</t>
  </si>
  <si>
    <t>107 : ((1,72+1,2)*2-0,7-0,8)*1,5</t>
  </si>
  <si>
    <t>108 : (1,72+0,9)*2*2-0,7*1,97</t>
  </si>
  <si>
    <t>109 : ((1,72+1,58)*2-0,7)*1,5</t>
  </si>
  <si>
    <t>118 : ((2,85+2,66)*2-0,8-0,7)*1,5+(1,5+0,9)*2*2-0,7*1,97</t>
  </si>
  <si>
    <t>124 : (2+1,9)*2*2-0,8*1,97*2</t>
  </si>
  <si>
    <t>125 : (1,8+3,05)*2*2-(0,7*2+0,8)*1,97</t>
  </si>
  <si>
    <t>126 : (0,9+1,475)*2*2-0,7*1,97</t>
  </si>
  <si>
    <t>127 : (0,9+1,475)*2*2-0,7*1,97</t>
  </si>
  <si>
    <t>128 : (1,55+1,9)*2*2-(0,7*2+0,8)*1,97</t>
  </si>
  <si>
    <t>129,130 : ((1,65+0,9)*2*2-0,7*1,97)*2</t>
  </si>
  <si>
    <t>209 : (2,1+2,1)*2*2-(0,7*2+0,8)*1,97+((1+1,68)*2-0,7*1,97)*2</t>
  </si>
  <si>
    <t>210 : (2,3+1,8)*2*2-0,8*1,97</t>
  </si>
  <si>
    <t>211 : ((2,3+0,9)*2-0,6)*1,5</t>
  </si>
  <si>
    <t>212 : (2,3+1,41)*2*2-(0,7*2+0,8)*1,97+((0,9+1,68)*2*2-0,7*1,97)*2</t>
  </si>
  <si>
    <t>612421637R00</t>
  </si>
  <si>
    <t>Omítky vnitřní stěn vápenné nebo vápenocementové v podlaží i ve schodišti štukové</t>
  </si>
  <si>
    <t>100 : (3,23+2,54)*2,8+(0,9+2,1*2)*0,25*2-0,9*2,1*2-1,415*2,22+(1,415+2,22*2)*0,3</t>
  </si>
  <si>
    <t>101 : (6,79+7,53)*2*3-1,2*2,6-0,9*2,1-(0,8+0,9)*1,97</t>
  </si>
  <si>
    <t>102 : (2,48+7,53)*2*3-0,9*2,1-0,9*1,97+(0,9+2*2)*0,2</t>
  </si>
  <si>
    <t>103 : (2+1,9)*2*1</t>
  </si>
  <si>
    <t>104 : (2+1,88)*2*1</t>
  </si>
  <si>
    <t>105 : (2,39+1,9)*2*3-0,9*1,97</t>
  </si>
  <si>
    <t>106 : (3,7+3,5)*2*3-2,1*1,9-0,9*1,97</t>
  </si>
  <si>
    <t>107 : (1,72+1,2)*2*1,5</t>
  </si>
  <si>
    <t>108 : (1,72+0,9)*2*1</t>
  </si>
  <si>
    <t>109 : (1,72+1,58)*2*1</t>
  </si>
  <si>
    <t>110 : (1,83+3,88)*2*3-0,8*1,97</t>
  </si>
  <si>
    <t>111 : (4,98+3,5)*2*3-2,1*1,9-0,9*1,97</t>
  </si>
  <si>
    <t>112 : (4,98+3,94)*2*3-2,1*1,9</t>
  </si>
  <si>
    <t>134 : (4,98+3,49)*2*3-2,1*1,9-0,8*1,97</t>
  </si>
  <si>
    <t>135 : (4,98+2,8)*2*3-2,1*1,9-0,8*1,97</t>
  </si>
  <si>
    <t>136 : (5,1+3,9+0,25+1,2)*3-0,8*1,97*3-0,9*1,97</t>
  </si>
  <si>
    <t>137 : (1,85*2+1,5*2)*3-0,8*1,97</t>
  </si>
  <si>
    <t>138 : (3,3+3,1)*3-0,8*1,97</t>
  </si>
  <si>
    <t>139 : (1,8*2+1,36*2)*3-0,8*1,97</t>
  </si>
  <si>
    <t>117 : 2,66*3-0,9*1,97</t>
  </si>
  <si>
    <t>118 : (2,85+2,66)*2*1+(1,5+0,9)*2*1</t>
  </si>
  <si>
    <t>119 : (2,85+3,24)*2*3-2,1*1,9</t>
  </si>
  <si>
    <t>120 : (1,85+3,24)*2*3-0,8*1,97</t>
  </si>
  <si>
    <t>121 : (1,35+17,85)*2*3-1,9*2,15-0,8*1,97-2,1*1,85*3</t>
  </si>
  <si>
    <t>122 : (1,35+3,85)*2*3-0,8*1,97</t>
  </si>
  <si>
    <t>123 : (5,45+3,05)*2*3-1,6*2,1*2-0,8*1,97*2</t>
  </si>
  <si>
    <t>124 : (2+1,9)*2*1</t>
  </si>
  <si>
    <t>125 : (1,8+3,05)*2*1</t>
  </si>
  <si>
    <t>126,127 : (0,9+1,475)*2*1*2</t>
  </si>
  <si>
    <t>128 : (1,55+1,9)*2*1</t>
  </si>
  <si>
    <t>129,130 : (1,65+0,9)*2*1*2</t>
  </si>
  <si>
    <t>131 : (2,5+3,05)*2*3-0,8*1,97</t>
  </si>
  <si>
    <t>132 : (10+8,2+0,65)*2*3-3,1*2,75*2-2,8*1,2*2-0,8*1,97+(2,8+1,2*2)*0,25*2+(3,1+2,75*2)*0,25*2</t>
  </si>
  <si>
    <t>201 : (12,45+7,53+0,67)*2*3-2,48*3-3,24*2,8-(0,8+0,9*2)*1,97+2,55*2,8</t>
  </si>
  <si>
    <t>202 : (2,48+4,93*2)*3</t>
  </si>
  <si>
    <t>203 : (5,94+5,875)*2*3-2,1*1,9-0,9*1,97</t>
  </si>
  <si>
    <t>204 : (4,98+7,39)*2*3-2,1*1,9*2-0,9*1,97+(2,1+1,9*2)*0,25*2</t>
  </si>
  <si>
    <t>205 : (8,43+6,44)*2*3-2,1*1,9*3+(2,1+1,9*2)*0,25*3</t>
  </si>
  <si>
    <t>206 : (2,7+2,27)*2*3-0,8*1,97</t>
  </si>
  <si>
    <t>207 : (2,7+3,88)*2*3-2,1-1,9</t>
  </si>
  <si>
    <t>208 : (2,1+2,07)*2*3-(0,6+0,8*2)*1,97</t>
  </si>
  <si>
    <t>209 : (2,1+2,1)*2*1+(1+1,68)*2*1*2</t>
  </si>
  <si>
    <t>210 : (2,3+1,8)*2*1</t>
  </si>
  <si>
    <t>211 : (2,3+0,9)*2*1,5</t>
  </si>
  <si>
    <t>212 : (2,3+1,41)*2*1+(0,9+1,68)*2*1*2</t>
  </si>
  <si>
    <t>214 : (1,35+14,03)*2*3-2,1*1,85*3</t>
  </si>
  <si>
    <t>601021151R00</t>
  </si>
  <si>
    <t xml:space="preserve">Omítka stropů a podhledů z hotových směsí jednovrstvá, sanační, vápenotrassová, lehčená, tloušťka vrstvy 10 mm,  </t>
  </si>
  <si>
    <t>Včetně pomocného lešení.</t>
  </si>
  <si>
    <t>Betonový strop nad 2.NP : 66</t>
  </si>
  <si>
    <t>602011187RT6</t>
  </si>
  <si>
    <t>Omítka stěn z hotových směsí vrchní tenkovrstvá, silikonová, zatřená, tloušťka vrstvy 1,5 mm, bílá</t>
  </si>
  <si>
    <t>Odkaz na mn. položky pořadí 92 : 81,66000</t>
  </si>
  <si>
    <t>Odkaz na mn. položky pořadí 93 : 616,22000</t>
  </si>
  <si>
    <t>Odkaz na mn. položky pořadí 97 : 193,35000*0,15</t>
  </si>
  <si>
    <t>602011193R00</t>
  </si>
  <si>
    <t>Omítka stěn z hotových směsí Doplňkové práce pro omítky stěn z hotových směsí  podkladní nátěr pod tenkovrstvé omítky</t>
  </si>
  <si>
    <t>Odkaz na mn. položky pořadí 86 : 726,88250</t>
  </si>
  <si>
    <t>602016195R00</t>
  </si>
  <si>
    <t>Omítka stěn z hotových směsí Doplňkové práce pro omítky stěn z hotových směsí  hloubková penetrace stěn silikátová</t>
  </si>
  <si>
    <t>11,185*8,46</t>
  </si>
  <si>
    <t>14,83*7,8*2</t>
  </si>
  <si>
    <t>133,4+109,98</t>
  </si>
  <si>
    <t>31,91+76,36+37,15+71,99</t>
  </si>
  <si>
    <t>komín : 1,4*2*7,17+(1,4+1,5)*2*2,4+0,8*4*5</t>
  </si>
  <si>
    <t>Odkaz na mn. položky pořadí 89 : 130,49500*-1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</si>
  <si>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</si>
  <si>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</si>
  <si>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</si>
  <si>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</si>
  <si>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</si>
  <si>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Odkaz na mn. položky pořadí 88 : 706,26410</t>
  </si>
  <si>
    <t>622300141R00</t>
  </si>
  <si>
    <t>Příprava podkladu montáž vyrovnávací vrstvy izolantem</t>
  </si>
  <si>
    <t>S8 : 14,58+4,3+8,14+17,2+16,4+1,3+2,7+18,76+19,15+5,8</t>
  </si>
  <si>
    <t>622311524RV1</t>
  </si>
  <si>
    <t>Zateplení soklu extrudovaným polystyrénem, tloušťky 140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</si>
  <si>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</si>
  <si>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13,26+11,39+10,55+10,35</t>
  </si>
  <si>
    <t>16,19+3,53+13+3,39</t>
  </si>
  <si>
    <t>622311134RV1</t>
  </si>
  <si>
    <t xml:space="preserve">Zateplení fasády  , expandovaným polystyrénem, tloušťky 140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</si>
  <si>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</si>
  <si>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S1 : 14,58+4,3+8,14+17,2+16,4+1,3+2,7+18,76+19,15+5,8</t>
  </si>
  <si>
    <t>S2 : 64-0,54*2+2,64+89,1-24,16</t>
  </si>
  <si>
    <t>127,2+72,7-41,6-33,2-2,6</t>
  </si>
  <si>
    <t>138,4-30,6-5,17</t>
  </si>
  <si>
    <t>137,4-2,5*2,1*2</t>
  </si>
  <si>
    <t>S3 : 2,1*2,5*2+7,43*2</t>
  </si>
  <si>
    <t>622318131RV1</t>
  </si>
  <si>
    <t xml:space="preserve">Zateplení fasády  , deskami z fenolické pěny, tloušťky 80 mm, zakončené stěrkou s výztužnou tkaninou,  </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</si>
  <si>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</si>
  <si>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</si>
  <si>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</si>
  <si>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98 : 59,60000*0,15</t>
  </si>
  <si>
    <t>622421121R00</t>
  </si>
  <si>
    <t xml:space="preserve">Omítky vnější stěn vápenocementové hrubé zatřené,  ,  </t>
  </si>
  <si>
    <t>Začátek provozního součtu</t>
  </si>
  <si>
    <t xml:space="preserve">    13,26+11,39+10,55+10,35</t>
  </si>
  <si>
    <t xml:space="preserve">    16,19+3,53+13+3,39</t>
  </si>
  <si>
    <t>Konec provozního součtu</t>
  </si>
  <si>
    <t>81,66*0,25</t>
  </si>
  <si>
    <t>8,22</t>
  </si>
  <si>
    <t>622421492R00</t>
  </si>
  <si>
    <t>Doplňky zateplovacích systémů okenní lišta</t>
  </si>
  <si>
    <t>RTS 24/ I</t>
  </si>
  <si>
    <t>Kompletační prvky nad rámec obsahu položek zateplovacích systémů.</t>
  </si>
  <si>
    <t>1NP : (0,75+1,9*2)*(4+2)</t>
  </si>
  <si>
    <t>(2,1+1,9*2)*8</t>
  </si>
  <si>
    <t>(2,1*3+1,85*2)</t>
  </si>
  <si>
    <t>(1,95+2,15*2)</t>
  </si>
  <si>
    <t>(3,1+2,75*2)*2</t>
  </si>
  <si>
    <t>(2,8+1,2*2)*2</t>
  </si>
  <si>
    <t>(0,9+1,2*2)</t>
  </si>
  <si>
    <t>2NP : (0,75+1,9*2)*3</t>
  </si>
  <si>
    <t>(2,1+1,9*2)*7</t>
  </si>
  <si>
    <t>0,75*3*3</t>
  </si>
  <si>
    <t>622421494R00</t>
  </si>
  <si>
    <t>Doplňky zateplovacích systémů podparapetní lišta s tkaninou</t>
  </si>
  <si>
    <t>0,75*4+2,1*8+0,75*2+2,8*2+0,9+2,1*3</t>
  </si>
  <si>
    <t>0,75*6+2,1*7+2,1*3</t>
  </si>
  <si>
    <t>622481211RT2</t>
  </si>
  <si>
    <t>Vyztužení povrchových úprav vnějších stěn stěrkou s výztužnou sklotextilní tkaninou, s dodávkou sítě a stěrkového tmelu</t>
  </si>
  <si>
    <t>komín : 1,4*2*7,17</t>
  </si>
  <si>
    <t>(1,4+1,5)*2*2,4</t>
  </si>
  <si>
    <t>0,8*4*5</t>
  </si>
  <si>
    <t>622904112R00</t>
  </si>
  <si>
    <t>Očištění fasád tlakovou vodou, složitost fasády 1 - 2</t>
  </si>
  <si>
    <t>6229</t>
  </si>
  <si>
    <t>Obklad stěn kompozitním materiálem (dřevo+PVC)</t>
  </si>
  <si>
    <t>Vlastní</t>
  </si>
  <si>
    <t>Indiv</t>
  </si>
  <si>
    <t>Dodávka a montáž kompozitního materiálu vč. prořezu , lišt apod.</t>
  </si>
  <si>
    <t>Povrchová úprava na řez</t>
  </si>
  <si>
    <t>Dodávka a mntáž podkladního roštu na OK</t>
  </si>
  <si>
    <t>Dodávka a montáž difúzní fólie</t>
  </si>
  <si>
    <t>(3,85+1,1+2,64+3,68*2)*7,55</t>
  </si>
  <si>
    <t>(13+1,23+1,85)*4</t>
  </si>
  <si>
    <t>(15,84-1,93)*2</t>
  </si>
  <si>
    <t>629</t>
  </si>
  <si>
    <t>Nípis "KOMUNITNÍ CENTRUM"</t>
  </si>
  <si>
    <t>KUS</t>
  </si>
  <si>
    <t>28375930R</t>
  </si>
  <si>
    <t>Výrobek izolační pro budovy z pěnového polystyrenu (EPS) tvar: deska; typ: F; tl = 20 mm; OH = 17 kg/m3; lambda = 0,039 W/(m.K); pevnost v tlaku = 70 kPa</t>
  </si>
  <si>
    <t>Odkaz na mn. položky pořadí 91 : 108,33000</t>
  </si>
  <si>
    <t>Koeficient : 0,08</t>
  </si>
  <si>
    <t>631312621R00</t>
  </si>
  <si>
    <t xml:space="preserve">Mazanina z betonu prostého tl. přes 50 do 80 mm třídy C 20/25,  </t>
  </si>
  <si>
    <t>(z kameniva) hlazená dřevěným hladítkem</t>
  </si>
  <si>
    <t>S9,S10 - 50 mm : (9,24+18,06+3,8+3,76+2,06+1,55+2,72+7,14+7,38+9,04+5,3+24,1+5,08+16,06+3,8+5+1,33*2+2,85+1,5*2+7,52+81,48+3,86)*0,05</t>
  </si>
  <si>
    <t>S11 - 55 mm : (18,48+4,33+12,95+16,88+18,62)*0,055</t>
  </si>
  <si>
    <t>S21 - 70 mm : (3,4*2,95-1,38*0,3)*0,07</t>
  </si>
  <si>
    <t>S1 - 60 mm : (17,15+13,54+20,91+2,77+10,23+2,25)*0,06</t>
  </si>
  <si>
    <t>631315611R00</t>
  </si>
  <si>
    <t xml:space="preserve">Mazanina z betonu prostého tl. přes 120 do 240 mm třídy C 16/20 ,  </t>
  </si>
  <si>
    <t>podklad výtah : 3,05*2,57*0,15</t>
  </si>
  <si>
    <t>631319161R00</t>
  </si>
  <si>
    <t xml:space="preserve">Příplatek za přehlazení povrchu tloušťka mazaniny do 80 mm </t>
  </si>
  <si>
    <t>betonové mazaniny min. B 10 ocelovým hladítkem s poprášením cementem pro konečnou úpravu mazaniny</t>
  </si>
  <si>
    <t>19,87642</t>
  </si>
  <si>
    <t>631319175R00</t>
  </si>
  <si>
    <t>Příplatek za stržení povrchu tloušťka mazaniny od 120 mm do 240 mm</t>
  </si>
  <si>
    <t>spodní vrstvy mazaniny latí před vložením výztuže nebo pletiva pro tloušťku obou vrstev mazaniny</t>
  </si>
  <si>
    <t>Odkaz na mn. položky pořadí 105 : 1,17578</t>
  </si>
  <si>
    <t>631361921RT3</t>
  </si>
  <si>
    <t>Výztuž mazanin z betonů a z lehkých betonů ze svařovaných sítí průměr drátu 5 mm, velikost oka 150/150 mm</t>
  </si>
  <si>
    <t xml:space="preserve">  S9,S10 - 50 mm : (9,24+18,06+3,8+3,76+2,06+1,55+2,72+7,14+3,86+7,38+9,04+5,3+24,1+5,08+16,06+3,8+5+1,33*2+2,85+1,5*2+7,52+81,48)</t>
  </si>
  <si>
    <t xml:space="preserve">  S11 - 55 mm : (18,48+4,33+12,95+16,88+18,62)</t>
  </si>
  <si>
    <t xml:space="preserve">  S21 - 70 mm : (3,4*2,95-1,38*0,3)</t>
  </si>
  <si>
    <t xml:space="preserve">  S1 - 60 mm : (17,15+13,54+20,91+2,77+10,23+2,25)</t>
  </si>
  <si>
    <t>373,186*2,117*1,3/1000</t>
  </si>
  <si>
    <t>632421113RT1</t>
  </si>
  <si>
    <t>Potěr ze suchých směsí samonivelační podlahová hmota na bázi cementu, tloušťky 3 mm, včetně penetrace</t>
  </si>
  <si>
    <t>s rozprostřením a uhlazením</t>
  </si>
  <si>
    <t>S14  dlažba 2-3 mm : 38,37+6+10,29+4,35+7,77+4,14+2,07+6,17+18,94</t>
  </si>
  <si>
    <t>632421115RT3</t>
  </si>
  <si>
    <t>Potěr ze suchých směsí samonivelační podlahová modifikovaná hmota na bázi cementu, tloušťka 5 mm, včetně penetrace</t>
  </si>
  <si>
    <t>S14 vinyl  4-5 mm : 12,26+34,79+36,41+52,66</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</si>
  <si>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</si>
  <si>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</si>
  <si>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</si>
  <si>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</si>
  <si>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</si>
  <si>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S20 : 27,62</t>
  </si>
  <si>
    <t>630001</t>
  </si>
  <si>
    <t>Dlaždice betonové 50 x 50 x 2 cm</t>
  </si>
  <si>
    <t>27,62*1,05</t>
  </si>
  <si>
    <t>642944221R00</t>
  </si>
  <si>
    <t>Osazování ocelových zárubní dodatečně plochy přes 2,5 m2</t>
  </si>
  <si>
    <t>lisovaných nebo z úhelníků s vybetonováním prahu</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</si>
  <si>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</si>
  <si>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t>
  </si>
  <si>
    <t>včetně dodávky zárubní  70 x 197 x 10 cm</t>
  </si>
  <si>
    <t>viz PD</t>
  </si>
  <si>
    <t>Z2 : 5</t>
  </si>
  <si>
    <t>Z3 : 5</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</si>
  <si>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</si>
  <si>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t>
  </si>
  <si>
    <t>včetně dodávky zárubní  800 x 1970 x 100 mm</t>
  </si>
  <si>
    <t>L05 : 2</t>
  </si>
  <si>
    <t>L04 : 1</t>
  </si>
  <si>
    <t>D1</t>
  </si>
  <si>
    <t>D+M automatických posuvných Al dveří 3500x2800 mm - parametry viz PD</t>
  </si>
  <si>
    <t>D2</t>
  </si>
  <si>
    <t>D+M plastových vstupních dveří vč. kotvení, těsnění, pásek apod, - viz PD, 2000x2750 mm, sklo min 2B2, madla</t>
  </si>
  <si>
    <t>O1</t>
  </si>
  <si>
    <t>D+M plast.oken s trojsklem vč vnitřního parapetu, kotvení, těsnění, pásek apod - viz PD, 2100x1900 mm  OS + Fix</t>
  </si>
  <si>
    <t>O10</t>
  </si>
  <si>
    <t>D+M AL.oken s trojsklem vč  kotvení, těsnění, pásek apod - viz PD, 3500x3570 mm, 2xFix, dtto O9, řešeno jako předokenní montáž na tepelně izolační profil (purenit) v. 550 mm, š. 100 mm</t>
  </si>
  <si>
    <t>O11</t>
  </si>
  <si>
    <t>D+M Al  dveří vč. kotvení, těsnění apod - viz PD, 2450x3570 mm 1xzdvižně posuvné, 1xFix sklo min 2B2, , TZI 2, řešeno jako předokenní montáž na tepelně izolační profil (purenit) v. 550 mm, š. 100 mm</t>
  </si>
  <si>
    <t>O12</t>
  </si>
  <si>
    <t>D+M AL.oken s trojsklem vč  kotvení, těsnění, pásek apod - viz PD, 2000x2850 mm, sklo min 2B2, TZI 2  - 2x fix</t>
  </si>
  <si>
    <t>O2</t>
  </si>
  <si>
    <t>D+M plast.oken s trojsklem vč  kotvení, těsnění, pásek apod - viz PD, 2100x1900 mm Fix+OS</t>
  </si>
  <si>
    <t>O2.</t>
  </si>
  <si>
    <t>Vchodové dveře 2 kř s bočními světlíky, D+M, plast, kotvení, ěsnění, pásky apod. - viz PD, 3100x2750 mm, izolační sklo 1,1 W/m2K (min 2B2), TZI</t>
  </si>
  <si>
    <t>O3</t>
  </si>
  <si>
    <t>D+M plast.oken s trojsklem vč  kotvení, těsnění, pásek apod - viz PD, 2100x1900 fix</t>
  </si>
  <si>
    <t>O4</t>
  </si>
  <si>
    <t>D+M plast.oken s trojsklem vč  kotvení, těsnění, pásek apod - viz PD, 750x1900 OS</t>
  </si>
  <si>
    <t>O5</t>
  </si>
  <si>
    <t>D+M Al.oken s trojsklem vč  kotvení, těsnění, pásek apod - viz PD, 750x1900 mm fix  EI30DP1</t>
  </si>
  <si>
    <t>O6</t>
  </si>
  <si>
    <t>D+M plast.oken s trojsklem vč kotvení, těsnění, pásek apod - viz PD, 750x750 mm OS</t>
  </si>
  <si>
    <t>O7</t>
  </si>
  <si>
    <t>D+M plast.oken s trojsklem vč  kotvení, těsnění, pásek apod - viz PD, 2100x1850 mm  OS+Fix</t>
  </si>
  <si>
    <t>O7.</t>
  </si>
  <si>
    <t>O8</t>
  </si>
  <si>
    <t>D+M plast.oken s trojsklem vč kotvení, těsnění, pásek apod - viz PD, 900x1200 mm  OS</t>
  </si>
  <si>
    <t>O8.</t>
  </si>
  <si>
    <t>D+M plast.oken s trojsklem vč  kotvení, těsnění, pásek apod - viz PD, 750x1900 mm  2xOS+Fix výpln</t>
  </si>
  <si>
    <t>O9</t>
  </si>
  <si>
    <t>D+M AL.oken s trojsklem vč  kotvení, těsnění, pásek apod - viz PD, 2450x2800 Fix, bezbarvé čiré bezpečnostní sklo, TZI 2 (30dB)</t>
  </si>
  <si>
    <t>žal</t>
  </si>
  <si>
    <t>D+M vnitřní lamelové žalizie + kuličkový řetízek</t>
  </si>
  <si>
    <t>O1 : 2,1*1,9*11</t>
  </si>
  <si>
    <t>O2 : 2,1*1,9*2</t>
  </si>
  <si>
    <t>O3 : 2,1*1,9*2</t>
  </si>
  <si>
    <t>O4 : 0,75*1,9*6</t>
  </si>
  <si>
    <t>O5 : 0,75*1,9</t>
  </si>
  <si>
    <t>O8. : 0,75*1,9*2</t>
  </si>
  <si>
    <t>O2. : 3,1*2,75*2</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</si>
  <si>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</si>
  <si>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</si>
  <si>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</si>
  <si>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</si>
  <si>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</si>
  <si>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</si>
  <si>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odhad : 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</si>
  <si>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</si>
  <si>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</si>
  <si>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</si>
  <si>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</si>
  <si>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</si>
  <si>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</si>
  <si>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</si>
  <si>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(23,5+16)*2*6</t>
  </si>
  <si>
    <t>(8+21,5+10+18)*2,8</t>
  </si>
  <si>
    <t>komín : 15*7</t>
  </si>
  <si>
    <t>941941291R00</t>
  </si>
  <si>
    <t>Montáž lešení lehkého pracovního řadového s podlahami příplatek za každý další i započatý měsíc použití lešení  šířky od 1,00 do 1,20 m a výšky do 10 m</t>
  </si>
  <si>
    <t>Odkaz na mn. položky pořadí 137 : 740,00000*4</t>
  </si>
  <si>
    <t>941941841R00</t>
  </si>
  <si>
    <t>Demontáž lešení lehkého řadového s podlahami šířky přes 1 do 1,2 m, výšky do 10 m</t>
  </si>
  <si>
    <t>Odkaz na mn. položky pořadí 137 : 740,00000</t>
  </si>
  <si>
    <t>941955002R00</t>
  </si>
  <si>
    <t>Lešení lehké pracovní pomocné pomocné, o výšce lešeňové podlahy přes 1,2 do 1,9 m</t>
  </si>
  <si>
    <t>76,72000*0,5</t>
  </si>
  <si>
    <t>129,34*0,5</t>
  </si>
  <si>
    <t>9,24000*0,5</t>
  </si>
  <si>
    <t>28,00000*0,5</t>
  </si>
  <si>
    <t>218,13400*0,5</t>
  </si>
  <si>
    <t>1541,11820*0,5</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</si>
  <si>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</si>
  <si>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</si>
  <si>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</si>
  <si>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367,4+238,07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</si>
  <si>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</si>
  <si>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</si>
  <si>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</si>
  <si>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</si>
  <si>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</si>
  <si>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</si>
  <si>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</si>
  <si>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</si>
  <si>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pozn 14 : 0,5*0,5*pi*(0,7+0,4)</t>
  </si>
  <si>
    <t>pozn 15 : 45,65*0,25+(9+5)*2*0,5*0,4</t>
  </si>
  <si>
    <t>pozn 16 : 1,24*pi*0,12*2,5*3</t>
  </si>
  <si>
    <t>střecha nad vstupem : 4,46*2,46*0,25</t>
  </si>
  <si>
    <t>961044111R00</t>
  </si>
  <si>
    <t>Bourání základů z betonu prostého</t>
  </si>
  <si>
    <t>801-3</t>
  </si>
  <si>
    <t>nebo vybourání otvorů průřezové plochy přes 4 m2 v základech,</t>
  </si>
  <si>
    <t>pozn 12 - odhad : 13*(0,2*0,15+0,4*0,4)</t>
  </si>
  <si>
    <t>962031113R00</t>
  </si>
  <si>
    <t>Bourání příček z cihel pálených plných, tloušťky 65 mm</t>
  </si>
  <si>
    <t>nebo vybourání otvorů průřezové plochy přes 4 m2 v příčkách, včetně pomocného lešení o výšce podlahy do 1900 mm a pro zatížení do 1,5 kPa  (150 kg/m2),</t>
  </si>
  <si>
    <t>1NP : (1,9+0,35+5,14+0,75+4,69+1,5*4)*3,2-(0,6+0,8)*2*3+0,8*1,2</t>
  </si>
  <si>
    <t>(6,05+2,66)*3,2-(0,6+0,8)*2</t>
  </si>
  <si>
    <t>(1,63+2,25+5,5+2,087+2,73+5+3,1+1,55+1,3)*3,2-(0,6+0,64+0,7)*2-2,4*2,35</t>
  </si>
  <si>
    <t>2NP : (1,8+4,95+0,35+0,75+4,69+1,5*4)*3,1-(0,6*3+0,7+0,8*3)*2+0,88*1,1</t>
  </si>
  <si>
    <t>(6,05+2,66)*3,1-0,8*2</t>
  </si>
  <si>
    <t>1,35*3,1-0,8*2</t>
  </si>
  <si>
    <t>962031116R00</t>
  </si>
  <si>
    <t>Bourání příček z cihel pálených plných, tloušťky 140 mm</t>
  </si>
  <si>
    <t>1NP : (6,9+7,53*2-1,9+1,83+0,2+2,2+1)*3,2-0,8*2*2-1,1*2,15</t>
  </si>
  <si>
    <t>2NP : (7,53*2-1,8+0,2+2,2+1)*3,1-0,8*2-1*2,1</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</si>
  <si>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</si>
  <si>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</si>
  <si>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</si>
  <si>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101 : 1,05*2,8*0,4+(2*3,2-0,8*2)*0,3</t>
  </si>
  <si>
    <t>105 : 1,2*2,5*0,45</t>
  </si>
  <si>
    <t>109 : 0,3*0,3*3,2</t>
  </si>
  <si>
    <t>116 : (6,3*3,88-2,4*2,1*2)*0,3+6,3*4,3*0,4+(1,95*2,15-0,88*2,01)*0,3</t>
  </si>
  <si>
    <t>120 : (1,7*2,15-1*2,1)*0,3</t>
  </si>
  <si>
    <t>((3,5-2,7)*0,55+2,8*(2,25-1,55))*0,3*2</t>
  </si>
  <si>
    <t>(3,1*2,75-0,8*0,55*2)*0,3</t>
  </si>
  <si>
    <t>121 : 1*2,1+(3,1*2,75-(0,8*2+0,07)*0,55)*0,3</t>
  </si>
  <si>
    <t>122 : 0,9*2,02*0,3</t>
  </si>
  <si>
    <t>123 : 0,75*(1,9-0,55)*0,3</t>
  </si>
  <si>
    <t>124 : (0,75*1,9-0,25*0,5)*0,3</t>
  </si>
  <si>
    <t>202 : 2,4*1,5*0,3</t>
  </si>
  <si>
    <t>205 : 1,5*2,5*0,45</t>
  </si>
  <si>
    <t>201 : 3,23*0,8*0,3</t>
  </si>
  <si>
    <t>213 : 0,25*0,75*0,4</t>
  </si>
  <si>
    <t>atika : (7,12*0,55+1,13*0,25)*0,83</t>
  </si>
  <si>
    <t>962032641R00</t>
  </si>
  <si>
    <t>Bourání zdiva nadzákladového komínového z jakýchkoliv cihel pálených, šamotových nebo vápenopískových nad střechou, na maltu cementovou</t>
  </si>
  <si>
    <t>uvnitř : 0,55*0,4*3,35</t>
  </si>
  <si>
    <t>nad střechou : 0,65*0,5*1,6</t>
  </si>
  <si>
    <t>962042321R00</t>
  </si>
  <si>
    <t>Bourání zdiva z betonu prostého nadzákladového</t>
  </si>
  <si>
    <t>nebo vybourání otvorů průřezové plochy přes 4 m2 ve zdivu z betonu prostého, včetně pomocného lešení o výšce podlahy do 1900 mm a pro zatížení do 1,5 kPa  (150 kg/m2),</t>
  </si>
  <si>
    <t>pozn 8  - stávající schodiště : 1,6*1,1*0,6</t>
  </si>
  <si>
    <t>pozn 3 bourání stávajícího pomníku - odhad : 2,5</t>
  </si>
  <si>
    <t>schody z terasy : 1,2*1,1*0,5</t>
  </si>
  <si>
    <t>schody vstup : 3,75*2,5*0,5</t>
  </si>
  <si>
    <t>964011231R00</t>
  </si>
  <si>
    <t>Vybourání železobetonových prefabrikovaných překladů délky do 3 mm, hmotnosti do 150 kg/m</t>
  </si>
  <si>
    <t>uložených ve zdivu, včetně pomocného lešení o výšce podlahy do 1900 mm a pro zatížení do 1,5 kPa  (150 kg/m2),</t>
  </si>
  <si>
    <t>101 : 1,5*0,15*0,15*3*2</t>
  </si>
  <si>
    <t>121,123 : 1,2*0,15*0,15*(2+4+2)</t>
  </si>
  <si>
    <t>123 : 1,5*0,15*0,15*2</t>
  </si>
  <si>
    <t>132 : 1,2*0,15*0,15*18</t>
  </si>
  <si>
    <t>125 : 1,2*0,15*0,15*2</t>
  </si>
  <si>
    <t>201 : 4,2*0,15*0,15*3</t>
  </si>
  <si>
    <t>965042141R00</t>
  </si>
  <si>
    <t>Bourání podkladů pod dlažby nebo litých celistvých dlažeb a mazanin  betonových nebo z litého asfaltu, tloušťky do 100 mm, plochy přes 4 m2</t>
  </si>
  <si>
    <t>201-215 : (23,12+1,13+1,29+1,85+2,93+122,26+8,66+5,35+12,51+18,58+15,97+2,86+6,58+3,19+1,26)*0,09</t>
  </si>
  <si>
    <t>965042241R00</t>
  </si>
  <si>
    <t>Bourání podkladů pod dlažby nebo litých celistvých dlažeb a mazanin  betonových nebo z litého asfaltu, tloušťky přes 100 mm, plochy přes 4 m2</t>
  </si>
  <si>
    <t>pozn 4 : 47*0,15</t>
  </si>
  <si>
    <t>1NP podlahy 101-124 : (3,84+1,13+1,29+1,85+2,93+122,08+8,66+5,25+12,45+18,57+18,84+1,3+1,17+3,25+6,42+56,11+25,3+3,29+1,86+65,24+14,7+2,2+3,15+8,27)*(0,1+0,15)</t>
  </si>
  <si>
    <t>965049111RT1</t>
  </si>
  <si>
    <t>Bourání podkladů pod dlažby nebo litých celistvých dlažeb a mazanin  příplatek za bourání mazanin vyztužených svařovanou sítí, tloušťky do 100 mm</t>
  </si>
  <si>
    <t>Odkaz na mn. položky pořadí 152 : 20,47860</t>
  </si>
  <si>
    <t>965049112RT1</t>
  </si>
  <si>
    <t>Bourání podkladů pod dlažby nebo litých celistvých dlažeb a mazanin  příplatek za bourání mazanin vyztužených svařovanou sítí, tloušťky přes 100 mm</t>
  </si>
  <si>
    <t>Odkaz na mn. položky pořadí 153 : 104,33750</t>
  </si>
  <si>
    <t>965081713RT1</t>
  </si>
  <si>
    <t>Bourání podlah z keramických dlaždic, tloušťky do 10 mm, plochy přes 1 m2</t>
  </si>
  <si>
    <t>bez podkladního lože, s jakoukoliv výplní spár</t>
  </si>
  <si>
    <t>102-104,107,109,112,115,116 : 1,13+1,29+1,85+8,66+12,45+1,3+6,42+(56,11-13,17*1,35)</t>
  </si>
  <si>
    <t>202-204,207,209,211-213 : 1,13+1,29+1,85+8,66+12,51+15,97+2,86+6,58</t>
  </si>
  <si>
    <t>968061112R00</t>
  </si>
  <si>
    <t>Vyvěšení nebo zavěšení dřevěných křídel oken, plochy do 1,5 m2</t>
  </si>
  <si>
    <t>oken, dveří a vrat, s uložením a opětovným zavěšením po provedení stavebních změn,</t>
  </si>
  <si>
    <t>1NP : 23*2+15*2+8*2+6*2+1*2</t>
  </si>
  <si>
    <t>2NP : 29*2+8*2</t>
  </si>
  <si>
    <t>968061113R00</t>
  </si>
  <si>
    <t>Vyvěšení nebo zavěšení dřevěných křídel oken, plochy přes 1,5 m2</t>
  </si>
  <si>
    <t>1NP : 23*2+4*2+3*2</t>
  </si>
  <si>
    <t>2NP : 29*2+4*2</t>
  </si>
  <si>
    <t>968061125R00</t>
  </si>
  <si>
    <t>Vyvěšení nebo zavěšení dřevěných křídel dveří, plochy do 2 m2</t>
  </si>
  <si>
    <t>1NP : 19</t>
  </si>
  <si>
    <t>2NP : 16</t>
  </si>
  <si>
    <t>968061126R00</t>
  </si>
  <si>
    <t>Vyvěšení nebo zavěšení dřevěných křídel dveří, plochy přes 2 m2</t>
  </si>
  <si>
    <t>1NP : 2+2+2</t>
  </si>
  <si>
    <t>968062354R00</t>
  </si>
  <si>
    <t>Vybourání dřevěných rámů oken dvojitých nebo zdvojených, plochy do 1 m2</t>
  </si>
  <si>
    <t>včetně pomocného lešení o výšce podlahy do 1900 mm a pro zatížení do 1,5 kPa  (150 kg/m2),</t>
  </si>
  <si>
    <t>1NP : 0,9*0,55*4</t>
  </si>
  <si>
    <t>0,8*0,55*6</t>
  </si>
  <si>
    <t>0,6*1*2</t>
  </si>
  <si>
    <t>968062356R00</t>
  </si>
  <si>
    <t>Vybourání dřevěných rámů oken dvojitých nebo zdvojených, plochy do 4 m2</t>
  </si>
  <si>
    <t>1NP : 1,25*2,05*(22+3)</t>
  </si>
  <si>
    <t>1*2,05</t>
  </si>
  <si>
    <t>2NP : 1,25*2,05*27</t>
  </si>
  <si>
    <t>1,45*2,05</t>
  </si>
  <si>
    <t>1,15*2,05</t>
  </si>
  <si>
    <t>968062357R00</t>
  </si>
  <si>
    <t>Vybourání dřevěných rámů oken dvojitých nebo zdvojených, plochy přes 4 m2</t>
  </si>
  <si>
    <t>1NP : 2,4*2,05*4</t>
  </si>
  <si>
    <t>2NP : 2,4*2,05*4</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</si>
  <si>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</si>
  <si>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</si>
  <si>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</si>
  <si>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</si>
  <si>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</si>
  <si>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1NP : 0,8*2*12</t>
  </si>
  <si>
    <t>0,6*2*(3+2)</t>
  </si>
  <si>
    <t>0,7*2</t>
  </si>
  <si>
    <t>2NP : 0,8*2*10</t>
  </si>
  <si>
    <t>0,6*2*5</t>
  </si>
  <si>
    <t>0,7*2*1</t>
  </si>
  <si>
    <t>968072456R00</t>
  </si>
  <si>
    <t>Vybourání a vyjmutí kovových rámů a rolet rámů, včetně pomocného lešení o výšce podlahy do 1900 mm a pro zatížení do 1,5 kPa  (150 kg/m2) dveřních zárubní, plochy přes 2 m2</t>
  </si>
  <si>
    <t>1NP : 1,2*2,8*2</t>
  </si>
  <si>
    <t>1,1*2,15</t>
  </si>
  <si>
    <t>1,4*2,1</t>
  </si>
  <si>
    <t>2,4*2,35</t>
  </si>
  <si>
    <t>2NP : 1,15*2,15</t>
  </si>
  <si>
    <t>970231150R00</t>
  </si>
  <si>
    <t>Řezání cihelného zdiva hloubka řezu 150 mm</t>
  </si>
  <si>
    <t>1NP : 22*3,2</t>
  </si>
  <si>
    <t>2NP : 2,1*2+11*3,1</t>
  </si>
  <si>
    <t>970231300R00</t>
  </si>
  <si>
    <t>Řezání cihelného zdiva hloubka řezu 300 mm</t>
  </si>
  <si>
    <t>101 : 3,2</t>
  </si>
  <si>
    <t>105 : 2,5*2</t>
  </si>
  <si>
    <t>116 : 2,15+3,88+1,5*2</t>
  </si>
  <si>
    <t>117 : 1,2+0,7+2,15*4</t>
  </si>
  <si>
    <t>120 : 1,9+1,4</t>
  </si>
  <si>
    <t>121 : 2,02*2</t>
  </si>
  <si>
    <t>124 : 1,9</t>
  </si>
  <si>
    <t>970231400R00</t>
  </si>
  <si>
    <t>Řezání cihelného zdiva hloubka řezu 400 mm</t>
  </si>
  <si>
    <t>115 : 1,9</t>
  </si>
  <si>
    <t>116 : 4,3*2</t>
  </si>
  <si>
    <t>205 : 2,5*2</t>
  </si>
  <si>
    <t>213 : 0,75</t>
  </si>
  <si>
    <t>974031666R00</t>
  </si>
  <si>
    <t>Vysekání rýh v jakémkoliv zdivu cihelném pro vtahování nosníků do zdí, před vybouráním otvorů  do hloubky 150 mm, při výšce nosníku do 250 mm</t>
  </si>
  <si>
    <t>101 : 2,25*2+1,4*2+1,55*3</t>
  </si>
  <si>
    <t>121 : 1,3*2+0,55*4</t>
  </si>
  <si>
    <t>123 : 0,7*2</t>
  </si>
  <si>
    <t>131 : 1,3*2</t>
  </si>
  <si>
    <t>201 : 2,9*2+2,1*3+3,8*3</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</si>
  <si>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</si>
  <si>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</si>
  <si>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</si>
  <si>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</si>
  <si>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101 : (1,68+2,35)*2*3-1,2*2,8-(0,6+0,8*2)*1,97</t>
  </si>
  <si>
    <t>102 : (1,5+0,75)*2*3-0,6*1,97</t>
  </si>
  <si>
    <t>103 : (1,5+0,86)*2*3-0,6*1,97</t>
  </si>
  <si>
    <t>104 : (1,5+1,23)*2*3-0,6*1,97*2</t>
  </si>
  <si>
    <t>105 : (1,5+1,95)*2*3-0,6*1,97*2</t>
  </si>
  <si>
    <t>106 : (13,65+14,27+0,75*3+0,35*2)*3-(0,8*5+0,6)*1,97-(0,75+6,76+5,56+4,3+5,55+2,2)*2,05</t>
  </si>
  <si>
    <t>107 : (2,06+4,51)*2*3-0,8*1,97*3-2,06*2,05</t>
  </si>
  <si>
    <t>108 : (1,83+2,87)*2*3-1,1*2,15</t>
  </si>
  <si>
    <t>109 : (1,72+0,75+7,53)*2*3-0,8*1,97*3-1,49*2,05</t>
  </si>
  <si>
    <t>110 : (2,57+7,53)*2*3-0,8*1,97*3-2,09*2,05</t>
  </si>
  <si>
    <t>111 : (2,48+7,53)*2*3-0,8*1,97*2-1,12*2,8</t>
  </si>
  <si>
    <t>112 : (1+1,26)*2*3-0,6*1,97</t>
  </si>
  <si>
    <t>113 : (1+1,25)*2*3-0,6*1</t>
  </si>
  <si>
    <t>114 : (1,3+2,66)*2*3-0,6*1,97</t>
  </si>
  <si>
    <t>115 : (2,4+3,24)*2*3-0,8*1,97*2</t>
  </si>
  <si>
    <t>116 : (1,35+28,15)*2*3-0,8*1,97*5-0,6*1,97-2,4*2,05*4-2,4*2,1*3</t>
  </si>
  <si>
    <t>117 : (5,5+5,42)*2*3-1*2,1-0,9*0,55*3</t>
  </si>
  <si>
    <t>118 : (1,53+2,15)*2*3</t>
  </si>
  <si>
    <t>119 : (1,55+1,2)*2*3-0,7*1,97-0,9*0,55</t>
  </si>
  <si>
    <t>120 : (10+8,25+0,65)*2*3-1*2,1-2,5*2,4*3-0,9*0,55*5</t>
  </si>
  <si>
    <t>121 : (4,9+3,1)*2*3-2,5*2,4-0,8*0,55*3</t>
  </si>
  <si>
    <t>122 : (2,08+1,06)*2*3-0,64*1,97</t>
  </si>
  <si>
    <t>123 : (2,08+1,57)*2*3-0,6*1,97-0,8*0,55</t>
  </si>
  <si>
    <t>124 : (3,27+2,73)*2*3-(0,6+0,64+0,8)*1,97-0,8*0,55*2</t>
  </si>
  <si>
    <t>201 : (4,46+7,53+0,42)*2*3-(0,7+0,8*2)*1,97-3,92*2,05</t>
  </si>
  <si>
    <t>202 : (1,5+0,75)*2*3-0,7*1,97</t>
  </si>
  <si>
    <t>203 : (1,5+0,86)*2*3-0,6*1,97</t>
  </si>
  <si>
    <t>204 : (1,5+1,23)*2*3-0,6*1,97*2</t>
  </si>
  <si>
    <t>205 : (1,5+1,95)*2*3-0,6*1,97</t>
  </si>
  <si>
    <t>206 : (1,65+14,27+0,75*3+0,35*2)*2*3-(0,6+0,8*4)*1,97-(4,35+6,76+5,56+4,35+5,55+2,2)*2,05</t>
  </si>
  <si>
    <t>207 : (2,06+4,51)*2*3-0,8*1,97*2-1,8*1,9</t>
  </si>
  <si>
    <t>208 : (1,83+2,87)*2*3-1,1*2,15</t>
  </si>
  <si>
    <t>209 : (2,02+7,53+0,75)*2*3-0,8*1,97*3-1,84*2,05</t>
  </si>
  <si>
    <t>210 : (2,57+7,53)*2*3-0,8*1,97*3-2,09*2,05</t>
  </si>
  <si>
    <t>211 : (1,35+11,83)*2*3-(0,6+0,8*3)*1,97-2,4*2,05*4</t>
  </si>
  <si>
    <t>212 : (1,35+2,1)*2*3-0,8*1,97-1,25*2,05</t>
  </si>
  <si>
    <t>213 : (2,3+3,64)*2*3-0,8*1,97*2-1,38*2,05</t>
  </si>
  <si>
    <t>214 : (1,2+2,66)*2*3-0,6*1,97</t>
  </si>
  <si>
    <t>215 : (1+1,26)*2*3-0,6*1,97</t>
  </si>
  <si>
    <t>216 : (1+1,25)*2*3,2</t>
  </si>
  <si>
    <t>978059531R00</t>
  </si>
  <si>
    <t>Odsekání a odebrání obkladů stěn z obkládaček vnitřních z jakýchkoliv materiálů, plochy přes 2 m2</t>
  </si>
  <si>
    <t>včetně otlučení podkladní omítky až na zdivo,</t>
  </si>
  <si>
    <t>102 : ((1,5+1,75)*2-0,6)*1,3</t>
  </si>
  <si>
    <t>103 : ((1,5+0,86)*2-0,6)*1,5</t>
  </si>
  <si>
    <t>104 : ((1,5+1,23)*2-0,6*2)*1,5</t>
  </si>
  <si>
    <t>107 : ((2,06+4,51)*-0,8*2)*1,4</t>
  </si>
  <si>
    <t>109 : ((1,72+0,75+7,53)*2-0,8*3)*1,35</t>
  </si>
  <si>
    <t>115 : ((2,22+3,24)*2-0,8*2)*1,8</t>
  </si>
  <si>
    <t>117 : ((5,5+5,42)*2-0,8*2)*1,7</t>
  </si>
  <si>
    <t>122 : ((2,08+1,06)*2-0,64)*1,8</t>
  </si>
  <si>
    <t>123 : ((2,08+1,57)*2-0,6)*1,35</t>
  </si>
  <si>
    <t>202 : ((1,5+0,75)*2-0,7)*1,3</t>
  </si>
  <si>
    <t>203 : ((1,5+0,86)*2-0,6)*1,5</t>
  </si>
  <si>
    <t>204 : ((1,5+1,23)*2-0,6*2)*1,5</t>
  </si>
  <si>
    <t>207 : ((2,06+4,51)*2-0,8*2)*1,4</t>
  </si>
  <si>
    <t>209 : ((2,02+0,75+7,53)*2-0,8*3)*1,35</t>
  </si>
  <si>
    <t>213 : ((2,2+3,64)*2-0,8*2)*1,8</t>
  </si>
  <si>
    <t>978059611R00</t>
  </si>
  <si>
    <t>Odsekání a odebrání obkladů stěn z obkladaček vnějších z jakýchkoliv materiálů, plochy do 1 m2</t>
  </si>
  <si>
    <t>978059631R00</t>
  </si>
  <si>
    <t>Odsekání a odebrání obkladů stěn z obkladaček vnějších z jakýchkoliv materiálů, plochy přes 2 m2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</si>
  <si>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</si>
  <si>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</si>
  <si>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</si>
  <si>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</si>
  <si>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</si>
  <si>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</si>
  <si>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12*0,1</t>
  </si>
  <si>
    <t>979096211R00</t>
  </si>
  <si>
    <t>Stavební suť drcení drticí jednotkou</t>
  </si>
  <si>
    <t>800-6</t>
  </si>
  <si>
    <t>Odkaz na mn. položky pořadí 22 : 71,54535*2,2</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</si>
  <si>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</si>
  <si>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</si>
  <si>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</si>
  <si>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</si>
  <si>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</si>
  <si>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</si>
  <si>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</si>
  <si>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</si>
  <si>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Přesun hmot</t>
  </si>
  <si>
    <t>POL7_1</t>
  </si>
  <si>
    <t>oborů 801, 803, 811 a 812</t>
  </si>
  <si>
    <t>711111001RZ1</t>
  </si>
  <si>
    <t>Provedení izolace proti zemní vlhkosti natěradly za studena na ploše vodorovné nátěrem penetračním, 1 x nátěr, včetně dodávky penetračního laku ALP</t>
  </si>
  <si>
    <t>800-711</t>
  </si>
  <si>
    <t>S9,S10 - 50 mm : (9,24+18,06+3,8+3,76+2,06+1,55+2,72+7,14+15,07+7,38+9,04+5,3+24,1+5,08+16,06+3,8+5+1,33*2+2,85+1,5*2+7,52+81,48)</t>
  </si>
  <si>
    <t>S11 - 55 mm : (18,48+4,33+12,95+16,88+18,62+16,16+14,55+11,25+13,44)</t>
  </si>
  <si>
    <t>S21 - 70 mm : (3,4*2,95-1,38*0,3)</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</si>
  <si>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</si>
  <si>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</si>
  <si>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dodávky penetračního laku ALP</t>
  </si>
  <si>
    <t>pod xps : 13,26+11,39+10,55+10,35</t>
  </si>
  <si>
    <t>711191271RT2</t>
  </si>
  <si>
    <t>Provedení izolace proti zemní vlhkosti ostatní svislé uložení, podkladní textilie, 300 g/m2</t>
  </si>
  <si>
    <t>xps pod terénem : 8,8+6,85+5,55+5,35</t>
  </si>
  <si>
    <t>10+1,5+8,85+1,25</t>
  </si>
  <si>
    <t>711823121RT2</t>
  </si>
  <si>
    <t>Ochrana konstrukcí nopovou fólií svisle, výška nopu 4 mm, včetně dodávky fólie</t>
  </si>
  <si>
    <t>711141559RT1</t>
  </si>
  <si>
    <t xml:space="preserve">Provedení izolace proti zemní vlhkosti pásy přitavením vodorovná, 1 vrstva, bez dodávky izolačních pásů,  </t>
  </si>
  <si>
    <t>Odkaz na mn. položky pořadí 181 : 372,94600</t>
  </si>
  <si>
    <t>711142559R00</t>
  </si>
  <si>
    <t xml:space="preserve">Provedení izolace proti zemní vlhkosti pásy přitavením svislá, 1 vrstva, bez dodávky izolačních pásů,  </t>
  </si>
  <si>
    <t>Odkaz na mn. položky pořadí 182 : 81,66000</t>
  </si>
  <si>
    <t>711212002RT3</t>
  </si>
  <si>
    <t>Izolace proti vodě stěrka hydroizolační  proti zemní vlhkosti</t>
  </si>
  <si>
    <t>S20 : 28,41</t>
  </si>
  <si>
    <t>209 : 7,77+(2,1*2+1*2+1,68*2)*2*0,2</t>
  </si>
  <si>
    <t>210 : 4,14+(2,3+1,8)*2*0,2</t>
  </si>
  <si>
    <t>211 : 2,07+(2,3+0,9)*2*0,2</t>
  </si>
  <si>
    <t>212 : 6,17+(2,3+1,4+0,9*2+1,68*2)*2*0,2</t>
  </si>
  <si>
    <t>711212601RT2</t>
  </si>
  <si>
    <t>Izolace proti vodě doplňky  těsnicí pás š.100 mm do spoje podlaha-stěna</t>
  </si>
  <si>
    <t>S20 : 19,2</t>
  </si>
  <si>
    <t>209 : (2,1*2+1*2+1,68*2)*2</t>
  </si>
  <si>
    <t>210 : (2,3+1,8)*2</t>
  </si>
  <si>
    <t>211 : (2,3+0,9)*2</t>
  </si>
  <si>
    <t>212 : (2,3+1,4+0,9*2+1,68*2)*2</t>
  </si>
  <si>
    <t>711212602RT2</t>
  </si>
  <si>
    <t>Izolace proti vodě doplňky  těsnicí roh do spoje podlaha stěna</t>
  </si>
  <si>
    <t>12+4+4+12+6</t>
  </si>
  <si>
    <t>711212611RT2</t>
  </si>
  <si>
    <t>Izolace proti vodě doplňky  těsnicí pás šířky 100 mm do svislých koutů</t>
  </si>
  <si>
    <t>(12+4+4+12)*0,2+6*0,2</t>
  </si>
  <si>
    <t>62836110R</t>
  </si>
  <si>
    <t>Parozábrana asfaltová tl = 4,00 mm; funkce: hydroizolační, protiradonová, parotěsná; asfalt: oxidovaný; nosná vložka: Al fólie se skelnou rohoží</t>
  </si>
  <si>
    <t>Koeficient : 0,15</t>
  </si>
  <si>
    <t>998711202R00</t>
  </si>
  <si>
    <t>Přesun hmot pro izolace proti vodě svisle do 12 m</t>
  </si>
  <si>
    <t>POL7_7</t>
  </si>
  <si>
    <t>50 m vodorovně měřeno od těžiště půdorysné plochy skládky do těžiště půdorysné plochy objektu</t>
  </si>
  <si>
    <t>712300832R00</t>
  </si>
  <si>
    <t xml:space="preserve">Odstranění povlakové krytiny a mechu na střechách plochých do 10° povlakové krytiny  dvouvrstvé,  </t>
  </si>
  <si>
    <t>18,28*14,83</t>
  </si>
  <si>
    <t>16,62*8,75</t>
  </si>
  <si>
    <t>13,87*2</t>
  </si>
  <si>
    <t>712311101RZ1</t>
  </si>
  <si>
    <t>Povlakové krytiny střech do 10° za studena nátěrem 1 x, penetračním nebo asfaltovým lakem, včetně dodávky materiálu</t>
  </si>
  <si>
    <t>S6 - vodor : 18,28*15,83+159,6</t>
  </si>
  <si>
    <t>svisle : (17,68+14,23)*2*0,75</t>
  </si>
  <si>
    <t>(17,65+8,25)*2*0,83</t>
  </si>
  <si>
    <t>712331101RZ1</t>
  </si>
  <si>
    <t>Povlakové krytiny střech do 10° pásy na sucho 1 vrstva, včetně dodávky pásu izolačního z oxidovaného asfaltu volně uloženého; nosná vložka strojní hadrová lepenka</t>
  </si>
  <si>
    <t>S22,S23 : 47</t>
  </si>
  <si>
    <t>712341559RT1</t>
  </si>
  <si>
    <t>Povlakové krytiny střech do 10° pásy přitavením v celé ploše, 1 vrstva, bez dodávky pásu</t>
  </si>
  <si>
    <t>Odkaz na mn. položky pořadí 192 : 539,83140</t>
  </si>
  <si>
    <t>712372111RV3</t>
  </si>
  <si>
    <t>Povlakové krytiny střech do 10° z termoplastické fólie kotvené do betonu, 4 kotvy/m2, při tl. izolace do 300 mm, včetně dodávky fólie, tloušťky 1,5 mm</t>
  </si>
  <si>
    <t>Odkaz na mn. položky pořadí 196 : 586,83140</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</si>
  <si>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</si>
  <si>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</si>
  <si>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</si>
  <si>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283220012R</t>
  </si>
  <si>
    <t>Fólie hladká hydroizolační tl = 1,50 mm; materiál: PVC-P; nosná vložka: PES tkanina</t>
  </si>
  <si>
    <t>27,62*1,15</t>
  </si>
  <si>
    <t>712391171RT1</t>
  </si>
  <si>
    <t>Textílie na střechách do 10° podkladní, položení - bez dodávky textílie</t>
  </si>
  <si>
    <t>S22+S23 : 47</t>
  </si>
  <si>
    <t>S20 přířezy : 27,62*0,5</t>
  </si>
  <si>
    <t>62852265R</t>
  </si>
  <si>
    <t>Pás hydroizolační asfaltový tl = 4,0 mm; funkce: protiradonová, parobrzdná; nosná vložka: skelná tkanina; asfalt: modifikovaný; horní strana: minerální posyp; spodní strana: spalitelná fólie</t>
  </si>
  <si>
    <t>67390503R</t>
  </si>
  <si>
    <t>Geosyntetika typ: geotextilie; netkaná; materiál: PP; tl (2 kPa) = 3,2 mm; plošná hmotnost = 300 g/m2; Pevnost v tahu podélně = 7,0 kN/m; Pevnost v tahu příčně = 8,0 kN/m</t>
  </si>
  <si>
    <t>13,81*1,15</t>
  </si>
  <si>
    <t>998712202R00</t>
  </si>
  <si>
    <t>Přesun hmot pro povlakové krytiny v objektech výšky od 6 do 12 m</t>
  </si>
  <si>
    <t>50 m vodorovně</t>
  </si>
  <si>
    <t>713111121RT1</t>
  </si>
  <si>
    <t xml:space="preserve">Montáž tepelné izolace stropů rovných, spodem, uchycení drátem,  </t>
  </si>
  <si>
    <t>800-713</t>
  </si>
  <si>
    <t>POD1 : (10-2,4)*(6,35+0,2*2)</t>
  </si>
  <si>
    <t>713111121RT2</t>
  </si>
  <si>
    <t>Montáž tepelné izolace stropů rovných, spodem, uchycení drátem, dvouvrstvá</t>
  </si>
  <si>
    <t>POD2 : 0,6*(6,35+0,2*2)*4</t>
  </si>
  <si>
    <t>713102111R00</t>
  </si>
  <si>
    <t>Odstranění tepelné izolace z desek, lamel, rohoží, pásů a foukané izolace podlah, volně uložené, z desek z expandovaného polystyrenu, tloušťky do 100 mm</t>
  </si>
  <si>
    <t>1NP podlahy 101-124 : (3,84+1,13+1,29+1,85+2,93+122,08+8,66+5,25+12,45+18,57+18,84+1,3+1,17+3,25+6,42+56,11+25,3+3,29+1,86+65,24+14,7+2,2+3,15+8,27)</t>
  </si>
  <si>
    <t>201-215 : (23,12+1,13+1,29+1,85+2,93+122,26+8,66+5,35+12,51+18,58+15,97+2,86+6,58+3,19+1,26)</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</si>
  <si>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</si>
  <si>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</si>
  <si>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</si>
  <si>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17,68*14,23</t>
  </si>
  <si>
    <t>15,69*8,25</t>
  </si>
  <si>
    <t>krček : 13,87*1,95</t>
  </si>
  <si>
    <t>713104311R00</t>
  </si>
  <si>
    <t>Odstranění tepelné izolace z desek, lamel, rohoží, pásů a foukané izolace plochých střech, přilepené k podkladu, z desek z expandovaného polystyrenu, tloušťky do 100 mm</t>
  </si>
  <si>
    <t>tl. 50 mm : 17,68*14,23+15,69*8,25+13,87*1,95</t>
  </si>
  <si>
    <t>tl. 20 mm : 17,68*14,23+15,69*8,25+13,87*1,95</t>
  </si>
  <si>
    <t>713121111RT1</t>
  </si>
  <si>
    <t>Montáž tepelné izolace podlah  jednovrstvá, bez dodávky materiálu</t>
  </si>
  <si>
    <t>EPS 100 S tl. 100 mm - 1NP : 373,186</t>
  </si>
  <si>
    <t>713121121RT1</t>
  </si>
  <si>
    <t>Montáž tepelné izolace podlah  dvouvrstvá, bez dodávky materiálu</t>
  </si>
  <si>
    <t>S21 EPS 150 S 180 mm : 10,2</t>
  </si>
  <si>
    <t>713131121R00</t>
  </si>
  <si>
    <t>Montáž tepelné izolace stěn přichycením úchytnými dráty a závlačkami</t>
  </si>
  <si>
    <t>izolace překladů RZP : (2,39+1,19+3,19*2+1,19)*0,19</t>
  </si>
  <si>
    <t>izolace válcov. nosníků I160 : 3,5*2*0,16</t>
  </si>
  <si>
    <t>713131131R00</t>
  </si>
  <si>
    <t>Montáž tepelné izolace stěn lepením</t>
  </si>
  <si>
    <t>atika : (18,28+14,23)*2*0,3</t>
  </si>
  <si>
    <t>(7,28+17,68+8,85+15,87)*0,3</t>
  </si>
  <si>
    <t>713141151R00</t>
  </si>
  <si>
    <t>Montáž tepelné izolace plochých střech kladená na sucho, jednovrstvá</t>
  </si>
  <si>
    <t>S6 -  EPS200 160 mm : 18,28*15,83+159,6</t>
  </si>
  <si>
    <t>EPS150 100 mm spád : 448,9724</t>
  </si>
  <si>
    <t>S23 EPS100 260 spád : 47*2</t>
  </si>
  <si>
    <t>713191100RT9</t>
  </si>
  <si>
    <t>Izolace tepelné běžných konstrukcí - doplňky položení separační fólie, včetně dodávky PE fólie</t>
  </si>
  <si>
    <t>373,186+10,2</t>
  </si>
  <si>
    <t>28375704R</t>
  </si>
  <si>
    <t>Výrobek izolační pro budovy z pěnového polystyrenu (EPS) tvar: deska; OH = 20 kg/m3; lambda = 0,037 W/(m.K); pevnost v tlaku = 100 kPa</t>
  </si>
  <si>
    <t>RTS 24/ II</t>
  </si>
  <si>
    <t>Odkaz na mn. položky pořadí 207 : 3,23860*0,05</t>
  </si>
  <si>
    <t>Koeficient : 0,1</t>
  </si>
  <si>
    <t>Odkaz na mn. položky pořadí 205 : 373,186*0,1</t>
  </si>
  <si>
    <t>Koeficient : 0,03</t>
  </si>
  <si>
    <t>28375705R</t>
  </si>
  <si>
    <t>Výrobek izolační pro budovy z pěnového polystyrenu (EPS) tvar: deska; OH = 25 kg/m3; lambda = 0,035 W/(m.K); pevnost v tlaku = 150 kPa</t>
  </si>
  <si>
    <t>Odkaz na mn. položky pořadí 206 : 10,20000*0,18</t>
  </si>
  <si>
    <t>Koeficient : 0,05</t>
  </si>
  <si>
    <t>28375706R</t>
  </si>
  <si>
    <t>Výrobek izolační pro budovy z pěnového polystyrenu (EPS) tvar: deska; OH = 30 kg/m3; lambda = 0,034 W/(m.K); pevnost v tlaku = 200 kPa</t>
  </si>
  <si>
    <t>S6 : (18,28*15,83+159,6)*0,16</t>
  </si>
  <si>
    <t>28375971R</t>
  </si>
  <si>
    <t>Výrobek izolační pro budovy z pěnového polystyrenu (EPS) tvar: spádová deska; OH = 20 kg/m3; lambda = 0,037 W/(m.K); pevnost v tlaku = 100 kPa</t>
  </si>
  <si>
    <t>S23 : 47*0,26</t>
  </si>
  <si>
    <t>28375972R</t>
  </si>
  <si>
    <t>Výrobek izolační pro budovy z pěnového polystyrenu (EPS) tvar: spádová deska; OH = 25 kg/m3; lambda = 0,035 W/(m.K); pevnost v tlaku = 150 kPa</t>
  </si>
  <si>
    <t>EPS150 100 mm spád : 448,9724*0,15</t>
  </si>
  <si>
    <t>28376313R</t>
  </si>
  <si>
    <t>Výrobek izolační pro budovy z extrudovaného polystyrenu (XPS) tvar: deska; tloušťka d = 60,0 mm; OH = 35 kg/m3; lambda = 0,035 W/(m.K); pevnost v tlaku CS 500 kPa</t>
  </si>
  <si>
    <t>Odkaz na mn. položky pořadí 208 : 34,41000</t>
  </si>
  <si>
    <t>Koeficient : 0,07</t>
  </si>
  <si>
    <t>63150940R</t>
  </si>
  <si>
    <t>Výrobek izolační pro budovy z minerální vlny (MW) tvar: deska; tl = 50 mm; OH = 50 kg/m3; lambda = 0,034 W/(m.K)</t>
  </si>
  <si>
    <t>POD1 : (10-2,4)*6,35</t>
  </si>
  <si>
    <t>POD2 : 0,6*6,35*4*2</t>
  </si>
  <si>
    <t>998713202R00</t>
  </si>
  <si>
    <t>Přesun hmot pro izolace tepelné v objektech výšky do 12 m</t>
  </si>
  <si>
    <t>SAP</t>
  </si>
  <si>
    <t>Dodávka a osazení izolačního panelu v rámu Al - viz PD</t>
  </si>
  <si>
    <t>2,4*1,2</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</si>
  <si>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</si>
  <si>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</si>
  <si>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</si>
  <si>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</si>
  <si>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</si>
  <si>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</si>
  <si>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</si>
  <si>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</si>
  <si>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</si>
  <si>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</si>
  <si>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</si>
  <si>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</si>
  <si>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</si>
  <si>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</si>
  <si>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</si>
  <si>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</si>
  <si>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</si>
  <si>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</si>
  <si>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</si>
  <si>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</si>
  <si>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</si>
  <si>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</si>
  <si>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</si>
  <si>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</si>
  <si>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</si>
  <si>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</si>
  <si>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</si>
  <si>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(18,28+14,23)*2*0,52</t>
  </si>
  <si>
    <t>(7,28+17,65+8,85+15,87)*0,52</t>
  </si>
  <si>
    <t>76213610001R</t>
  </si>
  <si>
    <t>Montáž obkladu stěn z latí hoblov., mezery 4 - 6cm, včetně nátěru a kotvení, včetně dodávky řeziva, hoblované latě 4/6 cm</t>
  </si>
  <si>
    <t>Zábradlí terasy 2.NP : 11,76*1</t>
  </si>
  <si>
    <t>762332120R00</t>
  </si>
  <si>
    <t>Vázané konstrukce krovů montáž  střech pultových, sedlových, valbových, stanových čtvercového nebo obdélníkového půdorysu z řeziva, průřezové plochy přes 120 do 224 cm2</t>
  </si>
  <si>
    <t>80/220 : 11,5</t>
  </si>
  <si>
    <t>80/120 : 17,31</t>
  </si>
  <si>
    <t>60515280R</t>
  </si>
  <si>
    <t>Hranol dřevina: SM</t>
  </si>
  <si>
    <t>80/220 : 11,5*0,08*0,22*1,1</t>
  </si>
  <si>
    <t>80/120 : 17,31*0,08*0,22*1,1</t>
  </si>
  <si>
    <t>762911121R00</t>
  </si>
  <si>
    <t xml:space="preserve">Impregnace řeziva tlakovakuová, ochrana proti dřevokazným houbám, plísním a dřevokaznému hmyzu </t>
  </si>
  <si>
    <t>80/220 : 11,5*0,08*0,22</t>
  </si>
  <si>
    <t>80/120 : 17,31*0,08*0,22</t>
  </si>
  <si>
    <t>fošna 50/180 : 10,74*0,05*0,18</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</si>
  <si>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</si>
  <si>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</si>
  <si>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</si>
  <si>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</si>
  <si>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fošna 50/180 : 10,74</t>
  </si>
  <si>
    <t>60510440R</t>
  </si>
  <si>
    <t>Fošna dřevina: jehličnatá; opracování: neomítané; tl = 50 mm</t>
  </si>
  <si>
    <t>fošna 50/180 : 10,74*0,05*0,18*1,1</t>
  </si>
  <si>
    <t>998762202R00</t>
  </si>
  <si>
    <t>Přesun hmot pro konstrukce tesařské v objektech výšky do 12 m</t>
  </si>
  <si>
    <t>76430011R01</t>
  </si>
  <si>
    <t>Montáž okapnice balkony vč. dodávky okapnice</t>
  </si>
  <si>
    <t>S20 : 11,76</t>
  </si>
  <si>
    <t>764817138RT2</t>
  </si>
  <si>
    <t>Oplechování  zdí (atik), z lakovaného pozinkovaného plechu, rš 380 mm, dodávka + montáž lepením</t>
  </si>
  <si>
    <t>800-764</t>
  </si>
  <si>
    <t>včetně zhotovení rohů, spojů a dilatací</t>
  </si>
  <si>
    <t xml:space="preserve">r.š. 340 mm : </t>
  </si>
  <si>
    <t>K7 : 6,16</t>
  </si>
  <si>
    <t>K8 : 3</t>
  </si>
  <si>
    <t>764814525R00</t>
  </si>
  <si>
    <t>Závětrná lišta  , z lakovaného pozinkovaného plechu, rš 250 mm, dodávka a montáž</t>
  </si>
  <si>
    <t>K5 : 51,38+74,6</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</si>
  <si>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</si>
  <si>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</si>
  <si>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</si>
  <si>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</si>
  <si>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</si>
  <si>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t>
  </si>
  <si>
    <t>K1 : 2,1*21</t>
  </si>
  <si>
    <t>K2 : 0,75*12</t>
  </si>
  <si>
    <t>K3 : 0,9*1</t>
  </si>
  <si>
    <t>K4 : 2,8*2</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</si>
  <si>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</si>
  <si>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</si>
  <si>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</si>
  <si>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</si>
  <si>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D 150 mm : 1</t>
  </si>
  <si>
    <t>D 200 mm : 4</t>
  </si>
  <si>
    <t>764352810R00</t>
  </si>
  <si>
    <t>Demontáž žlabů podokapních půlkruhových rovných, rš 330 mm, sklonu do 30°</t>
  </si>
  <si>
    <t>764410850R00</t>
  </si>
  <si>
    <t>Demontáž oplechování parapetů rš od 100 do 330 mm</t>
  </si>
  <si>
    <t>1NP : 12,1+14,83+15,6</t>
  </si>
  <si>
    <t>0,9*9+0,8*6+2,4*3</t>
  </si>
  <si>
    <t>2NP : 15,9+14,83+15,6</t>
  </si>
  <si>
    <t>1,25+2,4*4</t>
  </si>
  <si>
    <t>764430840R00</t>
  </si>
  <si>
    <t>Demontáž oplechování zdí a nadezdívek rš od 330 do 500 mm</t>
  </si>
  <si>
    <t>r.š. 42 : 16,3+8,25+16,2</t>
  </si>
  <si>
    <t>r.š. 330 : 1,15</t>
  </si>
  <si>
    <t>r.š. 400 : (18,28+14,23)*2</t>
  </si>
  <si>
    <t>7,12</t>
  </si>
  <si>
    <t>764430850R00</t>
  </si>
  <si>
    <t>Demontáž oplechování zdí a nadezdívek rš 600 mm</t>
  </si>
  <si>
    <t>r.š. 650 : 7,6</t>
  </si>
  <si>
    <t>7649</t>
  </si>
  <si>
    <t>Dodávka a montáž zatepleného poklopu z lak. Pz  1800x1500 mm</t>
  </si>
  <si>
    <t>1,8*1,5</t>
  </si>
  <si>
    <t>13851063R</t>
  </si>
  <si>
    <t>Výrobek plochý ocelový s povlakem - plech; hladký; tl = 0,60 mm; povrchová úprava: PES tl. 25 mikronů; s ochrannou fólií</t>
  </si>
  <si>
    <t>K6 : 2,8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</si>
  <si>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</si>
  <si>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</si>
  <si>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</si>
  <si>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</si>
  <si>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</si>
  <si>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L03 - 70 : 3</t>
  </si>
  <si>
    <t>P04 - 70 : 3</t>
  </si>
  <si>
    <t>L05 - 80 : 2</t>
  </si>
  <si>
    <t>L02 - 70 : 2</t>
  </si>
  <si>
    <t>P03 - 70 : 2</t>
  </si>
  <si>
    <t>L04 - 80 : 1</t>
  </si>
  <si>
    <t>L06 - 80 : 2</t>
  </si>
  <si>
    <t>766669116R00</t>
  </si>
  <si>
    <t>Montáž dveřních křídel kompletizovaných dokování  samozavírače na dřevěnou zárubeň</t>
  </si>
  <si>
    <t>766670011R00</t>
  </si>
  <si>
    <t>Montáž obložkové nebo rámové zárubně a dveřního křídla jednokřídlového</t>
  </si>
  <si>
    <t>L07 - 80 : 4</t>
  </si>
  <si>
    <t>P08 - 80 : 4</t>
  </si>
  <si>
    <t>L09 - 80 : 1</t>
  </si>
  <si>
    <t>L10 - 90 : 1</t>
  </si>
  <si>
    <t>P11 - 80 : 1</t>
  </si>
  <si>
    <t>P14 - 90 : 1</t>
  </si>
  <si>
    <t>L15 - 90 : 3</t>
  </si>
  <si>
    <t>P16 - 90 : 1</t>
  </si>
  <si>
    <t>P01 - 60 : 1</t>
  </si>
  <si>
    <t>P07 - 80 : 1</t>
  </si>
  <si>
    <t>L08 - 90 : 1</t>
  </si>
  <si>
    <t>P09 - 90 : 2</t>
  </si>
  <si>
    <t>766670013R00</t>
  </si>
  <si>
    <t>Montáž obložkové nebo rámové zárubně a dveřního křídla dveří dvoukřídlových</t>
  </si>
  <si>
    <t>O17 - 180 : 1</t>
  </si>
  <si>
    <t>O18 - 180 : 1</t>
  </si>
  <si>
    <t>766670021R00</t>
  </si>
  <si>
    <t xml:space="preserve">Doplňky ke dveřním křídlům - montáž </t>
  </si>
  <si>
    <t>766694111R00</t>
  </si>
  <si>
    <t>Ostatní montáž parapetních desek dřevěných pro jakékoliv upevnění   šířky do 300 mm, délky do 1000 mm</t>
  </si>
  <si>
    <t>E3 : 2</t>
  </si>
  <si>
    <t>E4 : 1</t>
  </si>
  <si>
    <t>766694114R00</t>
  </si>
  <si>
    <t>Ostatní montáž parapetních desek dřevěných pro jakékoliv upevnění   šířky do 300 mm, délky přes 2600 mm</t>
  </si>
  <si>
    <t>E5 : 2</t>
  </si>
  <si>
    <t>766694121R00</t>
  </si>
  <si>
    <t>Ostatní montáž parapetních desek dřevěných pro jakékoliv upevnění   šířky přes 300 mm, délky do 1000 mm</t>
  </si>
  <si>
    <t>E2 : 10</t>
  </si>
  <si>
    <t>766694123R00</t>
  </si>
  <si>
    <t>Ostatní montáž parapetních desek dřevěných pro jakékoliv upevnění   šířky přes 300 mm, délky přes 1600 do 2600 mm</t>
  </si>
  <si>
    <t>E1 : 21</t>
  </si>
  <si>
    <t>766695213R00</t>
  </si>
  <si>
    <t>Ostatní montáž prahů dveří  jednokřídlých, šířky přes 100 mm</t>
  </si>
  <si>
    <t>4+8+17+12+1</t>
  </si>
  <si>
    <t>766695233R00</t>
  </si>
  <si>
    <t>Ostatní montáž prahů dveří  dvoukřídlých, šířky přes 100 mm</t>
  </si>
  <si>
    <t>7666999</t>
  </si>
  <si>
    <t>Montáž obl. zárubně a křídla dveří  š. 90 cm EW 30 DP3 C</t>
  </si>
  <si>
    <t>P12 - 90 : 2</t>
  </si>
  <si>
    <t>P13 - 90 : 2</t>
  </si>
  <si>
    <t>76695</t>
  </si>
  <si>
    <t>76696</t>
  </si>
  <si>
    <t>76698</t>
  </si>
  <si>
    <t>Dodávka a montáž kuch linky 1,65m , lednice, dřez - m.č. 119</t>
  </si>
  <si>
    <t>76699</t>
  </si>
  <si>
    <t>Úprava dveří pro větracdí mřížku, D+M větrací mřížky</t>
  </si>
  <si>
    <t>P01 : 1</t>
  </si>
  <si>
    <t>L02 : 2</t>
  </si>
  <si>
    <t>P03 : 2</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</si>
  <si>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</si>
  <si>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</si>
  <si>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</si>
  <si>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</si>
  <si>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</si>
  <si>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</si>
  <si>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</si>
  <si>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U vstupního portálu : 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</si>
  <si>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</si>
  <si>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</si>
  <si>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</si>
  <si>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</si>
  <si>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</si>
  <si>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</si>
  <si>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E3 : 0,75*2</t>
  </si>
  <si>
    <t>E4 : 0,9*1</t>
  </si>
  <si>
    <t>E5 : 2,8*2</t>
  </si>
  <si>
    <t>60780014R</t>
  </si>
  <si>
    <t>parapet vnitřní š = 350 mm; materiál - povrch laminátová fólie 0,6 mm; materiál - jádro vlhkuodolná DTD 16 mm; dekor bílý</t>
  </si>
  <si>
    <t>E1 : 2,1*21</t>
  </si>
  <si>
    <t>E2 : 0,75*10</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</si>
  <si>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</si>
  <si>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</si>
  <si>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</si>
  <si>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</si>
  <si>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L07 : 1</t>
  </si>
  <si>
    <t>P08 : 4</t>
  </si>
  <si>
    <t>L09 : 1</t>
  </si>
  <si>
    <t>P11 : 1</t>
  </si>
  <si>
    <t>L06 : 1</t>
  </si>
  <si>
    <t>61181508R</t>
  </si>
  <si>
    <t>Zárubeň dřevěná obložková, polodrážková (klasická); průchozí š. = 900 mm; průchozí v. = 1970 mm; tl. stěny 60 až 170 mm; povrchová úprava: dýha</t>
  </si>
  <si>
    <t>L10 : 1</t>
  </si>
  <si>
    <t>P14 : 1</t>
  </si>
  <si>
    <t>L15 : 3</t>
  </si>
  <si>
    <t>L08 : 1</t>
  </si>
  <si>
    <t>P09 : 1</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</si>
  <si>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</si>
  <si>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</si>
  <si>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</si>
  <si>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</si>
  <si>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</si>
  <si>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</si>
  <si>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L07 : 2</t>
  </si>
  <si>
    <t>P07 : 1</t>
  </si>
  <si>
    <t>611815304R</t>
  </si>
  <si>
    <t>Zárubeň dřevěná obložková, polodrážková (klasická); průchozí š. = 900 mm; průchozí v. = 1970 mm; tl. stěny 360 až 500 mm; povrchová úprava: dýha</t>
  </si>
  <si>
    <t>P16 : 1</t>
  </si>
  <si>
    <t>611815495</t>
  </si>
  <si>
    <t>Zárubeň obložková NORMAL š. 900 mm/tl. stěny 60-170 mm dýha buk, dub, jasan, EW 30 DP3C</t>
  </si>
  <si>
    <t>P12 : 2</t>
  </si>
  <si>
    <t>L13 : 2</t>
  </si>
  <si>
    <t>61181563R</t>
  </si>
  <si>
    <t>Zárubeň dřevěná obložková, polodrážková (klasická); průchozí š. = 1850 mm; průchozí v. = 1970 mm; tl. stěny 60 až 170 mm; povrchová úprava: dýha</t>
  </si>
  <si>
    <t>O17 : 1</t>
  </si>
  <si>
    <t>O18 : 1</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</si>
  <si>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</si>
  <si>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</si>
  <si>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</si>
  <si>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</si>
  <si>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</si>
  <si>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</si>
  <si>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</si>
  <si>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</si>
  <si>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</si>
  <si>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</si>
  <si>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61191</t>
  </si>
  <si>
    <t>Dodávka vnitřních dveří 1 kř 60-90/197 cm</t>
  </si>
  <si>
    <t>8+17+12+1</t>
  </si>
  <si>
    <t>61192</t>
  </si>
  <si>
    <t>Dodávka dveří dvoukřídlých  160/197 cm</t>
  </si>
  <si>
    <t>61193</t>
  </si>
  <si>
    <t>Dodávka dveří 1 kř s pož odoloností EW 30DP3-C</t>
  </si>
  <si>
    <t>998766202R00</t>
  </si>
  <si>
    <t>Přesun hmot pro konstrukce truhlářské v objektech výšky do 12 m</t>
  </si>
  <si>
    <t>767586206RV5</t>
  </si>
  <si>
    <t>Montáž podhledů lamelových a kazetových Podhledy podhled minerální, se skrytou hranou</t>
  </si>
  <si>
    <t>800-767</t>
  </si>
  <si>
    <t>101,105,106,111,112,119,120,121,123,131 : 18,06+3,8+4,33+12,95+16,88+18,62+9,04+5,3+24,1+16,06+7,52</t>
  </si>
  <si>
    <t>102 : 2,48*(2,57+0,15)</t>
  </si>
  <si>
    <t>132 : 81,48-10*6,35</t>
  </si>
  <si>
    <t>201,203-205,207 : 38,77+34,79+36,41+52,66+10,29</t>
  </si>
  <si>
    <t>767914830R00</t>
  </si>
  <si>
    <t>Demontáž oplocení demontáž rámového oplocení, výšky do 2,0 m</t>
  </si>
  <si>
    <t>pozn 12 : 13</t>
  </si>
  <si>
    <t>767996801R00</t>
  </si>
  <si>
    <t>Demontáž ostatních doplňků staveb atypických konstrukcí  o hmotnosti přes 20 do 50 kg</t>
  </si>
  <si>
    <t>kg</t>
  </si>
  <si>
    <t>stříška krček : 40</t>
  </si>
  <si>
    <t>přístřešek vstupu : 200</t>
  </si>
  <si>
    <t>POZN 3 SLOUPY : 14*8</t>
  </si>
  <si>
    <t>767392122T01</t>
  </si>
  <si>
    <t>Montáž krytiny střech, tvar. plechem, šroubováním, včetně dodávky trapézového plechu T50 pozink tl. 0,75 mm</t>
  </si>
  <si>
    <t>2NP : 31,11</t>
  </si>
  <si>
    <t>76758711T00</t>
  </si>
  <si>
    <t>Nosný rošt podhledu,kazeta 1200x600x25mm</t>
  </si>
  <si>
    <t>767587211R00</t>
  </si>
  <si>
    <t>Montáž podhledů lamelových a kazetových Podhledy podhled minerální,  , 600x600 mm, včetně dodávky kazet</t>
  </si>
  <si>
    <t>767995</t>
  </si>
  <si>
    <t>Výroba, dodávka a montáž OK přístavby, žár. zinkováno, vč. kotvení, spojovacího materiálu a pod.</t>
  </si>
  <si>
    <t>HEA 200 : 557,5</t>
  </si>
  <si>
    <t>I 180 : 1335,1</t>
  </si>
  <si>
    <t>I 160 : 238</t>
  </si>
  <si>
    <t>jäkl QRO 40x4 : 4,6</t>
  </si>
  <si>
    <t>QRO 160x6,3 : 66,4</t>
  </si>
  <si>
    <t>HEB 200 : 3383,4</t>
  </si>
  <si>
    <t>7679785</t>
  </si>
  <si>
    <t>Výroba, dodávka a montáž OK zábradlí, žár. zinkováno, vč. kotvení, spojovacího materiálu a pod.</t>
  </si>
  <si>
    <t xml:space="preserve">Zábradlí terasy 2.NP : </t>
  </si>
  <si>
    <t>sloupky 50/50 : 1,2*6,56*13*1,1</t>
  </si>
  <si>
    <t>heb 200 : 12,5*61,3*1,1</t>
  </si>
  <si>
    <t>7679785.1</t>
  </si>
  <si>
    <t>Výroba, dodávka a montáž ocell. prvků vč. nátěrů  a kotvení</t>
  </si>
  <si>
    <t>L úhelník 150/150 kotvený k bet.strop.desce : 23*11,5*1,1</t>
  </si>
  <si>
    <t>L úhelník 70/70 kotvený k bet.strop.desce : 17,31*6,24*1,1</t>
  </si>
  <si>
    <t>7679786</t>
  </si>
  <si>
    <t>Ocelové plotny pro kotvvení zábradlí D+M</t>
  </si>
  <si>
    <t>13</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</si>
  <si>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</si>
  <si>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</si>
  <si>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</si>
  <si>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</si>
  <si>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</si>
  <si>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</si>
  <si>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SR</t>
  </si>
  <si>
    <t>Dodávka a montáž čistící rohože, vana, odpad</t>
  </si>
  <si>
    <t>SR1 : 1,7*0,9</t>
  </si>
  <si>
    <t>SR2 : 1,9*1,05</t>
  </si>
  <si>
    <t>SR3 : 1,8*0,8*2</t>
  </si>
  <si>
    <t>TR</t>
  </si>
  <si>
    <t>Dodávka a montáž čistícírohože</t>
  </si>
  <si>
    <t>TR1 : 1,7*2,9</t>
  </si>
  <si>
    <t>TR2 : 1,8*0,8*2</t>
  </si>
  <si>
    <t>TR3 : 1,35*3,55</t>
  </si>
  <si>
    <t>Z1</t>
  </si>
  <si>
    <t>Dodávka a montáž žebříku s košem na střechu, pomosný žebřík, kotvení, povrchová úprava - viz PD</t>
  </si>
  <si>
    <t>Z5</t>
  </si>
  <si>
    <t>Střešní výlez - horní víko - zámeč. výrobek Z5, D+M</t>
  </si>
  <si>
    <t>Z6</t>
  </si>
  <si>
    <t>Vchodová stříška - prvek Z6, D+M vč. kotvení</t>
  </si>
  <si>
    <t>998767202R00</t>
  </si>
  <si>
    <t>Přesun hmot pro kovové stavební doplňk. konstrukce v objektech výšky do 12 m</t>
  </si>
  <si>
    <t>771570014RAI</t>
  </si>
  <si>
    <t>Dlažba z dlaždic keramických 300 x 300 mm, položených do tmele,  , bez dodávky dlažby</t>
  </si>
  <si>
    <t>AP-PSV</t>
  </si>
  <si>
    <t>položka obsahuje i provedení soklíku</t>
  </si>
  <si>
    <t>S14 : 38,37+6+10,29+4,35+7,77+4,14+2,07+6,17+18,94</t>
  </si>
  <si>
    <t>S9 : 9,24</t>
  </si>
  <si>
    <t>S10 : 18,06+3,8+3,76+2,06+1,55+2,72+7,14+7,38+9,04+5,3+24,1+5,08+16,06+3,8+5+1,33*2+2,85+1,5*2+7,52+81,48+3,86</t>
  </si>
  <si>
    <t>597642</t>
  </si>
  <si>
    <t>Dlažba  300x300x9 mm S9, Rio Negro</t>
  </si>
  <si>
    <t>9,24</t>
  </si>
  <si>
    <t>59764203R</t>
  </si>
  <si>
    <t>Dlažba keramická bez glazury (UGL); tl. = 9,0 mm; a = 298 mm; b = 298 mm; nasákavost = 0,5 %; protiskluznost: R9; povrch: hladký, matný; barva: šedá</t>
  </si>
  <si>
    <t>597643</t>
  </si>
  <si>
    <t>Keramická protiskluzná dlažba 300x300 x9 mm S10</t>
  </si>
  <si>
    <t>998771202R00</t>
  </si>
  <si>
    <t>Přesun hmot pro podlahy z dlaždic v objektech výšky do 12 m</t>
  </si>
  <si>
    <t>800-771</t>
  </si>
  <si>
    <t>77554</t>
  </si>
  <si>
    <t>Položení podlahoviny vinyl - schody vč hran a soklíku</t>
  </si>
  <si>
    <t>schod</t>
  </si>
  <si>
    <t>775540044RAC</t>
  </si>
  <si>
    <t>Podlaha lamelová, nášlap vinyl, podložka Adipan, lamela tl. 8mm, jádro se skelným vláknem</t>
  </si>
  <si>
    <t>18,43+12,26</t>
  </si>
  <si>
    <t>34,79+36,41+52,66</t>
  </si>
  <si>
    <t>998775202R00</t>
  </si>
  <si>
    <t>Přesun hmot pro podlahy vlysové a parketové v objektech výšky do 12 m</t>
  </si>
  <si>
    <t>800-775</t>
  </si>
  <si>
    <t>776200810RT3</t>
  </si>
  <si>
    <t>Demontáž povlakových podlah ze schodišťových stupňů lepených, bez podložky, z ploch do 5 m2</t>
  </si>
  <si>
    <t>1,18*3,3*2</t>
  </si>
  <si>
    <t>776200830RT1</t>
  </si>
  <si>
    <t xml:space="preserve">Demontáž povlakových podlah ze schodišťových stupňů odstranění hran scodišťových stupňů a uložení na hromady,  ,  </t>
  </si>
  <si>
    <t>1,18*22</t>
  </si>
  <si>
    <t>776401800RT1</t>
  </si>
  <si>
    <t>Demontáž soklíků nebo lišt pryžových nebo PVC odstranění a uložení na hromady</t>
  </si>
  <si>
    <t>101 : (2,3+1,7)*2</t>
  </si>
  <si>
    <t>105 : (1,5+1,95)*2</t>
  </si>
  <si>
    <t>106 : (13,65+12,72+0,75*3+0,35*2)*2</t>
  </si>
  <si>
    <t>108 : (1,83+2,87)*2</t>
  </si>
  <si>
    <t>110 : (2,57+7,53)*2</t>
  </si>
  <si>
    <t>111 : (2,48+7,53)*2</t>
  </si>
  <si>
    <t>114 : (1,3+2,66)*2</t>
  </si>
  <si>
    <t>122 : (2,08+1,06)*2</t>
  </si>
  <si>
    <t>123 : (2,08+1,57)*2</t>
  </si>
  <si>
    <t>124 : (3,27+2,73)*2</t>
  </si>
  <si>
    <t>201 : (4,46+0,42+7,53)*2</t>
  </si>
  <si>
    <t>205 : (1,5+1,95)*2</t>
  </si>
  <si>
    <t>206 : (13,65+12,77+0,75*3+0,35*2)*2</t>
  </si>
  <si>
    <t>208 : (1,83+2,87)*2</t>
  </si>
  <si>
    <t>210 : (2,57+7,53)*2</t>
  </si>
  <si>
    <t>214 : (1,2+2,66)*2</t>
  </si>
  <si>
    <t>215 : (1+1,26)*2</t>
  </si>
  <si>
    <t>776511810R00</t>
  </si>
  <si>
    <t>Odstranění povlakových podlah z nášlapné plochy lepených, bez podložky, z ploch přes 20 m2</t>
  </si>
  <si>
    <t>101,105,106,108,110,111,114-122,124 : 3,84+2,93+122,08+5,29+18,57+18,84+3,25+2,2+3,15+8,27</t>
  </si>
  <si>
    <t>201,205,206,208,210,214,215 : 23,12+2,93+122,26+5,35+18,58+3,19+1,26</t>
  </si>
  <si>
    <t>776520110RAC</t>
  </si>
  <si>
    <t>Podlahy povlakové z PVC z podlahoviny dřevité moučky a pryskyřice, tl. 2,5 mm, z pásů, včetně soklíku, včetně vyrovnání podkladu samonivelační stěrkou, Penetrace na bázi vodné disperze polymer-křemičitého pojiva; funkce: zpevnění povrchu, úprava savosti; ředidlo: voda (disperzní)</t>
  </si>
  <si>
    <t>lepení a dodávka podlahoviny z PVC, bez podkladu. Svaření podlahoviny. Dodávka a lepení podlahových soklíků z měkčeného PVC. Pastování a vyleštění podlah.</t>
  </si>
  <si>
    <t>1NP : 4,3+12,95+16,88+18,62+17,15+13,54+20,91+2,77+10,23+2,25</t>
  </si>
  <si>
    <t>998776202R00</t>
  </si>
  <si>
    <t>Přesun hmot pro podlahy povlakové v objektech výšky do 12 m</t>
  </si>
  <si>
    <t>781497111RS3</t>
  </si>
  <si>
    <t xml:space="preserve">Lišty k obkladům profil ukončovací leštěný hliník, uložení do tmele, výška profilu 10 mm,  </t>
  </si>
  <si>
    <t>103 : (2+1,9)*2+2*2</t>
  </si>
  <si>
    <t>104 : (2+1,88)*2+2*2</t>
  </si>
  <si>
    <t>107 : (1,72+1,2)*2+2*1,5</t>
  </si>
  <si>
    <t>108 : (1,72+0,9)*2+2*2</t>
  </si>
  <si>
    <t>109 : (1,72+1,58)*2+2*1,5</t>
  </si>
  <si>
    <t>118 : ((2,85+2,66)*2-0,8-0,7)+(1,5+0,9)*2+2*1,5</t>
  </si>
  <si>
    <t>124 : (2+1,9)*2+2*2*2</t>
  </si>
  <si>
    <t>125 : (1,8+3,05)*2+2*2*3</t>
  </si>
  <si>
    <t>126 : (0,9+1,475)*2+2*2</t>
  </si>
  <si>
    <t>127 : (0,9+1,475)*2+2*2</t>
  </si>
  <si>
    <t>128 : (1,55+1,9)*2+2*2*3</t>
  </si>
  <si>
    <t>129,130 : (1,65+0,9)*2+2*2*2</t>
  </si>
  <si>
    <t>209 : (2,1+2,1)*2+2*2*3+((1+1,68)*2+2*2)*2</t>
  </si>
  <si>
    <t>210 : (2,3+1,8)*2+2*2</t>
  </si>
  <si>
    <t>211 : (2,3+0,9)*2+2*1,5</t>
  </si>
  <si>
    <t>212 : (2,3+1,41)*2+2*2*3+((0,9+1,68)*2+2*2)*2</t>
  </si>
  <si>
    <t>781470014RAI</t>
  </si>
  <si>
    <t xml:space="preserve">Obklad vnitřní keramický 300 x 300 mm, do malty, bez dodávky obkladu,  </t>
  </si>
  <si>
    <t>z dlaždic keramických kladených do malty, včetně spárování a podílu práce v omezeném prostoru a na malých plochách.</t>
  </si>
  <si>
    <t>597813708R</t>
  </si>
  <si>
    <t>Obklad keramický typ: běžný; s glazurou (GL); tl. = 7,0 mm; a = 250 mm; b = 330 mm; povrch: hladký, matný; barva: světle šedá</t>
  </si>
  <si>
    <t>Odkaz na mn. položky pořadí 314 : 218,13400</t>
  </si>
  <si>
    <t>998781202R00</t>
  </si>
  <si>
    <t>Přesun hmot pro obklady keramické v objektech výšky do 12 m</t>
  </si>
  <si>
    <t>783001R</t>
  </si>
  <si>
    <t>Očištění, odmaštění, odrezivění + 1x základní nátěr + 1x vrchní nátěr OK</t>
  </si>
  <si>
    <t>stupadla komín : 15*5</t>
  </si>
  <si>
    <t>žebřík ke komínové lávce : 40</t>
  </si>
  <si>
    <t>revizní lávka : 65</t>
  </si>
  <si>
    <t>madlo : 25</t>
  </si>
  <si>
    <t>783002R</t>
  </si>
  <si>
    <t>Stávaj. zábradlí - Ošetření OK zábradlí novým nátěrem + nátěr stávaj. dřev. madel bez. lakem</t>
  </si>
  <si>
    <t>kompl</t>
  </si>
  <si>
    <t>783222110R00</t>
  </si>
  <si>
    <t xml:space="preserve">Nátěry kov.stavebních doplňk.konstrukcí syntetické 2x email,  </t>
  </si>
  <si>
    <t>800-783</t>
  </si>
  <si>
    <t>zárubně : 1,3*44</t>
  </si>
  <si>
    <t>783903811R00</t>
  </si>
  <si>
    <t>Ostatní práce odmaštění chemickými rozpuštědly</t>
  </si>
  <si>
    <t>Odkaz na mn. položky pořadí 317 : 57,20000</t>
  </si>
  <si>
    <t>784191301R00</t>
  </si>
  <si>
    <t>Příprava povrchu Penetrace (napouštění) podkladu protiplísňová, jednonásobná</t>
  </si>
  <si>
    <t>800-784</t>
  </si>
  <si>
    <t>76,72000</t>
  </si>
  <si>
    <t>129,34</t>
  </si>
  <si>
    <t>9,24000</t>
  </si>
  <si>
    <t>28,00000</t>
  </si>
  <si>
    <t>1541,11820</t>
  </si>
  <si>
    <t>784195222R00</t>
  </si>
  <si>
    <t>Malby z malířských směsí otěruvzdorných,  , barevné, dvojnásobné</t>
  </si>
  <si>
    <t>57,20000</t>
  </si>
  <si>
    <t>210220021R00</t>
  </si>
  <si>
    <t xml:space="preserve">Montáž uzemňovacího vedení v zemi, včetně svorek, propojení a izolace spojů, z profilů ocelových pozinkovaných  (FeZn), průřezu do 120 mm2,  </t>
  </si>
  <si>
    <t>6,15+1+7+2,6+1,8+9</t>
  </si>
  <si>
    <t>2109</t>
  </si>
  <si>
    <t>Demontáž hromosvodu</t>
  </si>
  <si>
    <t>8*3+4,5*3</t>
  </si>
  <si>
    <t>21091</t>
  </si>
  <si>
    <t>Demontáž a přemístění stožáru VO</t>
  </si>
  <si>
    <t>v novém umístění vč. výkopu a betonáže patky sloupu, připojení a revize</t>
  </si>
  <si>
    <t>D+M Výtahová šachta</t>
  </si>
  <si>
    <t>979086112R00</t>
  </si>
  <si>
    <t xml:space="preserve">Vodorovná doprava suti a vybouraných hmot nakládání nebo překládání suti a vybouraných hmot na dopravní prostředek při vodorovné dopravě,  ,  </t>
  </si>
  <si>
    <t>POL1_9</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</si>
  <si>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</si>
  <si>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</si>
  <si>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</si>
  <si>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</si>
  <si>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</si>
  <si>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</si>
  <si>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</si>
  <si>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</si>
  <si>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</si>
  <si>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</si>
  <si>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</si>
  <si>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</si>
  <si>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</si>
  <si>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</si>
  <si>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</si>
  <si>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</si>
  <si>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</si>
  <si>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</si>
  <si>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</si>
  <si>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</si>
  <si>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</si>
  <si>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</si>
  <si>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</si>
  <si>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</si>
  <si>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</si>
  <si>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</si>
  <si>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</si>
  <si>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VRN</t>
  </si>
  <si>
    <t>POL99_8</t>
  </si>
  <si>
    <t>2,4%</t>
  </si>
  <si>
    <t>Zařízení, provoz a likvidace zařízení staveniště</t>
  </si>
  <si>
    <t>zřízení přípojek vody a energie</t>
  </si>
  <si>
    <t>mobilní WC</t>
  </si>
  <si>
    <t>005122 R</t>
  </si>
  <si>
    <t>Provozní vlivy</t>
  </si>
  <si>
    <t>1%</t>
  </si>
  <si>
    <t>005124010R</t>
  </si>
  <si>
    <t>Koordinační činnost</t>
  </si>
  <si>
    <t>2%</t>
  </si>
  <si>
    <t>005211080R</t>
  </si>
  <si>
    <t xml:space="preserve">Bezpečnostní a hygienická opatření na staveništi </t>
  </si>
  <si>
    <t>0,3%</t>
  </si>
  <si>
    <t>SUM</t>
  </si>
  <si>
    <t>END</t>
  </si>
  <si>
    <t>122202202R00</t>
  </si>
  <si>
    <t>Odkopávky a prokopávky pro silnice v hornině 3 přes 100 do 1 000 m3</t>
  </si>
  <si>
    <t>s přemístěním výkopku v příčných profilech na vzdálenost do 15 m nebo s naložením na dopravní prostředek.</t>
  </si>
  <si>
    <t>chodník : (18+475)*0,26</t>
  </si>
  <si>
    <t>parkoviště : 360*0,51</t>
  </si>
  <si>
    <t>komunikace : 560*0,52</t>
  </si>
  <si>
    <t>zpevněná plocha : 20*0,26</t>
  </si>
  <si>
    <t>122202209R00</t>
  </si>
  <si>
    <t>Odkopávky a prokopávky pro silnice v hornině 3 příplatek za lepivost horniny</t>
  </si>
  <si>
    <t>Odkaz na mn. položky pořadí 1 : 608,18000</t>
  </si>
  <si>
    <t>139601102R00</t>
  </si>
  <si>
    <t>Ruční výkop jam, rýh a šachet v hornině 3</t>
  </si>
  <si>
    <t>9*0,5</t>
  </si>
  <si>
    <t>k zásypu : -600*0,3</t>
  </si>
  <si>
    <t>Odkaz na mn. položky pořadí 4 : 428,18000</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</si>
  <si>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</si>
  <si>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</si>
  <si>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</si>
  <si>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</si>
  <si>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</si>
  <si>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</si>
  <si>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</si>
  <si>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chodník : 18+475+20</t>
  </si>
  <si>
    <t>parkoviště : 360</t>
  </si>
  <si>
    <t>komunikace : 560</t>
  </si>
  <si>
    <t>979999979R00</t>
  </si>
  <si>
    <t>Poplatek za recyklaci, beton silně vyztužený, kusovost do 1600 cm2, skupina 17 01 01 z Katalogu odpadů</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</si>
  <si>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</si>
  <si>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</si>
  <si>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</si>
  <si>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</si>
  <si>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</si>
  <si>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</si>
  <si>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</si>
  <si>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</si>
  <si>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228</t>
  </si>
  <si>
    <t>00572400R</t>
  </si>
  <si>
    <t>směs travní parková, pro běžnou zátěž</t>
  </si>
  <si>
    <t>026</t>
  </si>
  <si>
    <t>Dodávka a ošetení stromu</t>
  </si>
  <si>
    <t>564231111R00</t>
  </si>
  <si>
    <t>Podklad nebo podsyp ze štěrkopísku tloušťka po zhutnění 100 mm</t>
  </si>
  <si>
    <t>s rozprostřením, vlhčením a zhutněním</t>
  </si>
  <si>
    <t>496,5+324,8</t>
  </si>
  <si>
    <t>564831111R00</t>
  </si>
  <si>
    <t>Podklad ze štěrkodrti s rozprostřením a zhutněním frakce 0-63 mm, tloušťka po zhutnění 100 mm</t>
  </si>
  <si>
    <t>8/16 : 496,5+324,8</t>
  </si>
  <si>
    <t>564851111R00</t>
  </si>
  <si>
    <t>Podklad ze štěrkodrti s rozprostřením a zhutněním frakce 0-63 mm, tloušťka po zhutnění 150 mm</t>
  </si>
  <si>
    <t>chodník : 421,6</t>
  </si>
  <si>
    <t>18</t>
  </si>
  <si>
    <t>564861111RT2</t>
  </si>
  <si>
    <t>Podklad ze štěrkodrti s rozprostřením a zhutněním frakce 0-32 mm, tloušťka po zhutnění 200 mm</t>
  </si>
  <si>
    <t>567211215R00</t>
  </si>
  <si>
    <t>Podklad z prostého betonu třídy II., tloušťky 150 mm</t>
  </si>
  <si>
    <t>Odkaz na mn. položky pořadí 29 : 228,20000*0,25</t>
  </si>
  <si>
    <t>Odkaz na mn. položky pořadí 30 : 149,60000*0,3</t>
  </si>
  <si>
    <t>Odkaz na mn. položky pořadí 31 : 19,45000*0,3</t>
  </si>
  <si>
    <t>596215041R00</t>
  </si>
  <si>
    <t>Kladení zámkové dlažby do drtě tloušťka dlažby 80 mm, tloušťka lože 50 mm</t>
  </si>
  <si>
    <t>parkoviště : 324,8</t>
  </si>
  <si>
    <t>komunikace : 496,5</t>
  </si>
  <si>
    <t>zpevněná plocha : 18</t>
  </si>
  <si>
    <t>596215022T00</t>
  </si>
  <si>
    <t>Kladení zámkové dlažby tl. 6 cm do drtě tl. 5 cm</t>
  </si>
  <si>
    <t>597101035RAA</t>
  </si>
  <si>
    <t>Odvodňovací žlaby komunikací a zpevněných ploch žlab odvodnovací polymerbetonový včetně dodávky roštu a žlabu, pro zatížení D400, Žlab odvodňovací polymerbetonový bez krytu; s odtokem ve dně; DN = 100; zatížení: F 900; l = 1 000 mm; b = 140 mm; h = 150 mm; hrana z litiny</t>
  </si>
  <si>
    <t>montáž odvodňovacích žlabů a vpustí k odvodňovacím žlabům z polymerbetonu, včetně betonového lože popř. obetonování, s dodávkou žlabů a vpustí.</t>
  </si>
  <si>
    <t>4,5+5</t>
  </si>
  <si>
    <t>592451151R</t>
  </si>
  <si>
    <t>Dlažba betonová typ: obdélníkový; dl = 200 mm; š = 100 mm; tl = 60,0 mm; povrchová úprava: reliéfní s bodovými výstupky; barva: dle vzorníku</t>
  </si>
  <si>
    <t>(5,8+2+1,5+3)*0,4</t>
  </si>
  <si>
    <t>5924511900R</t>
  </si>
  <si>
    <t>Dlažba betonová typ: čtvercový; dl = 200 mm; š = 200 mm; tl = 60,0 mm; barva: šedá</t>
  </si>
  <si>
    <t>421,6+18-(5,8+2+1,5+3)*0,4</t>
  </si>
  <si>
    <t>5924511910R</t>
  </si>
  <si>
    <t>Dlažba betonová typ: čtvercový; dl = 200 mm; š = 200 mm; tl = 80,0 mm; barva: šedá</t>
  </si>
  <si>
    <t>592452620R</t>
  </si>
  <si>
    <t>Dlažba betonová typ: čtvercový; dl = 200 mm; š = 200 mm; tl = 80,0 mm; povrchová úprava: impregnace; barva: šedá</t>
  </si>
  <si>
    <t>59248</t>
  </si>
  <si>
    <t>Dlažba vsakovací 170/170/80 přírodní, 240/135/80</t>
  </si>
  <si>
    <t>parkoviště : 496,5-(40,57+33+18+82,5)*0,17</t>
  </si>
  <si>
    <t>59249</t>
  </si>
  <si>
    <t>Dlažba vsakovací 170/170/80 mm červená</t>
  </si>
  <si>
    <t>(40,57+33+18+82,5)*0,2</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</si>
  <si>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</si>
  <si>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</si>
  <si>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</si>
  <si>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</si>
  <si>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25,5+38,5+76,5+19+26,5+25+2,2+15</t>
  </si>
  <si>
    <t>917862111RT7</t>
  </si>
  <si>
    <t>Osazení silničního nebo chodníkového obrubníku včetně dodávky betonovéího obrubníku  1000/150/250 mm, stojatého, s boční opěrou z betonu prostého, do lože z betonu prostého C 12/15</t>
  </si>
  <si>
    <t>14,5+64,6+6,5+46+18</t>
  </si>
  <si>
    <t>917862111RV3</t>
  </si>
  <si>
    <t>Osazení silničního nebo chodníkového obrubníku včetně dodávky betonovéího obrubníku  nájezdového 1000/150/150 mm, stojatého, s boční opěrou z betonu prostého, do lože z betonu prostého C 12/15</t>
  </si>
  <si>
    <t>C 12/15</t>
  </si>
  <si>
    <t>8+5,3+3,15+3</t>
  </si>
  <si>
    <t>9192</t>
  </si>
  <si>
    <t>Dodávka a osazení svislé dopravní značky IP12 + symbol 225, vč. zemních prací</t>
  </si>
  <si>
    <t>9193</t>
  </si>
  <si>
    <t>Dodávka a osazení směrového sloupku</t>
  </si>
  <si>
    <t>kus35000</t>
  </si>
  <si>
    <t>9195</t>
  </si>
  <si>
    <t>Vodorovná dopravní značka</t>
  </si>
  <si>
    <t>V10f : 4</t>
  </si>
  <si>
    <t>V10b : 25</t>
  </si>
  <si>
    <t>998223011R00</t>
  </si>
  <si>
    <t>Přesun hmot pozemních komunikací, kryt dlážděný jakékoliv délky objektu</t>
  </si>
  <si>
    <t>vodorovně do 200 m</t>
  </si>
  <si>
    <t>00511 R</t>
  </si>
  <si>
    <t xml:space="preserve">Geodetické práce </t>
  </si>
  <si>
    <t>zaměření stavby</t>
  </si>
  <si>
    <t>vytýčení sítí</t>
  </si>
  <si>
    <t>132201211R00</t>
  </si>
  <si>
    <t xml:space="preserve">Hloubení rýh šířky přes 60 do 200 cm do 100 m3, v hornině 3, hloubení strojně </t>
  </si>
  <si>
    <t>POL1_1</t>
  </si>
  <si>
    <t>451573111R00</t>
  </si>
  <si>
    <t>Lože pod potrubí, stoky a drobné objekty z písku a štěrkopísku  do 65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</si>
  <si>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</si>
  <si>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</si>
  <si>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</si>
  <si>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</si>
  <si>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</si>
  <si>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</si>
  <si>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</si>
  <si>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</si>
  <si>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</si>
  <si>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</si>
  <si>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</si>
  <si>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</si>
  <si>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</si>
  <si>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</si>
  <si>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</si>
  <si>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</si>
  <si>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t>
  </si>
  <si>
    <t>včetně tvarovek, objímek. Bez zednických výpomocí.</t>
  </si>
  <si>
    <t>721151207R00</t>
  </si>
  <si>
    <t>Potrubí PE, dešťové vnější průměr D 90 mm, tloušťka stěny 3,5 mm, DN 90</t>
  </si>
  <si>
    <t>včetně tvarovek, objímek, popř. elektrospojek. Bez zednických výpomocí.</t>
  </si>
  <si>
    <t>721151208R00</t>
  </si>
  <si>
    <t>Potrubí PE, dešťové vnější průměr D 110 mm, tloušťka stěny 4,3 mm, DN 100</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</si>
  <si>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</si>
  <si>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</si>
  <si>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</si>
  <si>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</si>
  <si>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</si>
  <si>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</si>
  <si>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</si>
  <si>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</si>
  <si>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</si>
  <si>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</si>
  <si>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</si>
  <si>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</si>
  <si>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</si>
  <si>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</si>
  <si>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</si>
  <si>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</si>
  <si>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</si>
  <si>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</si>
  <si>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</si>
  <si>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</si>
  <si>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</si>
  <si>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t>
  </si>
  <si>
    <t>721176102R00</t>
  </si>
  <si>
    <t>Potrubí HT připojovací vnější průměr D 40 mm, tloušťka stěny 1,8 mm, DN 40</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</si>
  <si>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</si>
  <si>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</si>
  <si>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</si>
  <si>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</si>
  <si>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</si>
  <si>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</si>
  <si>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721176114R00</t>
  </si>
  <si>
    <t>Potrubí HT odpadní svislé vnější průměr D 75 mm, tloušťka stěny 1,9 mm, DN 70</t>
  </si>
  <si>
    <t>721176116R00</t>
  </si>
  <si>
    <t>Potrubí HT odpadní svislé vnější průměr D 125 mm, tloušťka stěny 3,1 mm, DN 125</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</si>
  <si>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</si>
  <si>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</si>
  <si>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</si>
  <si>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</si>
  <si>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</si>
  <si>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</si>
  <si>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</si>
  <si>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</si>
  <si>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</si>
  <si>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</si>
  <si>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</si>
  <si>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</si>
  <si>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</si>
  <si>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</si>
  <si>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</si>
  <si>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</si>
  <si>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</si>
  <si>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</si>
  <si>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</si>
  <si>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</si>
  <si>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</si>
  <si>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</si>
  <si>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</si>
  <si>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</si>
  <si>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</si>
  <si>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</si>
  <si>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</si>
  <si>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</si>
  <si>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</si>
  <si>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</si>
  <si>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</si>
  <si>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</si>
  <si>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</si>
  <si>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</si>
  <si>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</si>
  <si>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</si>
  <si>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8</t>
  </si>
  <si>
    <t>722178812</t>
  </si>
  <si>
    <t>POTRUBÍ VÍCEVRSTVÉ Z TRUBEK WAVIN FIBER BASALT PLUS SVAŘOVANÝCH POLYFUZNĚ VČ. ZEDN. VÝPOMOCÍ D 25x3,, 5</t>
  </si>
  <si>
    <t>722178813</t>
  </si>
  <si>
    <t>POTRUBÍ VÍCEVRSTVÉ Z TRUBEK WAVIN FIBER BASALT PLUS SVAŘOVANÝCH POLYFUZNĚ VČ. ZEDN. VÝPOMOCÍ D 32x4,,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</si>
  <si>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</si>
  <si>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</si>
  <si>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</si>
  <si>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</si>
  <si>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</si>
  <si>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</si>
  <si>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</si>
  <si>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</si>
  <si>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</si>
  <si>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</si>
  <si>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</si>
  <si>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</si>
  <si>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</si>
  <si>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</si>
  <si>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</si>
  <si>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</si>
  <si>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kpl</t>
  </si>
  <si>
    <t>Pol__0072</t>
  </si>
  <si>
    <t>KULOVÝ KOHOUT S INTEGROVANÝM TĚSNĚNÍM, VÝPOUŠTĚCÍ A NAPOUŠTĚCÍ S KRÁTKOU PÁČKOU S HADICOVOU VÝVODKOU, A ZÁTKOU G 3/8"</t>
  </si>
  <si>
    <t>Pol__0073</t>
  </si>
  <si>
    <t>KULOVÝ KOHOUT S INTEGROVANÝM TĚSNĚNÍM, VÝPOUŠTĚCÍ A NAPOUŠTĚCÍ S KRÁTKOU PÁČKOU S HADICOVOU VÝVODKOU,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</si>
  <si>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</si>
  <si>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</si>
  <si>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</si>
  <si>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</si>
  <si>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</si>
  <si>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PITNOU VODU G 3/4"</t>
  </si>
  <si>
    <t>Pol__0076.1</t>
  </si>
  <si>
    <t>KULOVÝ KOHOUT UZAVÍRACÍ NÁTRUBKOVÝ VNITŘ./VNITŘNÍ ZÁVIT, NIKLOVANÁ MOSAZ OT58, S PÁČKOU A ATESTEM NA, , PITNOU VODU G 1/2"</t>
  </si>
  <si>
    <t>Pol__0077</t>
  </si>
  <si>
    <t>KULOVÝ KOHOUT UZAVÍRACÍ NÁTRUBKOVÝ VNITŘ./VNITŘNÍ ZÁVIT, NIKLOVANÁ MOSAZ OT58, S PÁČKOU A ATESTEM NA, PITNOU VODU G 1"</t>
  </si>
  <si>
    <t>Pol__0078</t>
  </si>
  <si>
    <t>KULOVÝ KOHOUT UZAVÍRACÍ NÁTRUBKOVÝ VNITŘ./VNITŘNÍ ZÁVIT, NIKLOVANÁ MOSAZ OT58, S PÁČKOU A ATESTEM NA,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</si>
  <si>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</si>
  <si>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</si>
  <si>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</si>
  <si>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</si>
  <si>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</si>
  <si>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</si>
  <si>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</si>
  <si>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</si>
  <si>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</si>
  <si>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</si>
  <si>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</si>
  <si>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</si>
  <si>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</si>
  <si>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</si>
  <si>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</si>
  <si>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</si>
  <si>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</si>
  <si>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</si>
  <si>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</si>
  <si>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</si>
  <si>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</si>
  <si>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</si>
  <si>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</si>
  <si>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</si>
  <si>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</si>
  <si>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</si>
  <si>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</si>
  <si>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</si>
  <si>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</si>
  <si>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</si>
  <si>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R 1"/2</t>
  </si>
  <si>
    <t>Pol__0093</t>
  </si>
  <si>
    <t>V1 - PODRUŽNÝ VODOMĚR VÍCEVTOKOVÝ MOKROBĚŽNÝ tř. přesnosti B resp. C, PN 16, max 50°C, Q3= 4 m3/h, R,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</si>
  <si>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</si>
  <si>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</si>
  <si>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</si>
  <si>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</si>
  <si>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</si>
  <si>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</si>
  <si>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</si>
  <si>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</si>
  <si>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</si>
  <si>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</si>
  <si>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</si>
  <si>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</si>
  <si>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</si>
  <si>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</si>
  <si>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</si>
  <si>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</si>
  <si>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</si>
  <si>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</si>
  <si>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</si>
  <si>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</si>
  <si>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</si>
  <si>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</si>
  <si>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</si>
  <si>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</si>
  <si>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</si>
  <si>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</si>
  <si>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</si>
  <si>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</si>
  <si>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</si>
  <si>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</si>
  <si>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</si>
  <si>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</si>
  <si>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</si>
  <si>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</si>
  <si>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</si>
  <si>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</si>
  <si>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</si>
  <si>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</si>
  <si>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</si>
  <si>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</si>
  <si>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</si>
  <si>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</si>
  <si>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</si>
  <si>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</si>
  <si>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</si>
  <si>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</si>
  <si>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</si>
  <si>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</si>
  <si>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</si>
  <si>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</si>
  <si>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</si>
  <si>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</si>
  <si>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</si>
  <si>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</si>
  <si>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</si>
  <si>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</si>
  <si>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</si>
  <si>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</si>
  <si>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</si>
  <si>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</si>
  <si>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</si>
  <si>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</si>
  <si>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</si>
  <si>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</si>
  <si>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</si>
  <si>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</si>
  <si>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</si>
  <si>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</si>
  <si>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</si>
  <si>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</si>
  <si>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</si>
  <si>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</si>
  <si>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</si>
  <si>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</si>
  <si>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</si>
  <si>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</si>
  <si>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</si>
  <si>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</si>
  <si>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</si>
  <si>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</si>
  <si>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</si>
  <si>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</si>
  <si>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</si>
  <si>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</si>
  <si>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</si>
  <si>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</si>
  <si>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</si>
  <si>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</si>
  <si>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</si>
  <si>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</si>
  <si>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</si>
  <si>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</si>
  <si>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</si>
  <si>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</si>
  <si>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</si>
  <si>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</si>
  <si>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</si>
  <si>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</si>
  <si>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</si>
  <si>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</si>
  <si>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</si>
  <si>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</si>
  <si>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</si>
  <si>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</si>
  <si>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</si>
  <si>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</si>
  <si>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</si>
  <si>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</si>
  <si>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</si>
  <si>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</si>
  <si>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</si>
  <si>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</si>
  <si>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</si>
  <si>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</si>
  <si>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</si>
  <si>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</si>
  <si>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</si>
  <si>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</si>
  <si>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</si>
  <si>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</si>
  <si>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</si>
  <si>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</si>
  <si>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</si>
  <si>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</si>
  <si>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</si>
  <si>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</si>
  <si>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</si>
  <si>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</si>
  <si>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</si>
  <si>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</si>
  <si>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</si>
  <si>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</si>
  <si>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</si>
  <si>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</si>
  <si>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</si>
  <si>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</si>
  <si>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</si>
  <si>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</si>
  <si>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</si>
  <si>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</si>
  <si>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</si>
  <si>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</si>
  <si>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</si>
  <si>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</si>
  <si>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</si>
  <si>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</si>
  <si>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</si>
  <si>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</si>
  <si>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</si>
  <si>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</si>
  <si>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</si>
  <si>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</si>
  <si>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</si>
  <si>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</si>
  <si>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</si>
  <si>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</si>
  <si>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</si>
  <si>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</si>
  <si>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</si>
  <si>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</si>
  <si>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</si>
  <si>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</si>
  <si>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</si>
  <si>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</si>
  <si>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</si>
  <si>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</si>
  <si>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</si>
  <si>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</si>
  <si>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</si>
  <si>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</si>
  <si>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</si>
  <si>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</si>
  <si>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</si>
  <si>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</si>
  <si>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</si>
  <si>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</si>
  <si>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</si>
  <si>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</si>
  <si>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</si>
  <si>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</si>
  <si>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</si>
  <si>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</si>
  <si>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</si>
  <si>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</si>
  <si>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</si>
  <si>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</si>
  <si>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</si>
  <si>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</si>
  <si>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</si>
  <si>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</si>
  <si>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</si>
  <si>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</si>
  <si>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</si>
  <si>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</si>
  <si>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</si>
  <si>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</si>
  <si>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</si>
  <si>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</si>
  <si>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</si>
  <si>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</si>
  <si>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</si>
  <si>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</si>
  <si>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</si>
  <si>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</si>
  <si>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</si>
  <si>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</si>
  <si>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</si>
  <si>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</si>
  <si>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</si>
  <si>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</si>
  <si>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</si>
  <si>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</si>
  <si>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</si>
  <si>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</si>
  <si>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</si>
  <si>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</si>
  <si>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</si>
  <si>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</si>
  <si>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</si>
  <si>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725819402R01</t>
  </si>
  <si>
    <t>Montáž ventilu rohového bez trubičky G 1/2"</t>
  </si>
  <si>
    <t>Pol-3</t>
  </si>
  <si>
    <t>T2 - TECHNOLOGIE</t>
  </si>
  <si>
    <t>Pol-4</t>
  </si>
  <si>
    <t>T3 - TECHNOLOGIE</t>
  </si>
  <si>
    <t>Pol-5</t>
  </si>
  <si>
    <t>725869218R01</t>
  </si>
  <si>
    <t>Montáž U-sifonu</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</si>
  <si>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</si>
  <si>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</si>
  <si>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</si>
  <si>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</si>
  <si>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</si>
  <si>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</si>
  <si>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</si>
  <si>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</si>
  <si>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</si>
  <si>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</si>
  <si>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</si>
  <si>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</si>
  <si>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</si>
  <si>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</si>
  <si>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</si>
  <si>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</si>
  <si>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</si>
  <si>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</si>
  <si>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</si>
  <si>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</si>
  <si>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</si>
  <si>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</si>
  <si>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</si>
  <si>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</si>
  <si>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</si>
  <si>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</si>
  <si>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</si>
  <si>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</si>
  <si>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</si>
  <si>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</si>
  <si>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</si>
  <si>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</si>
  <si>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</si>
  <si>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</si>
  <si>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</si>
  <si>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</si>
  <si>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POL99_</t>
  </si>
  <si>
    <t>005231010R</t>
  </si>
  <si>
    <t>Revize</t>
  </si>
  <si>
    <t>005241010R</t>
  </si>
  <si>
    <t xml:space="preserve">Dokumentace skutečného provedení </t>
  </si>
  <si>
    <t>723120204R00</t>
  </si>
  <si>
    <t>Potrubí z trubek černých závitových svařovaných DN 25</t>
  </si>
  <si>
    <t>bezešvých ČSN 42 0250 a běžných ČSN 42 5710 - jakost 11353.0,</t>
  </si>
  <si>
    <t>723120205R00</t>
  </si>
  <si>
    <t>Potrubí z trubek černých závitových svařovaných DN 32</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</si>
  <si>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</si>
  <si>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</si>
  <si>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</si>
  <si>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</si>
  <si>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</si>
  <si>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</si>
  <si>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</si>
  <si>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t>
  </si>
  <si>
    <t>723150367R00</t>
  </si>
  <si>
    <t>Potrubí ocelové černé svařované - chráničky D 57 mm, s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</si>
  <si>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</si>
  <si>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</si>
  <si>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</si>
  <si>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</si>
  <si>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</si>
  <si>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</si>
  <si>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</si>
  <si>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</si>
  <si>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</si>
  <si>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</si>
  <si>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</si>
  <si>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</si>
  <si>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</si>
  <si>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</si>
  <si>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</si>
  <si>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</si>
  <si>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</si>
  <si>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</si>
  <si>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</si>
  <si>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</si>
  <si>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</si>
  <si>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</si>
  <si>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</si>
  <si>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</si>
  <si>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</si>
  <si>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</si>
  <si>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</si>
  <si>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</si>
  <si>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</si>
  <si>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</si>
  <si>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</si>
  <si>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</si>
  <si>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</si>
  <si>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</si>
  <si>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</si>
  <si>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</si>
  <si>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</si>
  <si>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</si>
  <si>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</si>
  <si>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</si>
  <si>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</si>
  <si>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</si>
  <si>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</si>
  <si>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</si>
  <si>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</si>
  <si>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</si>
  <si>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</si>
  <si>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</si>
  <si>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</si>
  <si>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</si>
  <si>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</si>
  <si>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</si>
  <si>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</si>
  <si>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</si>
  <si>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</si>
  <si>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</si>
  <si>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</si>
  <si>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</si>
  <si>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</si>
  <si>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</si>
  <si>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</si>
  <si>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t>
  </si>
  <si>
    <t>733163104R00</t>
  </si>
  <si>
    <t>Potrubí pro vytápění a chlazení z trubek měděných spojovaných svařováním nebo lepením pájení pomocí kapilárních pájecích tvarovek, D 22 mm, s 1,0 mm</t>
  </si>
  <si>
    <t>733163105R00</t>
  </si>
  <si>
    <t>Potrubí pro vytápění a chlazení z trubek měděných spojovaných svařováním nebo lepením pájení pomocí kapilárních pájecích tvarovek, D 28 mm, s 1,5 mm</t>
  </si>
  <si>
    <t>733190106R00</t>
  </si>
  <si>
    <t>Tlaková zkouška potrubí ocelových závitových, plastových, měděných do DN 32</t>
  </si>
  <si>
    <t>733167001R00</t>
  </si>
  <si>
    <t>Příplatek k ceně za zhotovení přípojky z trubek měděných D 15 mm, tloušťka stěny 1 mm</t>
  </si>
  <si>
    <t>733167003R00</t>
  </si>
  <si>
    <t>Příplatek k ceně za zhotovení přípojky z trubek měděných D 22 mm, tloušťka stěny 1 mm</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</si>
  <si>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</si>
  <si>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</si>
  <si>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</si>
  <si>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</si>
  <si>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</si>
  <si>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</si>
  <si>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</si>
  <si>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</si>
  <si>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</si>
  <si>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</si>
  <si>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</si>
  <si>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</si>
  <si>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</si>
  <si>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</si>
  <si>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</si>
  <si>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</si>
  <si>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</si>
  <si>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</si>
  <si>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</si>
  <si>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</si>
  <si>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</si>
  <si>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</si>
  <si>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</si>
  <si>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</si>
  <si>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</si>
  <si>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</si>
  <si>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</si>
  <si>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</si>
  <si>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</si>
  <si>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</si>
  <si>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</si>
  <si>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</si>
  <si>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</si>
  <si>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</si>
  <si>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</si>
  <si>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</si>
  <si>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</si>
  <si>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</si>
  <si>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</si>
  <si>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</si>
  <si>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</si>
  <si>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</si>
  <si>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</si>
  <si>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</si>
  <si>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</si>
  <si>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</si>
  <si>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</si>
  <si>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</si>
  <si>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</si>
  <si>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</si>
  <si>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</si>
  <si>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</si>
  <si>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</si>
  <si>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</si>
  <si>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</si>
  <si>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</si>
  <si>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</si>
  <si>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</si>
  <si>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</si>
  <si>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</si>
  <si>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</si>
  <si>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</si>
  <si>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</si>
  <si>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</si>
  <si>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</si>
  <si>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</si>
  <si>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</si>
  <si>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</si>
  <si>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</si>
  <si>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</si>
  <si>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</si>
  <si>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</si>
  <si>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</si>
  <si>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</si>
  <si>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</si>
  <si>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</si>
  <si>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</si>
  <si>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</si>
  <si>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</si>
  <si>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</si>
  <si>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</si>
  <si>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</si>
  <si>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</si>
  <si>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</si>
  <si>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</si>
  <si>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</si>
  <si>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</si>
  <si>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</si>
  <si>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</si>
  <si>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</si>
  <si>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</si>
  <si>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</si>
  <si>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</si>
  <si>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</si>
  <si>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</si>
  <si>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</si>
  <si>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</si>
  <si>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</si>
  <si>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</si>
  <si>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</si>
  <si>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</si>
  <si>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</si>
  <si>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</si>
  <si>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</si>
  <si>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</si>
  <si>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</si>
  <si>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</si>
  <si>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</si>
  <si>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</si>
  <si>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</si>
  <si>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</si>
  <si>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</si>
  <si>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</si>
  <si>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</si>
  <si>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</si>
  <si>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</si>
  <si>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</si>
  <si>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</si>
  <si>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</si>
  <si>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</si>
  <si>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</si>
  <si>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</si>
  <si>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</si>
  <si>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</si>
  <si>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</si>
  <si>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</si>
  <si>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</si>
  <si>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</si>
  <si>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</si>
  <si>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</si>
  <si>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</si>
  <si>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</si>
  <si>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</si>
  <si>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</si>
  <si>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</si>
  <si>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</si>
  <si>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</si>
  <si>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</si>
  <si>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</si>
  <si>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</si>
  <si>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</si>
  <si>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</si>
  <si>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</si>
  <si>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</si>
  <si>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</si>
  <si>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</si>
  <si>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</si>
  <si>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</si>
  <si>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</si>
  <si>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</si>
  <si>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</si>
  <si>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</si>
  <si>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</si>
  <si>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</si>
  <si>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</si>
  <si>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</si>
  <si>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</si>
  <si>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</si>
  <si>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</si>
  <si>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</si>
  <si>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</si>
  <si>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</si>
  <si>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</si>
  <si>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</si>
  <si>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POL3_0</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</si>
  <si>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</si>
  <si>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</si>
  <si>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</si>
  <si>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</si>
  <si>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</si>
  <si>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</si>
  <si>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</si>
  <si>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</si>
  <si>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</si>
  <si>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</si>
  <si>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</si>
  <si>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</si>
  <si>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</si>
  <si>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</si>
  <si>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</si>
  <si>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</si>
  <si>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</si>
  <si>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</si>
  <si>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</si>
  <si>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</si>
  <si>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</si>
  <si>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</si>
  <si>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</si>
  <si>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</si>
  <si>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</si>
  <si>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</si>
  <si>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</si>
  <si>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</si>
  <si>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</si>
  <si>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</si>
  <si>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</si>
  <si>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</si>
  <si>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</si>
  <si>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</si>
  <si>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</si>
  <si>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</si>
  <si>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</si>
  <si>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</si>
  <si>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</si>
  <si>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</si>
  <si>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</si>
  <si>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</si>
  <si>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</si>
  <si>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</si>
  <si>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</si>
  <si>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</si>
  <si>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</si>
  <si>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</si>
  <si>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</si>
  <si>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</si>
  <si>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</si>
  <si>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</si>
  <si>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</si>
  <si>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</si>
  <si>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</si>
  <si>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</si>
  <si>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</si>
  <si>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</si>
  <si>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</si>
  <si>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</si>
  <si>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</si>
  <si>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</si>
  <si>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</si>
  <si>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</si>
  <si>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</si>
  <si>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</si>
  <si>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</si>
  <si>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</si>
  <si>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</si>
  <si>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</si>
  <si>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</si>
  <si>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</si>
  <si>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</si>
  <si>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</si>
  <si>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</si>
  <si>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</si>
  <si>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</si>
  <si>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</si>
  <si>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</si>
  <si>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</si>
  <si>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</si>
  <si>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</si>
  <si>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</si>
  <si>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</si>
  <si>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</si>
  <si>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</si>
  <si>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</si>
  <si>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</si>
  <si>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</si>
  <si>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</si>
  <si>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</si>
  <si>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</si>
  <si>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</si>
  <si>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</si>
  <si>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</si>
  <si>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</si>
  <si>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</si>
  <si>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</si>
  <si>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</si>
  <si>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</si>
  <si>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</si>
  <si>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</si>
  <si>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</si>
  <si>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</si>
  <si>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</si>
  <si>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</si>
  <si>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</si>
  <si>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</si>
  <si>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</si>
  <si>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</si>
  <si>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</si>
  <si>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</si>
  <si>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</si>
  <si>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</si>
  <si>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</si>
  <si>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</si>
  <si>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</si>
  <si>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</si>
  <si>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</si>
  <si>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</si>
  <si>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</si>
  <si>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</si>
  <si>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</si>
  <si>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</si>
  <si>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</si>
  <si>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</si>
  <si>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</si>
  <si>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</si>
  <si>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</si>
  <si>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</si>
  <si>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</si>
  <si>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</si>
  <si>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</si>
  <si>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</si>
  <si>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</si>
  <si>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</si>
  <si>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</si>
  <si>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</si>
  <si>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</si>
  <si>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</si>
  <si>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</si>
  <si>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</si>
  <si>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</si>
  <si>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</si>
  <si>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</si>
  <si>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</si>
  <si>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</si>
  <si>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</si>
  <si>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</si>
  <si>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</si>
  <si>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</si>
  <si>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</si>
  <si>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</si>
  <si>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</si>
  <si>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</si>
  <si>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</si>
  <si>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</si>
  <si>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</si>
  <si>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</si>
  <si>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</si>
  <si>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</si>
  <si>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</si>
  <si>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</si>
  <si>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</si>
  <si>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</si>
  <si>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</si>
  <si>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</si>
  <si>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</si>
  <si>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</si>
  <si>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</si>
  <si>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</si>
  <si>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</si>
  <si>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</si>
  <si>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</si>
  <si>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</si>
  <si>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</si>
  <si>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</si>
  <si>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</si>
  <si>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</si>
  <si>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</si>
  <si>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</si>
  <si>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</si>
  <si>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</si>
  <si>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</si>
  <si>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</si>
  <si>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</si>
  <si>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</si>
  <si>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</si>
  <si>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</si>
  <si>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</si>
  <si>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</si>
  <si>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</si>
  <si>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</si>
  <si>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</si>
  <si>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</si>
  <si>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</si>
  <si>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</si>
  <si>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</si>
  <si>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</si>
  <si>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</si>
  <si>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</si>
  <si>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</si>
  <si>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</si>
  <si>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</si>
  <si>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</si>
  <si>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</si>
  <si>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</si>
  <si>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</si>
  <si>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</si>
  <si>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</si>
  <si>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</si>
  <si>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</si>
  <si>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</si>
  <si>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</si>
  <si>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</si>
  <si>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</si>
  <si>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</si>
  <si>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</si>
  <si>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</si>
  <si>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</si>
  <si>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</si>
  <si>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</si>
  <si>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</si>
  <si>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</si>
  <si>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</si>
  <si>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</si>
  <si>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</si>
  <si>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</si>
  <si>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</si>
  <si>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</si>
  <si>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</si>
  <si>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</si>
  <si>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</si>
  <si>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</si>
  <si>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</si>
  <si>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</si>
  <si>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</si>
  <si>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</si>
  <si>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</si>
  <si>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</si>
  <si>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</si>
  <si>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</si>
  <si>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</si>
  <si>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</si>
  <si>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</si>
  <si>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</si>
  <si>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</si>
  <si>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</si>
  <si>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</si>
  <si>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</si>
  <si>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</si>
  <si>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</si>
  <si>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</si>
  <si>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</si>
  <si>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</si>
  <si>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</si>
  <si>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</si>
  <si>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</si>
  <si>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</si>
  <si>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</si>
  <si>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</si>
  <si>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</si>
  <si>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</si>
  <si>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</si>
  <si>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</si>
  <si>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</si>
  <si>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</si>
  <si>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</si>
  <si>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</si>
  <si>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</si>
  <si>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</si>
  <si>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</si>
  <si>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</si>
  <si>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</si>
  <si>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</si>
  <si>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</si>
  <si>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</si>
  <si>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</si>
  <si>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</si>
  <si>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</si>
  <si>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</si>
  <si>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</si>
  <si>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</si>
  <si>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</si>
  <si>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</si>
  <si>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</si>
  <si>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</si>
  <si>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</si>
  <si>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</si>
  <si>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</si>
  <si>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</si>
  <si>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</si>
  <si>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</si>
  <si>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</si>
  <si>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</si>
  <si>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</si>
  <si>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</si>
  <si>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</si>
  <si>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</si>
  <si>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</si>
  <si>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</si>
  <si>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</si>
  <si>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</si>
  <si>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</si>
  <si>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</si>
  <si>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</si>
  <si>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</si>
  <si>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</si>
  <si>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</si>
  <si>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</si>
  <si>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</si>
  <si>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</si>
  <si>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</si>
  <si>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</si>
  <si>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</si>
  <si>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</si>
  <si>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</si>
  <si>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</si>
  <si>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</si>
  <si>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</si>
  <si>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</si>
  <si>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</si>
  <si>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</si>
  <si>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</si>
  <si>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</si>
  <si>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</si>
  <si>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</si>
  <si>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</si>
  <si>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</si>
  <si>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</si>
  <si>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</si>
  <si>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</si>
  <si>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</si>
  <si>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</si>
  <si>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</si>
  <si>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</si>
  <si>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</si>
  <si>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</si>
  <si>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</si>
  <si>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</si>
  <si>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</si>
  <si>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</si>
  <si>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</si>
  <si>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</si>
  <si>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</si>
  <si>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</si>
  <si>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</si>
  <si>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</si>
  <si>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</si>
  <si>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</si>
  <si>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</si>
  <si>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</si>
  <si>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</si>
  <si>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</si>
  <si>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</si>
  <si>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</si>
  <si>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</si>
  <si>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</si>
  <si>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</si>
  <si>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</si>
  <si>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</si>
  <si>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</si>
  <si>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</si>
  <si>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</si>
  <si>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</si>
  <si>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</si>
  <si>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</si>
  <si>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</si>
  <si>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</si>
  <si>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</si>
  <si>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</si>
  <si>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</si>
  <si>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</si>
  <si>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</si>
  <si>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</si>
  <si>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</si>
  <si>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</si>
  <si>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</si>
  <si>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</si>
  <si>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</si>
  <si>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Kamenivo stanovené přírodní; drcené; 16/32; OH = 3,04 Mg/m3; amfibolit</t>
  </si>
  <si>
    <t>POL2_1</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</si>
  <si>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</si>
  <si>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</si>
  <si>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Kamenivo stanovené přírodní; drcené; 16/32; OH = 3,04 Mg/m3; amfibolit</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</si>
  <si>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</si>
  <si>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</si>
  <si>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</si>
  <si>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</si>
  <si>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</si>
  <si>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7,975*0,6*1,04</t>
  </si>
  <si>
    <t>Odkaz na mn. položky pořadí 1 : 4,97640</t>
  </si>
  <si>
    <t>patky : (0,8*0,8-0,55*0,15)*0,9</t>
  </si>
  <si>
    <t>plošné snížení : 16,24*12,77*0,08</t>
  </si>
  <si>
    <t>Odkaz na mn. položky pořadí 3 : 17,66853</t>
  </si>
  <si>
    <t>Odkaz na mn. položky pořadí 4 : 22,64493</t>
  </si>
  <si>
    <t>16,24*12,77</t>
  </si>
  <si>
    <t>paas : 7,975*0,6*0,1</t>
  </si>
  <si>
    <t>patky : 0,8*0,1*0,1*2</t>
  </si>
  <si>
    <t>plocha : 16,24*12,77*0,05</t>
  </si>
  <si>
    <t>273321321R00</t>
  </si>
  <si>
    <t>Beton základových desek železový třídy C 20/25</t>
  </si>
  <si>
    <t>16,84*13,57*0,1</t>
  </si>
  <si>
    <t>(16,84+13,57)*2*0,1</t>
  </si>
  <si>
    <t>Odkaz na mn. položky pořadí 11 : 6,08200</t>
  </si>
  <si>
    <t>16,84*13,57*7,9*1,3/1000</t>
  </si>
  <si>
    <t>274361921RT8</t>
  </si>
  <si>
    <t>Výztuž a svařované sítě základových pasů ze svařovaných sítí,  , drát d 8,0 mm, oka 100 x 100 mm</t>
  </si>
  <si>
    <t>7,9*(2,4+0,5)*7,9*1,3/1000</t>
  </si>
  <si>
    <t>(0,8*0,8-0,55*0,15)*0,8</t>
  </si>
  <si>
    <t>289970111R00</t>
  </si>
  <si>
    <t>Geotextílie separační, filtrační, zpevňující polypropylén, 300 g/m2</t>
  </si>
  <si>
    <t>okapový chodník : 10,5*(0,3+0,2)</t>
  </si>
  <si>
    <t>102,106,107,110 : 1,18*1,9*4+1,19*2,8+(1,08+1,17*5)*0,85-(3+1+2+1)*0,85</t>
  </si>
  <si>
    <t>116 : 1,35*3</t>
  </si>
  <si>
    <t>101,102 : (1,2+0,45+1,2*2+0,6+0,9)*1,75-1,95*1,75</t>
  </si>
  <si>
    <t>103 : 1,2*0,9</t>
  </si>
  <si>
    <t>311271186R00</t>
  </si>
  <si>
    <t>Zdivo nosné z tvárnic porobetonových pero-drážka tloušťky 250 mm, charakteristická pevnost v tlaku fk = 2,32 MPa, součinitel prostupu tepla U=0,429 W/m2.K</t>
  </si>
  <si>
    <t>101 : 0,4*1,75</t>
  </si>
  <si>
    <t>311271187RT4</t>
  </si>
  <si>
    <t>Zdivo nosné z tvárnic porobetonových pero-drážka tloušťky 300 mm, charakteristická pevnost v tlaku fk = 1,50 MPa, součinitel prostupu tepla U=0,33 W/m2.K</t>
  </si>
  <si>
    <t>atika : 13,57*0,2</t>
  </si>
  <si>
    <t>102 : 2,4*2,1*5-8*0,8</t>
  </si>
  <si>
    <t>104,105,106 : 4,93*0,85-0,35*0,85*2</t>
  </si>
  <si>
    <t>2,4*2,8-1,15*2,8</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</si>
  <si>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</si>
  <si>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</si>
  <si>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</si>
  <si>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(7,675+0,3)*2*0,2</t>
  </si>
  <si>
    <t>311351806R00</t>
  </si>
  <si>
    <t>Bednění nadzákladových zdí oboustranné za každou stranu pro beton pohledový, odstranění</t>
  </si>
  <si>
    <t>Odkaz na mn. položky pořadí 21 : 3,19000</t>
  </si>
  <si>
    <t>317121151R00</t>
  </si>
  <si>
    <t>Montáž ŽB překladů dodatečně do připravených rýh o světlosti otvoru do 1050 mm</t>
  </si>
  <si>
    <t>včetně pomocného pracovního lešení</t>
  </si>
  <si>
    <t>3*3,5*17,9/1000</t>
  </si>
  <si>
    <t>326313113RT7</t>
  </si>
  <si>
    <t>Zdivo nadzákladové z betonu beton vodostavební, objem do 3 m3, beton třídy C25/30, stupeň vlivu prostředí XA1, odolnost proti chemicky agresivnímu prostředí</t>
  </si>
  <si>
    <t>7,675*0,3*0,2</t>
  </si>
  <si>
    <t>103 : 6,82*3,2-0,9*1,99</t>
  </si>
  <si>
    <t>104 : (6,83+0,2*2+0,4)*3,2</t>
  </si>
  <si>
    <t>105-110 : (6,83+1,95+2,55*2+1,38+2,18)*3,2-(0,9+0,85)*1,97</t>
  </si>
  <si>
    <t>101 : 1,5*3,2</t>
  </si>
  <si>
    <t>102 : 12,798*3,2-(0,8+0,9)*1,97</t>
  </si>
  <si>
    <t>108 instalační přizdívka : 1,55*1,5</t>
  </si>
  <si>
    <t>109 instalační přizdívka : 0,9*1,5</t>
  </si>
  <si>
    <t>342948111R00</t>
  </si>
  <si>
    <t>Kotvení příček ke konstrukci kotvami na hmoždinky</t>
  </si>
  <si>
    <t>tl. 10 cm : 7*3,2</t>
  </si>
  <si>
    <t>tl. 15 cm : 3*3,2</t>
  </si>
  <si>
    <t>I 16 : 3,5*(0,16*2+0,3)</t>
  </si>
  <si>
    <t>317145333R00</t>
  </si>
  <si>
    <t>Překlady pórobetonové nenosné délky 1500 mm, šířky 150 mm, výšky 124 mm</t>
  </si>
  <si>
    <t>593211060R</t>
  </si>
  <si>
    <t>Překlad prefabrikovaný betonový jednoduchý; vylehčený dutinou; dl = 1 190 mm; š = 115 mm; v = 190 mm</t>
  </si>
  <si>
    <t>doplnění stávajícího stropu : 2,07*1,8*0,25</t>
  </si>
  <si>
    <t>S10 : 1,5*13,71*0,05</t>
  </si>
  <si>
    <t>2,1*1,9</t>
  </si>
  <si>
    <t>Odkaz na mn. položky pořadí 34 : 3,99000</t>
  </si>
  <si>
    <t>S10 : 1,5*13,71</t>
  </si>
  <si>
    <t>411361821R00</t>
  </si>
  <si>
    <t>Výztuž stropů z betonářské oceli 10 505(R)</t>
  </si>
  <si>
    <t xml:space="preserve">předpoklad 120 kg/m3 stropů : </t>
  </si>
  <si>
    <t>Odkaz na mn. položky pořadí 33 : 1,95975*0,12</t>
  </si>
  <si>
    <t>venkovní : 1,35*0,3*0,15/2*3 + 1,35*0,3*0,15</t>
  </si>
  <si>
    <t>1,35*0,4*0,8+1,35*0,9*0,15</t>
  </si>
  <si>
    <t>564761111R00</t>
  </si>
  <si>
    <t>Podklad nebo kryt z kameniva hrubého drceného tloušťka po zhutnění 200 mm</t>
  </si>
  <si>
    <t>velikost 32 - 63 mm s rozprostřením a zhutněním</t>
  </si>
  <si>
    <t>okapový : 10,5*0,3</t>
  </si>
  <si>
    <t>602011188RT6</t>
  </si>
  <si>
    <t>Omítka stěn z hotových směsí vrchní tenkovrstvá, silikonová, zatřená, tloušťka vrstvy 1,5 mm, probarvená</t>
  </si>
  <si>
    <t>Odkaz na mn. položky pořadí 51 : 206,01900</t>
  </si>
  <si>
    <t>Odkaz na mn. položky pořadí 52 : 8,58750</t>
  </si>
  <si>
    <t>S11 oprava bet. zídky : 5,7</t>
  </si>
  <si>
    <t>602016191R00</t>
  </si>
  <si>
    <t>Omítka stěn z hotových směsí Doplňkové práce pro omítky stěn z hotových směsí  penetrační nátěr stěn akrylátový</t>
  </si>
  <si>
    <t>16,24*3-1,18*1,9*4-1,19*2,8-(1,08+1,17*5)*0,85</t>
  </si>
  <si>
    <t>12,77*3-(1,2+1,16+2,45)*2,8-4,93*0,85</t>
  </si>
  <si>
    <t>16,24*3-(1,2*4+0,85+0,6+0,9)*1,75</t>
  </si>
  <si>
    <t>12,77*3-2,4*2,1*5</t>
  </si>
  <si>
    <t>(1,625+0,7+0,6+0,7+0,6+0,6+0,7)*2*3</t>
  </si>
  <si>
    <t>(0,35+0,3)*2*3</t>
  </si>
  <si>
    <t>(0,75+0,4)*2*3</t>
  </si>
  <si>
    <t>(0,35+0,4)*2*3</t>
  </si>
  <si>
    <t>(0,7*2+0,4)*3</t>
  </si>
  <si>
    <t>(3+1+2+1)*0,85</t>
  </si>
  <si>
    <t>1,15*2,75*3</t>
  </si>
  <si>
    <t>3*0,8</t>
  </si>
  <si>
    <t>1,95*2,75</t>
  </si>
  <si>
    <t>8*0,8</t>
  </si>
  <si>
    <t>611472111R00</t>
  </si>
  <si>
    <t>Omítka stropu, míchané jádro, štuk ze suché směsi štuk ze suché směsy</t>
  </si>
  <si>
    <t>postřik a jádro míchané z písku, cementu a hydrátu, štuk z pytlované suché směsi</t>
  </si>
  <si>
    <t>108 : (1,95+1,55)*2*2-(0,7+0,8)*1,97</t>
  </si>
  <si>
    <t>109 : (1,95+0,9)*2*2-0,7*1,97</t>
  </si>
  <si>
    <t>101 : 2,1*3*2</t>
  </si>
  <si>
    <t>102 : (12,795+9,26+1,625+0,8+0,7)*2*3-8*0,8-1,8*2,1-3*0,8-(0,8+0,9)*1,97+(0,3+0,35+0,75+0,4)*2*3</t>
  </si>
  <si>
    <t>103 : (6,83+4,05)*2*3-0,9*1,97*2-1*2,1+0,6*2*6</t>
  </si>
  <si>
    <t>104 : (6,83+3,69)*2*3-0,9*1,97-1*2,1+(0,7+0,65+0,4)*2*3</t>
  </si>
  <si>
    <t>105 : (3,29+2,55)*2*3-0,8*1,97</t>
  </si>
  <si>
    <t>106 : (2,36+2,18)*2*3-0,8*1,97*2-1*2,1</t>
  </si>
  <si>
    <t>107 : (2,88+2,18)*2*3-0,8*1,97*3</t>
  </si>
  <si>
    <t>108 : (1,95+1,55)*2*1</t>
  </si>
  <si>
    <t>109 : (1,95+0,9)*2*1</t>
  </si>
  <si>
    <t>110 : (1,39+2,18)*2*3-0,8*1,97*3</t>
  </si>
  <si>
    <t>111 : (1,39+2,55)*2*3-0,8*1,97</t>
  </si>
  <si>
    <t>J : 74,83</t>
  </si>
  <si>
    <t>Z : 61,23</t>
  </si>
  <si>
    <t>S : 74,83</t>
  </si>
  <si>
    <t>V : 61,03</t>
  </si>
  <si>
    <t>Odkaz na mn. položky pořadí 48 : 32,45000*-1</t>
  </si>
  <si>
    <t>(17,12+13,85)*(0,4+0,3)*2</t>
  </si>
  <si>
    <t>(17,12+13,85)*2*3,85</t>
  </si>
  <si>
    <t>622311154RV1</t>
  </si>
  <si>
    <t>Zateplení ostění  , expandovaným polystyrénem, tloušťky 40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</si>
  <si>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</si>
  <si>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Odkaz na mn. položky pořadí 54 : 57,25000*0,15</t>
  </si>
  <si>
    <t>Odkaz na mn. položky pořadí 55 : 19,50000*0,15</t>
  </si>
  <si>
    <t>3+0,8*2</t>
  </si>
  <si>
    <t>(1+0,8*2)*2</t>
  </si>
  <si>
    <t>2+0,8*2</t>
  </si>
  <si>
    <t>(1,15+2,75*2)*2</t>
  </si>
  <si>
    <t>(0,75+1,9*2)*2</t>
  </si>
  <si>
    <t>1,75+2,75*2</t>
  </si>
  <si>
    <t>8+0,8*2</t>
  </si>
  <si>
    <t>3+1+2+1</t>
  </si>
  <si>
    <t>0,75*2</t>
  </si>
  <si>
    <t>8</t>
  </si>
  <si>
    <t>622432112R00</t>
  </si>
  <si>
    <t>Omítky vnější stěn z umělého kamene v přírodní barvě drtí dekorativní střednězrnné, akrylátové</t>
  </si>
  <si>
    <t>(17,12+13,85)*2*0,3</t>
  </si>
  <si>
    <t>622475121RT1</t>
  </si>
  <si>
    <t>Omítky vnější stěn vápenocementové dvouvrstvé, tloušťka vrstvy 20 mm , složitost 1 ÷ 2</t>
  </si>
  <si>
    <t>ze suché omítkové směsi</t>
  </si>
  <si>
    <t>po venkovních obkladech : 10,69+21+10,69+7,2</t>
  </si>
  <si>
    <t>Obklad OK kompozitním materiálem</t>
  </si>
  <si>
    <t>2,95*11,1+1,2*3,55*2</t>
  </si>
  <si>
    <t>1,8*13,85+1,2*2,95*2</t>
  </si>
  <si>
    <t>Nápis "POTRAVINY"</t>
  </si>
  <si>
    <t>620001</t>
  </si>
  <si>
    <t>Nápis na fasádě - písmeno "G" - čelo z nerez plechu brus vodorovně tl. 1,5 mm, k čelu přiletovány, bočnice 30 mm nerez plech tl. 0,8 mm. spoj zašrouben, k můstkům uchyceny nerezové záv.tyče M8 - trny</t>
  </si>
  <si>
    <t>výška a šířka písmene 2 m : 1</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</si>
  <si>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</si>
  <si>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</si>
  <si>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</si>
  <si>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</si>
  <si>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</si>
  <si>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</si>
  <si>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</si>
  <si>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t>
  </si>
  <si>
    <t>198,54*0,05</t>
  </si>
  <si>
    <t>Odkaz na mn. položky pořadí 60 : 9,92700</t>
  </si>
  <si>
    <t>198,54*2,117*1,3/1000</t>
  </si>
  <si>
    <t>Z2 : 1</t>
  </si>
  <si>
    <t>Z3 : 2</t>
  </si>
  <si>
    <t>Z4 : 3</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</si>
  <si>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</si>
  <si>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t>
  </si>
  <si>
    <t>včetně dodávky zárubní  900 x 1970 x 100 mm</t>
  </si>
  <si>
    <t>Z5 : 1</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</si>
  <si>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</si>
  <si>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t>
  </si>
  <si>
    <t>včetně dodávky zárubní  800 x 1970 x 150 mm</t>
  </si>
  <si>
    <t>Z3 : 1</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</si>
  <si>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</si>
  <si>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t>
  </si>
  <si>
    <t>včetně dodávky zárubní  900 x 1970 x 150 mm</t>
  </si>
  <si>
    <t>Z6 : 1</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</si>
  <si>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</si>
  <si>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</si>
  <si>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</si>
  <si>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</si>
  <si>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</si>
  <si>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</si>
  <si>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</si>
  <si>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</si>
  <si>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</si>
  <si>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</si>
  <si>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</si>
  <si>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O1 : 3*0,8*2</t>
  </si>
  <si>
    <t>O3 : 2,3*0,8*2</t>
  </si>
  <si>
    <t>O4 : 3,4*0,8</t>
  </si>
  <si>
    <t>O6 : 0,75*1,9</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</si>
  <si>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</si>
  <si>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</si>
  <si>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</si>
  <si>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</si>
  <si>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70*3,5</t>
  </si>
  <si>
    <t>3*245</t>
  </si>
  <si>
    <t>Odkaz na mn. položky pořadí 44 : 198,54000*0,6</t>
  </si>
  <si>
    <t>Odkaz na mn. položky pořadí 45 : 21,06600*0,6</t>
  </si>
  <si>
    <t>Odkaz na mn. položky pořadí 46 : 427,67200*0,6</t>
  </si>
  <si>
    <t>953943122R00</t>
  </si>
  <si>
    <t>Osazování jiných kovových výrobků do betonu (např. kotev) se zajištěním polohy k bednění nebo k výztuži před zabetonováním  přes 1 kg do 5 kg/kus</t>
  </si>
  <si>
    <t>309</t>
  </si>
  <si>
    <t>Dodávka kotvení krokví</t>
  </si>
  <si>
    <t>strop : 2,1*2*0,1</t>
  </si>
  <si>
    <t>116 : 4,33*3,2-0,8*2</t>
  </si>
  <si>
    <t>126-128 : (2,47+2,37+1,31+4,83)*3,2-(0,7*2+0,8)*1,97</t>
  </si>
  <si>
    <t>129 : 2,96*3,2-0,8*1,97</t>
  </si>
  <si>
    <t>130-137 : (3,921+1,17*2+1,*3+3,93+2,74*2+2,09)*3,2-(0,6*5+0,7+0,8*3)*1,97</t>
  </si>
  <si>
    <t>138-141 : (5,44+5,34+4,03+2,55+2,18)*3,2-(0,8+0,9*3)*1,97</t>
  </si>
  <si>
    <t>142-144 : (5,1+4,05*3)*3,2-0,8*1,97*2-1,1*2,3</t>
  </si>
  <si>
    <t>146,148 : (2,6+2,41+2,95+6,64)*3,2-0,9*1,97*2</t>
  </si>
  <si>
    <t>147,149,150 : (3,92+1,78+2,46+0,79+1,24+1,25)*3,2-(0,8*2+0,9)*1,97</t>
  </si>
  <si>
    <t>116 : 5,64*3,2-0,8*2</t>
  </si>
  <si>
    <t>145 : (4,45+1,25)*3,2-0,98*2,01-0,85*1,15</t>
  </si>
  <si>
    <t>část atiky : (2,07+1,4)*2*1,84*0,2</t>
  </si>
  <si>
    <t>1,67*1,84*0,2</t>
  </si>
  <si>
    <t>142-144 : (3-1,2)*0,85*0,4</t>
  </si>
  <si>
    <t>146 : 0,35*0,3*3,2</t>
  </si>
  <si>
    <t>1,95*1,05*0,4</t>
  </si>
  <si>
    <t>atika : 13,57*0,4*0,3</t>
  </si>
  <si>
    <t>143 : 1,5*0,4*0,19</t>
  </si>
  <si>
    <t xml:space="preserve">  116 : 13,17*1,35</t>
  </si>
  <si>
    <t xml:space="preserve">  125-150 : 21,96+1,18+1,79+7,63+13,74+0,94+0,98+0,94+3,38+0,8+0,84+0,8+8,57+6,06+5,11+8,39+4,97+6,06+8,3+5,51+12+44,69+0,43+6,68+1,33+2,8</t>
  </si>
  <si>
    <t>193,6595*0,08</t>
  </si>
  <si>
    <t>podkladní : 16,84*13,57*0,15</t>
  </si>
  <si>
    <t>Odkaz na mn. položky pořadí 94 : 15,49276</t>
  </si>
  <si>
    <t>Odkaz na mn. položky pořadí 95 : 34,27782</t>
  </si>
  <si>
    <t>116 : 13,17*1,35</t>
  </si>
  <si>
    <t>125-127 : 21,96+1,18+1,79</t>
  </si>
  <si>
    <t>130-141 : 0,94+0,98+0,94+3,38+0,84+0,8*2+8,57+6,09+5,11+7,39+4,97</t>
  </si>
  <si>
    <t>144-146,148-150 : 5,51+12+44,69+6,68+1,33+2,8</t>
  </si>
  <si>
    <t xml:space="preserve">sokl : </t>
  </si>
  <si>
    <t xml:space="preserve">  116 : 13,17+1,35</t>
  </si>
  <si>
    <t xml:space="preserve">  125 : 14,8*2</t>
  </si>
  <si>
    <t xml:space="preserve">  126 : 0,9+1,31*2</t>
  </si>
  <si>
    <t xml:space="preserve">  127 : (1,37+1,31)*2*-0,7</t>
  </si>
  <si>
    <t xml:space="preserve">  130 : (1,17+0,9)*2-0,7</t>
  </si>
  <si>
    <t xml:space="preserve">  133 : (1,52+2,09)*2-1,15-0,8*2</t>
  </si>
  <si>
    <t xml:space="preserve">  137 : (2,201+4,83)*2-0,8*2</t>
  </si>
  <si>
    <t xml:space="preserve">  139 : (2,36+2,18)*2-0,8-1,1</t>
  </si>
  <si>
    <t xml:space="preserve">  140 : (3,29+2,55)*2-0,98</t>
  </si>
  <si>
    <t xml:space="preserve">  141 : (1,95+2,55)*2-0,8-0,9</t>
  </si>
  <si>
    <t xml:space="preserve">  144 : (1,36+4,05)*2-0,9</t>
  </si>
  <si>
    <t xml:space="preserve">  148 : (2,31+2,95)*2-0,8</t>
  </si>
  <si>
    <t xml:space="preserve">  149 : (1,68+0,79)*2-0,8</t>
  </si>
  <si>
    <t xml:space="preserve">  150 : (2,36+1,24)*2-0,8</t>
  </si>
  <si>
    <t>119,62*0,1</t>
  </si>
  <si>
    <t>965082923R00</t>
  </si>
  <si>
    <t>Odstranění násypu pod podlahami a ochranného na střechách tloušťky do 100 mm, plochy přes 2 m2</t>
  </si>
  <si>
    <t>střecha : 16,24*12,97*0,1</t>
  </si>
  <si>
    <t>12*2</t>
  </si>
  <si>
    <t>16</t>
  </si>
  <si>
    <t>1,08*0,85</t>
  </si>
  <si>
    <t>1,17*0,85*5</t>
  </si>
  <si>
    <t>968062355R00</t>
  </si>
  <si>
    <t>Vybourání dřevěných rámů oken dvojitých nebo zdvojených, plochy do 2 m2</t>
  </si>
  <si>
    <t>0,9*1,75</t>
  </si>
  <si>
    <t>1,18*1,9*4</t>
  </si>
  <si>
    <t>1,2*1,75*4</t>
  </si>
  <si>
    <t>4,93*0,85</t>
  </si>
  <si>
    <t>2,4*2,1*5</t>
  </si>
  <si>
    <t>968071126R00</t>
  </si>
  <si>
    <t>Vyvěšení nebo zavěšení kovových křídel dveří, plochy přes 2 m2</t>
  </si>
  <si>
    <t>0,85*2*7</t>
  </si>
  <si>
    <t>0,65*2*4</t>
  </si>
  <si>
    <t>0,95*2*4</t>
  </si>
  <si>
    <t>0,75*2*1</t>
  </si>
  <si>
    <t>1,19*2,5</t>
  </si>
  <si>
    <t>1,2*2,8</t>
  </si>
  <si>
    <t>1,16*2,8</t>
  </si>
  <si>
    <t>1,1*2,1*2</t>
  </si>
  <si>
    <t>2*3,2</t>
  </si>
  <si>
    <t>143 : 0,85*2</t>
  </si>
  <si>
    <t>1,05*2</t>
  </si>
  <si>
    <t>103 : 3*3,6</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</si>
  <si>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</si>
  <si>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</si>
  <si>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</si>
  <si>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</si>
  <si>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125-150 : 21,96+1,18+1,79+7,63+13,74+0,94+0,98+0,94+3,38+0,8+0,84+0,8+8,57+6,06+5,11+8,39+4,97+6,06+8,3+5,51+12+44,69+0,43+6,68+1,33+2,8</t>
  </si>
  <si>
    <t>116 : (13,17*2+1,35)*3-0,8*1,97*2-2,1*2,1*5</t>
  </si>
  <si>
    <t>125 : (14,8+3,69+0,7)*2*3-(0,7*3+0,8*6+0,9*4)*1,97-1,1*2,3*2-0,85*1,15</t>
  </si>
  <si>
    <t>126 : (0,9+1,31)*2*3-0,7*1,97</t>
  </si>
  <si>
    <t>127 : (1,37+1,31)*2*3-0,7*1,97</t>
  </si>
  <si>
    <t>128 : (2,37+3,42)*2*3-0,8*1,97-1,18*1,9</t>
  </si>
  <si>
    <t>129 : (2,96+4,83)*2*3-0,8*1,97*3-2,16*1,9</t>
  </si>
  <si>
    <t>130 : (1,17+0,8)*2*3-0,7*1,97</t>
  </si>
  <si>
    <t>131 : (1,17+0,84)*2*3-0,6*1,97</t>
  </si>
  <si>
    <t>132 : (1,17+0,8)*2*3-0,6*1,97*2</t>
  </si>
  <si>
    <t>133 : (1,52+2,09)*2*3-(0,6+0,8*2)*1,97-1,19*2,8</t>
  </si>
  <si>
    <t>134,136 : ((1+0,8)*2*3-0,6*1,97)*2</t>
  </si>
  <si>
    <t>135 : (1+0,84)*2*3-0,6*1,97*3</t>
  </si>
  <si>
    <t>137 : (2,201+4,83)*2*3-(0,6+0,8*2)*1,97-2,201*0,85</t>
  </si>
  <si>
    <t>138 : (2,88+2,18)*2*3-0,9*1,97-2,58*0,85</t>
  </si>
  <si>
    <t>139 : (2,36+2,18)*2*3-0,9*1,97-1,41*0,85</t>
  </si>
  <si>
    <t>140 : (3,29+2,55)*2*3-0,9*1,97-2,55*1,9</t>
  </si>
  <si>
    <t>141 : (1,95+2,55)*2*3-(0,8+0,9)*1,97</t>
  </si>
  <si>
    <t>142 : (1,39+4,05)*2*3-1,1*2,3-1,1*2,1*2</t>
  </si>
  <si>
    <t>143 : (2,05+4,05)*2*3-1,2*1,75-0,8*1,97</t>
  </si>
  <si>
    <t>144 : (1,36+4,05)*2*3-0,9*1,97</t>
  </si>
  <si>
    <t>145 : (4,14+5,4)*2*3-(0,8+0,9*3)*1,97-0,9*1,75</t>
  </si>
  <si>
    <t>146 : (7,86+0,25+6,64+0,75+1,2+0,2)*2*3-0,9*1,97*3-(2,75+1,65)*1,75-0,85*1,15</t>
  </si>
  <si>
    <t>147 : (1,68+0,3)*2*3</t>
  </si>
  <si>
    <t>148 : (2,31+2,95)*2*3-0,8*1,97</t>
  </si>
  <si>
    <t>149 : (1,68+0,79)*2*3-0,8*1,97</t>
  </si>
  <si>
    <t>150 : (2,36+1,24)*2*3-0,8*1,97</t>
  </si>
  <si>
    <t>128 : ((2,37+3,42)*2-0,8)*1,5</t>
  </si>
  <si>
    <t>129 : ((2,96+4,83)*2-0,8*3)*1,65</t>
  </si>
  <si>
    <t>131 : ((1,17+0,84)*2-0,6)*1,5</t>
  </si>
  <si>
    <t>132 : ((1,17+0,8)*2-0,6*2)*1,5</t>
  </si>
  <si>
    <t>134 : ((1+0,8)*2-0,6)*1,5</t>
  </si>
  <si>
    <t>135 : ((1+0,84)*2-0,6*3)*1,5</t>
  </si>
  <si>
    <t>136 : ((1+0,8)*2-0,6)*1,5</t>
  </si>
  <si>
    <t>138 : ((2,88+2,18)*2*0,9*2)*1,5</t>
  </si>
  <si>
    <t>145 : ((1,68+5,4)*2-0,8-0,9-1,25)*1,8</t>
  </si>
  <si>
    <t>146 : ((7,86+6,64+0,75+1,2+0,25*2)*2-0,9*3)*1,8</t>
  </si>
  <si>
    <t>10,69+21+10,69+7,2</t>
  </si>
  <si>
    <t>999281105R00</t>
  </si>
  <si>
    <t xml:space="preserve">Přesun hmot pro opravy a údržbu objektů pro opravy a údržbu dosavadních objektů včetně vnějších plášťů  výšky do 6 m,  </t>
  </si>
  <si>
    <t>16,84*13,57</t>
  </si>
  <si>
    <t>(16,84+13,57)*2*0,5</t>
  </si>
  <si>
    <t>Odkaz na mn. položky pořadí 118 : 228,51880</t>
  </si>
  <si>
    <t>Odkaz na mn. položky pořadí 119 : 30,41000</t>
  </si>
  <si>
    <t>(16,84+13,57)*2*0,4</t>
  </si>
  <si>
    <t>711482020RZ1</t>
  </si>
  <si>
    <t>Izolace proti tlakové vodě profilovanými fóliemi svislá, napojení s přesahem, tloušťka s nopy 8 mm</t>
  </si>
  <si>
    <t>včetně dodávky fólie a doplňků,</t>
  </si>
  <si>
    <t>(17,12+13,85)*2*0,4</t>
  </si>
  <si>
    <t>998711201R00</t>
  </si>
  <si>
    <t>Přesun hmot pro izolace proti vodě svisle do 6 m</t>
  </si>
  <si>
    <t>S5  vodor. plocha + atika svisle : 16,24*12,97+(16,24+12,97)*2*0,83</t>
  </si>
  <si>
    <t>S9 : 2,95*11,05</t>
  </si>
  <si>
    <t>Odkaz na mn. položky pořadí 127 : 259,12140</t>
  </si>
  <si>
    <t>Odkaz na mn. položky pořadí 128 : 32,59750</t>
  </si>
  <si>
    <t>1,5*13,71</t>
  </si>
  <si>
    <t>998712201R00</t>
  </si>
  <si>
    <t>Přesun hmot pro povlakové krytiny objektů výšky do 6 m</t>
  </si>
  <si>
    <t>16,24*12,97</t>
  </si>
  <si>
    <t>(5+2)cm : 16,24*12,97*2</t>
  </si>
  <si>
    <t>S5 : 198,54</t>
  </si>
  <si>
    <t>713141125R00</t>
  </si>
  <si>
    <t>Montáž tepelné izolace plochých střech desky, na lepidlo</t>
  </si>
  <si>
    <t>atika XPS ve spádu : (17,12+12,81)*2*0,3</t>
  </si>
  <si>
    <t>S6  EPS 200S 2x80 mm : 16,24*12,97*2</t>
  </si>
  <si>
    <t>EPS 150S spádový 100-230 mm : 16,24*12,97*2</t>
  </si>
  <si>
    <t>S9 EPS 100  spádový  80-140 mm : 2,95*11,05*0,11</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</si>
  <si>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</si>
  <si>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</si>
  <si>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</si>
  <si>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5,7*1,05</t>
  </si>
  <si>
    <t>283754904R</t>
  </si>
  <si>
    <t>Výrobek izolační pro budovy z extrudovaného polystyrenu (XPS) tvar: deska; tl = 80 mm; lambda = 0,034 W/(m.K); pevnost v tlaku = 300 kPa</t>
  </si>
  <si>
    <t>atika ve spádu : (17,12+12,81)*2*0,3</t>
  </si>
  <si>
    <t>S5 : 198,54*0,1</t>
  </si>
  <si>
    <t>16,24*12,97*0,16</t>
  </si>
  <si>
    <t>S9 : 2,95*11,05*0,11</t>
  </si>
  <si>
    <t>16,24*12,97*0,165</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</si>
  <si>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</si>
  <si>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</si>
  <si>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</si>
  <si>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</si>
  <si>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</si>
  <si>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</si>
  <si>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</si>
  <si>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</si>
  <si>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</si>
  <si>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</si>
  <si>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1,5*13,7</t>
  </si>
  <si>
    <t>762441111RT3</t>
  </si>
  <si>
    <t>Obložení atiky s dodávkou dřevoštěpkových desek, tloušťky 22 mm, 1 vrstva, upevnění přibíjením</t>
  </si>
  <si>
    <t>RTS 23/ I</t>
  </si>
  <si>
    <t>(17,12+12,81)*2*0,53</t>
  </si>
  <si>
    <t>763611121RT6</t>
  </si>
  <si>
    <t>Montáž bednění střech, z desek tl. 15 mm, na sraz, sponkováním, včetně dodávky desky dřevoštěpkové</t>
  </si>
  <si>
    <t>800-763</t>
  </si>
  <si>
    <t>vč. dodávky a montáže spojovacího materiálu</t>
  </si>
  <si>
    <t>60517102R</t>
  </si>
  <si>
    <t>Lať dřevina: SM; jakost: I</t>
  </si>
  <si>
    <t>0,19728</t>
  </si>
  <si>
    <t>Koeficient : 0,25</t>
  </si>
  <si>
    <t>764819212R00</t>
  </si>
  <si>
    <t>Odpadní trouby kruhové, průměr 100 mm, z lakovaného pozinkovaného plechu,  , dodávka a montáž</t>
  </si>
  <si>
    <t>K8 : 1,5*2</t>
  </si>
  <si>
    <t>764815211R00</t>
  </si>
  <si>
    <t>Žlaby podokapní půlkruhové, z lakovaného pozinkovaného plechu, rš 250 mm, dodávka a montáž</t>
  </si>
  <si>
    <t>včetně háků, čel, rohů, rovných hrdel a dilatací</t>
  </si>
  <si>
    <t>K9 : 13,7</t>
  </si>
  <si>
    <t>764815810R00</t>
  </si>
  <si>
    <t>Ostatní prvky ke žlabům a odpadním troubám kotlík žlabový oválného tvaru o rozměru 310/100 mm, z lakovaného pozinkovaného plechu,  , dodávka a montáž</t>
  </si>
  <si>
    <t>K7 : 67</t>
  </si>
  <si>
    <t>764816125RT2</t>
  </si>
  <si>
    <t>Oplechování parapetů z lakovaného pozinkovaného plechu, rš 250 mm, dodávka a montáž, včetně rohů, lepené lepidlem</t>
  </si>
  <si>
    <t xml:space="preserve">r.š. 245 mm : </t>
  </si>
  <si>
    <t>K1 : 3*2</t>
  </si>
  <si>
    <t>K2 : 2</t>
  </si>
  <si>
    <t>K3 : 3,4</t>
  </si>
  <si>
    <t>K4 : 2,3*2</t>
  </si>
  <si>
    <t>K5 : 1*2</t>
  </si>
  <si>
    <t>K6 : 0,75*2</t>
  </si>
  <si>
    <t>764352800R00</t>
  </si>
  <si>
    <t>Demontáž žlabů podokapních půlkruhových rovných, rš 250 mm, sklonu do 30°</t>
  </si>
  <si>
    <t>rampa : 7,9</t>
  </si>
  <si>
    <t>764359810R00</t>
  </si>
  <si>
    <t>Demontáž žlabů kotlíku kónického,  , sklonu do 30°</t>
  </si>
  <si>
    <t>(16,84+12,97)*2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</si>
  <si>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</si>
  <si>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</si>
  <si>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</si>
  <si>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</si>
  <si>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</si>
  <si>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</si>
  <si>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P02 : 1</t>
  </si>
  <si>
    <t>L03 : 1</t>
  </si>
  <si>
    <t>P04 : 1</t>
  </si>
  <si>
    <t>P06 : 2</t>
  </si>
  <si>
    <t>766661122R00</t>
  </si>
  <si>
    <t>Montáž dveřních křídel kompletizovaných otevíravých ,  , do ocelové nebo fošnové zárubně, jednokřídlových, šířky přes 800 mm</t>
  </si>
  <si>
    <t>P08 : 1</t>
  </si>
  <si>
    <t>E6 : 2</t>
  </si>
  <si>
    <t>E2 : 1</t>
  </si>
  <si>
    <t>766694124R00</t>
  </si>
  <si>
    <t>Ostatní montáž parapetních desek dřevěných pro jakékoliv upevnění   šířky přes 300 mm, délky přes 2600 mm</t>
  </si>
  <si>
    <t>E1 : 2</t>
  </si>
  <si>
    <t>766695212R00</t>
  </si>
  <si>
    <t>Ostatní montáž prahů dveří  jednokřídlých, šířky do 100 mm</t>
  </si>
  <si>
    <t>766410010RAB</t>
  </si>
  <si>
    <t>Obklad stěn palubkami a deskami z aglomer.dřeva palubkami MD pero-drážka, lakování, Palubka dřevěná</t>
  </si>
  <si>
    <t>laťový obklad štítu S9 : 1*11,01</t>
  </si>
  <si>
    <t>E1 : 3*2</t>
  </si>
  <si>
    <t>E2 : 2*1</t>
  </si>
  <si>
    <t>E3 : 2,3*2</t>
  </si>
  <si>
    <t>E4 : 3,4*1</t>
  </si>
  <si>
    <t>E5 : 1*2</t>
  </si>
  <si>
    <t>E6 : 0,75*2</t>
  </si>
  <si>
    <t>61187136R</t>
  </si>
  <si>
    <t>práh dub; š = 100 mm; l = 700,0 mm; tl = 20,0 mm</t>
  </si>
  <si>
    <t>61187156R</t>
  </si>
  <si>
    <t>práh dub; š = 100 mm; l = 800,0 mm; tl = 20,0 mm</t>
  </si>
  <si>
    <t>61187176R</t>
  </si>
  <si>
    <t>práh dub; š = 100 mm; l = 900,0 mm; tl = 20,0 mm</t>
  </si>
  <si>
    <t>998766201R00</t>
  </si>
  <si>
    <t>Přesun hmot pro konstrukce truhlářské v objektech výšky do 6 m</t>
  </si>
  <si>
    <t>767392802R00</t>
  </si>
  <si>
    <t>Demontáž krytin střech z plechů šroubovaných</t>
  </si>
  <si>
    <t>stříška : 2,2*2</t>
  </si>
  <si>
    <t>rampa : 7,9*1,8</t>
  </si>
  <si>
    <t>mříž s rámem - odhad 35 kg/m2 : (1,16*2,8+4,93*0,85+1,2*2,8)*35</t>
  </si>
  <si>
    <t>OK přístřešku - odhad : 400</t>
  </si>
  <si>
    <t>QRO 160x4 : 177,3</t>
  </si>
  <si>
    <t>QRO 140x4K : 301,6</t>
  </si>
  <si>
    <t>UPE 140 : 310,5+196,4</t>
  </si>
  <si>
    <t>QRO 40/4 : 39,7+64,3+75,7</t>
  </si>
  <si>
    <t>QRO 100x4 : 253+59,7</t>
  </si>
  <si>
    <t>UPE 80 : 107</t>
  </si>
  <si>
    <t>1,9*0,9</t>
  </si>
  <si>
    <t>Dodávka a montáž čistící rohože</t>
  </si>
  <si>
    <t>1,95*2</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</si>
  <si>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</si>
  <si>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</si>
  <si>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</si>
  <si>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</si>
  <si>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</si>
  <si>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</si>
  <si>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</si>
  <si>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1,12+1,75</t>
  </si>
  <si>
    <t>998767201R00</t>
  </si>
  <si>
    <t>Přesun hmot pro kovové stavební doplňk. konstrukce v objektech výšky do 6 m</t>
  </si>
  <si>
    <t>Montáž dlažby obashuje i soklík</t>
  </si>
  <si>
    <t>Odkaz na mn. položky pořadí 207 : 198,54000</t>
  </si>
  <si>
    <t>128 : (2,37+3,42)*2</t>
  </si>
  <si>
    <t>129 : (2,96+4,83)*2</t>
  </si>
  <si>
    <t>142 : (1,39+4,05)*2</t>
  </si>
  <si>
    <t>143 : (2,05+4,05)*2</t>
  </si>
  <si>
    <t>147 : (1,43+0,3)*2</t>
  </si>
  <si>
    <t>128,129,142,143,147 : 7,63+13,74+6,06+8,3+0,43</t>
  </si>
  <si>
    <t>108 : (1,95+1,55)*2-0,7-0,8+2*2*2</t>
  </si>
  <si>
    <t>109 : (1,95+0,9)*2-0,7+2*2</t>
  </si>
  <si>
    <t>Odkaz na mn. položky pořadí 213 : 21,06600</t>
  </si>
  <si>
    <t>zárubně : 9*1,25</t>
  </si>
  <si>
    <t>Odkaz na mn. položky pořadí 41 : 198,54000</t>
  </si>
  <si>
    <t>Odkaz na mn. položky pořadí 46 : 427,67200</t>
  </si>
  <si>
    <t>Odkaz na mn. položky pořadí 218 : 626,21200</t>
  </si>
  <si>
    <t>784459001R00</t>
  </si>
  <si>
    <t>Malby z malířských směsí  ,  ,  , zhotovení styku dvou barev mimo rohy</t>
  </si>
  <si>
    <t>(17,12+13,85)*2*2</t>
  </si>
  <si>
    <t>(19,1*1,6+14,5*2,4)*0,26</t>
  </si>
  <si>
    <t>Odkaz na mn. položky pořadí 1 : 16,99360</t>
  </si>
  <si>
    <t>Odkaz na mn. položky pořadí 3 : 16,99360</t>
  </si>
  <si>
    <t>(19,1+2,2*2+19)*0,3</t>
  </si>
  <si>
    <t>Odkaz na mn. položky pořadí 5 : 12,75000</t>
  </si>
  <si>
    <t>19,1*1,6+14,5*2,3</t>
  </si>
  <si>
    <t>Odkaz na mn. položky pořadí 5 : 12,75000*3</t>
  </si>
  <si>
    <t>frakce 8/16 mm : 19,1*1,6+14,5*2,3</t>
  </si>
  <si>
    <t>19,1*1,5+14,5*2</t>
  </si>
  <si>
    <t>Odkaz na mn. položky pořadí 13 : 57,65000</t>
  </si>
  <si>
    <t>zahradní tl. 5 cm : 19,1+2,2*2</t>
  </si>
  <si>
    <t>chodníkový tl. 10 cm : 27</t>
  </si>
  <si>
    <t>19,1+2,2*2</t>
  </si>
  <si>
    <t>59217421R</t>
  </si>
  <si>
    <t>obrubník chodníkový materiál beton; l = 1000,0 mm; š = 100,0 mm; h = 250,0 mm; barva šedá</t>
  </si>
  <si>
    <t>27</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</si>
  <si>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</si>
  <si>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</si>
  <si>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</si>
  <si>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</si>
  <si>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</si>
  <si>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</si>
  <si>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</si>
  <si>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</si>
  <si>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</si>
  <si>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</si>
  <si>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</si>
  <si>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</si>
  <si>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</si>
  <si>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</si>
  <si>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</si>
  <si>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</si>
  <si>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</si>
  <si>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</si>
  <si>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</si>
  <si>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</si>
  <si>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</si>
  <si>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</si>
  <si>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</si>
  <si>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</si>
  <si>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</si>
  <si>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</si>
  <si>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</si>
  <si>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</si>
  <si>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</si>
  <si>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</si>
  <si>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</si>
  <si>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</si>
  <si>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</si>
  <si>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</si>
  <si>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</si>
  <si>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</si>
  <si>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</si>
  <si>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</si>
  <si>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</si>
  <si>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</si>
  <si>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</si>
  <si>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</si>
  <si>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</si>
  <si>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</si>
  <si>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</si>
  <si>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</si>
  <si>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</si>
  <si>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</si>
  <si>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</si>
  <si>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</si>
  <si>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</si>
  <si>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</si>
  <si>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</si>
  <si>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</si>
  <si>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</si>
  <si>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</si>
  <si>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</si>
  <si>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</si>
  <si>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</si>
  <si>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</si>
  <si>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</si>
  <si>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</si>
  <si>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</si>
  <si>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</si>
  <si>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</si>
  <si>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</si>
  <si>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</si>
  <si>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</si>
  <si>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</si>
  <si>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</si>
  <si>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</si>
  <si>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</si>
  <si>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</si>
  <si>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</si>
  <si>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</si>
  <si>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</si>
  <si>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</si>
  <si>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</si>
  <si>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</si>
  <si>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</si>
  <si>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</si>
  <si>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</si>
  <si>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</si>
  <si>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</si>
  <si>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</si>
  <si>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</si>
  <si>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</si>
  <si>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</si>
  <si>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</si>
  <si>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</si>
  <si>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</si>
  <si>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</si>
  <si>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</si>
  <si>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</si>
  <si>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</si>
  <si>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</si>
  <si>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</si>
  <si>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</si>
  <si>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</si>
  <si>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</si>
  <si>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</si>
  <si>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</si>
  <si>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</si>
  <si>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</si>
  <si>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</si>
  <si>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</si>
  <si>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</si>
  <si>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</si>
  <si>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</si>
  <si>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</si>
  <si>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</si>
  <si>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</si>
  <si>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</si>
  <si>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</si>
  <si>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</si>
  <si>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DN do 80 mm</t>
  </si>
  <si>
    <t>přísun, montáže, demontáže a odsunu zkoušecího čerpadla, napuštění tlakovou vodou a dodání vody pro tlakovou zkoušku,</t>
  </si>
  <si>
    <t>892233111R00</t>
  </si>
  <si>
    <t>Proplach a desinfekce vodovodního potrubí DN od 40 do 70 mm</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</si>
  <si>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</si>
  <si>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</si>
  <si>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</si>
  <si>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</si>
  <si>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</si>
  <si>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</si>
  <si>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</si>
  <si>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</si>
  <si>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</si>
  <si>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</si>
  <si>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</si>
  <si>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</si>
  <si>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</si>
  <si>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</si>
  <si>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</si>
  <si>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</si>
  <si>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</si>
  <si>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</si>
  <si>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</si>
  <si>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</si>
  <si>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</si>
  <si>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</si>
  <si>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</si>
  <si>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</si>
  <si>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</si>
  <si>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</si>
  <si>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</si>
  <si>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</si>
  <si>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</si>
  <si>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</si>
  <si>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</si>
  <si>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</si>
  <si>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</si>
  <si>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</si>
  <si>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</si>
  <si>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</si>
  <si>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</si>
  <si>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</si>
  <si>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</si>
  <si>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</si>
  <si>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</si>
  <si>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</si>
  <si>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</si>
  <si>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</si>
  <si>
    <t>Dodávka a montáž kuch linky 2,4m , lednice, dřez - m.č. 207</t>
  </si>
  <si>
    <t>Dodávka a montáž kuch linky 5,8m , lednice, dřez, varná deska - m.č. 131</t>
  </si>
  <si>
    <t>Výztuž nadzákladových zdí z betonářské oceli B500B (10 505)</t>
  </si>
  <si>
    <t>311361821R00</t>
  </si>
  <si>
    <t>0,46050*0,09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</si>
</sst>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rgb="FFDF7000"/>
      <name val="Arial CE"/>
      <family val="2"/>
      <charset val="238"/>
    </font>
    <font>
      <sz val="8"/>
      <color indexed="14"/>
      <name val="Arial CE"/>
      <family val="2"/>
      <charset val="238"/>
    </font>
    <font>
      <sz val="8"/>
      <color indexed="21"/>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8">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165" fontId="21" fillId="0" borderId="0" xfId="0" applyNumberFormat="1" applyFont="1" applyAlignment="1">
      <alignment horizontal="center" vertical="top" wrapText="1" shrinkToFit="1"/>
    </xf>
    <xf numFmtId="165" fontId="21" fillId="0" borderId="0" xfId="0" applyNumberFormat="1" applyFont="1" applyAlignment="1">
      <alignment vertical="top" wrapText="1" shrinkToFit="1"/>
    </xf>
    <xf numFmtId="165" fontId="22" fillId="0" borderId="0" xfId="0" applyNumberFormat="1" applyFont="1" applyAlignment="1">
      <alignment horizontal="center" vertical="top" wrapText="1" shrinkToFit="1"/>
    </xf>
    <xf numFmtId="165" fontId="22" fillId="0" borderId="0" xfId="0" applyNumberFormat="1" applyFont="1" applyAlignment="1">
      <alignment vertical="top" wrapText="1"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23" fillId="0" borderId="0" xfId="0" applyFont="1" applyAlignment="1">
      <alignment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17" fillId="4" borderId="0" xfId="0" applyNumberFormat="1" applyFont="1" applyFill="1" applyAlignment="1" applyProtection="1">
      <alignment vertical="top" shrinkToFit="1"/>
      <protection locked="0"/>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165" fontId="19" fillId="0" borderId="0" xfId="0" quotePrefix="1" applyNumberFormat="1" applyFont="1" applyAlignment="1">
      <alignment horizontal="left" vertical="top" wrapText="1"/>
    </xf>
    <xf numFmtId="165" fontId="20" fillId="0" borderId="0" xfId="0" quotePrefix="1" applyNumberFormat="1" applyFont="1" applyAlignment="1">
      <alignment horizontal="left" vertical="top" wrapText="1"/>
    </xf>
    <xf numFmtId="165" fontId="21"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22" fillId="0" borderId="0" xfId="0" applyNumberFormat="1" applyFont="1" applyAlignment="1">
      <alignment horizontal="left" vertical="top" wrapText="1"/>
    </xf>
    <xf numFmtId="165" fontId="22" fillId="0" borderId="0" xfId="0" quotePrefix="1" applyNumberFormat="1" applyFont="1" applyAlignment="1">
      <alignment horizontal="left" vertical="top" wrapText="1"/>
    </xf>
    <xf numFmtId="49" fontId="17" fillId="0" borderId="0" xfId="0" applyNumberFormat="1" applyFont="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xf numFmtId="4" fontId="17" fillId="0" borderId="40" xfId="0" applyNumberFormat="1" applyFont="1" applyFill="1" applyBorder="1" applyAlignment="1" applyProtection="1">
      <alignment vertical="top" shrinkToFit="1"/>
      <protection locked="0"/>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205" t="s">
        <v>39</v>
      </c>
      <c r="B2" s="205"/>
      <c r="C2" s="205"/>
      <c r="D2" s="205"/>
      <c r="E2" s="205"/>
      <c r="F2" s="205"/>
      <c r="G2" s="205"/>
    </row>
  </sheetData>
  <sheetProtection algorithmName="SHA-512" hashValue="l0YQ1m8ZhP/1FtUvW5isfFkxzV8JZkDMDh+EjzkGdpRB/DHl+0aWOKOLuisp85r8UykpCDsBav5Lglq1WPeDaw==" saltValue="UjAM2wV218KrrX3lndEi+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61</v>
      </c>
      <c r="C4" s="270" t="s">
        <v>62</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25.5" x14ac:dyDescent="0.2">
      <c r="A8" s="170" t="s">
        <v>288</v>
      </c>
      <c r="B8" s="171" t="s">
        <v>108</v>
      </c>
      <c r="C8" s="193" t="s">
        <v>110</v>
      </c>
      <c r="D8" s="172"/>
      <c r="E8" s="173"/>
      <c r="F8" s="174"/>
      <c r="G8" s="174">
        <f>SUMIF(AG9:AG49,"&lt;&gt;NOR",G9:G49)</f>
        <v>0</v>
      </c>
      <c r="H8" s="174"/>
      <c r="I8" s="174">
        <f>SUM(I9:I49)</f>
        <v>0</v>
      </c>
      <c r="J8" s="174"/>
      <c r="K8" s="174">
        <f>SUM(K9:K49)</f>
        <v>0</v>
      </c>
      <c r="L8" s="174"/>
      <c r="M8" s="174">
        <f>SUM(M9:M49)</f>
        <v>0</v>
      </c>
      <c r="N8" s="173"/>
      <c r="O8" s="173">
        <f>SUM(O9:O49)</f>
        <v>0</v>
      </c>
      <c r="P8" s="173"/>
      <c r="Q8" s="173">
        <f>SUM(Q9:Q49)</f>
        <v>0</v>
      </c>
      <c r="R8" s="174"/>
      <c r="S8" s="174"/>
      <c r="T8" s="175"/>
      <c r="U8" s="169"/>
      <c r="V8" s="169">
        <f>SUM(V9:V49)</f>
        <v>0</v>
      </c>
      <c r="W8" s="169"/>
      <c r="X8" s="169"/>
      <c r="Y8" s="169"/>
      <c r="AG8" t="s">
        <v>289</v>
      </c>
    </row>
    <row r="9" spans="1:60" ht="22.5" outlineLevel="1" x14ac:dyDescent="0.2">
      <c r="A9" s="177">
        <v>1</v>
      </c>
      <c r="B9" s="178" t="s">
        <v>2870</v>
      </c>
      <c r="C9" s="194" t="s">
        <v>2871</v>
      </c>
      <c r="D9" s="179" t="s">
        <v>2073</v>
      </c>
      <c r="E9" s="180">
        <v>1</v>
      </c>
      <c r="F9" s="181"/>
      <c r="G9" s="182">
        <f>ROUND(E9*F9,2)</f>
        <v>0</v>
      </c>
      <c r="H9" s="181"/>
      <c r="I9" s="182">
        <f>ROUND(E9*H9,2)</f>
        <v>0</v>
      </c>
      <c r="J9" s="181"/>
      <c r="K9" s="182">
        <f>ROUND(E9*J9,2)</f>
        <v>0</v>
      </c>
      <c r="L9" s="182">
        <v>21</v>
      </c>
      <c r="M9" s="182">
        <f>G9*(1+L9/100)</f>
        <v>0</v>
      </c>
      <c r="N9" s="180">
        <v>0</v>
      </c>
      <c r="O9" s="180">
        <f>ROUND(E9*N9,2)</f>
        <v>0</v>
      </c>
      <c r="P9" s="180">
        <v>0</v>
      </c>
      <c r="Q9" s="180">
        <f>ROUND(E9*P9,2)</f>
        <v>0</v>
      </c>
      <c r="R9" s="182"/>
      <c r="S9" s="182" t="s">
        <v>878</v>
      </c>
      <c r="T9" s="183" t="s">
        <v>879</v>
      </c>
      <c r="U9" s="159">
        <v>0</v>
      </c>
      <c r="V9" s="159">
        <f>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73" t="s">
        <v>2872</v>
      </c>
      <c r="D10" s="274"/>
      <c r="E10" s="274"/>
      <c r="F10" s="274"/>
      <c r="G10" s="274"/>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300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3" x14ac:dyDescent="0.2">
      <c r="A11" s="155"/>
      <c r="B11" s="156"/>
      <c r="C11" s="264" t="s">
        <v>2873</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
      <c r="A12" s="155"/>
      <c r="B12" s="156"/>
      <c r="C12" s="264" t="s">
        <v>2874</v>
      </c>
      <c r="D12" s="265"/>
      <c r="E12" s="265"/>
      <c r="F12" s="265"/>
      <c r="G12" s="265"/>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300</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
      <c r="A13" s="155"/>
      <c r="B13" s="156"/>
      <c r="C13" s="264" t="s">
        <v>2875</v>
      </c>
      <c r="D13" s="265"/>
      <c r="E13" s="265"/>
      <c r="F13" s="265"/>
      <c r="G13" s="265"/>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300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
      <c r="A14" s="155"/>
      <c r="B14" s="156"/>
      <c r="C14" s="264" t="s">
        <v>2876</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264" t="s">
        <v>2877</v>
      </c>
      <c r="D15" s="265"/>
      <c r="E15" s="265"/>
      <c r="F15" s="265"/>
      <c r="G15" s="26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
      <c r="A16" s="155"/>
      <c r="B16" s="156"/>
      <c r="C16" s="264" t="s">
        <v>2878</v>
      </c>
      <c r="D16" s="265"/>
      <c r="E16" s="265"/>
      <c r="F16" s="265"/>
      <c r="G16" s="265"/>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300</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264" t="s">
        <v>2879</v>
      </c>
      <c r="D17" s="265"/>
      <c r="E17" s="265"/>
      <c r="F17" s="265"/>
      <c r="G17" s="265"/>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3" x14ac:dyDescent="0.2">
      <c r="A18" s="155"/>
      <c r="B18" s="156"/>
      <c r="C18" s="264" t="s">
        <v>2880</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264" t="s">
        <v>2881</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3" x14ac:dyDescent="0.2">
      <c r="A20" s="155"/>
      <c r="B20" s="156"/>
      <c r="C20" s="264" t="s">
        <v>2882</v>
      </c>
      <c r="D20" s="265"/>
      <c r="E20" s="265"/>
      <c r="F20" s="265"/>
      <c r="G20" s="265"/>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
      <c r="A21" s="155"/>
      <c r="B21" s="156"/>
      <c r="C21" s="264" t="s">
        <v>2883</v>
      </c>
      <c r="D21" s="265"/>
      <c r="E21" s="265"/>
      <c r="F21" s="265"/>
      <c r="G21" s="265"/>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300</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
      <c r="A22" s="155"/>
      <c r="B22" s="156"/>
      <c r="C22" s="264" t="s">
        <v>2884</v>
      </c>
      <c r="D22" s="265"/>
      <c r="E22" s="265"/>
      <c r="F22" s="265"/>
      <c r="G22" s="265"/>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264" t="s">
        <v>2885</v>
      </c>
      <c r="D23" s="265"/>
      <c r="E23" s="265"/>
      <c r="F23" s="265"/>
      <c r="G23" s="265"/>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300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3" x14ac:dyDescent="0.2">
      <c r="A24" s="155"/>
      <c r="B24" s="156"/>
      <c r="C24" s="264" t="s">
        <v>2886</v>
      </c>
      <c r="D24" s="265"/>
      <c r="E24" s="265"/>
      <c r="F24" s="265"/>
      <c r="G24" s="265"/>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300</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264" t="s">
        <v>2887</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3" x14ac:dyDescent="0.2">
      <c r="A26" s="155"/>
      <c r="B26" s="156"/>
      <c r="C26" s="264" t="s">
        <v>2888</v>
      </c>
      <c r="D26" s="265"/>
      <c r="E26" s="265"/>
      <c r="F26" s="265"/>
      <c r="G26" s="265"/>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
      <c r="A27" s="155"/>
      <c r="B27" s="156"/>
      <c r="C27" s="264" t="s">
        <v>2889</v>
      </c>
      <c r="D27" s="265"/>
      <c r="E27" s="265"/>
      <c r="F27" s="265"/>
      <c r="G27" s="26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300</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2.5" outlineLevel="1" x14ac:dyDescent="0.2">
      <c r="A28" s="177">
        <v>2</v>
      </c>
      <c r="B28" s="178" t="s">
        <v>2511</v>
      </c>
      <c r="C28" s="194" t="s">
        <v>2890</v>
      </c>
      <c r="D28" s="179" t="s">
        <v>2073</v>
      </c>
      <c r="E28" s="180">
        <v>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c r="S28" s="182" t="s">
        <v>878</v>
      </c>
      <c r="T28" s="183" t="s">
        <v>879</v>
      </c>
      <c r="U28" s="159">
        <v>0</v>
      </c>
      <c r="V28" s="159">
        <f>ROUND(E28*U28,2)</f>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73" t="s">
        <v>2891</v>
      </c>
      <c r="D29" s="274"/>
      <c r="E29" s="274"/>
      <c r="F29" s="274"/>
      <c r="G29" s="274"/>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3" x14ac:dyDescent="0.2">
      <c r="A30" s="155"/>
      <c r="B30" s="156"/>
      <c r="C30" s="264" t="s">
        <v>2892</v>
      </c>
      <c r="D30" s="265"/>
      <c r="E30" s="265"/>
      <c r="F30" s="265"/>
      <c r="G30" s="265"/>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264" t="s">
        <v>2893</v>
      </c>
      <c r="D31" s="265"/>
      <c r="E31" s="265"/>
      <c r="F31" s="265"/>
      <c r="G31" s="265"/>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300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2.5" outlineLevel="1" x14ac:dyDescent="0.2">
      <c r="A32" s="185">
        <v>3</v>
      </c>
      <c r="B32" s="186" t="s">
        <v>2513</v>
      </c>
      <c r="C32" s="198" t="s">
        <v>2894</v>
      </c>
      <c r="D32" s="187" t="s">
        <v>2442</v>
      </c>
      <c r="E32" s="188">
        <v>8</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c r="S32" s="190" t="s">
        <v>878</v>
      </c>
      <c r="T32" s="191" t="s">
        <v>879</v>
      </c>
      <c r="U32" s="159">
        <v>0</v>
      </c>
      <c r="V32" s="159">
        <f>ROUND(E32*U32,2)</f>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4</v>
      </c>
      <c r="B33" s="186" t="s">
        <v>2895</v>
      </c>
      <c r="C33" s="198" t="s">
        <v>2896</v>
      </c>
      <c r="D33" s="187" t="s">
        <v>2073</v>
      </c>
      <c r="E33" s="188">
        <v>2</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7">
        <v>5</v>
      </c>
      <c r="B34" s="178" t="s">
        <v>2897</v>
      </c>
      <c r="C34" s="194" t="s">
        <v>2898</v>
      </c>
      <c r="D34" s="179" t="s">
        <v>2073</v>
      </c>
      <c r="E34" s="180">
        <v>6</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c r="S34" s="182" t="s">
        <v>878</v>
      </c>
      <c r="T34" s="183" t="s">
        <v>879</v>
      </c>
      <c r="U34" s="159">
        <v>0</v>
      </c>
      <c r="V34" s="159">
        <f>ROUND(E34*U34,2)</f>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73" t="s">
        <v>2899</v>
      </c>
      <c r="D35" s="274"/>
      <c r="E35" s="274"/>
      <c r="F35" s="274"/>
      <c r="G35" s="274"/>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6</v>
      </c>
      <c r="B36" s="186" t="s">
        <v>2900</v>
      </c>
      <c r="C36" s="198" t="s">
        <v>2901</v>
      </c>
      <c r="D36" s="187" t="s">
        <v>2073</v>
      </c>
      <c r="E36" s="188">
        <v>5</v>
      </c>
      <c r="F36" s="189"/>
      <c r="G36" s="190">
        <f>ROUND(E36*F36,2)</f>
        <v>0</v>
      </c>
      <c r="H36" s="189"/>
      <c r="I36" s="190">
        <f>ROUND(E36*H36,2)</f>
        <v>0</v>
      </c>
      <c r="J36" s="189"/>
      <c r="K36" s="190">
        <f>ROUND(E36*J36,2)</f>
        <v>0</v>
      </c>
      <c r="L36" s="190">
        <v>21</v>
      </c>
      <c r="M36" s="190">
        <f>G36*(1+L36/100)</f>
        <v>0</v>
      </c>
      <c r="N36" s="188">
        <v>0</v>
      </c>
      <c r="O36" s="188">
        <f>ROUND(E36*N36,2)</f>
        <v>0</v>
      </c>
      <c r="P36" s="188">
        <v>0</v>
      </c>
      <c r="Q36" s="188">
        <f>ROUND(E36*P36,2)</f>
        <v>0</v>
      </c>
      <c r="R36" s="190"/>
      <c r="S36" s="190" t="s">
        <v>878</v>
      </c>
      <c r="T36" s="191" t="s">
        <v>879</v>
      </c>
      <c r="U36" s="159">
        <v>0</v>
      </c>
      <c r="V36" s="159">
        <f>ROUND(E36*U36,2)</f>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7</v>
      </c>
      <c r="B37" s="186" t="s">
        <v>2902</v>
      </c>
      <c r="C37" s="198" t="s">
        <v>2903</v>
      </c>
      <c r="D37" s="187" t="s">
        <v>2073</v>
      </c>
      <c r="E37" s="188">
        <v>4</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878</v>
      </c>
      <c r="T37" s="191" t="s">
        <v>879</v>
      </c>
      <c r="U37" s="159">
        <v>0</v>
      </c>
      <c r="V37" s="159">
        <f>ROUND(E37*U37,2)</f>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7">
        <v>8</v>
      </c>
      <c r="B38" s="178" t="s">
        <v>2904</v>
      </c>
      <c r="C38" s="194" t="s">
        <v>2905</v>
      </c>
      <c r="D38" s="179" t="s">
        <v>310</v>
      </c>
      <c r="E38" s="180">
        <v>30</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878</v>
      </c>
      <c r="T38" s="183" t="s">
        <v>879</v>
      </c>
      <c r="U38" s="159">
        <v>0</v>
      </c>
      <c r="V38" s="159">
        <f>ROUND(E38*U38,2)</f>
        <v>0</v>
      </c>
      <c r="W38" s="159"/>
      <c r="X38" s="159" t="s">
        <v>622</v>
      </c>
      <c r="Y38" s="159" t="s">
        <v>296</v>
      </c>
      <c r="Z38" s="148"/>
      <c r="AA38" s="148"/>
      <c r="AB38" s="148"/>
      <c r="AC38" s="148"/>
      <c r="AD38" s="148"/>
      <c r="AE38" s="148"/>
      <c r="AF38" s="148"/>
      <c r="AG38" s="148" t="s">
        <v>2728</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73" t="s">
        <v>2906</v>
      </c>
      <c r="D39" s="274"/>
      <c r="E39" s="274"/>
      <c r="F39" s="274"/>
      <c r="G39" s="274"/>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264" t="s">
        <v>2907</v>
      </c>
      <c r="D40" s="265"/>
      <c r="E40" s="265"/>
      <c r="F40" s="265"/>
      <c r="G40" s="265"/>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300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7">
        <v>9</v>
      </c>
      <c r="B41" s="178" t="s">
        <v>2525</v>
      </c>
      <c r="C41" s="194" t="s">
        <v>2908</v>
      </c>
      <c r="D41" s="179" t="s">
        <v>310</v>
      </c>
      <c r="E41" s="180">
        <v>22</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c r="S41" s="182" t="s">
        <v>878</v>
      </c>
      <c r="T41" s="183" t="s">
        <v>879</v>
      </c>
      <c r="U41" s="159">
        <v>0</v>
      </c>
      <c r="V41" s="159">
        <f>ROUND(E41*U41,2)</f>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273" t="s">
        <v>2909</v>
      </c>
      <c r="D42" s="274"/>
      <c r="E42" s="274"/>
      <c r="F42" s="274"/>
      <c r="G42" s="274"/>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264" t="s">
        <v>2907</v>
      </c>
      <c r="D43" s="265"/>
      <c r="E43" s="265"/>
      <c r="F43" s="265"/>
      <c r="G43" s="265"/>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300</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77">
        <v>10</v>
      </c>
      <c r="B44" s="178" t="s">
        <v>2910</v>
      </c>
      <c r="C44" s="194" t="s">
        <v>2911</v>
      </c>
      <c r="D44" s="179" t="s">
        <v>310</v>
      </c>
      <c r="E44" s="180">
        <v>35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622</v>
      </c>
      <c r="Y44" s="159" t="s">
        <v>296</v>
      </c>
      <c r="Z44" s="148"/>
      <c r="AA44" s="148"/>
      <c r="AB44" s="148"/>
      <c r="AC44" s="148"/>
      <c r="AD44" s="148"/>
      <c r="AE44" s="148"/>
      <c r="AF44" s="148"/>
      <c r="AG44" s="148" t="s">
        <v>2728</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73" t="s">
        <v>2906</v>
      </c>
      <c r="D45" s="274"/>
      <c r="E45" s="274"/>
      <c r="F45" s="274"/>
      <c r="G45" s="274"/>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3" x14ac:dyDescent="0.2">
      <c r="A46" s="155"/>
      <c r="B46" s="156"/>
      <c r="C46" s="264" t="s">
        <v>2907</v>
      </c>
      <c r="D46" s="265"/>
      <c r="E46" s="265"/>
      <c r="F46" s="265"/>
      <c r="G46" s="265"/>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77">
        <v>11</v>
      </c>
      <c r="B47" s="178" t="s">
        <v>2532</v>
      </c>
      <c r="C47" s="194" t="s">
        <v>2912</v>
      </c>
      <c r="D47" s="179" t="s">
        <v>310</v>
      </c>
      <c r="E47" s="180">
        <v>22</v>
      </c>
      <c r="F47" s="181"/>
      <c r="G47" s="182">
        <f>ROUND(E47*F47,2)</f>
        <v>0</v>
      </c>
      <c r="H47" s="181"/>
      <c r="I47" s="182">
        <f>ROUND(E47*H47,2)</f>
        <v>0</v>
      </c>
      <c r="J47" s="181"/>
      <c r="K47" s="182">
        <f>ROUND(E47*J47,2)</f>
        <v>0</v>
      </c>
      <c r="L47" s="182">
        <v>21</v>
      </c>
      <c r="M47" s="182">
        <f>G47*(1+L47/100)</f>
        <v>0</v>
      </c>
      <c r="N47" s="180">
        <v>0</v>
      </c>
      <c r="O47" s="180">
        <f>ROUND(E47*N47,2)</f>
        <v>0</v>
      </c>
      <c r="P47" s="180">
        <v>0</v>
      </c>
      <c r="Q47" s="180">
        <f>ROUND(E47*P47,2)</f>
        <v>0</v>
      </c>
      <c r="R47" s="182"/>
      <c r="S47" s="182" t="s">
        <v>878</v>
      </c>
      <c r="T47" s="183" t="s">
        <v>879</v>
      </c>
      <c r="U47" s="159">
        <v>0</v>
      </c>
      <c r="V47" s="159">
        <f>ROUND(E47*U47,2)</f>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273" t="s">
        <v>2909</v>
      </c>
      <c r="D48" s="274"/>
      <c r="E48" s="274"/>
      <c r="F48" s="274"/>
      <c r="G48" s="274"/>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300</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264" t="s">
        <v>2907</v>
      </c>
      <c r="D49" s="265"/>
      <c r="E49" s="265"/>
      <c r="F49" s="265"/>
      <c r="G49" s="265"/>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x14ac:dyDescent="0.2">
      <c r="A50" s="170" t="s">
        <v>288</v>
      </c>
      <c r="B50" s="171" t="s">
        <v>111</v>
      </c>
      <c r="C50" s="193" t="s">
        <v>113</v>
      </c>
      <c r="D50" s="172"/>
      <c r="E50" s="173"/>
      <c r="F50" s="174"/>
      <c r="G50" s="174">
        <f>SUMIF(AG51:AG57,"&lt;&gt;NOR",G51:G57)</f>
        <v>0</v>
      </c>
      <c r="H50" s="174"/>
      <c r="I50" s="174">
        <f>SUM(I51:I57)</f>
        <v>0</v>
      </c>
      <c r="J50" s="174"/>
      <c r="K50" s="174">
        <f>SUM(K51:K57)</f>
        <v>0</v>
      </c>
      <c r="L50" s="174"/>
      <c r="M50" s="174">
        <f>SUM(M51:M57)</f>
        <v>0</v>
      </c>
      <c r="N50" s="173"/>
      <c r="O50" s="173">
        <f>SUM(O51:O57)</f>
        <v>0</v>
      </c>
      <c r="P50" s="173"/>
      <c r="Q50" s="173">
        <f>SUM(Q51:Q57)</f>
        <v>0</v>
      </c>
      <c r="R50" s="174"/>
      <c r="S50" s="174"/>
      <c r="T50" s="175"/>
      <c r="U50" s="169"/>
      <c r="V50" s="169">
        <f>SUM(V51:V57)</f>
        <v>0</v>
      </c>
      <c r="W50" s="169"/>
      <c r="X50" s="169"/>
      <c r="Y50" s="169"/>
      <c r="AG50" t="s">
        <v>289</v>
      </c>
    </row>
    <row r="51" spans="1:60" outlineLevel="1" x14ac:dyDescent="0.2">
      <c r="A51" s="177">
        <v>12</v>
      </c>
      <c r="B51" s="178" t="s">
        <v>2913</v>
      </c>
      <c r="C51" s="194" t="s">
        <v>2914</v>
      </c>
      <c r="D51" s="179" t="s">
        <v>2073</v>
      </c>
      <c r="E51" s="180">
        <v>1</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c r="S51" s="182" t="s">
        <v>878</v>
      </c>
      <c r="T51" s="183" t="s">
        <v>879</v>
      </c>
      <c r="U51" s="159">
        <v>0</v>
      </c>
      <c r="V51" s="159">
        <f>ROUND(E51*U51,2)</f>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273" t="s">
        <v>2915</v>
      </c>
      <c r="D52" s="274"/>
      <c r="E52" s="274"/>
      <c r="F52" s="274"/>
      <c r="G52" s="274"/>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300</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264" t="s">
        <v>2916</v>
      </c>
      <c r="D53" s="265"/>
      <c r="E53" s="265"/>
      <c r="F53" s="265"/>
      <c r="G53" s="265"/>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13</v>
      </c>
      <c r="B54" s="186" t="s">
        <v>2917</v>
      </c>
      <c r="C54" s="198" t="s">
        <v>2918</v>
      </c>
      <c r="D54" s="187" t="s">
        <v>2073</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14</v>
      </c>
      <c r="B55" s="186" t="s">
        <v>2919</v>
      </c>
      <c r="C55" s="198" t="s">
        <v>2920</v>
      </c>
      <c r="D55" s="187" t="s">
        <v>2073</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15</v>
      </c>
      <c r="B56" s="186" t="s">
        <v>2921</v>
      </c>
      <c r="C56" s="198" t="s">
        <v>2922</v>
      </c>
      <c r="D56" s="187" t="s">
        <v>2442</v>
      </c>
      <c r="E56" s="188">
        <v>7</v>
      </c>
      <c r="F56" s="189"/>
      <c r="G56" s="190">
        <f>ROUND(E56*F56,2)</f>
        <v>0</v>
      </c>
      <c r="H56" s="189"/>
      <c r="I56" s="190">
        <f>ROUND(E56*H56,2)</f>
        <v>0</v>
      </c>
      <c r="J56" s="189"/>
      <c r="K56" s="190">
        <f>ROUND(E56*J56,2)</f>
        <v>0</v>
      </c>
      <c r="L56" s="190">
        <v>21</v>
      </c>
      <c r="M56" s="190">
        <f>G56*(1+L56/100)</f>
        <v>0</v>
      </c>
      <c r="N56" s="188">
        <v>0</v>
      </c>
      <c r="O56" s="188">
        <f>ROUND(E56*N56,2)</f>
        <v>0</v>
      </c>
      <c r="P56" s="188">
        <v>0</v>
      </c>
      <c r="Q56" s="188">
        <f>ROUND(E56*P56,2)</f>
        <v>0</v>
      </c>
      <c r="R56" s="190"/>
      <c r="S56" s="190" t="s">
        <v>878</v>
      </c>
      <c r="T56" s="191" t="s">
        <v>879</v>
      </c>
      <c r="U56" s="159">
        <v>0</v>
      </c>
      <c r="V56" s="159">
        <f>ROUND(E56*U56,2)</f>
        <v>0</v>
      </c>
      <c r="W56" s="159"/>
      <c r="X56" s="159" t="s">
        <v>622</v>
      </c>
      <c r="Y56" s="159" t="s">
        <v>296</v>
      </c>
      <c r="Z56" s="148"/>
      <c r="AA56" s="148"/>
      <c r="AB56" s="148"/>
      <c r="AC56" s="148"/>
      <c r="AD56" s="148"/>
      <c r="AE56" s="148"/>
      <c r="AF56" s="148"/>
      <c r="AG56" s="148" t="s">
        <v>2728</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16</v>
      </c>
      <c r="B57" s="186" t="s">
        <v>2545</v>
      </c>
      <c r="C57" s="198" t="s">
        <v>2923</v>
      </c>
      <c r="D57" s="187" t="s">
        <v>2442</v>
      </c>
      <c r="E57" s="188">
        <v>1</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5.5" x14ac:dyDescent="0.2">
      <c r="A58" s="170" t="s">
        <v>288</v>
      </c>
      <c r="B58" s="171" t="s">
        <v>114</v>
      </c>
      <c r="C58" s="193" t="s">
        <v>116</v>
      </c>
      <c r="D58" s="172"/>
      <c r="E58" s="173"/>
      <c r="F58" s="174"/>
      <c r="G58" s="174">
        <f>SUMIF(AG59:AG72,"&lt;&gt;NOR",G59:G72)</f>
        <v>0</v>
      </c>
      <c r="H58" s="174"/>
      <c r="I58" s="174">
        <f>SUM(I59:I72)</f>
        <v>0</v>
      </c>
      <c r="J58" s="174"/>
      <c r="K58" s="174">
        <f>SUM(K59:K72)</f>
        <v>0</v>
      </c>
      <c r="L58" s="174"/>
      <c r="M58" s="174">
        <f>SUM(M59:M72)</f>
        <v>0</v>
      </c>
      <c r="N58" s="173"/>
      <c r="O58" s="173">
        <f>SUM(O59:O72)</f>
        <v>0</v>
      </c>
      <c r="P58" s="173"/>
      <c r="Q58" s="173">
        <f>SUM(Q59:Q72)</f>
        <v>0</v>
      </c>
      <c r="R58" s="174"/>
      <c r="S58" s="174"/>
      <c r="T58" s="175"/>
      <c r="U58" s="169"/>
      <c r="V58" s="169">
        <f>SUM(V59:V72)</f>
        <v>0</v>
      </c>
      <c r="W58" s="169"/>
      <c r="X58" s="169"/>
      <c r="Y58" s="169"/>
      <c r="AG58" t="s">
        <v>289</v>
      </c>
    </row>
    <row r="59" spans="1:60" outlineLevel="1" x14ac:dyDescent="0.2">
      <c r="A59" s="177">
        <v>17</v>
      </c>
      <c r="B59" s="178" t="s">
        <v>2924</v>
      </c>
      <c r="C59" s="194" t="s">
        <v>2925</v>
      </c>
      <c r="D59" s="179" t="s">
        <v>2073</v>
      </c>
      <c r="E59" s="180">
        <v>1</v>
      </c>
      <c r="F59" s="181"/>
      <c r="G59" s="182">
        <f>ROUND(E59*F59,2)</f>
        <v>0</v>
      </c>
      <c r="H59" s="181"/>
      <c r="I59" s="182">
        <f>ROUND(E59*H59,2)</f>
        <v>0</v>
      </c>
      <c r="J59" s="181"/>
      <c r="K59" s="182">
        <f>ROUND(E59*J59,2)</f>
        <v>0</v>
      </c>
      <c r="L59" s="182">
        <v>21</v>
      </c>
      <c r="M59" s="182">
        <f>G59*(1+L59/100)</f>
        <v>0</v>
      </c>
      <c r="N59" s="180">
        <v>0</v>
      </c>
      <c r="O59" s="180">
        <f>ROUND(E59*N59,2)</f>
        <v>0</v>
      </c>
      <c r="P59" s="180">
        <v>0</v>
      </c>
      <c r="Q59" s="180">
        <f>ROUND(E59*P59,2)</f>
        <v>0</v>
      </c>
      <c r="R59" s="182"/>
      <c r="S59" s="182" t="s">
        <v>878</v>
      </c>
      <c r="T59" s="183" t="s">
        <v>879</v>
      </c>
      <c r="U59" s="159">
        <v>0</v>
      </c>
      <c r="V59" s="159">
        <f>ROUND(E59*U59,2)</f>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273" t="s">
        <v>2926</v>
      </c>
      <c r="D60" s="274"/>
      <c r="E60" s="274"/>
      <c r="F60" s="274"/>
      <c r="G60" s="274"/>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300</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264" t="s">
        <v>2927</v>
      </c>
      <c r="D61" s="265"/>
      <c r="E61" s="265"/>
      <c r="F61" s="265"/>
      <c r="G61" s="265"/>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18</v>
      </c>
      <c r="B62" s="186" t="s">
        <v>2075</v>
      </c>
      <c r="C62" s="198" t="s">
        <v>2928</v>
      </c>
      <c r="D62" s="187" t="s">
        <v>2073</v>
      </c>
      <c r="E62" s="188">
        <v>2</v>
      </c>
      <c r="F62" s="189"/>
      <c r="G62" s="190">
        <f t="shared" ref="G62:G72" si="0">ROUND(E62*F62,2)</f>
        <v>0</v>
      </c>
      <c r="H62" s="189"/>
      <c r="I62" s="190">
        <f t="shared" ref="I62:I72" si="1">ROUND(E62*H62,2)</f>
        <v>0</v>
      </c>
      <c r="J62" s="189"/>
      <c r="K62" s="190">
        <f t="shared" ref="K62:K72" si="2">ROUND(E62*J62,2)</f>
        <v>0</v>
      </c>
      <c r="L62" s="190">
        <v>21</v>
      </c>
      <c r="M62" s="190">
        <f t="shared" ref="M62:M72" si="3">G62*(1+L62/100)</f>
        <v>0</v>
      </c>
      <c r="N62" s="188">
        <v>0</v>
      </c>
      <c r="O62" s="188">
        <f t="shared" ref="O62:O72" si="4">ROUND(E62*N62,2)</f>
        <v>0</v>
      </c>
      <c r="P62" s="188">
        <v>0</v>
      </c>
      <c r="Q62" s="188">
        <f t="shared" ref="Q62:Q72" si="5">ROUND(E62*P62,2)</f>
        <v>0</v>
      </c>
      <c r="R62" s="190"/>
      <c r="S62" s="190" t="s">
        <v>878</v>
      </c>
      <c r="T62" s="191" t="s">
        <v>879</v>
      </c>
      <c r="U62" s="159">
        <v>0</v>
      </c>
      <c r="V62" s="159">
        <f t="shared" ref="V62:V72" si="6">ROUND(E62*U62,2)</f>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19</v>
      </c>
      <c r="B63" s="186" t="s">
        <v>2077</v>
      </c>
      <c r="C63" s="198" t="s">
        <v>2929</v>
      </c>
      <c r="D63" s="187" t="s">
        <v>2073</v>
      </c>
      <c r="E63" s="188">
        <v>1</v>
      </c>
      <c r="F63" s="189"/>
      <c r="G63" s="190">
        <f t="shared" si="0"/>
        <v>0</v>
      </c>
      <c r="H63" s="189"/>
      <c r="I63" s="190">
        <f t="shared" si="1"/>
        <v>0</v>
      </c>
      <c r="J63" s="189"/>
      <c r="K63" s="190">
        <f t="shared" si="2"/>
        <v>0</v>
      </c>
      <c r="L63" s="190">
        <v>21</v>
      </c>
      <c r="M63" s="190">
        <f t="shared" si="3"/>
        <v>0</v>
      </c>
      <c r="N63" s="188">
        <v>0</v>
      </c>
      <c r="O63" s="188">
        <f t="shared" si="4"/>
        <v>0</v>
      </c>
      <c r="P63" s="188">
        <v>0</v>
      </c>
      <c r="Q63" s="188">
        <f t="shared" si="5"/>
        <v>0</v>
      </c>
      <c r="R63" s="190"/>
      <c r="S63" s="190" t="s">
        <v>878</v>
      </c>
      <c r="T63" s="191" t="s">
        <v>879</v>
      </c>
      <c r="U63" s="159">
        <v>0</v>
      </c>
      <c r="V63" s="159">
        <f t="shared" si="6"/>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20</v>
      </c>
      <c r="B64" s="186" t="s">
        <v>2930</v>
      </c>
      <c r="C64" s="198" t="s">
        <v>2931</v>
      </c>
      <c r="D64" s="187" t="s">
        <v>2073</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21</v>
      </c>
      <c r="B65" s="186" t="s">
        <v>2932</v>
      </c>
      <c r="C65" s="198" t="s">
        <v>2933</v>
      </c>
      <c r="D65" s="187" t="s">
        <v>2073</v>
      </c>
      <c r="E65" s="188">
        <v>7</v>
      </c>
      <c r="F65" s="189"/>
      <c r="G65" s="190">
        <f t="shared" si="0"/>
        <v>0</v>
      </c>
      <c r="H65" s="189"/>
      <c r="I65" s="190">
        <f t="shared" si="1"/>
        <v>0</v>
      </c>
      <c r="J65" s="189"/>
      <c r="K65" s="190">
        <f t="shared" si="2"/>
        <v>0</v>
      </c>
      <c r="L65" s="190">
        <v>21</v>
      </c>
      <c r="M65" s="190">
        <f t="shared" si="3"/>
        <v>0</v>
      </c>
      <c r="N65" s="188">
        <v>0</v>
      </c>
      <c r="O65" s="188">
        <f t="shared" si="4"/>
        <v>0</v>
      </c>
      <c r="P65" s="188">
        <v>0</v>
      </c>
      <c r="Q65" s="188">
        <f t="shared" si="5"/>
        <v>0</v>
      </c>
      <c r="R65" s="190"/>
      <c r="S65" s="190" t="s">
        <v>878</v>
      </c>
      <c r="T65" s="191" t="s">
        <v>879</v>
      </c>
      <c r="U65" s="159">
        <v>0</v>
      </c>
      <c r="V65" s="159">
        <f t="shared" si="6"/>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22</v>
      </c>
      <c r="B66" s="186" t="s">
        <v>2934</v>
      </c>
      <c r="C66" s="198" t="s">
        <v>2935</v>
      </c>
      <c r="D66" s="187" t="s">
        <v>2442</v>
      </c>
      <c r="E66" s="188">
        <v>20</v>
      </c>
      <c r="F66" s="189"/>
      <c r="G66" s="190">
        <f t="shared" si="0"/>
        <v>0</v>
      </c>
      <c r="H66" s="189"/>
      <c r="I66" s="190">
        <f t="shared" si="1"/>
        <v>0</v>
      </c>
      <c r="J66" s="189"/>
      <c r="K66" s="190">
        <f t="shared" si="2"/>
        <v>0</v>
      </c>
      <c r="L66" s="190">
        <v>21</v>
      </c>
      <c r="M66" s="190">
        <f t="shared" si="3"/>
        <v>0</v>
      </c>
      <c r="N66" s="188">
        <v>0</v>
      </c>
      <c r="O66" s="188">
        <f t="shared" si="4"/>
        <v>0</v>
      </c>
      <c r="P66" s="188">
        <v>0</v>
      </c>
      <c r="Q66" s="188">
        <f t="shared" si="5"/>
        <v>0</v>
      </c>
      <c r="R66" s="190"/>
      <c r="S66" s="190" t="s">
        <v>878</v>
      </c>
      <c r="T66" s="191" t="s">
        <v>879</v>
      </c>
      <c r="U66" s="159">
        <v>0</v>
      </c>
      <c r="V66" s="159">
        <f t="shared" si="6"/>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23</v>
      </c>
      <c r="B67" s="186" t="s">
        <v>2936</v>
      </c>
      <c r="C67" s="198" t="s">
        <v>2920</v>
      </c>
      <c r="D67" s="187" t="s">
        <v>2073</v>
      </c>
      <c r="E67" s="188">
        <v>6</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24</v>
      </c>
      <c r="B68" s="186" t="s">
        <v>2937</v>
      </c>
      <c r="C68" s="198" t="s">
        <v>2938</v>
      </c>
      <c r="D68" s="187" t="s">
        <v>2442</v>
      </c>
      <c r="E68" s="188">
        <v>15</v>
      </c>
      <c r="F68" s="189"/>
      <c r="G68" s="190">
        <f t="shared" si="0"/>
        <v>0</v>
      </c>
      <c r="H68" s="189"/>
      <c r="I68" s="190">
        <f t="shared" si="1"/>
        <v>0</v>
      </c>
      <c r="J68" s="189"/>
      <c r="K68" s="190">
        <f t="shared" si="2"/>
        <v>0</v>
      </c>
      <c r="L68" s="190">
        <v>21</v>
      </c>
      <c r="M68" s="190">
        <f t="shared" si="3"/>
        <v>0</v>
      </c>
      <c r="N68" s="188">
        <v>0</v>
      </c>
      <c r="O68" s="188">
        <f t="shared" si="4"/>
        <v>0</v>
      </c>
      <c r="P68" s="188">
        <v>0</v>
      </c>
      <c r="Q68" s="188">
        <f t="shared" si="5"/>
        <v>0</v>
      </c>
      <c r="R68" s="190"/>
      <c r="S68" s="190" t="s">
        <v>878</v>
      </c>
      <c r="T68" s="191" t="s">
        <v>879</v>
      </c>
      <c r="U68" s="159">
        <v>0</v>
      </c>
      <c r="V68" s="159">
        <f t="shared" si="6"/>
        <v>0</v>
      </c>
      <c r="W68" s="159"/>
      <c r="X68" s="159" t="s">
        <v>622</v>
      </c>
      <c r="Y68" s="159" t="s">
        <v>296</v>
      </c>
      <c r="Z68" s="148"/>
      <c r="AA68" s="148"/>
      <c r="AB68" s="148"/>
      <c r="AC68" s="148"/>
      <c r="AD68" s="148"/>
      <c r="AE68" s="148"/>
      <c r="AF68" s="148"/>
      <c r="AG68" s="148" t="s">
        <v>2728</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25</v>
      </c>
      <c r="B69" s="186" t="s">
        <v>2716</v>
      </c>
      <c r="C69" s="198" t="s">
        <v>2939</v>
      </c>
      <c r="D69" s="187" t="s">
        <v>2073</v>
      </c>
      <c r="E69" s="188">
        <v>4</v>
      </c>
      <c r="F69" s="189"/>
      <c r="G69" s="190">
        <f t="shared" si="0"/>
        <v>0</v>
      </c>
      <c r="H69" s="189"/>
      <c r="I69" s="190">
        <f t="shared" si="1"/>
        <v>0</v>
      </c>
      <c r="J69" s="189"/>
      <c r="K69" s="190">
        <f t="shared" si="2"/>
        <v>0</v>
      </c>
      <c r="L69" s="190">
        <v>21</v>
      </c>
      <c r="M69" s="190">
        <f t="shared" si="3"/>
        <v>0</v>
      </c>
      <c r="N69" s="188">
        <v>0</v>
      </c>
      <c r="O69" s="188">
        <f t="shared" si="4"/>
        <v>0</v>
      </c>
      <c r="P69" s="188">
        <v>0</v>
      </c>
      <c r="Q69" s="188">
        <f t="shared" si="5"/>
        <v>0</v>
      </c>
      <c r="R69" s="190"/>
      <c r="S69" s="190" t="s">
        <v>878</v>
      </c>
      <c r="T69" s="191" t="s">
        <v>879</v>
      </c>
      <c r="U69" s="159">
        <v>0</v>
      </c>
      <c r="V69" s="159">
        <f t="shared" si="6"/>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26</v>
      </c>
      <c r="B70" s="186" t="s">
        <v>2717</v>
      </c>
      <c r="C70" s="198" t="s">
        <v>2940</v>
      </c>
      <c r="D70" s="187" t="s">
        <v>2073</v>
      </c>
      <c r="E70" s="188">
        <v>1</v>
      </c>
      <c r="F70" s="189"/>
      <c r="G70" s="190">
        <f t="shared" si="0"/>
        <v>0</v>
      </c>
      <c r="H70" s="189"/>
      <c r="I70" s="190">
        <f t="shared" si="1"/>
        <v>0</v>
      </c>
      <c r="J70" s="189"/>
      <c r="K70" s="190">
        <f t="shared" si="2"/>
        <v>0</v>
      </c>
      <c r="L70" s="190">
        <v>21</v>
      </c>
      <c r="M70" s="190">
        <f t="shared" si="3"/>
        <v>0</v>
      </c>
      <c r="N70" s="188">
        <v>0</v>
      </c>
      <c r="O70" s="188">
        <f t="shared" si="4"/>
        <v>0</v>
      </c>
      <c r="P70" s="188">
        <v>0</v>
      </c>
      <c r="Q70" s="188">
        <f t="shared" si="5"/>
        <v>0</v>
      </c>
      <c r="R70" s="190"/>
      <c r="S70" s="190" t="s">
        <v>878</v>
      </c>
      <c r="T70" s="191" t="s">
        <v>879</v>
      </c>
      <c r="U70" s="159">
        <v>0</v>
      </c>
      <c r="V70" s="159">
        <f t="shared" si="6"/>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27</v>
      </c>
      <c r="B71" s="186" t="s">
        <v>2569</v>
      </c>
      <c r="C71" s="198" t="s">
        <v>2941</v>
      </c>
      <c r="D71" s="187" t="s">
        <v>2073</v>
      </c>
      <c r="E71" s="188">
        <v>10</v>
      </c>
      <c r="F71" s="189"/>
      <c r="G71" s="190">
        <f t="shared" si="0"/>
        <v>0</v>
      </c>
      <c r="H71" s="189"/>
      <c r="I71" s="190">
        <f t="shared" si="1"/>
        <v>0</v>
      </c>
      <c r="J71" s="189"/>
      <c r="K71" s="190">
        <f t="shared" si="2"/>
        <v>0</v>
      </c>
      <c r="L71" s="190">
        <v>21</v>
      </c>
      <c r="M71" s="190">
        <f t="shared" si="3"/>
        <v>0</v>
      </c>
      <c r="N71" s="188">
        <v>0</v>
      </c>
      <c r="O71" s="188">
        <f t="shared" si="4"/>
        <v>0</v>
      </c>
      <c r="P71" s="188">
        <v>0</v>
      </c>
      <c r="Q71" s="188">
        <f t="shared" si="5"/>
        <v>0</v>
      </c>
      <c r="R71" s="190"/>
      <c r="S71" s="190" t="s">
        <v>878</v>
      </c>
      <c r="T71" s="191" t="s">
        <v>879</v>
      </c>
      <c r="U71" s="159">
        <v>0</v>
      </c>
      <c r="V71" s="159">
        <f t="shared" si="6"/>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28</v>
      </c>
      <c r="B72" s="186" t="s">
        <v>2571</v>
      </c>
      <c r="C72" s="198" t="s">
        <v>2923</v>
      </c>
      <c r="D72" s="187" t="s">
        <v>2442</v>
      </c>
      <c r="E72" s="188">
        <v>1</v>
      </c>
      <c r="F72" s="189"/>
      <c r="G72" s="190">
        <f t="shared" si="0"/>
        <v>0</v>
      </c>
      <c r="H72" s="189"/>
      <c r="I72" s="190">
        <f t="shared" si="1"/>
        <v>0</v>
      </c>
      <c r="J72" s="189"/>
      <c r="K72" s="190">
        <f t="shared" si="2"/>
        <v>0</v>
      </c>
      <c r="L72" s="190">
        <v>21</v>
      </c>
      <c r="M72" s="190">
        <f t="shared" si="3"/>
        <v>0</v>
      </c>
      <c r="N72" s="188">
        <v>0</v>
      </c>
      <c r="O72" s="188">
        <f t="shared" si="4"/>
        <v>0</v>
      </c>
      <c r="P72" s="188">
        <v>0</v>
      </c>
      <c r="Q72" s="188">
        <f t="shared" si="5"/>
        <v>0</v>
      </c>
      <c r="R72" s="190"/>
      <c r="S72" s="190" t="s">
        <v>878</v>
      </c>
      <c r="T72" s="191" t="s">
        <v>879</v>
      </c>
      <c r="U72" s="159">
        <v>0</v>
      </c>
      <c r="V72" s="159">
        <f t="shared" si="6"/>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x14ac:dyDescent="0.2">
      <c r="A73" s="170" t="s">
        <v>288</v>
      </c>
      <c r="B73" s="171" t="s">
        <v>117</v>
      </c>
      <c r="C73" s="193" t="s">
        <v>119</v>
      </c>
      <c r="D73" s="172"/>
      <c r="E73" s="173"/>
      <c r="F73" s="174"/>
      <c r="G73" s="174">
        <f>SUMIF(AG74:AG77,"&lt;&gt;NOR",G74:G77)</f>
        <v>0</v>
      </c>
      <c r="H73" s="174"/>
      <c r="I73" s="174">
        <f>SUM(I74:I77)</f>
        <v>0</v>
      </c>
      <c r="J73" s="174"/>
      <c r="K73" s="174">
        <f>SUM(K74:K77)</f>
        <v>0</v>
      </c>
      <c r="L73" s="174"/>
      <c r="M73" s="174">
        <f>SUM(M74:M77)</f>
        <v>0</v>
      </c>
      <c r="N73" s="173"/>
      <c r="O73" s="173">
        <f>SUM(O74:O77)</f>
        <v>0</v>
      </c>
      <c r="P73" s="173"/>
      <c r="Q73" s="173">
        <f>SUM(Q74:Q77)</f>
        <v>0</v>
      </c>
      <c r="R73" s="174"/>
      <c r="S73" s="174"/>
      <c r="T73" s="175"/>
      <c r="U73" s="169"/>
      <c r="V73" s="169">
        <f>SUM(V74:V77)</f>
        <v>0</v>
      </c>
      <c r="W73" s="169"/>
      <c r="X73" s="169"/>
      <c r="Y73" s="169"/>
      <c r="AG73" t="s">
        <v>289</v>
      </c>
    </row>
    <row r="74" spans="1:60" ht="22.5" outlineLevel="1" x14ac:dyDescent="0.2">
      <c r="A74" s="185">
        <v>29</v>
      </c>
      <c r="B74" s="186" t="s">
        <v>2942</v>
      </c>
      <c r="C74" s="198" t="s">
        <v>2943</v>
      </c>
      <c r="D74" s="187" t="s">
        <v>2073</v>
      </c>
      <c r="E74" s="188">
        <v>2</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878</v>
      </c>
      <c r="T74" s="191" t="s">
        <v>879</v>
      </c>
      <c r="U74" s="159">
        <v>0</v>
      </c>
      <c r="V74" s="159">
        <f>ROUND(E74*U74,2)</f>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30</v>
      </c>
      <c r="B75" s="186" t="s">
        <v>2944</v>
      </c>
      <c r="C75" s="198" t="s">
        <v>2945</v>
      </c>
      <c r="D75" s="187" t="s">
        <v>2073</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31</v>
      </c>
      <c r="B76" s="186" t="s">
        <v>2946</v>
      </c>
      <c r="C76" s="198" t="s">
        <v>2947</v>
      </c>
      <c r="D76" s="187" t="s">
        <v>2073</v>
      </c>
      <c r="E76" s="188">
        <v>2</v>
      </c>
      <c r="F76" s="189"/>
      <c r="G76" s="190">
        <f>ROUND(E76*F76,2)</f>
        <v>0</v>
      </c>
      <c r="H76" s="189"/>
      <c r="I76" s="190">
        <f>ROUND(E76*H76,2)</f>
        <v>0</v>
      </c>
      <c r="J76" s="189"/>
      <c r="K76" s="190">
        <f>ROUND(E76*J76,2)</f>
        <v>0</v>
      </c>
      <c r="L76" s="190">
        <v>21</v>
      </c>
      <c r="M76" s="190">
        <f>G76*(1+L76/100)</f>
        <v>0</v>
      </c>
      <c r="N76" s="188">
        <v>0</v>
      </c>
      <c r="O76" s="188">
        <f>ROUND(E76*N76,2)</f>
        <v>0</v>
      </c>
      <c r="P76" s="188">
        <v>0</v>
      </c>
      <c r="Q76" s="188">
        <f>ROUND(E76*P76,2)</f>
        <v>0</v>
      </c>
      <c r="R76" s="190"/>
      <c r="S76" s="190" t="s">
        <v>878</v>
      </c>
      <c r="T76" s="191" t="s">
        <v>879</v>
      </c>
      <c r="U76" s="159">
        <v>0</v>
      </c>
      <c r="V76" s="159">
        <f>ROUND(E76*U76,2)</f>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32</v>
      </c>
      <c r="B77" s="186" t="s">
        <v>2948</v>
      </c>
      <c r="C77" s="198" t="s">
        <v>2949</v>
      </c>
      <c r="D77" s="187" t="s">
        <v>2442</v>
      </c>
      <c r="E77" s="188">
        <v>1</v>
      </c>
      <c r="F77" s="189"/>
      <c r="G77" s="190">
        <f>ROUND(E77*F77,2)</f>
        <v>0</v>
      </c>
      <c r="H77" s="189"/>
      <c r="I77" s="190">
        <f>ROUND(E77*H77,2)</f>
        <v>0</v>
      </c>
      <c r="J77" s="189"/>
      <c r="K77" s="190">
        <f>ROUND(E77*J77,2)</f>
        <v>0</v>
      </c>
      <c r="L77" s="190">
        <v>21</v>
      </c>
      <c r="M77" s="190">
        <f>G77*(1+L77/100)</f>
        <v>0</v>
      </c>
      <c r="N77" s="188">
        <v>0</v>
      </c>
      <c r="O77" s="188">
        <f>ROUND(E77*N77,2)</f>
        <v>0</v>
      </c>
      <c r="P77" s="188">
        <v>0</v>
      </c>
      <c r="Q77" s="188">
        <f>ROUND(E77*P77,2)</f>
        <v>0</v>
      </c>
      <c r="R77" s="190"/>
      <c r="S77" s="190" t="s">
        <v>878</v>
      </c>
      <c r="T77" s="191" t="s">
        <v>879</v>
      </c>
      <c r="U77" s="159">
        <v>0</v>
      </c>
      <c r="V77" s="159">
        <f>ROUND(E77*U77,2)</f>
        <v>0</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5.5" x14ac:dyDescent="0.2">
      <c r="A78" s="170" t="s">
        <v>288</v>
      </c>
      <c r="B78" s="171" t="s">
        <v>120</v>
      </c>
      <c r="C78" s="193" t="s">
        <v>123</v>
      </c>
      <c r="D78" s="172"/>
      <c r="E78" s="173"/>
      <c r="F78" s="174"/>
      <c r="G78" s="174">
        <f>SUMIF(AG79:AG92,"&lt;&gt;NOR",G79:G92)</f>
        <v>0</v>
      </c>
      <c r="H78" s="174"/>
      <c r="I78" s="174">
        <f>SUM(I79:I92)</f>
        <v>0</v>
      </c>
      <c r="J78" s="174"/>
      <c r="K78" s="174">
        <f>SUM(K79:K92)</f>
        <v>0</v>
      </c>
      <c r="L78" s="174"/>
      <c r="M78" s="174">
        <f>SUM(M79:M92)</f>
        <v>0</v>
      </c>
      <c r="N78" s="173"/>
      <c r="O78" s="173">
        <f>SUM(O79:O92)</f>
        <v>0</v>
      </c>
      <c r="P78" s="173"/>
      <c r="Q78" s="173">
        <f>SUM(Q79:Q92)</f>
        <v>0</v>
      </c>
      <c r="R78" s="174"/>
      <c r="S78" s="174"/>
      <c r="T78" s="175"/>
      <c r="U78" s="169"/>
      <c r="V78" s="169">
        <f>SUM(V79:V92)</f>
        <v>0</v>
      </c>
      <c r="W78" s="169"/>
      <c r="X78" s="169"/>
      <c r="Y78" s="169"/>
      <c r="AG78" t="s">
        <v>289</v>
      </c>
    </row>
    <row r="79" spans="1:60" outlineLevel="1" x14ac:dyDescent="0.2">
      <c r="A79" s="177">
        <v>33</v>
      </c>
      <c r="B79" s="178" t="s">
        <v>2950</v>
      </c>
      <c r="C79" s="194" t="s">
        <v>2925</v>
      </c>
      <c r="D79" s="179" t="s">
        <v>2073</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878</v>
      </c>
      <c r="T79" s="183" t="s">
        <v>879</v>
      </c>
      <c r="U79" s="159">
        <v>0</v>
      </c>
      <c r="V79" s="159">
        <f>ROUND(E79*U79,2)</f>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73" t="s">
        <v>2951</v>
      </c>
      <c r="D80" s="274"/>
      <c r="E80" s="274"/>
      <c r="F80" s="274"/>
      <c r="G80" s="274"/>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3" x14ac:dyDescent="0.2">
      <c r="A81" s="155"/>
      <c r="B81" s="156"/>
      <c r="C81" s="264" t="s">
        <v>2927</v>
      </c>
      <c r="D81" s="265"/>
      <c r="E81" s="265"/>
      <c r="F81" s="265"/>
      <c r="G81" s="265"/>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300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34</v>
      </c>
      <c r="B82" s="186" t="s">
        <v>2108</v>
      </c>
      <c r="C82" s="198" t="s">
        <v>2928</v>
      </c>
      <c r="D82" s="187" t="s">
        <v>2073</v>
      </c>
      <c r="E82" s="188">
        <v>2</v>
      </c>
      <c r="F82" s="189"/>
      <c r="G82" s="190">
        <f t="shared" ref="G82:G92" si="7">ROUND(E82*F82,2)</f>
        <v>0</v>
      </c>
      <c r="H82" s="189"/>
      <c r="I82" s="190">
        <f t="shared" ref="I82:I92" si="8">ROUND(E82*H82,2)</f>
        <v>0</v>
      </c>
      <c r="J82" s="189"/>
      <c r="K82" s="190">
        <f t="shared" ref="K82:K92" si="9">ROUND(E82*J82,2)</f>
        <v>0</v>
      </c>
      <c r="L82" s="190">
        <v>21</v>
      </c>
      <c r="M82" s="190">
        <f t="shared" ref="M82:M92" si="10">G82*(1+L82/100)</f>
        <v>0</v>
      </c>
      <c r="N82" s="188">
        <v>0</v>
      </c>
      <c r="O82" s="188">
        <f t="shared" ref="O82:O92" si="11">ROUND(E82*N82,2)</f>
        <v>0</v>
      </c>
      <c r="P82" s="188">
        <v>0</v>
      </c>
      <c r="Q82" s="188">
        <f t="shared" ref="Q82:Q92" si="12">ROUND(E82*P82,2)</f>
        <v>0</v>
      </c>
      <c r="R82" s="190"/>
      <c r="S82" s="190" t="s">
        <v>878</v>
      </c>
      <c r="T82" s="191" t="s">
        <v>879</v>
      </c>
      <c r="U82" s="159">
        <v>0</v>
      </c>
      <c r="V82" s="159">
        <f t="shared" ref="V82:V92" si="13">ROUND(E82*U82,2)</f>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35</v>
      </c>
      <c r="B83" s="186" t="s">
        <v>2110</v>
      </c>
      <c r="C83" s="198" t="s">
        <v>2929</v>
      </c>
      <c r="D83" s="187" t="s">
        <v>2073</v>
      </c>
      <c r="E83" s="188">
        <v>1</v>
      </c>
      <c r="F83" s="189"/>
      <c r="G83" s="190">
        <f t="shared" si="7"/>
        <v>0</v>
      </c>
      <c r="H83" s="189"/>
      <c r="I83" s="190">
        <f t="shared" si="8"/>
        <v>0</v>
      </c>
      <c r="J83" s="189"/>
      <c r="K83" s="190">
        <f t="shared" si="9"/>
        <v>0</v>
      </c>
      <c r="L83" s="190">
        <v>21</v>
      </c>
      <c r="M83" s="190">
        <f t="shared" si="10"/>
        <v>0</v>
      </c>
      <c r="N83" s="188">
        <v>0</v>
      </c>
      <c r="O83" s="188">
        <f t="shared" si="11"/>
        <v>0</v>
      </c>
      <c r="P83" s="188">
        <v>0</v>
      </c>
      <c r="Q83" s="188">
        <f t="shared" si="12"/>
        <v>0</v>
      </c>
      <c r="R83" s="190"/>
      <c r="S83" s="190" t="s">
        <v>878</v>
      </c>
      <c r="T83" s="191" t="s">
        <v>879</v>
      </c>
      <c r="U83" s="159">
        <v>0</v>
      </c>
      <c r="V83" s="159">
        <f t="shared" si="13"/>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36</v>
      </c>
      <c r="B84" s="186" t="s">
        <v>2952</v>
      </c>
      <c r="C84" s="198" t="s">
        <v>2931</v>
      </c>
      <c r="D84" s="187" t="s">
        <v>2073</v>
      </c>
      <c r="E84" s="188">
        <v>1</v>
      </c>
      <c r="F84" s="189"/>
      <c r="G84" s="190">
        <f t="shared" si="7"/>
        <v>0</v>
      </c>
      <c r="H84" s="189"/>
      <c r="I84" s="190">
        <f t="shared" si="8"/>
        <v>0</v>
      </c>
      <c r="J84" s="189"/>
      <c r="K84" s="190">
        <f t="shared" si="9"/>
        <v>0</v>
      </c>
      <c r="L84" s="190">
        <v>21</v>
      </c>
      <c r="M84" s="190">
        <f t="shared" si="10"/>
        <v>0</v>
      </c>
      <c r="N84" s="188">
        <v>0</v>
      </c>
      <c r="O84" s="188">
        <f t="shared" si="11"/>
        <v>0</v>
      </c>
      <c r="P84" s="188">
        <v>0</v>
      </c>
      <c r="Q84" s="188">
        <f t="shared" si="12"/>
        <v>0</v>
      </c>
      <c r="R84" s="190"/>
      <c r="S84" s="190" t="s">
        <v>878</v>
      </c>
      <c r="T84" s="191" t="s">
        <v>879</v>
      </c>
      <c r="U84" s="159">
        <v>0</v>
      </c>
      <c r="V84" s="159">
        <f t="shared" si="13"/>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37</v>
      </c>
      <c r="B85" s="186" t="s">
        <v>2953</v>
      </c>
      <c r="C85" s="198" t="s">
        <v>2933</v>
      </c>
      <c r="D85" s="187" t="s">
        <v>2073</v>
      </c>
      <c r="E85" s="188">
        <v>4</v>
      </c>
      <c r="F85" s="189"/>
      <c r="G85" s="190">
        <f t="shared" si="7"/>
        <v>0</v>
      </c>
      <c r="H85" s="189"/>
      <c r="I85" s="190">
        <f t="shared" si="8"/>
        <v>0</v>
      </c>
      <c r="J85" s="189"/>
      <c r="K85" s="190">
        <f t="shared" si="9"/>
        <v>0</v>
      </c>
      <c r="L85" s="190">
        <v>21</v>
      </c>
      <c r="M85" s="190">
        <f t="shared" si="10"/>
        <v>0</v>
      </c>
      <c r="N85" s="188">
        <v>0</v>
      </c>
      <c r="O85" s="188">
        <f t="shared" si="11"/>
        <v>0</v>
      </c>
      <c r="P85" s="188">
        <v>0</v>
      </c>
      <c r="Q85" s="188">
        <f t="shared" si="12"/>
        <v>0</v>
      </c>
      <c r="R85" s="190"/>
      <c r="S85" s="190" t="s">
        <v>878</v>
      </c>
      <c r="T85" s="191" t="s">
        <v>879</v>
      </c>
      <c r="U85" s="159">
        <v>0</v>
      </c>
      <c r="V85" s="159">
        <f t="shared" si="13"/>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38</v>
      </c>
      <c r="B86" s="186" t="s">
        <v>2954</v>
      </c>
      <c r="C86" s="198" t="s">
        <v>2935</v>
      </c>
      <c r="D86" s="187" t="s">
        <v>2442</v>
      </c>
      <c r="E86" s="188">
        <v>10</v>
      </c>
      <c r="F86" s="189"/>
      <c r="G86" s="190">
        <f t="shared" si="7"/>
        <v>0</v>
      </c>
      <c r="H86" s="189"/>
      <c r="I86" s="190">
        <f t="shared" si="8"/>
        <v>0</v>
      </c>
      <c r="J86" s="189"/>
      <c r="K86" s="190">
        <f t="shared" si="9"/>
        <v>0</v>
      </c>
      <c r="L86" s="190">
        <v>21</v>
      </c>
      <c r="M86" s="190">
        <f t="shared" si="10"/>
        <v>0</v>
      </c>
      <c r="N86" s="188">
        <v>0</v>
      </c>
      <c r="O86" s="188">
        <f t="shared" si="11"/>
        <v>0</v>
      </c>
      <c r="P86" s="188">
        <v>0</v>
      </c>
      <c r="Q86" s="188">
        <f t="shared" si="12"/>
        <v>0</v>
      </c>
      <c r="R86" s="190"/>
      <c r="S86" s="190" t="s">
        <v>878</v>
      </c>
      <c r="T86" s="191" t="s">
        <v>879</v>
      </c>
      <c r="U86" s="159">
        <v>0</v>
      </c>
      <c r="V86" s="159">
        <f t="shared" si="13"/>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39</v>
      </c>
      <c r="B87" s="186" t="s">
        <v>2955</v>
      </c>
      <c r="C87" s="198" t="s">
        <v>2920</v>
      </c>
      <c r="D87" s="187" t="s">
        <v>2073</v>
      </c>
      <c r="E87" s="188">
        <v>2</v>
      </c>
      <c r="F87" s="189"/>
      <c r="G87" s="190">
        <f t="shared" si="7"/>
        <v>0</v>
      </c>
      <c r="H87" s="189"/>
      <c r="I87" s="190">
        <f t="shared" si="8"/>
        <v>0</v>
      </c>
      <c r="J87" s="189"/>
      <c r="K87" s="190">
        <f t="shared" si="9"/>
        <v>0</v>
      </c>
      <c r="L87" s="190">
        <v>21</v>
      </c>
      <c r="M87" s="190">
        <f t="shared" si="10"/>
        <v>0</v>
      </c>
      <c r="N87" s="188">
        <v>0</v>
      </c>
      <c r="O87" s="188">
        <f t="shared" si="11"/>
        <v>0</v>
      </c>
      <c r="P87" s="188">
        <v>0</v>
      </c>
      <c r="Q87" s="188">
        <f t="shared" si="12"/>
        <v>0</v>
      </c>
      <c r="R87" s="190"/>
      <c r="S87" s="190" t="s">
        <v>878</v>
      </c>
      <c r="T87" s="191" t="s">
        <v>879</v>
      </c>
      <c r="U87" s="159">
        <v>0</v>
      </c>
      <c r="V87" s="159">
        <f t="shared" si="13"/>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40</v>
      </c>
      <c r="B88" s="186" t="s">
        <v>2956</v>
      </c>
      <c r="C88" s="198" t="s">
        <v>2938</v>
      </c>
      <c r="D88" s="187" t="s">
        <v>2442</v>
      </c>
      <c r="E88" s="188">
        <v>10</v>
      </c>
      <c r="F88" s="189"/>
      <c r="G88" s="190">
        <f t="shared" si="7"/>
        <v>0</v>
      </c>
      <c r="H88" s="189"/>
      <c r="I88" s="190">
        <f t="shared" si="8"/>
        <v>0</v>
      </c>
      <c r="J88" s="189"/>
      <c r="K88" s="190">
        <f t="shared" si="9"/>
        <v>0</v>
      </c>
      <c r="L88" s="190">
        <v>21</v>
      </c>
      <c r="M88" s="190">
        <f t="shared" si="10"/>
        <v>0</v>
      </c>
      <c r="N88" s="188">
        <v>0</v>
      </c>
      <c r="O88" s="188">
        <f t="shared" si="11"/>
        <v>0</v>
      </c>
      <c r="P88" s="188">
        <v>0</v>
      </c>
      <c r="Q88" s="188">
        <f t="shared" si="12"/>
        <v>0</v>
      </c>
      <c r="R88" s="190"/>
      <c r="S88" s="190" t="s">
        <v>878</v>
      </c>
      <c r="T88" s="191" t="s">
        <v>879</v>
      </c>
      <c r="U88" s="159">
        <v>0</v>
      </c>
      <c r="V88" s="159">
        <f t="shared" si="13"/>
        <v>0</v>
      </c>
      <c r="W88" s="159"/>
      <c r="X88" s="159" t="s">
        <v>622</v>
      </c>
      <c r="Y88" s="159" t="s">
        <v>296</v>
      </c>
      <c r="Z88" s="148"/>
      <c r="AA88" s="148"/>
      <c r="AB88" s="148"/>
      <c r="AC88" s="148"/>
      <c r="AD88" s="148"/>
      <c r="AE88" s="148"/>
      <c r="AF88" s="148"/>
      <c r="AG88" s="148" t="s">
        <v>2728</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41</v>
      </c>
      <c r="B89" s="186" t="s">
        <v>2596</v>
      </c>
      <c r="C89" s="198" t="s">
        <v>2939</v>
      </c>
      <c r="D89" s="187" t="s">
        <v>2073</v>
      </c>
      <c r="E89" s="188">
        <v>1</v>
      </c>
      <c r="F89" s="189"/>
      <c r="G89" s="190">
        <f t="shared" si="7"/>
        <v>0</v>
      </c>
      <c r="H89" s="189"/>
      <c r="I89" s="190">
        <f t="shared" si="8"/>
        <v>0</v>
      </c>
      <c r="J89" s="189"/>
      <c r="K89" s="190">
        <f t="shared" si="9"/>
        <v>0</v>
      </c>
      <c r="L89" s="190">
        <v>21</v>
      </c>
      <c r="M89" s="190">
        <f t="shared" si="10"/>
        <v>0</v>
      </c>
      <c r="N89" s="188">
        <v>0</v>
      </c>
      <c r="O89" s="188">
        <f t="shared" si="11"/>
        <v>0</v>
      </c>
      <c r="P89" s="188">
        <v>0</v>
      </c>
      <c r="Q89" s="188">
        <f t="shared" si="12"/>
        <v>0</v>
      </c>
      <c r="R89" s="190"/>
      <c r="S89" s="190" t="s">
        <v>878</v>
      </c>
      <c r="T89" s="191" t="s">
        <v>879</v>
      </c>
      <c r="U89" s="159">
        <v>0</v>
      </c>
      <c r="V89" s="159">
        <f t="shared" si="13"/>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42</v>
      </c>
      <c r="B90" s="186" t="s">
        <v>2730</v>
      </c>
      <c r="C90" s="198" t="s">
        <v>2957</v>
      </c>
      <c r="D90" s="187" t="s">
        <v>2073</v>
      </c>
      <c r="E90" s="188">
        <v>1</v>
      </c>
      <c r="F90" s="189"/>
      <c r="G90" s="190">
        <f t="shared" si="7"/>
        <v>0</v>
      </c>
      <c r="H90" s="189"/>
      <c r="I90" s="190">
        <f t="shared" si="8"/>
        <v>0</v>
      </c>
      <c r="J90" s="189"/>
      <c r="K90" s="190">
        <f t="shared" si="9"/>
        <v>0</v>
      </c>
      <c r="L90" s="190">
        <v>21</v>
      </c>
      <c r="M90" s="190">
        <f t="shared" si="10"/>
        <v>0</v>
      </c>
      <c r="N90" s="188">
        <v>0</v>
      </c>
      <c r="O90" s="188">
        <f t="shared" si="11"/>
        <v>0</v>
      </c>
      <c r="P90" s="188">
        <v>0</v>
      </c>
      <c r="Q90" s="188">
        <f t="shared" si="12"/>
        <v>0</v>
      </c>
      <c r="R90" s="190"/>
      <c r="S90" s="190" t="s">
        <v>878</v>
      </c>
      <c r="T90" s="191" t="s">
        <v>879</v>
      </c>
      <c r="U90" s="159">
        <v>0</v>
      </c>
      <c r="V90" s="159">
        <f t="shared" si="13"/>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43</v>
      </c>
      <c r="B91" s="186" t="s">
        <v>2732</v>
      </c>
      <c r="C91" s="198" t="s">
        <v>2941</v>
      </c>
      <c r="D91" s="187" t="s">
        <v>2073</v>
      </c>
      <c r="E91" s="188">
        <v>12</v>
      </c>
      <c r="F91" s="189"/>
      <c r="G91" s="190">
        <f t="shared" si="7"/>
        <v>0</v>
      </c>
      <c r="H91" s="189"/>
      <c r="I91" s="190">
        <f t="shared" si="8"/>
        <v>0</v>
      </c>
      <c r="J91" s="189"/>
      <c r="K91" s="190">
        <f t="shared" si="9"/>
        <v>0</v>
      </c>
      <c r="L91" s="190">
        <v>21</v>
      </c>
      <c r="M91" s="190">
        <f t="shared" si="10"/>
        <v>0</v>
      </c>
      <c r="N91" s="188">
        <v>0</v>
      </c>
      <c r="O91" s="188">
        <f t="shared" si="11"/>
        <v>0</v>
      </c>
      <c r="P91" s="188">
        <v>0</v>
      </c>
      <c r="Q91" s="188">
        <f t="shared" si="12"/>
        <v>0</v>
      </c>
      <c r="R91" s="190"/>
      <c r="S91" s="190" t="s">
        <v>878</v>
      </c>
      <c r="T91" s="191" t="s">
        <v>879</v>
      </c>
      <c r="U91" s="159">
        <v>0</v>
      </c>
      <c r="V91" s="159">
        <f t="shared" si="13"/>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44</v>
      </c>
      <c r="B92" s="186" t="s">
        <v>2734</v>
      </c>
      <c r="C92" s="198" t="s">
        <v>2923</v>
      </c>
      <c r="D92" s="187" t="s">
        <v>2442</v>
      </c>
      <c r="E92" s="188">
        <v>1</v>
      </c>
      <c r="F92" s="189"/>
      <c r="G92" s="190">
        <f t="shared" si="7"/>
        <v>0</v>
      </c>
      <c r="H92" s="189"/>
      <c r="I92" s="190">
        <f t="shared" si="8"/>
        <v>0</v>
      </c>
      <c r="J92" s="189"/>
      <c r="K92" s="190">
        <f t="shared" si="9"/>
        <v>0</v>
      </c>
      <c r="L92" s="190">
        <v>21</v>
      </c>
      <c r="M92" s="190">
        <f t="shared" si="10"/>
        <v>0</v>
      </c>
      <c r="N92" s="188">
        <v>0</v>
      </c>
      <c r="O92" s="188">
        <f t="shared" si="11"/>
        <v>0</v>
      </c>
      <c r="P92" s="188">
        <v>0</v>
      </c>
      <c r="Q92" s="188">
        <f t="shared" si="12"/>
        <v>0</v>
      </c>
      <c r="R92" s="190"/>
      <c r="S92" s="190" t="s">
        <v>878</v>
      </c>
      <c r="T92" s="191" t="s">
        <v>879</v>
      </c>
      <c r="U92" s="159">
        <v>0</v>
      </c>
      <c r="V92" s="159">
        <f t="shared" si="13"/>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70" t="s">
        <v>288</v>
      </c>
      <c r="B93" s="171" t="s">
        <v>124</v>
      </c>
      <c r="C93" s="193" t="s">
        <v>126</v>
      </c>
      <c r="D93" s="172"/>
      <c r="E93" s="173"/>
      <c r="F93" s="174"/>
      <c r="G93" s="174">
        <f>SUMIF(AG94:AG98,"&lt;&gt;NOR",G94:G98)</f>
        <v>0</v>
      </c>
      <c r="H93" s="174"/>
      <c r="I93" s="174">
        <f>SUM(I94:I98)</f>
        <v>0</v>
      </c>
      <c r="J93" s="174"/>
      <c r="K93" s="174">
        <f>SUM(K94:K98)</f>
        <v>0</v>
      </c>
      <c r="L93" s="174"/>
      <c r="M93" s="174">
        <f>SUM(M94:M98)</f>
        <v>0</v>
      </c>
      <c r="N93" s="173"/>
      <c r="O93" s="173">
        <f>SUM(O94:O98)</f>
        <v>0</v>
      </c>
      <c r="P93" s="173"/>
      <c r="Q93" s="173">
        <f>SUM(Q94:Q98)</f>
        <v>0</v>
      </c>
      <c r="R93" s="174"/>
      <c r="S93" s="174"/>
      <c r="T93" s="175"/>
      <c r="U93" s="169"/>
      <c r="V93" s="169">
        <f>SUM(V94:V98)</f>
        <v>0</v>
      </c>
      <c r="W93" s="169"/>
      <c r="X93" s="169"/>
      <c r="Y93" s="169"/>
      <c r="AG93" t="s">
        <v>289</v>
      </c>
    </row>
    <row r="94" spans="1:60" outlineLevel="1" x14ac:dyDescent="0.2">
      <c r="A94" s="177">
        <v>45</v>
      </c>
      <c r="B94" s="178" t="s">
        <v>2958</v>
      </c>
      <c r="C94" s="194" t="s">
        <v>2959</v>
      </c>
      <c r="D94" s="179" t="s">
        <v>2073</v>
      </c>
      <c r="E94" s="180">
        <v>1</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c r="S94" s="182" t="s">
        <v>878</v>
      </c>
      <c r="T94" s="183" t="s">
        <v>879</v>
      </c>
      <c r="U94" s="159">
        <v>0</v>
      </c>
      <c r="V94" s="159">
        <f>ROUND(E94*U94,2)</f>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273" t="s">
        <v>2960</v>
      </c>
      <c r="D95" s="274"/>
      <c r="E95" s="274"/>
      <c r="F95" s="274"/>
      <c r="G95" s="274"/>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300</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85">
        <v>46</v>
      </c>
      <c r="B96" s="186" t="s">
        <v>2961</v>
      </c>
      <c r="C96" s="198" t="s">
        <v>2962</v>
      </c>
      <c r="D96" s="187" t="s">
        <v>2073</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878</v>
      </c>
      <c r="T96" s="191" t="s">
        <v>879</v>
      </c>
      <c r="U96" s="159">
        <v>0</v>
      </c>
      <c r="V96" s="159">
        <f>ROUND(E96*U96,2)</f>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85">
        <v>47</v>
      </c>
      <c r="B97" s="186" t="s">
        <v>2963</v>
      </c>
      <c r="C97" s="198" t="s">
        <v>2920</v>
      </c>
      <c r="D97" s="187" t="s">
        <v>2073</v>
      </c>
      <c r="E97" s="188">
        <v>1</v>
      </c>
      <c r="F97" s="189"/>
      <c r="G97" s="190">
        <f>ROUND(E97*F97,2)</f>
        <v>0</v>
      </c>
      <c r="H97" s="189"/>
      <c r="I97" s="190">
        <f>ROUND(E97*H97,2)</f>
        <v>0</v>
      </c>
      <c r="J97" s="189"/>
      <c r="K97" s="190">
        <f>ROUND(E97*J97,2)</f>
        <v>0</v>
      </c>
      <c r="L97" s="190">
        <v>21</v>
      </c>
      <c r="M97" s="190">
        <f>G97*(1+L97/100)</f>
        <v>0</v>
      </c>
      <c r="N97" s="188">
        <v>0</v>
      </c>
      <c r="O97" s="188">
        <f>ROUND(E97*N97,2)</f>
        <v>0</v>
      </c>
      <c r="P97" s="188">
        <v>0</v>
      </c>
      <c r="Q97" s="188">
        <f>ROUND(E97*P97,2)</f>
        <v>0</v>
      </c>
      <c r="R97" s="190"/>
      <c r="S97" s="190" t="s">
        <v>878</v>
      </c>
      <c r="T97" s="191" t="s">
        <v>879</v>
      </c>
      <c r="U97" s="159">
        <v>0</v>
      </c>
      <c r="V97" s="159">
        <f>ROUND(E97*U97,2)</f>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48</v>
      </c>
      <c r="B98" s="186" t="s">
        <v>2964</v>
      </c>
      <c r="C98" s="198" t="s">
        <v>2922</v>
      </c>
      <c r="D98" s="187" t="s">
        <v>2442</v>
      </c>
      <c r="E98" s="188">
        <v>1</v>
      </c>
      <c r="F98" s="189"/>
      <c r="G98" s="190">
        <f>ROUND(E98*F98,2)</f>
        <v>0</v>
      </c>
      <c r="H98" s="189"/>
      <c r="I98" s="190">
        <f>ROUND(E98*H98,2)</f>
        <v>0</v>
      </c>
      <c r="J98" s="189"/>
      <c r="K98" s="190">
        <f>ROUND(E98*J98,2)</f>
        <v>0</v>
      </c>
      <c r="L98" s="190">
        <v>21</v>
      </c>
      <c r="M98" s="190">
        <f>G98*(1+L98/100)</f>
        <v>0</v>
      </c>
      <c r="N98" s="188">
        <v>0</v>
      </c>
      <c r="O98" s="188">
        <f>ROUND(E98*N98,2)</f>
        <v>0</v>
      </c>
      <c r="P98" s="188">
        <v>0</v>
      </c>
      <c r="Q98" s="188">
        <f>ROUND(E98*P98,2)</f>
        <v>0</v>
      </c>
      <c r="R98" s="190"/>
      <c r="S98" s="190" t="s">
        <v>878</v>
      </c>
      <c r="T98" s="191" t="s">
        <v>879</v>
      </c>
      <c r="U98" s="159">
        <v>0</v>
      </c>
      <c r="V98" s="159">
        <f>ROUND(E98*U98,2)</f>
        <v>0</v>
      </c>
      <c r="W98" s="159"/>
      <c r="X98" s="159" t="s">
        <v>622</v>
      </c>
      <c r="Y98" s="159" t="s">
        <v>296</v>
      </c>
      <c r="Z98" s="148"/>
      <c r="AA98" s="148"/>
      <c r="AB98" s="148"/>
      <c r="AC98" s="148"/>
      <c r="AD98" s="148"/>
      <c r="AE98" s="148"/>
      <c r="AF98" s="148"/>
      <c r="AG98" s="148" t="s">
        <v>2728</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5.5" x14ac:dyDescent="0.2">
      <c r="A99" s="170" t="s">
        <v>288</v>
      </c>
      <c r="B99" s="171" t="s">
        <v>127</v>
      </c>
      <c r="C99" s="193" t="s">
        <v>129</v>
      </c>
      <c r="D99" s="172"/>
      <c r="E99" s="173"/>
      <c r="F99" s="174"/>
      <c r="G99" s="174">
        <f>SUMIF(AG100:AG112,"&lt;&gt;NOR",G100:G112)</f>
        <v>0</v>
      </c>
      <c r="H99" s="174"/>
      <c r="I99" s="174">
        <f>SUM(I100:I112)</f>
        <v>0</v>
      </c>
      <c r="J99" s="174"/>
      <c r="K99" s="174">
        <f>SUM(K100:K112)</f>
        <v>0</v>
      </c>
      <c r="L99" s="174"/>
      <c r="M99" s="174">
        <f>SUM(M100:M112)</f>
        <v>0</v>
      </c>
      <c r="N99" s="173"/>
      <c r="O99" s="173">
        <f>SUM(O100:O112)</f>
        <v>0</v>
      </c>
      <c r="P99" s="173"/>
      <c r="Q99" s="173">
        <f>SUM(Q100:Q112)</f>
        <v>0</v>
      </c>
      <c r="R99" s="174"/>
      <c r="S99" s="174"/>
      <c r="T99" s="175"/>
      <c r="U99" s="169"/>
      <c r="V99" s="169">
        <f>SUM(V100:V112)</f>
        <v>0</v>
      </c>
      <c r="W99" s="169"/>
      <c r="X99" s="169"/>
      <c r="Y99" s="169"/>
      <c r="AG99" t="s">
        <v>289</v>
      </c>
    </row>
    <row r="100" spans="1:60" outlineLevel="1" x14ac:dyDescent="0.2">
      <c r="A100" s="177">
        <v>49</v>
      </c>
      <c r="B100" s="178" t="s">
        <v>2965</v>
      </c>
      <c r="C100" s="194" t="s">
        <v>2925</v>
      </c>
      <c r="D100" s="179" t="s">
        <v>2073</v>
      </c>
      <c r="E100" s="180">
        <v>1</v>
      </c>
      <c r="F100" s="181"/>
      <c r="G100" s="182">
        <f>ROUND(E100*F100,2)</f>
        <v>0</v>
      </c>
      <c r="H100" s="181"/>
      <c r="I100" s="182">
        <f>ROUND(E100*H100,2)</f>
        <v>0</v>
      </c>
      <c r="J100" s="181"/>
      <c r="K100" s="182">
        <f>ROUND(E100*J100,2)</f>
        <v>0</v>
      </c>
      <c r="L100" s="182">
        <v>21</v>
      </c>
      <c r="M100" s="182">
        <f>G100*(1+L100/100)</f>
        <v>0</v>
      </c>
      <c r="N100" s="180">
        <v>0</v>
      </c>
      <c r="O100" s="180">
        <f>ROUND(E100*N100,2)</f>
        <v>0</v>
      </c>
      <c r="P100" s="180">
        <v>0</v>
      </c>
      <c r="Q100" s="180">
        <f>ROUND(E100*P100,2)</f>
        <v>0</v>
      </c>
      <c r="R100" s="182"/>
      <c r="S100" s="182" t="s">
        <v>878</v>
      </c>
      <c r="T100" s="183" t="s">
        <v>879</v>
      </c>
      <c r="U100" s="159">
        <v>0</v>
      </c>
      <c r="V100" s="159">
        <f>ROUND(E100*U100,2)</f>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273" t="s">
        <v>2966</v>
      </c>
      <c r="D101" s="274"/>
      <c r="E101" s="274"/>
      <c r="F101" s="274"/>
      <c r="G101" s="274"/>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300</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
      <c r="A102" s="155"/>
      <c r="B102" s="156"/>
      <c r="C102" s="264" t="s">
        <v>2927</v>
      </c>
      <c r="D102" s="265"/>
      <c r="E102" s="265"/>
      <c r="F102" s="265"/>
      <c r="G102" s="265"/>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300</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50</v>
      </c>
      <c r="B103" s="186" t="s">
        <v>2617</v>
      </c>
      <c r="C103" s="198" t="s">
        <v>2928</v>
      </c>
      <c r="D103" s="187" t="s">
        <v>2073</v>
      </c>
      <c r="E103" s="188">
        <v>2</v>
      </c>
      <c r="F103" s="189"/>
      <c r="G103" s="190">
        <f t="shared" ref="G103:G112" si="14">ROUND(E103*F103,2)</f>
        <v>0</v>
      </c>
      <c r="H103" s="189"/>
      <c r="I103" s="190">
        <f t="shared" ref="I103:I112" si="15">ROUND(E103*H103,2)</f>
        <v>0</v>
      </c>
      <c r="J103" s="189"/>
      <c r="K103" s="190">
        <f t="shared" ref="K103:K112" si="16">ROUND(E103*J103,2)</f>
        <v>0</v>
      </c>
      <c r="L103" s="190">
        <v>21</v>
      </c>
      <c r="M103" s="190">
        <f t="shared" ref="M103:M112" si="17">G103*(1+L103/100)</f>
        <v>0</v>
      </c>
      <c r="N103" s="188">
        <v>0</v>
      </c>
      <c r="O103" s="188">
        <f t="shared" ref="O103:O112" si="18">ROUND(E103*N103,2)</f>
        <v>0</v>
      </c>
      <c r="P103" s="188">
        <v>0</v>
      </c>
      <c r="Q103" s="188">
        <f t="shared" ref="Q103:Q112" si="19">ROUND(E103*P103,2)</f>
        <v>0</v>
      </c>
      <c r="R103" s="190"/>
      <c r="S103" s="190" t="s">
        <v>878</v>
      </c>
      <c r="T103" s="191" t="s">
        <v>879</v>
      </c>
      <c r="U103" s="159">
        <v>0</v>
      </c>
      <c r="V103" s="159">
        <f t="shared" ref="V103:V112" si="20">ROUND(E103*U103,2)</f>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51</v>
      </c>
      <c r="B104" s="186" t="s">
        <v>2744</v>
      </c>
      <c r="C104" s="198" t="s">
        <v>2929</v>
      </c>
      <c r="D104" s="187" t="s">
        <v>2073</v>
      </c>
      <c r="E104" s="188">
        <v>1</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52</v>
      </c>
      <c r="B105" s="186" t="s">
        <v>2967</v>
      </c>
      <c r="C105" s="198" t="s">
        <v>2931</v>
      </c>
      <c r="D105" s="187" t="s">
        <v>2073</v>
      </c>
      <c r="E105" s="188">
        <v>1</v>
      </c>
      <c r="F105" s="189"/>
      <c r="G105" s="190">
        <f t="shared" si="14"/>
        <v>0</v>
      </c>
      <c r="H105" s="189"/>
      <c r="I105" s="190">
        <f t="shared" si="15"/>
        <v>0</v>
      </c>
      <c r="J105" s="189"/>
      <c r="K105" s="190">
        <f t="shared" si="16"/>
        <v>0</v>
      </c>
      <c r="L105" s="190">
        <v>21</v>
      </c>
      <c r="M105" s="190">
        <f t="shared" si="17"/>
        <v>0</v>
      </c>
      <c r="N105" s="188">
        <v>0</v>
      </c>
      <c r="O105" s="188">
        <f t="shared" si="18"/>
        <v>0</v>
      </c>
      <c r="P105" s="188">
        <v>0</v>
      </c>
      <c r="Q105" s="188">
        <f t="shared" si="19"/>
        <v>0</v>
      </c>
      <c r="R105" s="190"/>
      <c r="S105" s="190" t="s">
        <v>878</v>
      </c>
      <c r="T105" s="191" t="s">
        <v>879</v>
      </c>
      <c r="U105" s="159">
        <v>0</v>
      </c>
      <c r="V105" s="159">
        <f t="shared" si="20"/>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53</v>
      </c>
      <c r="B106" s="186" t="s">
        <v>2968</v>
      </c>
      <c r="C106" s="198" t="s">
        <v>2933</v>
      </c>
      <c r="D106" s="187" t="s">
        <v>2073</v>
      </c>
      <c r="E106" s="188">
        <v>7</v>
      </c>
      <c r="F106" s="189"/>
      <c r="G106" s="190">
        <f t="shared" si="14"/>
        <v>0</v>
      </c>
      <c r="H106" s="189"/>
      <c r="I106" s="190">
        <f t="shared" si="15"/>
        <v>0</v>
      </c>
      <c r="J106" s="189"/>
      <c r="K106" s="190">
        <f t="shared" si="16"/>
        <v>0</v>
      </c>
      <c r="L106" s="190">
        <v>21</v>
      </c>
      <c r="M106" s="190">
        <f t="shared" si="17"/>
        <v>0</v>
      </c>
      <c r="N106" s="188">
        <v>0</v>
      </c>
      <c r="O106" s="188">
        <f t="shared" si="18"/>
        <v>0</v>
      </c>
      <c r="P106" s="188">
        <v>0</v>
      </c>
      <c r="Q106" s="188">
        <f t="shared" si="19"/>
        <v>0</v>
      </c>
      <c r="R106" s="190"/>
      <c r="S106" s="190" t="s">
        <v>878</v>
      </c>
      <c r="T106" s="191" t="s">
        <v>879</v>
      </c>
      <c r="U106" s="159">
        <v>0</v>
      </c>
      <c r="V106" s="159">
        <f t="shared" si="20"/>
        <v>0</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54</v>
      </c>
      <c r="B107" s="186" t="s">
        <v>2969</v>
      </c>
      <c r="C107" s="198" t="s">
        <v>2935</v>
      </c>
      <c r="D107" s="187" t="s">
        <v>2442</v>
      </c>
      <c r="E107" s="188">
        <v>20</v>
      </c>
      <c r="F107" s="189"/>
      <c r="G107" s="190">
        <f t="shared" si="14"/>
        <v>0</v>
      </c>
      <c r="H107" s="189"/>
      <c r="I107" s="190">
        <f t="shared" si="15"/>
        <v>0</v>
      </c>
      <c r="J107" s="189"/>
      <c r="K107" s="190">
        <f t="shared" si="16"/>
        <v>0</v>
      </c>
      <c r="L107" s="190">
        <v>21</v>
      </c>
      <c r="M107" s="190">
        <f t="shared" si="17"/>
        <v>0</v>
      </c>
      <c r="N107" s="188">
        <v>0</v>
      </c>
      <c r="O107" s="188">
        <f t="shared" si="18"/>
        <v>0</v>
      </c>
      <c r="P107" s="188">
        <v>0</v>
      </c>
      <c r="Q107" s="188">
        <f t="shared" si="19"/>
        <v>0</v>
      </c>
      <c r="R107" s="190"/>
      <c r="S107" s="190" t="s">
        <v>878</v>
      </c>
      <c r="T107" s="191" t="s">
        <v>879</v>
      </c>
      <c r="U107" s="159">
        <v>0</v>
      </c>
      <c r="V107" s="159">
        <f t="shared" si="20"/>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55</v>
      </c>
      <c r="B108" s="186" t="s">
        <v>2970</v>
      </c>
      <c r="C108" s="198" t="s">
        <v>2920</v>
      </c>
      <c r="D108" s="187" t="s">
        <v>2073</v>
      </c>
      <c r="E108" s="188">
        <v>7</v>
      </c>
      <c r="F108" s="189"/>
      <c r="G108" s="190">
        <f t="shared" si="14"/>
        <v>0</v>
      </c>
      <c r="H108" s="189"/>
      <c r="I108" s="190">
        <f t="shared" si="15"/>
        <v>0</v>
      </c>
      <c r="J108" s="189"/>
      <c r="K108" s="190">
        <f t="shared" si="16"/>
        <v>0</v>
      </c>
      <c r="L108" s="190">
        <v>21</v>
      </c>
      <c r="M108" s="190">
        <f t="shared" si="17"/>
        <v>0</v>
      </c>
      <c r="N108" s="188">
        <v>0</v>
      </c>
      <c r="O108" s="188">
        <f t="shared" si="18"/>
        <v>0</v>
      </c>
      <c r="P108" s="188">
        <v>0</v>
      </c>
      <c r="Q108" s="188">
        <f t="shared" si="19"/>
        <v>0</v>
      </c>
      <c r="R108" s="190"/>
      <c r="S108" s="190" t="s">
        <v>878</v>
      </c>
      <c r="T108" s="191" t="s">
        <v>879</v>
      </c>
      <c r="U108" s="159">
        <v>0</v>
      </c>
      <c r="V108" s="159">
        <f t="shared" si="20"/>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56</v>
      </c>
      <c r="B109" s="186" t="s">
        <v>2971</v>
      </c>
      <c r="C109" s="198" t="s">
        <v>2938</v>
      </c>
      <c r="D109" s="187" t="s">
        <v>2442</v>
      </c>
      <c r="E109" s="188">
        <v>10</v>
      </c>
      <c r="F109" s="189"/>
      <c r="G109" s="190">
        <f t="shared" si="14"/>
        <v>0</v>
      </c>
      <c r="H109" s="189"/>
      <c r="I109" s="190">
        <f t="shared" si="15"/>
        <v>0</v>
      </c>
      <c r="J109" s="189"/>
      <c r="K109" s="190">
        <f t="shared" si="16"/>
        <v>0</v>
      </c>
      <c r="L109" s="190">
        <v>21</v>
      </c>
      <c r="M109" s="190">
        <f t="shared" si="17"/>
        <v>0</v>
      </c>
      <c r="N109" s="188">
        <v>0</v>
      </c>
      <c r="O109" s="188">
        <f t="shared" si="18"/>
        <v>0</v>
      </c>
      <c r="P109" s="188">
        <v>0</v>
      </c>
      <c r="Q109" s="188">
        <f t="shared" si="19"/>
        <v>0</v>
      </c>
      <c r="R109" s="190"/>
      <c r="S109" s="190" t="s">
        <v>878</v>
      </c>
      <c r="T109" s="191" t="s">
        <v>879</v>
      </c>
      <c r="U109" s="159">
        <v>0</v>
      </c>
      <c r="V109" s="159">
        <f t="shared" si="20"/>
        <v>0</v>
      </c>
      <c r="W109" s="159"/>
      <c r="X109" s="159" t="s">
        <v>622</v>
      </c>
      <c r="Y109" s="159" t="s">
        <v>296</v>
      </c>
      <c r="Z109" s="148"/>
      <c r="AA109" s="148"/>
      <c r="AB109" s="148"/>
      <c r="AC109" s="148"/>
      <c r="AD109" s="148"/>
      <c r="AE109" s="148"/>
      <c r="AF109" s="148"/>
      <c r="AG109" s="148" t="s">
        <v>2728</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57</v>
      </c>
      <c r="B110" s="186" t="s">
        <v>2633</v>
      </c>
      <c r="C110" s="198" t="s">
        <v>2939</v>
      </c>
      <c r="D110" s="187" t="s">
        <v>2073</v>
      </c>
      <c r="E110" s="188">
        <v>6</v>
      </c>
      <c r="F110" s="189"/>
      <c r="G110" s="190">
        <f t="shared" si="14"/>
        <v>0</v>
      </c>
      <c r="H110" s="189"/>
      <c r="I110" s="190">
        <f t="shared" si="15"/>
        <v>0</v>
      </c>
      <c r="J110" s="189"/>
      <c r="K110" s="190">
        <f t="shared" si="16"/>
        <v>0</v>
      </c>
      <c r="L110" s="190">
        <v>21</v>
      </c>
      <c r="M110" s="190">
        <f t="shared" si="17"/>
        <v>0</v>
      </c>
      <c r="N110" s="188">
        <v>0</v>
      </c>
      <c r="O110" s="188">
        <f t="shared" si="18"/>
        <v>0</v>
      </c>
      <c r="P110" s="188">
        <v>0</v>
      </c>
      <c r="Q110" s="188">
        <f t="shared" si="19"/>
        <v>0</v>
      </c>
      <c r="R110" s="190"/>
      <c r="S110" s="190" t="s">
        <v>878</v>
      </c>
      <c r="T110" s="191" t="s">
        <v>879</v>
      </c>
      <c r="U110" s="159">
        <v>0</v>
      </c>
      <c r="V110" s="159">
        <f t="shared" si="20"/>
        <v>0</v>
      </c>
      <c r="W110" s="159"/>
      <c r="X110" s="159" t="s">
        <v>622</v>
      </c>
      <c r="Y110" s="159" t="s">
        <v>296</v>
      </c>
      <c r="Z110" s="148"/>
      <c r="AA110" s="148"/>
      <c r="AB110" s="148"/>
      <c r="AC110" s="148"/>
      <c r="AD110" s="148"/>
      <c r="AE110" s="148"/>
      <c r="AF110" s="148"/>
      <c r="AG110" s="148" t="s">
        <v>2728</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85">
        <v>58</v>
      </c>
      <c r="B111" s="186" t="s">
        <v>2156</v>
      </c>
      <c r="C111" s="198" t="s">
        <v>2941</v>
      </c>
      <c r="D111" s="187" t="s">
        <v>2073</v>
      </c>
      <c r="E111" s="188">
        <v>25</v>
      </c>
      <c r="F111" s="189"/>
      <c r="G111" s="190">
        <f t="shared" si="14"/>
        <v>0</v>
      </c>
      <c r="H111" s="189"/>
      <c r="I111" s="190">
        <f t="shared" si="15"/>
        <v>0</v>
      </c>
      <c r="J111" s="189"/>
      <c r="K111" s="190">
        <f t="shared" si="16"/>
        <v>0</v>
      </c>
      <c r="L111" s="190">
        <v>21</v>
      </c>
      <c r="M111" s="190">
        <f t="shared" si="17"/>
        <v>0</v>
      </c>
      <c r="N111" s="188">
        <v>0</v>
      </c>
      <c r="O111" s="188">
        <f t="shared" si="18"/>
        <v>0</v>
      </c>
      <c r="P111" s="188">
        <v>0</v>
      </c>
      <c r="Q111" s="188">
        <f t="shared" si="19"/>
        <v>0</v>
      </c>
      <c r="R111" s="190"/>
      <c r="S111" s="190" t="s">
        <v>878</v>
      </c>
      <c r="T111" s="191" t="s">
        <v>879</v>
      </c>
      <c r="U111" s="159">
        <v>0</v>
      </c>
      <c r="V111" s="159">
        <f t="shared" si="20"/>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
      <c r="A112" s="185">
        <v>59</v>
      </c>
      <c r="B112" s="186" t="s">
        <v>2159</v>
      </c>
      <c r="C112" s="198" t="s">
        <v>2923</v>
      </c>
      <c r="D112" s="187" t="s">
        <v>2442</v>
      </c>
      <c r="E112" s="188">
        <v>1</v>
      </c>
      <c r="F112" s="189"/>
      <c r="G112" s="190">
        <f t="shared" si="14"/>
        <v>0</v>
      </c>
      <c r="H112" s="189"/>
      <c r="I112" s="190">
        <f t="shared" si="15"/>
        <v>0</v>
      </c>
      <c r="J112" s="189"/>
      <c r="K112" s="190">
        <f t="shared" si="16"/>
        <v>0</v>
      </c>
      <c r="L112" s="190">
        <v>21</v>
      </c>
      <c r="M112" s="190">
        <f t="shared" si="17"/>
        <v>0</v>
      </c>
      <c r="N112" s="188">
        <v>0</v>
      </c>
      <c r="O112" s="188">
        <f t="shared" si="18"/>
        <v>0</v>
      </c>
      <c r="P112" s="188">
        <v>0</v>
      </c>
      <c r="Q112" s="188">
        <f t="shared" si="19"/>
        <v>0</v>
      </c>
      <c r="R112" s="190"/>
      <c r="S112" s="190" t="s">
        <v>878</v>
      </c>
      <c r="T112" s="191" t="s">
        <v>879</v>
      </c>
      <c r="U112" s="159">
        <v>0</v>
      </c>
      <c r="V112" s="159">
        <f t="shared" si="20"/>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ht="25.5" x14ac:dyDescent="0.2">
      <c r="A113" s="170" t="s">
        <v>288</v>
      </c>
      <c r="B113" s="171" t="s">
        <v>130</v>
      </c>
      <c r="C113" s="193" t="s">
        <v>132</v>
      </c>
      <c r="D113" s="172"/>
      <c r="E113" s="173"/>
      <c r="F113" s="174"/>
      <c r="G113" s="174">
        <f>SUMIF(AG114:AG127,"&lt;&gt;NOR",G114:G127)</f>
        <v>0</v>
      </c>
      <c r="H113" s="174"/>
      <c r="I113" s="174">
        <f>SUM(I114:I127)</f>
        <v>0</v>
      </c>
      <c r="J113" s="174"/>
      <c r="K113" s="174">
        <f>SUM(K114:K127)</f>
        <v>0</v>
      </c>
      <c r="L113" s="174"/>
      <c r="M113" s="174">
        <f>SUM(M114:M127)</f>
        <v>0</v>
      </c>
      <c r="N113" s="173"/>
      <c r="O113" s="173">
        <f>SUM(O114:O127)</f>
        <v>0</v>
      </c>
      <c r="P113" s="173"/>
      <c r="Q113" s="173">
        <f>SUM(Q114:Q127)</f>
        <v>0</v>
      </c>
      <c r="R113" s="174"/>
      <c r="S113" s="174"/>
      <c r="T113" s="175"/>
      <c r="U113" s="169"/>
      <c r="V113" s="169">
        <f>SUM(V114:V127)</f>
        <v>0</v>
      </c>
      <c r="W113" s="169"/>
      <c r="X113" s="169"/>
      <c r="Y113" s="169"/>
      <c r="AG113" t="s">
        <v>289</v>
      </c>
    </row>
    <row r="114" spans="1:60" outlineLevel="1" x14ac:dyDescent="0.2">
      <c r="A114" s="177">
        <v>60</v>
      </c>
      <c r="B114" s="178" t="s">
        <v>2972</v>
      </c>
      <c r="C114" s="194" t="s">
        <v>2925</v>
      </c>
      <c r="D114" s="179" t="s">
        <v>2073</v>
      </c>
      <c r="E114" s="180">
        <v>1</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c r="S114" s="182" t="s">
        <v>878</v>
      </c>
      <c r="T114" s="183" t="s">
        <v>879</v>
      </c>
      <c r="U114" s="159">
        <v>0</v>
      </c>
      <c r="V114" s="159">
        <f>ROUND(E114*U114,2)</f>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273" t="s">
        <v>2973</v>
      </c>
      <c r="D115" s="274"/>
      <c r="E115" s="274"/>
      <c r="F115" s="274"/>
      <c r="G115" s="274"/>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264" t="s">
        <v>2927</v>
      </c>
      <c r="D116" s="265"/>
      <c r="E116" s="265"/>
      <c r="F116" s="265"/>
      <c r="G116" s="265"/>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300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85">
        <v>61</v>
      </c>
      <c r="B117" s="186" t="s">
        <v>2639</v>
      </c>
      <c r="C117" s="198" t="s">
        <v>2928</v>
      </c>
      <c r="D117" s="187" t="s">
        <v>2073</v>
      </c>
      <c r="E117" s="188">
        <v>2</v>
      </c>
      <c r="F117" s="189"/>
      <c r="G117" s="190">
        <f t="shared" ref="G117:G127" si="21">ROUND(E117*F117,2)</f>
        <v>0</v>
      </c>
      <c r="H117" s="189"/>
      <c r="I117" s="190">
        <f t="shared" ref="I117:I127" si="22">ROUND(E117*H117,2)</f>
        <v>0</v>
      </c>
      <c r="J117" s="189"/>
      <c r="K117" s="190">
        <f t="shared" ref="K117:K127" si="23">ROUND(E117*J117,2)</f>
        <v>0</v>
      </c>
      <c r="L117" s="190">
        <v>21</v>
      </c>
      <c r="M117" s="190">
        <f t="shared" ref="M117:M127" si="24">G117*(1+L117/100)</f>
        <v>0</v>
      </c>
      <c r="N117" s="188">
        <v>0</v>
      </c>
      <c r="O117" s="188">
        <f t="shared" ref="O117:O127" si="25">ROUND(E117*N117,2)</f>
        <v>0</v>
      </c>
      <c r="P117" s="188">
        <v>0</v>
      </c>
      <c r="Q117" s="188">
        <f t="shared" ref="Q117:Q127" si="26">ROUND(E117*P117,2)</f>
        <v>0</v>
      </c>
      <c r="R117" s="190"/>
      <c r="S117" s="190" t="s">
        <v>878</v>
      </c>
      <c r="T117" s="191" t="s">
        <v>879</v>
      </c>
      <c r="U117" s="159">
        <v>0</v>
      </c>
      <c r="V117" s="159">
        <f t="shared" ref="V117:V127" si="27">ROUND(E117*U117,2)</f>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62</v>
      </c>
      <c r="B118" s="186" t="s">
        <v>2167</v>
      </c>
      <c r="C118" s="198" t="s">
        <v>2929</v>
      </c>
      <c r="D118" s="187" t="s">
        <v>2073</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63</v>
      </c>
      <c r="B119" s="186" t="s">
        <v>2974</v>
      </c>
      <c r="C119" s="198" t="s">
        <v>2931</v>
      </c>
      <c r="D119" s="187" t="s">
        <v>2073</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64</v>
      </c>
      <c r="B120" s="186" t="s">
        <v>2975</v>
      </c>
      <c r="C120" s="198" t="s">
        <v>2933</v>
      </c>
      <c r="D120" s="187" t="s">
        <v>2073</v>
      </c>
      <c r="E120" s="188">
        <v>8</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65</v>
      </c>
      <c r="B121" s="186" t="s">
        <v>2976</v>
      </c>
      <c r="C121" s="198" t="s">
        <v>2935</v>
      </c>
      <c r="D121" s="187" t="s">
        <v>2442</v>
      </c>
      <c r="E121" s="188">
        <v>25</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
      <c r="A122" s="185">
        <v>66</v>
      </c>
      <c r="B122" s="186" t="s">
        <v>2977</v>
      </c>
      <c r="C122" s="198" t="s">
        <v>2920</v>
      </c>
      <c r="D122" s="187" t="s">
        <v>2073</v>
      </c>
      <c r="E122" s="188">
        <v>8</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67</v>
      </c>
      <c r="B123" s="186" t="s">
        <v>2978</v>
      </c>
      <c r="C123" s="198" t="s">
        <v>2938</v>
      </c>
      <c r="D123" s="187" t="s">
        <v>2442</v>
      </c>
      <c r="E123" s="188">
        <v>15</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622</v>
      </c>
      <c r="Y123" s="159" t="s">
        <v>296</v>
      </c>
      <c r="Z123" s="148"/>
      <c r="AA123" s="148"/>
      <c r="AB123" s="148"/>
      <c r="AC123" s="148"/>
      <c r="AD123" s="148"/>
      <c r="AE123" s="148"/>
      <c r="AF123" s="148"/>
      <c r="AG123" s="148" t="s">
        <v>2728</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68</v>
      </c>
      <c r="B124" s="186" t="s">
        <v>2185</v>
      </c>
      <c r="C124" s="198" t="s">
        <v>2979</v>
      </c>
      <c r="D124" s="187" t="s">
        <v>2073</v>
      </c>
      <c r="E124" s="188">
        <v>3</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69</v>
      </c>
      <c r="B125" s="186" t="s">
        <v>2649</v>
      </c>
      <c r="C125" s="198" t="s">
        <v>2939</v>
      </c>
      <c r="D125" s="187" t="s">
        <v>2073</v>
      </c>
      <c r="E125" s="188">
        <v>7</v>
      </c>
      <c r="F125" s="189"/>
      <c r="G125" s="190">
        <f t="shared" si="21"/>
        <v>0</v>
      </c>
      <c r="H125" s="189"/>
      <c r="I125" s="190">
        <f t="shared" si="22"/>
        <v>0</v>
      </c>
      <c r="J125" s="189"/>
      <c r="K125" s="190">
        <f t="shared" si="23"/>
        <v>0</v>
      </c>
      <c r="L125" s="190">
        <v>21</v>
      </c>
      <c r="M125" s="190">
        <f t="shared" si="24"/>
        <v>0</v>
      </c>
      <c r="N125" s="188">
        <v>0</v>
      </c>
      <c r="O125" s="188">
        <f t="shared" si="25"/>
        <v>0</v>
      </c>
      <c r="P125" s="188">
        <v>0</v>
      </c>
      <c r="Q125" s="188">
        <f t="shared" si="26"/>
        <v>0</v>
      </c>
      <c r="R125" s="190"/>
      <c r="S125" s="190" t="s">
        <v>878</v>
      </c>
      <c r="T125" s="191" t="s">
        <v>879</v>
      </c>
      <c r="U125" s="159">
        <v>0</v>
      </c>
      <c r="V125" s="159">
        <f t="shared" si="27"/>
        <v>0</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70</v>
      </c>
      <c r="B126" s="186" t="s">
        <v>2651</v>
      </c>
      <c r="C126" s="198" t="s">
        <v>2941</v>
      </c>
      <c r="D126" s="187" t="s">
        <v>2073</v>
      </c>
      <c r="E126" s="188">
        <v>30</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c r="S126" s="190" t="s">
        <v>878</v>
      </c>
      <c r="T126" s="191" t="s">
        <v>879</v>
      </c>
      <c r="U126" s="159">
        <v>0</v>
      </c>
      <c r="V126" s="159">
        <f t="shared" si="27"/>
        <v>0</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71</v>
      </c>
      <c r="B127" s="186" t="s">
        <v>2653</v>
      </c>
      <c r="C127" s="198" t="s">
        <v>2923</v>
      </c>
      <c r="D127" s="187" t="s">
        <v>2442</v>
      </c>
      <c r="E127" s="188">
        <v>1</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x14ac:dyDescent="0.2">
      <c r="A128" s="170" t="s">
        <v>288</v>
      </c>
      <c r="B128" s="171" t="s">
        <v>133</v>
      </c>
      <c r="C128" s="193" t="s">
        <v>135</v>
      </c>
      <c r="D128" s="172"/>
      <c r="E128" s="173"/>
      <c r="F128" s="174"/>
      <c r="G128" s="174">
        <f>SUMIF(AG129:AG130,"&lt;&gt;NOR",G129:G130)</f>
        <v>0</v>
      </c>
      <c r="H128" s="174"/>
      <c r="I128" s="174">
        <f>SUM(I129:I130)</f>
        <v>0</v>
      </c>
      <c r="J128" s="174"/>
      <c r="K128" s="174">
        <f>SUM(K129:K130)</f>
        <v>0</v>
      </c>
      <c r="L128" s="174"/>
      <c r="M128" s="174">
        <f>SUM(M129:M130)</f>
        <v>0</v>
      </c>
      <c r="N128" s="173"/>
      <c r="O128" s="173">
        <f>SUM(O129:O130)</f>
        <v>0</v>
      </c>
      <c r="P128" s="173"/>
      <c r="Q128" s="173">
        <f>SUM(Q129:Q130)</f>
        <v>0</v>
      </c>
      <c r="R128" s="174"/>
      <c r="S128" s="174"/>
      <c r="T128" s="175"/>
      <c r="U128" s="169"/>
      <c r="V128" s="169">
        <f>SUM(V129:V130)</f>
        <v>0</v>
      </c>
      <c r="W128" s="169"/>
      <c r="X128" s="169"/>
      <c r="Y128" s="169"/>
      <c r="AG128" t="s">
        <v>289</v>
      </c>
    </row>
    <row r="129" spans="1:60" outlineLevel="1" x14ac:dyDescent="0.2">
      <c r="A129" s="185">
        <v>72</v>
      </c>
      <c r="B129" s="186" t="s">
        <v>2980</v>
      </c>
      <c r="C129" s="198" t="s">
        <v>2981</v>
      </c>
      <c r="D129" s="187" t="s">
        <v>2073</v>
      </c>
      <c r="E129" s="188">
        <v>1</v>
      </c>
      <c r="F129" s="189"/>
      <c r="G129" s="190">
        <f>ROUND(E129*F129,2)</f>
        <v>0</v>
      </c>
      <c r="H129" s="189"/>
      <c r="I129" s="190">
        <f>ROUND(E129*H129,2)</f>
        <v>0</v>
      </c>
      <c r="J129" s="189"/>
      <c r="K129" s="190">
        <f>ROUND(E129*J129,2)</f>
        <v>0</v>
      </c>
      <c r="L129" s="190">
        <v>21</v>
      </c>
      <c r="M129" s="190">
        <f>G129*(1+L129/100)</f>
        <v>0</v>
      </c>
      <c r="N129" s="188">
        <v>0</v>
      </c>
      <c r="O129" s="188">
        <f>ROUND(E129*N129,2)</f>
        <v>0</v>
      </c>
      <c r="P129" s="188">
        <v>0</v>
      </c>
      <c r="Q129" s="188">
        <f>ROUND(E129*P129,2)</f>
        <v>0</v>
      </c>
      <c r="R129" s="190"/>
      <c r="S129" s="190" t="s">
        <v>878</v>
      </c>
      <c r="T129" s="191" t="s">
        <v>879</v>
      </c>
      <c r="U129" s="159">
        <v>0</v>
      </c>
      <c r="V129" s="159">
        <f>ROUND(E129*U129,2)</f>
        <v>0</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73</v>
      </c>
      <c r="B130" s="186" t="s">
        <v>2982</v>
      </c>
      <c r="C130" s="198" t="s">
        <v>2983</v>
      </c>
      <c r="D130" s="187" t="s">
        <v>2442</v>
      </c>
      <c r="E130" s="188">
        <v>1</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878</v>
      </c>
      <c r="T130" s="191" t="s">
        <v>879</v>
      </c>
      <c r="U130" s="159">
        <v>0</v>
      </c>
      <c r="V130" s="159">
        <f>ROUND(E130*U130,2)</f>
        <v>0</v>
      </c>
      <c r="W130" s="159"/>
      <c r="X130" s="159" t="s">
        <v>622</v>
      </c>
      <c r="Y130" s="159" t="s">
        <v>296</v>
      </c>
      <c r="Z130" s="148"/>
      <c r="AA130" s="148"/>
      <c r="AB130" s="148"/>
      <c r="AC130" s="148"/>
      <c r="AD130" s="148"/>
      <c r="AE130" s="148"/>
      <c r="AF130" s="148"/>
      <c r="AG130" s="148" t="s">
        <v>2728</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x14ac:dyDescent="0.2">
      <c r="A131" s="170" t="s">
        <v>288</v>
      </c>
      <c r="B131" s="171" t="s">
        <v>174</v>
      </c>
      <c r="C131" s="193" t="s">
        <v>176</v>
      </c>
      <c r="D131" s="172"/>
      <c r="E131" s="173"/>
      <c r="F131" s="174"/>
      <c r="G131" s="174">
        <f>SUMIF(AG132:AG139,"&lt;&gt;NOR",G132:G139)</f>
        <v>0</v>
      </c>
      <c r="H131" s="174"/>
      <c r="I131" s="174">
        <f>SUM(I132:I139)</f>
        <v>0</v>
      </c>
      <c r="J131" s="174"/>
      <c r="K131" s="174">
        <f>SUM(K132:K139)</f>
        <v>0</v>
      </c>
      <c r="L131" s="174"/>
      <c r="M131" s="174">
        <f>SUM(M132:M139)</f>
        <v>0</v>
      </c>
      <c r="N131" s="173"/>
      <c r="O131" s="173">
        <f>SUM(O132:O139)</f>
        <v>0</v>
      </c>
      <c r="P131" s="173"/>
      <c r="Q131" s="173">
        <f>SUM(Q132:Q139)</f>
        <v>0</v>
      </c>
      <c r="R131" s="174"/>
      <c r="S131" s="174"/>
      <c r="T131" s="175"/>
      <c r="U131" s="169"/>
      <c r="V131" s="169">
        <f>SUM(V132:V139)</f>
        <v>0</v>
      </c>
      <c r="W131" s="169"/>
      <c r="X131" s="169"/>
      <c r="Y131" s="169"/>
      <c r="AG131" t="s">
        <v>289</v>
      </c>
    </row>
    <row r="132" spans="1:60" ht="22.5" outlineLevel="1" x14ac:dyDescent="0.2">
      <c r="A132" s="177">
        <v>74</v>
      </c>
      <c r="B132" s="178" t="s">
        <v>2984</v>
      </c>
      <c r="C132" s="194" t="s">
        <v>2985</v>
      </c>
      <c r="D132" s="179" t="s">
        <v>2073</v>
      </c>
      <c r="E132" s="180">
        <v>2</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c r="S132" s="182" t="s">
        <v>878</v>
      </c>
      <c r="T132" s="183" t="s">
        <v>879</v>
      </c>
      <c r="U132" s="159">
        <v>0</v>
      </c>
      <c r="V132" s="159">
        <f>ROUND(E132*U132,2)</f>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273" t="s">
        <v>2986</v>
      </c>
      <c r="D133" s="274"/>
      <c r="E133" s="274"/>
      <c r="F133" s="274"/>
      <c r="G133" s="274"/>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300</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264" t="s">
        <v>2987</v>
      </c>
      <c r="D134" s="265"/>
      <c r="E134" s="265"/>
      <c r="F134" s="265"/>
      <c r="G134" s="265"/>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300</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264" t="s">
        <v>2988</v>
      </c>
      <c r="D135" s="265"/>
      <c r="E135" s="265"/>
      <c r="F135" s="265"/>
      <c r="G135" s="265"/>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300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264" t="s">
        <v>2989</v>
      </c>
      <c r="D136" s="265"/>
      <c r="E136" s="265"/>
      <c r="F136" s="265"/>
      <c r="G136" s="265"/>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75</v>
      </c>
      <c r="B137" s="186" t="s">
        <v>2990</v>
      </c>
      <c r="C137" s="198" t="s">
        <v>2991</v>
      </c>
      <c r="D137" s="187" t="s">
        <v>2073</v>
      </c>
      <c r="E137" s="188">
        <v>1</v>
      </c>
      <c r="F137" s="189"/>
      <c r="G137" s="190">
        <f>ROUND(E137*F137,2)</f>
        <v>0</v>
      </c>
      <c r="H137" s="189"/>
      <c r="I137" s="190">
        <f>ROUND(E137*H137,2)</f>
        <v>0</v>
      </c>
      <c r="J137" s="189"/>
      <c r="K137" s="190">
        <f>ROUND(E137*J137,2)</f>
        <v>0</v>
      </c>
      <c r="L137" s="190">
        <v>21</v>
      </c>
      <c r="M137" s="190">
        <f>G137*(1+L137/100)</f>
        <v>0</v>
      </c>
      <c r="N137" s="188">
        <v>0</v>
      </c>
      <c r="O137" s="188">
        <f>ROUND(E137*N137,2)</f>
        <v>0</v>
      </c>
      <c r="P137" s="188">
        <v>0</v>
      </c>
      <c r="Q137" s="188">
        <f>ROUND(E137*P137,2)</f>
        <v>0</v>
      </c>
      <c r="R137" s="190"/>
      <c r="S137" s="190" t="s">
        <v>878</v>
      </c>
      <c r="T137" s="191" t="s">
        <v>879</v>
      </c>
      <c r="U137" s="159">
        <v>0</v>
      </c>
      <c r="V137" s="159">
        <f>ROUND(E137*U137,2)</f>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76</v>
      </c>
      <c r="B138" s="186" t="s">
        <v>2992</v>
      </c>
      <c r="C138" s="198" t="s">
        <v>2993</v>
      </c>
      <c r="D138" s="187" t="s">
        <v>2442</v>
      </c>
      <c r="E138" s="188">
        <v>2</v>
      </c>
      <c r="F138" s="189"/>
      <c r="G138" s="190">
        <f>ROUND(E138*F138,2)</f>
        <v>0</v>
      </c>
      <c r="H138" s="189"/>
      <c r="I138" s="190">
        <f>ROUND(E138*H138,2)</f>
        <v>0</v>
      </c>
      <c r="J138" s="189"/>
      <c r="K138" s="190">
        <f>ROUND(E138*J138,2)</f>
        <v>0</v>
      </c>
      <c r="L138" s="190">
        <v>21</v>
      </c>
      <c r="M138" s="190">
        <f>G138*(1+L138/100)</f>
        <v>0</v>
      </c>
      <c r="N138" s="188">
        <v>0</v>
      </c>
      <c r="O138" s="188">
        <f>ROUND(E138*N138,2)</f>
        <v>0</v>
      </c>
      <c r="P138" s="188">
        <v>0</v>
      </c>
      <c r="Q138" s="188">
        <f>ROUND(E138*P138,2)</f>
        <v>0</v>
      </c>
      <c r="R138" s="190"/>
      <c r="S138" s="190" t="s">
        <v>878</v>
      </c>
      <c r="T138" s="191" t="s">
        <v>879</v>
      </c>
      <c r="U138" s="159">
        <v>0</v>
      </c>
      <c r="V138" s="159">
        <f>ROUND(E138*U138,2)</f>
        <v>0</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77</v>
      </c>
      <c r="B139" s="186" t="s">
        <v>2994</v>
      </c>
      <c r="C139" s="198" t="s">
        <v>2922</v>
      </c>
      <c r="D139" s="187" t="s">
        <v>2442</v>
      </c>
      <c r="E139" s="188">
        <v>5</v>
      </c>
      <c r="F139" s="189"/>
      <c r="G139" s="190">
        <f>ROUND(E139*F139,2)</f>
        <v>0</v>
      </c>
      <c r="H139" s="189"/>
      <c r="I139" s="190">
        <f>ROUND(E139*H139,2)</f>
        <v>0</v>
      </c>
      <c r="J139" s="189"/>
      <c r="K139" s="190">
        <f>ROUND(E139*J139,2)</f>
        <v>0</v>
      </c>
      <c r="L139" s="190">
        <v>21</v>
      </c>
      <c r="M139" s="190">
        <f>G139*(1+L139/100)</f>
        <v>0</v>
      </c>
      <c r="N139" s="188">
        <v>0</v>
      </c>
      <c r="O139" s="188">
        <f>ROUND(E139*N139,2)</f>
        <v>0</v>
      </c>
      <c r="P139" s="188">
        <v>0</v>
      </c>
      <c r="Q139" s="188">
        <f>ROUND(E139*P139,2)</f>
        <v>0</v>
      </c>
      <c r="R139" s="190"/>
      <c r="S139" s="190" t="s">
        <v>878</v>
      </c>
      <c r="T139" s="191" t="s">
        <v>879</v>
      </c>
      <c r="U139" s="159">
        <v>0</v>
      </c>
      <c r="V139" s="159">
        <f>ROUND(E139*U139,2)</f>
        <v>0</v>
      </c>
      <c r="W139" s="159"/>
      <c r="X139" s="159" t="s">
        <v>622</v>
      </c>
      <c r="Y139" s="159" t="s">
        <v>296</v>
      </c>
      <c r="Z139" s="148"/>
      <c r="AA139" s="148"/>
      <c r="AB139" s="148"/>
      <c r="AC139" s="148"/>
      <c r="AD139" s="148"/>
      <c r="AE139" s="148"/>
      <c r="AF139" s="148"/>
      <c r="AG139" s="148" t="s">
        <v>2728</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5.5" x14ac:dyDescent="0.2">
      <c r="A140" s="170" t="s">
        <v>288</v>
      </c>
      <c r="B140" s="171" t="s">
        <v>177</v>
      </c>
      <c r="C140" s="193" t="s">
        <v>178</v>
      </c>
      <c r="D140" s="172"/>
      <c r="E140" s="173"/>
      <c r="F140" s="174"/>
      <c r="G140" s="174">
        <f>SUMIF(AG141:AG155,"&lt;&gt;NOR",G141:G155)</f>
        <v>0</v>
      </c>
      <c r="H140" s="174"/>
      <c r="I140" s="174">
        <f>SUM(I141:I155)</f>
        <v>0</v>
      </c>
      <c r="J140" s="174"/>
      <c r="K140" s="174">
        <f>SUM(K141:K155)</f>
        <v>0</v>
      </c>
      <c r="L140" s="174"/>
      <c r="M140" s="174">
        <f>SUM(M141:M155)</f>
        <v>0</v>
      </c>
      <c r="N140" s="173"/>
      <c r="O140" s="173">
        <f>SUM(O141:O155)</f>
        <v>0</v>
      </c>
      <c r="P140" s="173"/>
      <c r="Q140" s="173">
        <f>SUM(Q141:Q155)</f>
        <v>0</v>
      </c>
      <c r="R140" s="174"/>
      <c r="S140" s="174"/>
      <c r="T140" s="175"/>
      <c r="U140" s="169"/>
      <c r="V140" s="169">
        <f>SUM(V141:V155)</f>
        <v>0</v>
      </c>
      <c r="W140" s="169"/>
      <c r="X140" s="169"/>
      <c r="Y140" s="169"/>
      <c r="AG140" t="s">
        <v>289</v>
      </c>
    </row>
    <row r="141" spans="1:60" ht="22.5" outlineLevel="1" x14ac:dyDescent="0.2">
      <c r="A141" s="177">
        <v>78</v>
      </c>
      <c r="B141" s="178" t="s">
        <v>2995</v>
      </c>
      <c r="C141" s="194" t="s">
        <v>2996</v>
      </c>
      <c r="D141" s="179" t="s">
        <v>2073</v>
      </c>
      <c r="E141" s="180">
        <v>1</v>
      </c>
      <c r="F141" s="181"/>
      <c r="G141" s="182">
        <f>ROUND(E141*F141,2)</f>
        <v>0</v>
      </c>
      <c r="H141" s="181"/>
      <c r="I141" s="182">
        <f>ROUND(E141*H141,2)</f>
        <v>0</v>
      </c>
      <c r="J141" s="181"/>
      <c r="K141" s="182">
        <f>ROUND(E141*J141,2)</f>
        <v>0</v>
      </c>
      <c r="L141" s="182">
        <v>21</v>
      </c>
      <c r="M141" s="182">
        <f>G141*(1+L141/100)</f>
        <v>0</v>
      </c>
      <c r="N141" s="180">
        <v>0</v>
      </c>
      <c r="O141" s="180">
        <f>ROUND(E141*N141,2)</f>
        <v>0</v>
      </c>
      <c r="P141" s="180">
        <v>0</v>
      </c>
      <c r="Q141" s="180">
        <f>ROUND(E141*P141,2)</f>
        <v>0</v>
      </c>
      <c r="R141" s="182"/>
      <c r="S141" s="182" t="s">
        <v>878</v>
      </c>
      <c r="T141" s="183" t="s">
        <v>879</v>
      </c>
      <c r="U141" s="159">
        <v>0</v>
      </c>
      <c r="V141" s="159">
        <f>ROUND(E141*U141,2)</f>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273" t="s">
        <v>2997</v>
      </c>
      <c r="D142" s="274"/>
      <c r="E142" s="274"/>
      <c r="F142" s="274"/>
      <c r="G142" s="274"/>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264" t="s">
        <v>2998</v>
      </c>
      <c r="D143" s="265"/>
      <c r="E143" s="265"/>
      <c r="F143" s="265"/>
      <c r="G143" s="265"/>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264" t="s">
        <v>2999</v>
      </c>
      <c r="D144" s="265"/>
      <c r="E144" s="265"/>
      <c r="F144" s="265"/>
      <c r="G144" s="265"/>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300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85">
        <v>79</v>
      </c>
      <c r="B145" s="186" t="s">
        <v>2670</v>
      </c>
      <c r="C145" s="198" t="s">
        <v>3000</v>
      </c>
      <c r="D145" s="187" t="s">
        <v>2073</v>
      </c>
      <c r="E145" s="188">
        <v>1</v>
      </c>
      <c r="F145" s="189"/>
      <c r="G145" s="190">
        <f>ROUND(E145*F145,2)</f>
        <v>0</v>
      </c>
      <c r="H145" s="189"/>
      <c r="I145" s="190">
        <f>ROUND(E145*H145,2)</f>
        <v>0</v>
      </c>
      <c r="J145" s="189"/>
      <c r="K145" s="190">
        <f>ROUND(E145*J145,2)</f>
        <v>0</v>
      </c>
      <c r="L145" s="190">
        <v>21</v>
      </c>
      <c r="M145" s="190">
        <f>G145*(1+L145/100)</f>
        <v>0</v>
      </c>
      <c r="N145" s="188">
        <v>0</v>
      </c>
      <c r="O145" s="188">
        <f>ROUND(E145*N145,2)</f>
        <v>0</v>
      </c>
      <c r="P145" s="188">
        <v>0</v>
      </c>
      <c r="Q145" s="188">
        <f>ROUND(E145*P145,2)</f>
        <v>0</v>
      </c>
      <c r="R145" s="190"/>
      <c r="S145" s="190" t="s">
        <v>878</v>
      </c>
      <c r="T145" s="191" t="s">
        <v>879</v>
      </c>
      <c r="U145" s="159">
        <v>0</v>
      </c>
      <c r="V145" s="159">
        <f>ROUND(E145*U145,2)</f>
        <v>0</v>
      </c>
      <c r="W145" s="159"/>
      <c r="X145" s="159" t="s">
        <v>295</v>
      </c>
      <c r="Y145" s="159" t="s">
        <v>296</v>
      </c>
      <c r="Z145" s="148"/>
      <c r="AA145" s="148"/>
      <c r="AB145" s="148"/>
      <c r="AC145" s="148"/>
      <c r="AD145" s="148"/>
      <c r="AE145" s="148"/>
      <c r="AF145" s="148"/>
      <c r="AG145" s="148" t="s">
        <v>2041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77">
        <v>80</v>
      </c>
      <c r="B146" s="178" t="s">
        <v>3001</v>
      </c>
      <c r="C146" s="194" t="s">
        <v>3002</v>
      </c>
      <c r="D146" s="179" t="s">
        <v>2073</v>
      </c>
      <c r="E146" s="180">
        <v>2</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878</v>
      </c>
      <c r="T146" s="183" t="s">
        <v>879</v>
      </c>
      <c r="U146" s="159">
        <v>0</v>
      </c>
      <c r="V146" s="159">
        <f>ROUND(E146*U146,2)</f>
        <v>0</v>
      </c>
      <c r="W146" s="159"/>
      <c r="X146" s="159" t="s">
        <v>295</v>
      </c>
      <c r="Y146" s="159" t="s">
        <v>296</v>
      </c>
      <c r="Z146" s="148"/>
      <c r="AA146" s="148"/>
      <c r="AB146" s="148"/>
      <c r="AC146" s="148"/>
      <c r="AD146" s="148"/>
      <c r="AE146" s="148"/>
      <c r="AF146" s="148"/>
      <c r="AG146" s="148" t="s">
        <v>2041</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
      <c r="A147" s="155"/>
      <c r="B147" s="156"/>
      <c r="C147" s="273" t="s">
        <v>3003</v>
      </c>
      <c r="D147" s="274"/>
      <c r="E147" s="274"/>
      <c r="F147" s="274"/>
      <c r="G147" s="274"/>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
      <c r="A148" s="155"/>
      <c r="B148" s="156"/>
      <c r="C148" s="264" t="s">
        <v>3004</v>
      </c>
      <c r="D148" s="265"/>
      <c r="E148" s="265"/>
      <c r="F148" s="265"/>
      <c r="G148" s="265"/>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300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
      <c r="A149" s="155"/>
      <c r="B149" s="156"/>
      <c r="C149" s="264" t="s">
        <v>3005</v>
      </c>
      <c r="D149" s="265"/>
      <c r="E149" s="265"/>
      <c r="F149" s="265"/>
      <c r="G149" s="265"/>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
      <c r="A150" s="155"/>
      <c r="B150" s="156"/>
      <c r="C150" s="264" t="s">
        <v>3006</v>
      </c>
      <c r="D150" s="265"/>
      <c r="E150" s="265"/>
      <c r="F150" s="265"/>
      <c r="G150" s="265"/>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
      <c r="A151" s="155"/>
      <c r="B151" s="156"/>
      <c r="C151" s="264" t="s">
        <v>3007</v>
      </c>
      <c r="D151" s="265"/>
      <c r="E151" s="265"/>
      <c r="F151" s="265"/>
      <c r="G151" s="265"/>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300</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22.5" outlineLevel="1" x14ac:dyDescent="0.2">
      <c r="A152" s="185">
        <v>81</v>
      </c>
      <c r="B152" s="186" t="s">
        <v>3008</v>
      </c>
      <c r="C152" s="198" t="s">
        <v>3009</v>
      </c>
      <c r="D152" s="187" t="s">
        <v>2442</v>
      </c>
      <c r="E152" s="188">
        <v>26</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82</v>
      </c>
      <c r="B153" s="186" t="s">
        <v>2785</v>
      </c>
      <c r="C153" s="198" t="s">
        <v>3010</v>
      </c>
      <c r="D153" s="187" t="s">
        <v>2442</v>
      </c>
      <c r="E153" s="188">
        <v>5</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85">
        <v>83</v>
      </c>
      <c r="B154" s="186" t="s">
        <v>2220</v>
      </c>
      <c r="C154" s="198" t="s">
        <v>3011</v>
      </c>
      <c r="D154" s="187" t="s">
        <v>2442</v>
      </c>
      <c r="E154" s="188">
        <v>26</v>
      </c>
      <c r="F154" s="189"/>
      <c r="G154" s="190">
        <f>ROUND(E154*F154,2)</f>
        <v>0</v>
      </c>
      <c r="H154" s="189"/>
      <c r="I154" s="190">
        <f>ROUND(E154*H154,2)</f>
        <v>0</v>
      </c>
      <c r="J154" s="189"/>
      <c r="K154" s="190">
        <f>ROUND(E154*J154,2)</f>
        <v>0</v>
      </c>
      <c r="L154" s="190">
        <v>21</v>
      </c>
      <c r="M154" s="190">
        <f>G154*(1+L154/100)</f>
        <v>0</v>
      </c>
      <c r="N154" s="188">
        <v>0</v>
      </c>
      <c r="O154" s="188">
        <f>ROUND(E154*N154,2)</f>
        <v>0</v>
      </c>
      <c r="P154" s="188">
        <v>0</v>
      </c>
      <c r="Q154" s="188">
        <f>ROUND(E154*P154,2)</f>
        <v>0</v>
      </c>
      <c r="R154" s="190"/>
      <c r="S154" s="190" t="s">
        <v>878</v>
      </c>
      <c r="T154" s="191" t="s">
        <v>879</v>
      </c>
      <c r="U154" s="159">
        <v>0</v>
      </c>
      <c r="V154" s="159">
        <f>ROUND(E154*U154,2)</f>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
      <c r="A155" s="185">
        <v>84</v>
      </c>
      <c r="B155" s="186" t="s">
        <v>2222</v>
      </c>
      <c r="C155" s="198" t="s">
        <v>3012</v>
      </c>
      <c r="D155" s="187" t="s">
        <v>2158</v>
      </c>
      <c r="E155" s="188">
        <v>1</v>
      </c>
      <c r="F155" s="189"/>
      <c r="G155" s="190">
        <f>ROUND(E155*F155,2)</f>
        <v>0</v>
      </c>
      <c r="H155" s="189"/>
      <c r="I155" s="190">
        <f>ROUND(E155*H155,2)</f>
        <v>0</v>
      </c>
      <c r="J155" s="189"/>
      <c r="K155" s="190">
        <f>ROUND(E155*J155,2)</f>
        <v>0</v>
      </c>
      <c r="L155" s="190">
        <v>21</v>
      </c>
      <c r="M155" s="190">
        <f>G155*(1+L155/100)</f>
        <v>0</v>
      </c>
      <c r="N155" s="188">
        <v>0</v>
      </c>
      <c r="O155" s="188">
        <f>ROUND(E155*N155,2)</f>
        <v>0</v>
      </c>
      <c r="P155" s="188">
        <v>0</v>
      </c>
      <c r="Q155" s="188">
        <f>ROUND(E155*P155,2)</f>
        <v>0</v>
      </c>
      <c r="R155" s="190"/>
      <c r="S155" s="190" t="s">
        <v>878</v>
      </c>
      <c r="T155" s="191" t="s">
        <v>879</v>
      </c>
      <c r="U155" s="159">
        <v>0</v>
      </c>
      <c r="V155" s="159">
        <f>ROUND(E155*U155,2)</f>
        <v>0</v>
      </c>
      <c r="W155" s="159"/>
      <c r="X155" s="159" t="s">
        <v>295</v>
      </c>
      <c r="Y155" s="159" t="s">
        <v>296</v>
      </c>
      <c r="Z155" s="148"/>
      <c r="AA155" s="148"/>
      <c r="AB155" s="148"/>
      <c r="AC155" s="148"/>
      <c r="AD155" s="148"/>
      <c r="AE155" s="148"/>
      <c r="AF155" s="148"/>
      <c r="AG155" s="148" t="s">
        <v>2041</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5.5" x14ac:dyDescent="0.2">
      <c r="A156" s="170" t="s">
        <v>288</v>
      </c>
      <c r="B156" s="171" t="s">
        <v>179</v>
      </c>
      <c r="C156" s="193" t="s">
        <v>180</v>
      </c>
      <c r="D156" s="172"/>
      <c r="E156" s="173"/>
      <c r="F156" s="174"/>
      <c r="G156" s="174">
        <f>SUMIF(AG157:AG171,"&lt;&gt;NOR",G157:G171)</f>
        <v>0</v>
      </c>
      <c r="H156" s="174"/>
      <c r="I156" s="174">
        <f>SUM(I157:I171)</f>
        <v>0</v>
      </c>
      <c r="J156" s="174"/>
      <c r="K156" s="174">
        <f>SUM(K157:K171)</f>
        <v>0</v>
      </c>
      <c r="L156" s="174"/>
      <c r="M156" s="174">
        <f>SUM(M157:M171)</f>
        <v>0</v>
      </c>
      <c r="N156" s="173"/>
      <c r="O156" s="173">
        <f>SUM(O157:O171)</f>
        <v>0</v>
      </c>
      <c r="P156" s="173"/>
      <c r="Q156" s="173">
        <f>SUM(Q157:Q171)</f>
        <v>0</v>
      </c>
      <c r="R156" s="174"/>
      <c r="S156" s="174"/>
      <c r="T156" s="175"/>
      <c r="U156" s="169"/>
      <c r="V156" s="169">
        <f>SUM(V157:V171)</f>
        <v>0</v>
      </c>
      <c r="W156" s="169"/>
      <c r="X156" s="169"/>
      <c r="Y156" s="169"/>
      <c r="AG156" t="s">
        <v>289</v>
      </c>
    </row>
    <row r="157" spans="1:60" ht="22.5" outlineLevel="1" x14ac:dyDescent="0.2">
      <c r="A157" s="177">
        <v>85</v>
      </c>
      <c r="B157" s="178" t="s">
        <v>3013</v>
      </c>
      <c r="C157" s="194" t="s">
        <v>2996</v>
      </c>
      <c r="D157" s="179" t="s">
        <v>2073</v>
      </c>
      <c r="E157" s="180">
        <v>1</v>
      </c>
      <c r="F157" s="181"/>
      <c r="G157" s="182">
        <f>ROUND(E157*F157,2)</f>
        <v>0</v>
      </c>
      <c r="H157" s="181"/>
      <c r="I157" s="182">
        <f>ROUND(E157*H157,2)</f>
        <v>0</v>
      </c>
      <c r="J157" s="181"/>
      <c r="K157" s="182">
        <f>ROUND(E157*J157,2)</f>
        <v>0</v>
      </c>
      <c r="L157" s="182">
        <v>21</v>
      </c>
      <c r="M157" s="182">
        <f>G157*(1+L157/100)</f>
        <v>0</v>
      </c>
      <c r="N157" s="180">
        <v>0</v>
      </c>
      <c r="O157" s="180">
        <f>ROUND(E157*N157,2)</f>
        <v>0</v>
      </c>
      <c r="P157" s="180">
        <v>0</v>
      </c>
      <c r="Q157" s="180">
        <f>ROUND(E157*P157,2)</f>
        <v>0</v>
      </c>
      <c r="R157" s="182"/>
      <c r="S157" s="182" t="s">
        <v>878</v>
      </c>
      <c r="T157" s="183" t="s">
        <v>879</v>
      </c>
      <c r="U157" s="159">
        <v>0</v>
      </c>
      <c r="V157" s="159">
        <f>ROUND(E157*U157,2)</f>
        <v>0</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
      <c r="A158" s="155"/>
      <c r="B158" s="156"/>
      <c r="C158" s="273" t="s">
        <v>2997</v>
      </c>
      <c r="D158" s="274"/>
      <c r="E158" s="274"/>
      <c r="F158" s="274"/>
      <c r="G158" s="274"/>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3" x14ac:dyDescent="0.2">
      <c r="A159" s="155"/>
      <c r="B159" s="156"/>
      <c r="C159" s="264" t="s">
        <v>2998</v>
      </c>
      <c r="D159" s="265"/>
      <c r="E159" s="265"/>
      <c r="F159" s="265"/>
      <c r="G159" s="265"/>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3" x14ac:dyDescent="0.2">
      <c r="A160" s="155"/>
      <c r="B160" s="156"/>
      <c r="C160" s="264" t="s">
        <v>2999</v>
      </c>
      <c r="D160" s="265"/>
      <c r="E160" s="265"/>
      <c r="F160" s="265"/>
      <c r="G160" s="265"/>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300</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85">
        <v>86</v>
      </c>
      <c r="B161" s="186" t="s">
        <v>2226</v>
      </c>
      <c r="C161" s="198" t="s">
        <v>3000</v>
      </c>
      <c r="D161" s="187" t="s">
        <v>2073</v>
      </c>
      <c r="E161" s="188">
        <v>1</v>
      </c>
      <c r="F161" s="189"/>
      <c r="G161" s="190">
        <f>ROUND(E161*F161,2)</f>
        <v>0</v>
      </c>
      <c r="H161" s="189"/>
      <c r="I161" s="190">
        <f>ROUND(E161*H161,2)</f>
        <v>0</v>
      </c>
      <c r="J161" s="189"/>
      <c r="K161" s="190">
        <f>ROUND(E161*J161,2)</f>
        <v>0</v>
      </c>
      <c r="L161" s="190">
        <v>21</v>
      </c>
      <c r="M161" s="190">
        <f>G161*(1+L161/100)</f>
        <v>0</v>
      </c>
      <c r="N161" s="188">
        <v>0</v>
      </c>
      <c r="O161" s="188">
        <f>ROUND(E161*N161,2)</f>
        <v>0</v>
      </c>
      <c r="P161" s="188">
        <v>0</v>
      </c>
      <c r="Q161" s="188">
        <f>ROUND(E161*P161,2)</f>
        <v>0</v>
      </c>
      <c r="R161" s="190"/>
      <c r="S161" s="190" t="s">
        <v>878</v>
      </c>
      <c r="T161" s="191" t="s">
        <v>879</v>
      </c>
      <c r="U161" s="159">
        <v>0</v>
      </c>
      <c r="V161" s="159">
        <f>ROUND(E161*U161,2)</f>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
      <c r="A162" s="177">
        <v>87</v>
      </c>
      <c r="B162" s="178" t="s">
        <v>3014</v>
      </c>
      <c r="C162" s="194" t="s">
        <v>3002</v>
      </c>
      <c r="D162" s="179" t="s">
        <v>2073</v>
      </c>
      <c r="E162" s="180">
        <v>2</v>
      </c>
      <c r="F162" s="181"/>
      <c r="G162" s="182">
        <f>ROUND(E162*F162,2)</f>
        <v>0</v>
      </c>
      <c r="H162" s="181"/>
      <c r="I162" s="182">
        <f>ROUND(E162*H162,2)</f>
        <v>0</v>
      </c>
      <c r="J162" s="181"/>
      <c r="K162" s="182">
        <f>ROUND(E162*J162,2)</f>
        <v>0</v>
      </c>
      <c r="L162" s="182">
        <v>21</v>
      </c>
      <c r="M162" s="182">
        <f>G162*(1+L162/100)</f>
        <v>0</v>
      </c>
      <c r="N162" s="180">
        <v>0</v>
      </c>
      <c r="O162" s="180">
        <f>ROUND(E162*N162,2)</f>
        <v>0</v>
      </c>
      <c r="P162" s="180">
        <v>0</v>
      </c>
      <c r="Q162" s="180">
        <f>ROUND(E162*P162,2)</f>
        <v>0</v>
      </c>
      <c r="R162" s="182"/>
      <c r="S162" s="182" t="s">
        <v>878</v>
      </c>
      <c r="T162" s="183" t="s">
        <v>879</v>
      </c>
      <c r="U162" s="159">
        <v>0</v>
      </c>
      <c r="V162" s="159">
        <f>ROUND(E162*U162,2)</f>
        <v>0</v>
      </c>
      <c r="W162" s="159"/>
      <c r="X162" s="159" t="s">
        <v>295</v>
      </c>
      <c r="Y162" s="159" t="s">
        <v>296</v>
      </c>
      <c r="Z162" s="148"/>
      <c r="AA162" s="148"/>
      <c r="AB162" s="148"/>
      <c r="AC162" s="148"/>
      <c r="AD162" s="148"/>
      <c r="AE162" s="148"/>
      <c r="AF162" s="148"/>
      <c r="AG162" s="148" t="s">
        <v>2041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273" t="s">
        <v>3003</v>
      </c>
      <c r="D163" s="274"/>
      <c r="E163" s="274"/>
      <c r="F163" s="274"/>
      <c r="G163" s="274"/>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300</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264" t="s">
        <v>3004</v>
      </c>
      <c r="D164" s="265"/>
      <c r="E164" s="265"/>
      <c r="F164" s="265"/>
      <c r="G164" s="265"/>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264" t="s">
        <v>3005</v>
      </c>
      <c r="D165" s="265"/>
      <c r="E165" s="265"/>
      <c r="F165" s="265"/>
      <c r="G165" s="265"/>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300</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
      <c r="A166" s="155"/>
      <c r="B166" s="156"/>
      <c r="C166" s="264" t="s">
        <v>3006</v>
      </c>
      <c r="D166" s="265"/>
      <c r="E166" s="265"/>
      <c r="F166" s="265"/>
      <c r="G166" s="265"/>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
      <c r="A167" s="155"/>
      <c r="B167" s="156"/>
      <c r="C167" s="264" t="s">
        <v>3007</v>
      </c>
      <c r="D167" s="265"/>
      <c r="E167" s="265"/>
      <c r="F167" s="265"/>
      <c r="G167" s="265"/>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22.5" outlineLevel="1" x14ac:dyDescent="0.2">
      <c r="A168" s="185">
        <v>88</v>
      </c>
      <c r="B168" s="186" t="s">
        <v>3015</v>
      </c>
      <c r="C168" s="198" t="s">
        <v>3009</v>
      </c>
      <c r="D168" s="187" t="s">
        <v>2442</v>
      </c>
      <c r="E168" s="188">
        <v>30</v>
      </c>
      <c r="F168" s="189"/>
      <c r="G168" s="190">
        <f>ROUND(E168*F168,2)</f>
        <v>0</v>
      </c>
      <c r="H168" s="189"/>
      <c r="I168" s="190">
        <f>ROUND(E168*H168,2)</f>
        <v>0</v>
      </c>
      <c r="J168" s="189"/>
      <c r="K168" s="190">
        <f>ROUND(E168*J168,2)</f>
        <v>0</v>
      </c>
      <c r="L168" s="190">
        <v>21</v>
      </c>
      <c r="M168" s="190">
        <f>G168*(1+L168/100)</f>
        <v>0</v>
      </c>
      <c r="N168" s="188">
        <v>0</v>
      </c>
      <c r="O168" s="188">
        <f>ROUND(E168*N168,2)</f>
        <v>0</v>
      </c>
      <c r="P168" s="188">
        <v>0</v>
      </c>
      <c r="Q168" s="188">
        <f>ROUND(E168*P168,2)</f>
        <v>0</v>
      </c>
      <c r="R168" s="190"/>
      <c r="S168" s="190" t="s">
        <v>878</v>
      </c>
      <c r="T168" s="191" t="s">
        <v>879</v>
      </c>
      <c r="U168" s="159">
        <v>0</v>
      </c>
      <c r="V168" s="159">
        <f>ROUND(E168*U168,2)</f>
        <v>0</v>
      </c>
      <c r="W168" s="159"/>
      <c r="X168" s="159" t="s">
        <v>295</v>
      </c>
      <c r="Y168" s="159" t="s">
        <v>296</v>
      </c>
      <c r="Z168" s="148"/>
      <c r="AA168" s="148"/>
      <c r="AB168" s="148"/>
      <c r="AC168" s="148"/>
      <c r="AD168" s="148"/>
      <c r="AE168" s="148"/>
      <c r="AF168" s="148"/>
      <c r="AG168" s="148" t="s">
        <v>2041</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
      <c r="A169" s="185">
        <v>89</v>
      </c>
      <c r="B169" s="186" t="s">
        <v>2233</v>
      </c>
      <c r="C169" s="198" t="s">
        <v>3010</v>
      </c>
      <c r="D169" s="187" t="s">
        <v>2442</v>
      </c>
      <c r="E169" s="188">
        <v>5</v>
      </c>
      <c r="F169" s="189"/>
      <c r="G169" s="190">
        <f>ROUND(E169*F169,2)</f>
        <v>0</v>
      </c>
      <c r="H169" s="189"/>
      <c r="I169" s="190">
        <f>ROUND(E169*H169,2)</f>
        <v>0</v>
      </c>
      <c r="J169" s="189"/>
      <c r="K169" s="190">
        <f>ROUND(E169*J169,2)</f>
        <v>0</v>
      </c>
      <c r="L169" s="190">
        <v>21</v>
      </c>
      <c r="M169" s="190">
        <f>G169*(1+L169/100)</f>
        <v>0</v>
      </c>
      <c r="N169" s="188">
        <v>0</v>
      </c>
      <c r="O169" s="188">
        <f>ROUND(E169*N169,2)</f>
        <v>0</v>
      </c>
      <c r="P169" s="188">
        <v>0</v>
      </c>
      <c r="Q169" s="188">
        <f>ROUND(E169*P169,2)</f>
        <v>0</v>
      </c>
      <c r="R169" s="190"/>
      <c r="S169" s="190" t="s">
        <v>878</v>
      </c>
      <c r="T169" s="191" t="s">
        <v>879</v>
      </c>
      <c r="U169" s="159">
        <v>0</v>
      </c>
      <c r="V169" s="159">
        <f>ROUND(E169*U169,2)</f>
        <v>0</v>
      </c>
      <c r="W169" s="159"/>
      <c r="X169" s="159" t="s">
        <v>295</v>
      </c>
      <c r="Y169" s="159" t="s">
        <v>296</v>
      </c>
      <c r="Z169" s="148"/>
      <c r="AA169" s="148"/>
      <c r="AB169" s="148"/>
      <c r="AC169" s="148"/>
      <c r="AD169" s="148"/>
      <c r="AE169" s="148"/>
      <c r="AF169" s="148"/>
      <c r="AG169" s="148" t="s">
        <v>2041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85">
        <v>90</v>
      </c>
      <c r="B170" s="186" t="s">
        <v>2235</v>
      </c>
      <c r="C170" s="198" t="s">
        <v>3011</v>
      </c>
      <c r="D170" s="187" t="s">
        <v>2442</v>
      </c>
      <c r="E170" s="188">
        <v>30</v>
      </c>
      <c r="F170" s="189"/>
      <c r="G170" s="190">
        <f>ROUND(E170*F170,2)</f>
        <v>0</v>
      </c>
      <c r="H170" s="189"/>
      <c r="I170" s="190">
        <f>ROUND(E170*H170,2)</f>
        <v>0</v>
      </c>
      <c r="J170" s="189"/>
      <c r="K170" s="190">
        <f>ROUND(E170*J170,2)</f>
        <v>0</v>
      </c>
      <c r="L170" s="190">
        <v>21</v>
      </c>
      <c r="M170" s="190">
        <f>G170*(1+L170/100)</f>
        <v>0</v>
      </c>
      <c r="N170" s="188">
        <v>0</v>
      </c>
      <c r="O170" s="188">
        <f>ROUND(E170*N170,2)</f>
        <v>0</v>
      </c>
      <c r="P170" s="188">
        <v>0</v>
      </c>
      <c r="Q170" s="188">
        <f>ROUND(E170*P170,2)</f>
        <v>0</v>
      </c>
      <c r="R170" s="190"/>
      <c r="S170" s="190" t="s">
        <v>878</v>
      </c>
      <c r="T170" s="191" t="s">
        <v>879</v>
      </c>
      <c r="U170" s="159">
        <v>0</v>
      </c>
      <c r="V170" s="159">
        <f>ROUND(E170*U170,2)</f>
        <v>0</v>
      </c>
      <c r="W170" s="159"/>
      <c r="X170" s="159" t="s">
        <v>295</v>
      </c>
      <c r="Y170" s="159" t="s">
        <v>296</v>
      </c>
      <c r="Z170" s="148"/>
      <c r="AA170" s="148"/>
      <c r="AB170" s="148"/>
      <c r="AC170" s="148"/>
      <c r="AD170" s="148"/>
      <c r="AE170" s="148"/>
      <c r="AF170" s="148"/>
      <c r="AG170" s="148" t="s">
        <v>2041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
      <c r="A171" s="185">
        <v>91</v>
      </c>
      <c r="B171" s="186" t="s">
        <v>2237</v>
      </c>
      <c r="C171" s="198" t="s">
        <v>3012</v>
      </c>
      <c r="D171" s="187" t="s">
        <v>2158</v>
      </c>
      <c r="E171" s="188">
        <v>1</v>
      </c>
      <c r="F171" s="189"/>
      <c r="G171" s="190">
        <f>ROUND(E171*F171,2)</f>
        <v>0</v>
      </c>
      <c r="H171" s="189"/>
      <c r="I171" s="190">
        <f>ROUND(E171*H171,2)</f>
        <v>0</v>
      </c>
      <c r="J171" s="189"/>
      <c r="K171" s="190">
        <f>ROUND(E171*J171,2)</f>
        <v>0</v>
      </c>
      <c r="L171" s="190">
        <v>21</v>
      </c>
      <c r="M171" s="190">
        <f>G171*(1+L171/100)</f>
        <v>0</v>
      </c>
      <c r="N171" s="188">
        <v>0</v>
      </c>
      <c r="O171" s="188">
        <f>ROUND(E171*N171,2)</f>
        <v>0</v>
      </c>
      <c r="P171" s="188">
        <v>0</v>
      </c>
      <c r="Q171" s="188">
        <f>ROUND(E171*P171,2)</f>
        <v>0</v>
      </c>
      <c r="R171" s="190"/>
      <c r="S171" s="190" t="s">
        <v>878</v>
      </c>
      <c r="T171" s="191" t="s">
        <v>879</v>
      </c>
      <c r="U171" s="159">
        <v>0</v>
      </c>
      <c r="V171" s="159">
        <f>ROUND(E171*U171,2)</f>
        <v>0</v>
      </c>
      <c r="W171" s="159"/>
      <c r="X171" s="159" t="s">
        <v>295</v>
      </c>
      <c r="Y171" s="159" t="s">
        <v>296</v>
      </c>
      <c r="Z171" s="148"/>
      <c r="AA171" s="148"/>
      <c r="AB171" s="148"/>
      <c r="AC171" s="148"/>
      <c r="AD171" s="148"/>
      <c r="AE171" s="148"/>
      <c r="AF171" s="148"/>
      <c r="AG171" s="148" t="s">
        <v>2041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5.5" x14ac:dyDescent="0.2">
      <c r="A172" s="170" t="s">
        <v>288</v>
      </c>
      <c r="B172" s="171" t="s">
        <v>181</v>
      </c>
      <c r="C172" s="193" t="s">
        <v>182</v>
      </c>
      <c r="D172" s="172"/>
      <c r="E172" s="173"/>
      <c r="F172" s="174"/>
      <c r="G172" s="174">
        <f>SUMIF(AG173:AG194,"&lt;&gt;NOR",G173:G194)</f>
        <v>0</v>
      </c>
      <c r="H172" s="174"/>
      <c r="I172" s="174">
        <f>SUM(I173:I194)</f>
        <v>0</v>
      </c>
      <c r="J172" s="174"/>
      <c r="K172" s="174">
        <f>SUM(K173:K194)</f>
        <v>0</v>
      </c>
      <c r="L172" s="174"/>
      <c r="M172" s="174">
        <f>SUM(M173:M194)</f>
        <v>0</v>
      </c>
      <c r="N172" s="173"/>
      <c r="O172" s="173">
        <f>SUM(O173:O194)</f>
        <v>0</v>
      </c>
      <c r="P172" s="173"/>
      <c r="Q172" s="173">
        <f>SUM(Q173:Q194)</f>
        <v>0</v>
      </c>
      <c r="R172" s="174"/>
      <c r="S172" s="174"/>
      <c r="T172" s="175"/>
      <c r="U172" s="169"/>
      <c r="V172" s="169">
        <f>SUM(V173:V194)</f>
        <v>0</v>
      </c>
      <c r="W172" s="169"/>
      <c r="X172" s="169"/>
      <c r="Y172" s="169"/>
      <c r="AG172" t="s">
        <v>289</v>
      </c>
    </row>
    <row r="173" spans="1:60" ht="22.5" outlineLevel="1" x14ac:dyDescent="0.2">
      <c r="A173" s="177">
        <v>92</v>
      </c>
      <c r="B173" s="178" t="s">
        <v>3016</v>
      </c>
      <c r="C173" s="194" t="s">
        <v>3017</v>
      </c>
      <c r="D173" s="179" t="s">
        <v>2073</v>
      </c>
      <c r="E173" s="180">
        <v>1</v>
      </c>
      <c r="F173" s="181"/>
      <c r="G173" s="182">
        <f>ROUND(E173*F173,2)</f>
        <v>0</v>
      </c>
      <c r="H173" s="181"/>
      <c r="I173" s="182">
        <f>ROUND(E173*H173,2)</f>
        <v>0</v>
      </c>
      <c r="J173" s="181"/>
      <c r="K173" s="182">
        <f>ROUND(E173*J173,2)</f>
        <v>0</v>
      </c>
      <c r="L173" s="182">
        <v>21</v>
      </c>
      <c r="M173" s="182">
        <f>G173*(1+L173/100)</f>
        <v>0</v>
      </c>
      <c r="N173" s="180">
        <v>0</v>
      </c>
      <c r="O173" s="180">
        <f>ROUND(E173*N173,2)</f>
        <v>0</v>
      </c>
      <c r="P173" s="180">
        <v>0</v>
      </c>
      <c r="Q173" s="180">
        <f>ROUND(E173*P173,2)</f>
        <v>0</v>
      </c>
      <c r="R173" s="182"/>
      <c r="S173" s="182" t="s">
        <v>878</v>
      </c>
      <c r="T173" s="183" t="s">
        <v>879</v>
      </c>
      <c r="U173" s="159">
        <v>0</v>
      </c>
      <c r="V173" s="159">
        <f>ROUND(E173*U173,2)</f>
        <v>0</v>
      </c>
      <c r="W173" s="159"/>
      <c r="X173" s="159" t="s">
        <v>295</v>
      </c>
      <c r="Y173" s="159" t="s">
        <v>296</v>
      </c>
      <c r="Z173" s="148"/>
      <c r="AA173" s="148"/>
      <c r="AB173" s="148"/>
      <c r="AC173" s="148"/>
      <c r="AD173" s="148"/>
      <c r="AE173" s="148"/>
      <c r="AF173" s="148"/>
      <c r="AG173" s="148" t="s">
        <v>2041</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
      <c r="A174" s="155"/>
      <c r="B174" s="156"/>
      <c r="C174" s="273" t="s">
        <v>3018</v>
      </c>
      <c r="D174" s="274"/>
      <c r="E174" s="274"/>
      <c r="F174" s="274"/>
      <c r="G174" s="274"/>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264" t="s">
        <v>3019</v>
      </c>
      <c r="D175" s="265"/>
      <c r="E175" s="265"/>
      <c r="F175" s="265"/>
      <c r="G175" s="265"/>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300</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264" t="s">
        <v>3020</v>
      </c>
      <c r="D176" s="265"/>
      <c r="E176" s="265"/>
      <c r="F176" s="265"/>
      <c r="G176" s="265"/>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300</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85">
        <v>93</v>
      </c>
      <c r="B177" s="186" t="s">
        <v>2241</v>
      </c>
      <c r="C177" s="198" t="s">
        <v>3000</v>
      </c>
      <c r="D177" s="187" t="s">
        <v>2073</v>
      </c>
      <c r="E177" s="188">
        <v>1</v>
      </c>
      <c r="F177" s="189"/>
      <c r="G177" s="190">
        <f>ROUND(E177*F177,2)</f>
        <v>0</v>
      </c>
      <c r="H177" s="189"/>
      <c r="I177" s="190">
        <f>ROUND(E177*H177,2)</f>
        <v>0</v>
      </c>
      <c r="J177" s="189"/>
      <c r="K177" s="190">
        <f>ROUND(E177*J177,2)</f>
        <v>0</v>
      </c>
      <c r="L177" s="190">
        <v>21</v>
      </c>
      <c r="M177" s="190">
        <f>G177*(1+L177/100)</f>
        <v>0</v>
      </c>
      <c r="N177" s="188">
        <v>0</v>
      </c>
      <c r="O177" s="188">
        <f>ROUND(E177*N177,2)</f>
        <v>0</v>
      </c>
      <c r="P177" s="188">
        <v>0</v>
      </c>
      <c r="Q177" s="188">
        <f>ROUND(E177*P177,2)</f>
        <v>0</v>
      </c>
      <c r="R177" s="190"/>
      <c r="S177" s="190" t="s">
        <v>878</v>
      </c>
      <c r="T177" s="191" t="s">
        <v>879</v>
      </c>
      <c r="U177" s="159">
        <v>0</v>
      </c>
      <c r="V177" s="159">
        <f>ROUND(E177*U177,2)</f>
        <v>0</v>
      </c>
      <c r="W177" s="159"/>
      <c r="X177" s="159" t="s">
        <v>295</v>
      </c>
      <c r="Y177" s="159" t="s">
        <v>296</v>
      </c>
      <c r="Z177" s="148"/>
      <c r="AA177" s="148"/>
      <c r="AB177" s="148"/>
      <c r="AC177" s="148"/>
      <c r="AD177" s="148"/>
      <c r="AE177" s="148"/>
      <c r="AF177" s="148"/>
      <c r="AG177" s="148" t="s">
        <v>2041</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
      <c r="A178" s="177">
        <v>94</v>
      </c>
      <c r="B178" s="178" t="s">
        <v>3021</v>
      </c>
      <c r="C178" s="194" t="s">
        <v>3002</v>
      </c>
      <c r="D178" s="179" t="s">
        <v>2073</v>
      </c>
      <c r="E178" s="180">
        <v>2</v>
      </c>
      <c r="F178" s="181"/>
      <c r="G178" s="182">
        <f>ROUND(E178*F178,2)</f>
        <v>0</v>
      </c>
      <c r="H178" s="181"/>
      <c r="I178" s="182">
        <f>ROUND(E178*H178,2)</f>
        <v>0</v>
      </c>
      <c r="J178" s="181"/>
      <c r="K178" s="182">
        <f>ROUND(E178*J178,2)</f>
        <v>0</v>
      </c>
      <c r="L178" s="182">
        <v>21</v>
      </c>
      <c r="M178" s="182">
        <f>G178*(1+L178/100)</f>
        <v>0</v>
      </c>
      <c r="N178" s="180">
        <v>0</v>
      </c>
      <c r="O178" s="180">
        <f>ROUND(E178*N178,2)</f>
        <v>0</v>
      </c>
      <c r="P178" s="180">
        <v>0</v>
      </c>
      <c r="Q178" s="180">
        <f>ROUND(E178*P178,2)</f>
        <v>0</v>
      </c>
      <c r="R178" s="182"/>
      <c r="S178" s="182" t="s">
        <v>878</v>
      </c>
      <c r="T178" s="183" t="s">
        <v>879</v>
      </c>
      <c r="U178" s="159">
        <v>0</v>
      </c>
      <c r="V178" s="159">
        <f>ROUND(E178*U178,2)</f>
        <v>0</v>
      </c>
      <c r="W178" s="159"/>
      <c r="X178" s="159" t="s">
        <v>295</v>
      </c>
      <c r="Y178" s="159" t="s">
        <v>296</v>
      </c>
      <c r="Z178" s="148"/>
      <c r="AA178" s="148"/>
      <c r="AB178" s="148"/>
      <c r="AC178" s="148"/>
      <c r="AD178" s="148"/>
      <c r="AE178" s="148"/>
      <c r="AF178" s="148"/>
      <c r="AG178" s="148" t="s">
        <v>2041</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2" x14ac:dyDescent="0.2">
      <c r="A179" s="155"/>
      <c r="B179" s="156"/>
      <c r="C179" s="273" t="s">
        <v>3022</v>
      </c>
      <c r="D179" s="274"/>
      <c r="E179" s="274"/>
      <c r="F179" s="274"/>
      <c r="G179" s="274"/>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300</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264" t="s">
        <v>3023</v>
      </c>
      <c r="D180" s="265"/>
      <c r="E180" s="265"/>
      <c r="F180" s="265"/>
      <c r="G180" s="265"/>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300</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
      <c r="A181" s="155"/>
      <c r="B181" s="156"/>
      <c r="C181" s="264" t="s">
        <v>3024</v>
      </c>
      <c r="D181" s="265"/>
      <c r="E181" s="265"/>
      <c r="F181" s="265"/>
      <c r="G181" s="265"/>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300</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264" t="s">
        <v>3006</v>
      </c>
      <c r="D182" s="265"/>
      <c r="E182" s="265"/>
      <c r="F182" s="265"/>
      <c r="G182" s="265"/>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300</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264" t="s">
        <v>3007</v>
      </c>
      <c r="D183" s="265"/>
      <c r="E183" s="265"/>
      <c r="F183" s="265"/>
      <c r="G183" s="265"/>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300</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
      <c r="A184" s="177">
        <v>95</v>
      </c>
      <c r="B184" s="178" t="s">
        <v>3025</v>
      </c>
      <c r="C184" s="194" t="s">
        <v>3002</v>
      </c>
      <c r="D184" s="179" t="s">
        <v>2073</v>
      </c>
      <c r="E184" s="180">
        <v>1</v>
      </c>
      <c r="F184" s="181"/>
      <c r="G184" s="182">
        <f>ROUND(E184*F184,2)</f>
        <v>0</v>
      </c>
      <c r="H184" s="181"/>
      <c r="I184" s="182">
        <f>ROUND(E184*H184,2)</f>
        <v>0</v>
      </c>
      <c r="J184" s="181"/>
      <c r="K184" s="182">
        <f>ROUND(E184*J184,2)</f>
        <v>0</v>
      </c>
      <c r="L184" s="182">
        <v>21</v>
      </c>
      <c r="M184" s="182">
        <f>G184*(1+L184/100)</f>
        <v>0</v>
      </c>
      <c r="N184" s="180">
        <v>0</v>
      </c>
      <c r="O184" s="180">
        <f>ROUND(E184*N184,2)</f>
        <v>0</v>
      </c>
      <c r="P184" s="180">
        <v>0</v>
      </c>
      <c r="Q184" s="180">
        <f>ROUND(E184*P184,2)</f>
        <v>0</v>
      </c>
      <c r="R184" s="182"/>
      <c r="S184" s="182" t="s">
        <v>878</v>
      </c>
      <c r="T184" s="183" t="s">
        <v>879</v>
      </c>
      <c r="U184" s="159">
        <v>0</v>
      </c>
      <c r="V184" s="159">
        <f>ROUND(E184*U184,2)</f>
        <v>0</v>
      </c>
      <c r="W184" s="159"/>
      <c r="X184" s="159" t="s">
        <v>295</v>
      </c>
      <c r="Y184" s="159" t="s">
        <v>296</v>
      </c>
      <c r="Z184" s="148"/>
      <c r="AA184" s="148"/>
      <c r="AB184" s="148"/>
      <c r="AC184" s="148"/>
      <c r="AD184" s="148"/>
      <c r="AE184" s="148"/>
      <c r="AF184" s="148"/>
      <c r="AG184" s="148" t="s">
        <v>2041</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2" x14ac:dyDescent="0.2">
      <c r="A185" s="155"/>
      <c r="B185" s="156"/>
      <c r="C185" s="273" t="s">
        <v>3026</v>
      </c>
      <c r="D185" s="274"/>
      <c r="E185" s="274"/>
      <c r="F185" s="274"/>
      <c r="G185" s="274"/>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264" t="s">
        <v>3004</v>
      </c>
      <c r="D186" s="265"/>
      <c r="E186" s="265"/>
      <c r="F186" s="265"/>
      <c r="G186" s="265"/>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300</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264" t="s">
        <v>3005</v>
      </c>
      <c r="D187" s="265"/>
      <c r="E187" s="265"/>
      <c r="F187" s="265"/>
      <c r="G187" s="265"/>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300</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
      <c r="A188" s="155"/>
      <c r="B188" s="156"/>
      <c r="C188" s="264" t="s">
        <v>3006</v>
      </c>
      <c r="D188" s="265"/>
      <c r="E188" s="265"/>
      <c r="F188" s="265"/>
      <c r="G188" s="265"/>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300</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
      <c r="A189" s="155"/>
      <c r="B189" s="156"/>
      <c r="C189" s="264" t="s">
        <v>3007</v>
      </c>
      <c r="D189" s="265"/>
      <c r="E189" s="265"/>
      <c r="F189" s="265"/>
      <c r="G189" s="265"/>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300</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ht="22.5" outlineLevel="1" x14ac:dyDescent="0.2">
      <c r="A190" s="185">
        <v>96</v>
      </c>
      <c r="B190" s="186" t="s">
        <v>3027</v>
      </c>
      <c r="C190" s="198" t="s">
        <v>3009</v>
      </c>
      <c r="D190" s="187" t="s">
        <v>2442</v>
      </c>
      <c r="E190" s="188">
        <v>38</v>
      </c>
      <c r="F190" s="189"/>
      <c r="G190" s="190">
        <f>ROUND(E190*F190,2)</f>
        <v>0</v>
      </c>
      <c r="H190" s="189"/>
      <c r="I190" s="190">
        <f>ROUND(E190*H190,2)</f>
        <v>0</v>
      </c>
      <c r="J190" s="189"/>
      <c r="K190" s="190">
        <f>ROUND(E190*J190,2)</f>
        <v>0</v>
      </c>
      <c r="L190" s="190">
        <v>21</v>
      </c>
      <c r="M190" s="190">
        <f>G190*(1+L190/100)</f>
        <v>0</v>
      </c>
      <c r="N190" s="188">
        <v>0</v>
      </c>
      <c r="O190" s="188">
        <f>ROUND(E190*N190,2)</f>
        <v>0</v>
      </c>
      <c r="P190" s="188">
        <v>0</v>
      </c>
      <c r="Q190" s="188">
        <f>ROUND(E190*P190,2)</f>
        <v>0</v>
      </c>
      <c r="R190" s="190"/>
      <c r="S190" s="190" t="s">
        <v>878</v>
      </c>
      <c r="T190" s="191" t="s">
        <v>879</v>
      </c>
      <c r="U190" s="159">
        <v>0</v>
      </c>
      <c r="V190" s="159">
        <f>ROUND(E190*U190,2)</f>
        <v>0</v>
      </c>
      <c r="W190" s="159"/>
      <c r="X190" s="159" t="s">
        <v>295</v>
      </c>
      <c r="Y190" s="159" t="s">
        <v>296</v>
      </c>
      <c r="Z190" s="148"/>
      <c r="AA190" s="148"/>
      <c r="AB190" s="148"/>
      <c r="AC190" s="148"/>
      <c r="AD190" s="148"/>
      <c r="AE190" s="148"/>
      <c r="AF190" s="148"/>
      <c r="AG190" s="148" t="s">
        <v>2041</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
      <c r="A191" s="185">
        <v>97</v>
      </c>
      <c r="B191" s="186" t="s">
        <v>2249</v>
      </c>
      <c r="C191" s="198" t="s">
        <v>3028</v>
      </c>
      <c r="D191" s="187" t="s">
        <v>2073</v>
      </c>
      <c r="E191" s="188">
        <v>1</v>
      </c>
      <c r="F191" s="189"/>
      <c r="G191" s="190">
        <f>ROUND(E191*F191,2)</f>
        <v>0</v>
      </c>
      <c r="H191" s="189"/>
      <c r="I191" s="190">
        <f>ROUND(E191*H191,2)</f>
        <v>0</v>
      </c>
      <c r="J191" s="189"/>
      <c r="K191" s="190">
        <f>ROUND(E191*J191,2)</f>
        <v>0</v>
      </c>
      <c r="L191" s="190">
        <v>21</v>
      </c>
      <c r="M191" s="190">
        <f>G191*(1+L191/100)</f>
        <v>0</v>
      </c>
      <c r="N191" s="188">
        <v>0</v>
      </c>
      <c r="O191" s="188">
        <f>ROUND(E191*N191,2)</f>
        <v>0</v>
      </c>
      <c r="P191" s="188">
        <v>0</v>
      </c>
      <c r="Q191" s="188">
        <f>ROUND(E191*P191,2)</f>
        <v>0</v>
      </c>
      <c r="R191" s="190"/>
      <c r="S191" s="190" t="s">
        <v>878</v>
      </c>
      <c r="T191" s="191" t="s">
        <v>879</v>
      </c>
      <c r="U191" s="159">
        <v>0</v>
      </c>
      <c r="V191" s="159">
        <f>ROUND(E191*U191,2)</f>
        <v>0</v>
      </c>
      <c r="W191" s="159"/>
      <c r="X191" s="159" t="s">
        <v>295</v>
      </c>
      <c r="Y191" s="159" t="s">
        <v>296</v>
      </c>
      <c r="Z191" s="148"/>
      <c r="AA191" s="148"/>
      <c r="AB191" s="148"/>
      <c r="AC191" s="148"/>
      <c r="AD191" s="148"/>
      <c r="AE191" s="148"/>
      <c r="AF191" s="148"/>
      <c r="AG191" s="148" t="s">
        <v>2041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
      <c r="A192" s="185">
        <v>98</v>
      </c>
      <c r="B192" s="186" t="s">
        <v>2251</v>
      </c>
      <c r="C192" s="198" t="s">
        <v>3010</v>
      </c>
      <c r="D192" s="187" t="s">
        <v>2442</v>
      </c>
      <c r="E192" s="188">
        <v>10</v>
      </c>
      <c r="F192" s="189"/>
      <c r="G192" s="190">
        <f>ROUND(E192*F192,2)</f>
        <v>0</v>
      </c>
      <c r="H192" s="189"/>
      <c r="I192" s="190">
        <f>ROUND(E192*H192,2)</f>
        <v>0</v>
      </c>
      <c r="J192" s="189"/>
      <c r="K192" s="190">
        <f>ROUND(E192*J192,2)</f>
        <v>0</v>
      </c>
      <c r="L192" s="190">
        <v>21</v>
      </c>
      <c r="M192" s="190">
        <f>G192*(1+L192/100)</f>
        <v>0</v>
      </c>
      <c r="N192" s="188">
        <v>0</v>
      </c>
      <c r="O192" s="188">
        <f>ROUND(E192*N192,2)</f>
        <v>0</v>
      </c>
      <c r="P192" s="188">
        <v>0</v>
      </c>
      <c r="Q192" s="188">
        <f>ROUND(E192*P192,2)</f>
        <v>0</v>
      </c>
      <c r="R192" s="190"/>
      <c r="S192" s="190" t="s">
        <v>878</v>
      </c>
      <c r="T192" s="191" t="s">
        <v>879</v>
      </c>
      <c r="U192" s="159">
        <v>0</v>
      </c>
      <c r="V192" s="159">
        <f>ROUND(E192*U192,2)</f>
        <v>0</v>
      </c>
      <c r="W192" s="159"/>
      <c r="X192" s="159" t="s">
        <v>295</v>
      </c>
      <c r="Y192" s="159" t="s">
        <v>296</v>
      </c>
      <c r="Z192" s="148"/>
      <c r="AA192" s="148"/>
      <c r="AB192" s="148"/>
      <c r="AC192" s="148"/>
      <c r="AD192" s="148"/>
      <c r="AE192" s="148"/>
      <c r="AF192" s="148"/>
      <c r="AG192" s="148" t="s">
        <v>2041</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
      <c r="A193" s="185">
        <v>99</v>
      </c>
      <c r="B193" s="186" t="s">
        <v>2253</v>
      </c>
      <c r="C193" s="198" t="s">
        <v>3011</v>
      </c>
      <c r="D193" s="187" t="s">
        <v>2442</v>
      </c>
      <c r="E193" s="188">
        <v>38</v>
      </c>
      <c r="F193" s="189"/>
      <c r="G193" s="190">
        <f>ROUND(E193*F193,2)</f>
        <v>0</v>
      </c>
      <c r="H193" s="189"/>
      <c r="I193" s="190">
        <f>ROUND(E193*H193,2)</f>
        <v>0</v>
      </c>
      <c r="J193" s="189"/>
      <c r="K193" s="190">
        <f>ROUND(E193*J193,2)</f>
        <v>0</v>
      </c>
      <c r="L193" s="190">
        <v>21</v>
      </c>
      <c r="M193" s="190">
        <f>G193*(1+L193/100)</f>
        <v>0</v>
      </c>
      <c r="N193" s="188">
        <v>0</v>
      </c>
      <c r="O193" s="188">
        <f>ROUND(E193*N193,2)</f>
        <v>0</v>
      </c>
      <c r="P193" s="188">
        <v>0</v>
      </c>
      <c r="Q193" s="188">
        <f>ROUND(E193*P193,2)</f>
        <v>0</v>
      </c>
      <c r="R193" s="190"/>
      <c r="S193" s="190" t="s">
        <v>878</v>
      </c>
      <c r="T193" s="191" t="s">
        <v>879</v>
      </c>
      <c r="U193" s="159">
        <v>0</v>
      </c>
      <c r="V193" s="159">
        <f>ROUND(E193*U193,2)</f>
        <v>0</v>
      </c>
      <c r="W193" s="159"/>
      <c r="X193" s="159" t="s">
        <v>295</v>
      </c>
      <c r="Y193" s="159" t="s">
        <v>296</v>
      </c>
      <c r="Z193" s="148"/>
      <c r="AA193" s="148"/>
      <c r="AB193" s="148"/>
      <c r="AC193" s="148"/>
      <c r="AD193" s="148"/>
      <c r="AE193" s="148"/>
      <c r="AF193" s="148"/>
      <c r="AG193" s="148" t="s">
        <v>2041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x14ac:dyDescent="0.2">
      <c r="A194" s="185">
        <v>100</v>
      </c>
      <c r="B194" s="186" t="s">
        <v>2806</v>
      </c>
      <c r="C194" s="198" t="s">
        <v>3012</v>
      </c>
      <c r="D194" s="187" t="s">
        <v>2158</v>
      </c>
      <c r="E194" s="188">
        <v>1</v>
      </c>
      <c r="F194" s="189"/>
      <c r="G194" s="190">
        <f>ROUND(E194*F194,2)</f>
        <v>0</v>
      </c>
      <c r="H194" s="189"/>
      <c r="I194" s="190">
        <f>ROUND(E194*H194,2)</f>
        <v>0</v>
      </c>
      <c r="J194" s="189"/>
      <c r="K194" s="190">
        <f>ROUND(E194*J194,2)</f>
        <v>0</v>
      </c>
      <c r="L194" s="190">
        <v>21</v>
      </c>
      <c r="M194" s="190">
        <f>G194*(1+L194/100)</f>
        <v>0</v>
      </c>
      <c r="N194" s="188">
        <v>0</v>
      </c>
      <c r="O194" s="188">
        <f>ROUND(E194*N194,2)</f>
        <v>0</v>
      </c>
      <c r="P194" s="188">
        <v>0</v>
      </c>
      <c r="Q194" s="188">
        <f>ROUND(E194*P194,2)</f>
        <v>0</v>
      </c>
      <c r="R194" s="190"/>
      <c r="S194" s="190" t="s">
        <v>878</v>
      </c>
      <c r="T194" s="191" t="s">
        <v>879</v>
      </c>
      <c r="U194" s="159">
        <v>0</v>
      </c>
      <c r="V194" s="159">
        <f>ROUND(E194*U194,2)</f>
        <v>0</v>
      </c>
      <c r="W194" s="159"/>
      <c r="X194" s="159" t="s">
        <v>295</v>
      </c>
      <c r="Y194" s="159" t="s">
        <v>296</v>
      </c>
      <c r="Z194" s="148"/>
      <c r="AA194" s="148"/>
      <c r="AB194" s="148"/>
      <c r="AC194" s="148"/>
      <c r="AD194" s="148"/>
      <c r="AE194" s="148"/>
      <c r="AF194" s="148"/>
      <c r="AG194" s="148" t="s">
        <v>2041</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x14ac:dyDescent="0.2">
      <c r="A195" s="170" t="s">
        <v>288</v>
      </c>
      <c r="B195" s="171" t="s">
        <v>183</v>
      </c>
      <c r="C195" s="193" t="s">
        <v>184</v>
      </c>
      <c r="D195" s="172"/>
      <c r="E195" s="173"/>
      <c r="F195" s="174"/>
      <c r="G195" s="174">
        <f>SUMIF(AG196:AG206,"&lt;&gt;NOR",G196:G206)</f>
        <v>0</v>
      </c>
      <c r="H195" s="174"/>
      <c r="I195" s="174">
        <f>SUM(I196:I206)</f>
        <v>0</v>
      </c>
      <c r="J195" s="174"/>
      <c r="K195" s="174">
        <f>SUM(K196:K206)</f>
        <v>0</v>
      </c>
      <c r="L195" s="174"/>
      <c r="M195" s="174">
        <f>SUM(M196:M206)</f>
        <v>0</v>
      </c>
      <c r="N195" s="173"/>
      <c r="O195" s="173">
        <f>SUM(O196:O206)</f>
        <v>0</v>
      </c>
      <c r="P195" s="173"/>
      <c r="Q195" s="173">
        <f>SUM(Q196:Q206)</f>
        <v>0</v>
      </c>
      <c r="R195" s="174"/>
      <c r="S195" s="174"/>
      <c r="T195" s="175"/>
      <c r="U195" s="169"/>
      <c r="V195" s="169">
        <f>SUM(V196:V206)</f>
        <v>0</v>
      </c>
      <c r="W195" s="169"/>
      <c r="X195" s="169"/>
      <c r="Y195" s="169"/>
      <c r="AG195" t="s">
        <v>289</v>
      </c>
    </row>
    <row r="196" spans="1:60" outlineLevel="1" x14ac:dyDescent="0.2">
      <c r="A196" s="177">
        <v>101</v>
      </c>
      <c r="B196" s="178" t="s">
        <v>2808</v>
      </c>
      <c r="C196" s="194" t="s">
        <v>3029</v>
      </c>
      <c r="D196" s="179" t="s">
        <v>1699</v>
      </c>
      <c r="E196" s="180">
        <v>190</v>
      </c>
      <c r="F196" s="181"/>
      <c r="G196" s="182">
        <f>ROUND(E196*F196,2)</f>
        <v>0</v>
      </c>
      <c r="H196" s="181"/>
      <c r="I196" s="182">
        <f>ROUND(E196*H196,2)</f>
        <v>0</v>
      </c>
      <c r="J196" s="181"/>
      <c r="K196" s="182">
        <f>ROUND(E196*J196,2)</f>
        <v>0</v>
      </c>
      <c r="L196" s="182">
        <v>21</v>
      </c>
      <c r="M196" s="182">
        <f>G196*(1+L196/100)</f>
        <v>0</v>
      </c>
      <c r="N196" s="180">
        <v>0</v>
      </c>
      <c r="O196" s="180">
        <f>ROUND(E196*N196,2)</f>
        <v>0</v>
      </c>
      <c r="P196" s="180">
        <v>0</v>
      </c>
      <c r="Q196" s="180">
        <f>ROUND(E196*P196,2)</f>
        <v>0</v>
      </c>
      <c r="R196" s="182"/>
      <c r="S196" s="182" t="s">
        <v>878</v>
      </c>
      <c r="T196" s="183" t="s">
        <v>879</v>
      </c>
      <c r="U196" s="159">
        <v>0</v>
      </c>
      <c r="V196" s="159">
        <f>ROUND(E196*U196,2)</f>
        <v>0</v>
      </c>
      <c r="W196" s="159"/>
      <c r="X196" s="159" t="s">
        <v>295</v>
      </c>
      <c r="Y196" s="159" t="s">
        <v>296</v>
      </c>
      <c r="Z196" s="148"/>
      <c r="AA196" s="148"/>
      <c r="AB196" s="148"/>
      <c r="AC196" s="148"/>
      <c r="AD196" s="148"/>
      <c r="AE196" s="148"/>
      <c r="AF196" s="148"/>
      <c r="AG196" s="148" t="s">
        <v>2041</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
      <c r="A197" s="155"/>
      <c r="B197" s="156"/>
      <c r="C197" s="273" t="s">
        <v>3030</v>
      </c>
      <c r="D197" s="274"/>
      <c r="E197" s="274"/>
      <c r="F197" s="274"/>
      <c r="G197" s="274"/>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300</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
      <c r="A198" s="155"/>
      <c r="B198" s="156"/>
      <c r="C198" s="264" t="s">
        <v>3031</v>
      </c>
      <c r="D198" s="265"/>
      <c r="E198" s="265"/>
      <c r="F198" s="265"/>
      <c r="G198" s="265"/>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300</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264" t="s">
        <v>3032</v>
      </c>
      <c r="D199" s="265"/>
      <c r="E199" s="265"/>
      <c r="F199" s="265"/>
      <c r="G199" s="265"/>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300</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x14ac:dyDescent="0.2">
      <c r="A200" s="185">
        <v>102</v>
      </c>
      <c r="B200" s="186" t="s">
        <v>2810</v>
      </c>
      <c r="C200" s="198" t="s">
        <v>3033</v>
      </c>
      <c r="D200" s="187" t="s">
        <v>1699</v>
      </c>
      <c r="E200" s="188">
        <v>190</v>
      </c>
      <c r="F200" s="189"/>
      <c r="G200" s="190">
        <f>ROUND(E200*F200,2)</f>
        <v>0</v>
      </c>
      <c r="H200" s="189"/>
      <c r="I200" s="190">
        <f>ROUND(E200*H200,2)</f>
        <v>0</v>
      </c>
      <c r="J200" s="189"/>
      <c r="K200" s="190">
        <f>ROUND(E200*J200,2)</f>
        <v>0</v>
      </c>
      <c r="L200" s="190">
        <v>21</v>
      </c>
      <c r="M200" s="190">
        <f>G200*(1+L200/100)</f>
        <v>0</v>
      </c>
      <c r="N200" s="188">
        <v>0</v>
      </c>
      <c r="O200" s="188">
        <f>ROUND(E200*N200,2)</f>
        <v>0</v>
      </c>
      <c r="P200" s="188">
        <v>0</v>
      </c>
      <c r="Q200" s="188">
        <f>ROUND(E200*P200,2)</f>
        <v>0</v>
      </c>
      <c r="R200" s="190"/>
      <c r="S200" s="190" t="s">
        <v>878</v>
      </c>
      <c r="T200" s="191" t="s">
        <v>879</v>
      </c>
      <c r="U200" s="159">
        <v>0</v>
      </c>
      <c r="V200" s="159">
        <f>ROUND(E200*U200,2)</f>
        <v>0</v>
      </c>
      <c r="W200" s="159"/>
      <c r="X200" s="159" t="s">
        <v>295</v>
      </c>
      <c r="Y200" s="159" t="s">
        <v>296</v>
      </c>
      <c r="Z200" s="148"/>
      <c r="AA200" s="148"/>
      <c r="AB200" s="148"/>
      <c r="AC200" s="148"/>
      <c r="AD200" s="148"/>
      <c r="AE200" s="148"/>
      <c r="AF200" s="148"/>
      <c r="AG200" s="148" t="s">
        <v>2041</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
      <c r="A201" s="185">
        <v>103</v>
      </c>
      <c r="B201" s="186" t="s">
        <v>2258</v>
      </c>
      <c r="C201" s="198" t="s">
        <v>3034</v>
      </c>
      <c r="D201" s="187" t="s">
        <v>1699</v>
      </c>
      <c r="E201" s="188">
        <v>190</v>
      </c>
      <c r="F201" s="189"/>
      <c r="G201" s="190">
        <f>ROUND(E201*F201,2)</f>
        <v>0</v>
      </c>
      <c r="H201" s="189"/>
      <c r="I201" s="190">
        <f>ROUND(E201*H201,2)</f>
        <v>0</v>
      </c>
      <c r="J201" s="189"/>
      <c r="K201" s="190">
        <f>ROUND(E201*J201,2)</f>
        <v>0</v>
      </c>
      <c r="L201" s="190">
        <v>21</v>
      </c>
      <c r="M201" s="190">
        <f>G201*(1+L201/100)</f>
        <v>0</v>
      </c>
      <c r="N201" s="188">
        <v>0</v>
      </c>
      <c r="O201" s="188">
        <f>ROUND(E201*N201,2)</f>
        <v>0</v>
      </c>
      <c r="P201" s="188">
        <v>0</v>
      </c>
      <c r="Q201" s="188">
        <f>ROUND(E201*P201,2)</f>
        <v>0</v>
      </c>
      <c r="R201" s="190"/>
      <c r="S201" s="190" t="s">
        <v>878</v>
      </c>
      <c r="T201" s="191" t="s">
        <v>879</v>
      </c>
      <c r="U201" s="159">
        <v>0</v>
      </c>
      <c r="V201" s="159">
        <f>ROUND(E201*U201,2)</f>
        <v>0</v>
      </c>
      <c r="W201" s="159"/>
      <c r="X201" s="159" t="s">
        <v>295</v>
      </c>
      <c r="Y201" s="159" t="s">
        <v>296</v>
      </c>
      <c r="Z201" s="148"/>
      <c r="AA201" s="148"/>
      <c r="AB201" s="148"/>
      <c r="AC201" s="148"/>
      <c r="AD201" s="148"/>
      <c r="AE201" s="148"/>
      <c r="AF201" s="148"/>
      <c r="AG201" s="148" t="s">
        <v>2041</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7">
        <v>104</v>
      </c>
      <c r="B202" s="178" t="s">
        <v>2260</v>
      </c>
      <c r="C202" s="194" t="s">
        <v>3035</v>
      </c>
      <c r="D202" s="179" t="s">
        <v>1699</v>
      </c>
      <c r="E202" s="180">
        <v>12</v>
      </c>
      <c r="F202" s="181"/>
      <c r="G202" s="182">
        <f>ROUND(E202*F202,2)</f>
        <v>0</v>
      </c>
      <c r="H202" s="181"/>
      <c r="I202" s="182">
        <f>ROUND(E202*H202,2)</f>
        <v>0</v>
      </c>
      <c r="J202" s="181"/>
      <c r="K202" s="182">
        <f>ROUND(E202*J202,2)</f>
        <v>0</v>
      </c>
      <c r="L202" s="182">
        <v>21</v>
      </c>
      <c r="M202" s="182">
        <f>G202*(1+L202/100)</f>
        <v>0</v>
      </c>
      <c r="N202" s="180">
        <v>0</v>
      </c>
      <c r="O202" s="180">
        <f>ROUND(E202*N202,2)</f>
        <v>0</v>
      </c>
      <c r="P202" s="180">
        <v>0</v>
      </c>
      <c r="Q202" s="180">
        <f>ROUND(E202*P202,2)</f>
        <v>0</v>
      </c>
      <c r="R202" s="182"/>
      <c r="S202" s="182" t="s">
        <v>878</v>
      </c>
      <c r="T202" s="183" t="s">
        <v>879</v>
      </c>
      <c r="U202" s="159">
        <v>0</v>
      </c>
      <c r="V202" s="159">
        <f>ROUND(E202*U202,2)</f>
        <v>0</v>
      </c>
      <c r="W202" s="159"/>
      <c r="X202" s="159" t="s">
        <v>295</v>
      </c>
      <c r="Y202" s="159" t="s">
        <v>296</v>
      </c>
      <c r="Z202" s="148"/>
      <c r="AA202" s="148"/>
      <c r="AB202" s="148"/>
      <c r="AC202" s="148"/>
      <c r="AD202" s="148"/>
      <c r="AE202" s="148"/>
      <c r="AF202" s="148"/>
      <c r="AG202" s="148" t="s">
        <v>2041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273" t="s">
        <v>3036</v>
      </c>
      <c r="D203" s="274"/>
      <c r="E203" s="274"/>
      <c r="F203" s="274"/>
      <c r="G203" s="274"/>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300</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
      <c r="A204" s="155"/>
      <c r="B204" s="156"/>
      <c r="C204" s="264" t="s">
        <v>3037</v>
      </c>
      <c r="D204" s="265"/>
      <c r="E204" s="265"/>
      <c r="F204" s="265"/>
      <c r="G204" s="265"/>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300</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
      <c r="A205" s="155"/>
      <c r="B205" s="156"/>
      <c r="C205" s="264" t="s">
        <v>3038</v>
      </c>
      <c r="D205" s="265"/>
      <c r="E205" s="265"/>
      <c r="F205" s="265"/>
      <c r="G205" s="265"/>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300</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85">
        <v>105</v>
      </c>
      <c r="B206" s="186" t="s">
        <v>2262</v>
      </c>
      <c r="C206" s="198" t="s">
        <v>3039</v>
      </c>
      <c r="D206" s="187" t="s">
        <v>1699</v>
      </c>
      <c r="E206" s="188">
        <v>5</v>
      </c>
      <c r="F206" s="189"/>
      <c r="G206" s="190">
        <f>ROUND(E206*F206,2)</f>
        <v>0</v>
      </c>
      <c r="H206" s="189"/>
      <c r="I206" s="190">
        <f>ROUND(E206*H206,2)</f>
        <v>0</v>
      </c>
      <c r="J206" s="189"/>
      <c r="K206" s="190">
        <f>ROUND(E206*J206,2)</f>
        <v>0</v>
      </c>
      <c r="L206" s="190">
        <v>21</v>
      </c>
      <c r="M206" s="190">
        <f>G206*(1+L206/100)</f>
        <v>0</v>
      </c>
      <c r="N206" s="188">
        <v>0</v>
      </c>
      <c r="O206" s="188">
        <f>ROUND(E206*N206,2)</f>
        <v>0</v>
      </c>
      <c r="P206" s="188">
        <v>0</v>
      </c>
      <c r="Q206" s="188">
        <f>ROUND(E206*P206,2)</f>
        <v>0</v>
      </c>
      <c r="R206" s="190"/>
      <c r="S206" s="190" t="s">
        <v>878</v>
      </c>
      <c r="T206" s="191" t="s">
        <v>879</v>
      </c>
      <c r="U206" s="159">
        <v>0</v>
      </c>
      <c r="V206" s="159">
        <f>ROUND(E206*U206,2)</f>
        <v>0</v>
      </c>
      <c r="W206" s="159"/>
      <c r="X206" s="159" t="s">
        <v>295</v>
      </c>
      <c r="Y206" s="159" t="s">
        <v>296</v>
      </c>
      <c r="Z206" s="148"/>
      <c r="AA206" s="148"/>
      <c r="AB206" s="148"/>
      <c r="AC206" s="148"/>
      <c r="AD206" s="148"/>
      <c r="AE206" s="148"/>
      <c r="AF206" s="148"/>
      <c r="AG206" s="148" t="s">
        <v>2041</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x14ac:dyDescent="0.2">
      <c r="A207" s="170" t="s">
        <v>288</v>
      </c>
      <c r="B207" s="171" t="s">
        <v>185</v>
      </c>
      <c r="C207" s="193" t="s">
        <v>186</v>
      </c>
      <c r="D207" s="172"/>
      <c r="E207" s="173"/>
      <c r="F207" s="174"/>
      <c r="G207" s="174">
        <f>SUMIF(AG208:AG210,"&lt;&gt;NOR",G208:G210)</f>
        <v>0</v>
      </c>
      <c r="H207" s="174"/>
      <c r="I207" s="174">
        <f>SUM(I208:I210)</f>
        <v>0</v>
      </c>
      <c r="J207" s="174"/>
      <c r="K207" s="174">
        <f>SUM(K208:K210)</f>
        <v>0</v>
      </c>
      <c r="L207" s="174"/>
      <c r="M207" s="174">
        <f>SUM(M208:M210)</f>
        <v>0</v>
      </c>
      <c r="N207" s="173"/>
      <c r="O207" s="173">
        <f>SUM(O208:O210)</f>
        <v>0</v>
      </c>
      <c r="P207" s="173"/>
      <c r="Q207" s="173">
        <f>SUM(Q208:Q210)</f>
        <v>0</v>
      </c>
      <c r="R207" s="174"/>
      <c r="S207" s="174"/>
      <c r="T207" s="175"/>
      <c r="U207" s="169"/>
      <c r="V207" s="169">
        <f>SUM(V208:V210)</f>
        <v>5.04</v>
      </c>
      <c r="W207" s="169"/>
      <c r="X207" s="169"/>
      <c r="Y207" s="169"/>
      <c r="AG207" t="s">
        <v>289</v>
      </c>
    </row>
    <row r="208" spans="1:60" outlineLevel="1" x14ac:dyDescent="0.2">
      <c r="A208" s="185">
        <v>106</v>
      </c>
      <c r="B208" s="186" t="s">
        <v>1855</v>
      </c>
      <c r="C208" s="198" t="s">
        <v>1856</v>
      </c>
      <c r="D208" s="187" t="s">
        <v>310</v>
      </c>
      <c r="E208" s="188">
        <v>35</v>
      </c>
      <c r="F208" s="189"/>
      <c r="G208" s="190">
        <f>ROUND(E208*F208,2)</f>
        <v>0</v>
      </c>
      <c r="H208" s="189"/>
      <c r="I208" s="190">
        <f>ROUND(E208*H208,2)</f>
        <v>0</v>
      </c>
      <c r="J208" s="189"/>
      <c r="K208" s="190">
        <f>ROUND(E208*J208,2)</f>
        <v>0</v>
      </c>
      <c r="L208" s="190">
        <v>21</v>
      </c>
      <c r="M208" s="190">
        <f>G208*(1+L208/100)</f>
        <v>0</v>
      </c>
      <c r="N208" s="188">
        <v>6.9999999999999994E-5</v>
      </c>
      <c r="O208" s="188">
        <f>ROUND(E208*N208,2)</f>
        <v>0</v>
      </c>
      <c r="P208" s="188">
        <v>0</v>
      </c>
      <c r="Q208" s="188">
        <f>ROUND(E208*P208,2)</f>
        <v>0</v>
      </c>
      <c r="R208" s="190" t="s">
        <v>1853</v>
      </c>
      <c r="S208" s="190" t="s">
        <v>294</v>
      </c>
      <c r="T208" s="191" t="s">
        <v>879</v>
      </c>
      <c r="U208" s="159">
        <v>0.14399999999999999</v>
      </c>
      <c r="V208" s="159">
        <f>ROUND(E208*U208,2)</f>
        <v>5.04</v>
      </c>
      <c r="W208" s="159"/>
      <c r="X208" s="159" t="s">
        <v>295</v>
      </c>
      <c r="Y208" s="159" t="s">
        <v>296</v>
      </c>
      <c r="Z208" s="148"/>
      <c r="AA208" s="148"/>
      <c r="AB208" s="148"/>
      <c r="AC208" s="148"/>
      <c r="AD208" s="148"/>
      <c r="AE208" s="148"/>
      <c r="AF208" s="148"/>
      <c r="AG208" s="148" t="s">
        <v>2041</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
      <c r="A209" s="185">
        <v>107</v>
      </c>
      <c r="B209" s="186" t="s">
        <v>2265</v>
      </c>
      <c r="C209" s="198" t="s">
        <v>3040</v>
      </c>
      <c r="D209" s="187" t="s">
        <v>310</v>
      </c>
      <c r="E209" s="188">
        <v>35</v>
      </c>
      <c r="F209" s="189"/>
      <c r="G209" s="190">
        <f>ROUND(E209*F209,2)</f>
        <v>0</v>
      </c>
      <c r="H209" s="189"/>
      <c r="I209" s="190">
        <f>ROUND(E209*H209,2)</f>
        <v>0</v>
      </c>
      <c r="J209" s="189"/>
      <c r="K209" s="190">
        <f>ROUND(E209*J209,2)</f>
        <v>0</v>
      </c>
      <c r="L209" s="190">
        <v>21</v>
      </c>
      <c r="M209" s="190">
        <f>G209*(1+L209/100)</f>
        <v>0</v>
      </c>
      <c r="N209" s="188">
        <v>0</v>
      </c>
      <c r="O209" s="188">
        <f>ROUND(E209*N209,2)</f>
        <v>0</v>
      </c>
      <c r="P209" s="188">
        <v>0</v>
      </c>
      <c r="Q209" s="188">
        <f>ROUND(E209*P209,2)</f>
        <v>0</v>
      </c>
      <c r="R209" s="190"/>
      <c r="S209" s="190" t="s">
        <v>878</v>
      </c>
      <c r="T209" s="191" t="s">
        <v>879</v>
      </c>
      <c r="U209" s="159">
        <v>0</v>
      </c>
      <c r="V209" s="159">
        <f>ROUND(E209*U209,2)</f>
        <v>0</v>
      </c>
      <c r="W209" s="159"/>
      <c r="X209" s="159" t="s">
        <v>295</v>
      </c>
      <c r="Y209" s="159" t="s">
        <v>296</v>
      </c>
      <c r="Z209" s="148"/>
      <c r="AA209" s="148"/>
      <c r="AB209" s="148"/>
      <c r="AC209" s="148"/>
      <c r="AD209" s="148"/>
      <c r="AE209" s="148"/>
      <c r="AF209" s="148"/>
      <c r="AG209" s="148" t="s">
        <v>2041</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x14ac:dyDescent="0.2">
      <c r="A210" s="185">
        <v>108</v>
      </c>
      <c r="B210" s="186" t="s">
        <v>2267</v>
      </c>
      <c r="C210" s="198" t="s">
        <v>3041</v>
      </c>
      <c r="D210" s="187" t="s">
        <v>310</v>
      </c>
      <c r="E210" s="188">
        <v>70</v>
      </c>
      <c r="F210" s="189"/>
      <c r="G210" s="190">
        <f>ROUND(E210*F210,2)</f>
        <v>0</v>
      </c>
      <c r="H210" s="189"/>
      <c r="I210" s="190">
        <f>ROUND(E210*H210,2)</f>
        <v>0</v>
      </c>
      <c r="J210" s="189"/>
      <c r="K210" s="190">
        <f>ROUND(E210*J210,2)</f>
        <v>0</v>
      </c>
      <c r="L210" s="190">
        <v>21</v>
      </c>
      <c r="M210" s="190">
        <f>G210*(1+L210/100)</f>
        <v>0</v>
      </c>
      <c r="N210" s="188">
        <v>0</v>
      </c>
      <c r="O210" s="188">
        <f>ROUND(E210*N210,2)</f>
        <v>0</v>
      </c>
      <c r="P210" s="188">
        <v>0</v>
      </c>
      <c r="Q210" s="188">
        <f>ROUND(E210*P210,2)</f>
        <v>0</v>
      </c>
      <c r="R210" s="190"/>
      <c r="S210" s="190" t="s">
        <v>878</v>
      </c>
      <c r="T210" s="191" t="s">
        <v>879</v>
      </c>
      <c r="U210" s="159">
        <v>0</v>
      </c>
      <c r="V210" s="159">
        <f>ROUND(E210*U210,2)</f>
        <v>0</v>
      </c>
      <c r="W210" s="159"/>
      <c r="X210" s="159" t="s">
        <v>295</v>
      </c>
      <c r="Y210" s="159" t="s">
        <v>296</v>
      </c>
      <c r="Z210" s="148"/>
      <c r="AA210" s="148"/>
      <c r="AB210" s="148"/>
      <c r="AC210" s="148"/>
      <c r="AD210" s="148"/>
      <c r="AE210" s="148"/>
      <c r="AF210" s="148"/>
      <c r="AG210" s="148" t="s">
        <v>2041</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x14ac:dyDescent="0.2">
      <c r="A211" s="170" t="s">
        <v>288</v>
      </c>
      <c r="B211" s="171" t="s">
        <v>187</v>
      </c>
      <c r="C211" s="193" t="s">
        <v>188</v>
      </c>
      <c r="D211" s="172"/>
      <c r="E211" s="173"/>
      <c r="F211" s="174"/>
      <c r="G211" s="174">
        <f>SUMIF(AG212:AG214,"&lt;&gt;NOR",G212:G214)</f>
        <v>0</v>
      </c>
      <c r="H211" s="174"/>
      <c r="I211" s="174">
        <f>SUM(I212:I214)</f>
        <v>0</v>
      </c>
      <c r="J211" s="174"/>
      <c r="K211" s="174">
        <f>SUM(K212:K214)</f>
        <v>0</v>
      </c>
      <c r="L211" s="174"/>
      <c r="M211" s="174">
        <f>SUM(M212:M214)</f>
        <v>0</v>
      </c>
      <c r="N211" s="173"/>
      <c r="O211" s="173">
        <f>SUM(O212:O214)</f>
        <v>0</v>
      </c>
      <c r="P211" s="173"/>
      <c r="Q211" s="173">
        <f>SUM(Q212:Q214)</f>
        <v>0</v>
      </c>
      <c r="R211" s="174"/>
      <c r="S211" s="174"/>
      <c r="T211" s="175"/>
      <c r="U211" s="169"/>
      <c r="V211" s="169">
        <f>SUM(V212:V214)</f>
        <v>0</v>
      </c>
      <c r="W211" s="169"/>
      <c r="X211" s="169"/>
      <c r="Y211" s="169"/>
      <c r="AG211" t="s">
        <v>289</v>
      </c>
    </row>
    <row r="212" spans="1:60" outlineLevel="1" x14ac:dyDescent="0.2">
      <c r="A212" s="177">
        <v>109</v>
      </c>
      <c r="B212" s="178" t="s">
        <v>2268</v>
      </c>
      <c r="C212" s="194" t="s">
        <v>3042</v>
      </c>
      <c r="D212" s="179" t="s">
        <v>310</v>
      </c>
      <c r="E212" s="180">
        <v>10</v>
      </c>
      <c r="F212" s="181"/>
      <c r="G212" s="182">
        <f>ROUND(E212*F212,2)</f>
        <v>0</v>
      </c>
      <c r="H212" s="181"/>
      <c r="I212" s="182">
        <f>ROUND(E212*H212,2)</f>
        <v>0</v>
      </c>
      <c r="J212" s="181"/>
      <c r="K212" s="182">
        <f>ROUND(E212*J212,2)</f>
        <v>0</v>
      </c>
      <c r="L212" s="182">
        <v>21</v>
      </c>
      <c r="M212" s="182">
        <f>G212*(1+L212/100)</f>
        <v>0</v>
      </c>
      <c r="N212" s="180">
        <v>0</v>
      </c>
      <c r="O212" s="180">
        <f>ROUND(E212*N212,2)</f>
        <v>0</v>
      </c>
      <c r="P212" s="180">
        <v>0</v>
      </c>
      <c r="Q212" s="180">
        <f>ROUND(E212*P212,2)</f>
        <v>0</v>
      </c>
      <c r="R212" s="182"/>
      <c r="S212" s="182" t="s">
        <v>878</v>
      </c>
      <c r="T212" s="183" t="s">
        <v>879</v>
      </c>
      <c r="U212" s="159">
        <v>0</v>
      </c>
      <c r="V212" s="159">
        <f>ROUND(E212*U212,2)</f>
        <v>0</v>
      </c>
      <c r="W212" s="159"/>
      <c r="X212" s="159" t="s">
        <v>295</v>
      </c>
      <c r="Y212" s="159" t="s">
        <v>296</v>
      </c>
      <c r="Z212" s="148"/>
      <c r="AA212" s="148"/>
      <c r="AB212" s="148"/>
      <c r="AC212" s="148"/>
      <c r="AD212" s="148"/>
      <c r="AE212" s="148"/>
      <c r="AF212" s="148"/>
      <c r="AG212" s="148" t="s">
        <v>2041</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
      <c r="A213" s="155"/>
      <c r="B213" s="156"/>
      <c r="C213" s="273" t="s">
        <v>3043</v>
      </c>
      <c r="D213" s="274"/>
      <c r="E213" s="274"/>
      <c r="F213" s="274"/>
      <c r="G213" s="274"/>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300</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
      <c r="A214" s="185">
        <v>110</v>
      </c>
      <c r="B214" s="186" t="s">
        <v>2270</v>
      </c>
      <c r="C214" s="198" t="s">
        <v>3044</v>
      </c>
      <c r="D214" s="187" t="s">
        <v>310</v>
      </c>
      <c r="E214" s="188">
        <v>1</v>
      </c>
      <c r="F214" s="189"/>
      <c r="G214" s="190">
        <f>ROUND(E214*F214,2)</f>
        <v>0</v>
      </c>
      <c r="H214" s="189"/>
      <c r="I214" s="190">
        <f>ROUND(E214*H214,2)</f>
        <v>0</v>
      </c>
      <c r="J214" s="189"/>
      <c r="K214" s="190">
        <f>ROUND(E214*J214,2)</f>
        <v>0</v>
      </c>
      <c r="L214" s="190">
        <v>21</v>
      </c>
      <c r="M214" s="190">
        <f>G214*(1+L214/100)</f>
        <v>0</v>
      </c>
      <c r="N214" s="188">
        <v>0</v>
      </c>
      <c r="O214" s="188">
        <f>ROUND(E214*N214,2)</f>
        <v>0</v>
      </c>
      <c r="P214" s="188">
        <v>0</v>
      </c>
      <c r="Q214" s="188">
        <f>ROUND(E214*P214,2)</f>
        <v>0</v>
      </c>
      <c r="R214" s="190"/>
      <c r="S214" s="190" t="s">
        <v>878</v>
      </c>
      <c r="T214" s="191" t="s">
        <v>879</v>
      </c>
      <c r="U214" s="159">
        <v>0</v>
      </c>
      <c r="V214" s="159">
        <f>ROUND(E214*U214,2)</f>
        <v>0</v>
      </c>
      <c r="W214" s="159"/>
      <c r="X214" s="159" t="s">
        <v>295</v>
      </c>
      <c r="Y214" s="159" t="s">
        <v>296</v>
      </c>
      <c r="Z214" s="148"/>
      <c r="AA214" s="148"/>
      <c r="AB214" s="148"/>
      <c r="AC214" s="148"/>
      <c r="AD214" s="148"/>
      <c r="AE214" s="148"/>
      <c r="AF214" s="148"/>
      <c r="AG214" s="148" t="s">
        <v>2041</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x14ac:dyDescent="0.2">
      <c r="A215" s="170" t="s">
        <v>288</v>
      </c>
      <c r="B215" s="171" t="s">
        <v>189</v>
      </c>
      <c r="C215" s="193" t="s">
        <v>190</v>
      </c>
      <c r="D215" s="172"/>
      <c r="E215" s="173"/>
      <c r="F215" s="174"/>
      <c r="G215" s="174">
        <f>SUMIF(AG216:AG216,"&lt;&gt;NOR",G216:G216)</f>
        <v>0</v>
      </c>
      <c r="H215" s="174"/>
      <c r="I215" s="174">
        <f>SUM(I216:I216)</f>
        <v>0</v>
      </c>
      <c r="J215" s="174"/>
      <c r="K215" s="174">
        <f>SUM(K216:K216)</f>
        <v>0</v>
      </c>
      <c r="L215" s="174"/>
      <c r="M215" s="174">
        <f>SUM(M216:M216)</f>
        <v>0</v>
      </c>
      <c r="N215" s="173"/>
      <c r="O215" s="173">
        <f>SUM(O216:O216)</f>
        <v>0</v>
      </c>
      <c r="P215" s="173"/>
      <c r="Q215" s="173">
        <f>SUM(Q216:Q216)</f>
        <v>0</v>
      </c>
      <c r="R215" s="174"/>
      <c r="S215" s="174"/>
      <c r="T215" s="175"/>
      <c r="U215" s="169"/>
      <c r="V215" s="169">
        <f>SUM(V216:V216)</f>
        <v>0</v>
      </c>
      <c r="W215" s="169"/>
      <c r="X215" s="169"/>
      <c r="Y215" s="169"/>
      <c r="AG215" t="s">
        <v>289</v>
      </c>
    </row>
    <row r="216" spans="1:60" outlineLevel="1" x14ac:dyDescent="0.2">
      <c r="A216" s="185">
        <v>111</v>
      </c>
      <c r="B216" s="186" t="s">
        <v>2819</v>
      </c>
      <c r="C216" s="198" t="s">
        <v>3045</v>
      </c>
      <c r="D216" s="187" t="s">
        <v>310</v>
      </c>
      <c r="E216" s="188">
        <v>65</v>
      </c>
      <c r="F216" s="189"/>
      <c r="G216" s="190">
        <f>ROUND(E216*F216,2)</f>
        <v>0</v>
      </c>
      <c r="H216" s="189"/>
      <c r="I216" s="190">
        <f>ROUND(E216*H216,2)</f>
        <v>0</v>
      </c>
      <c r="J216" s="189"/>
      <c r="K216" s="190">
        <f>ROUND(E216*J216,2)</f>
        <v>0</v>
      </c>
      <c r="L216" s="190">
        <v>21</v>
      </c>
      <c r="M216" s="190">
        <f>G216*(1+L216/100)</f>
        <v>0</v>
      </c>
      <c r="N216" s="188">
        <v>0</v>
      </c>
      <c r="O216" s="188">
        <f>ROUND(E216*N216,2)</f>
        <v>0</v>
      </c>
      <c r="P216" s="188">
        <v>0</v>
      </c>
      <c r="Q216" s="188">
        <f>ROUND(E216*P216,2)</f>
        <v>0</v>
      </c>
      <c r="R216" s="190"/>
      <c r="S216" s="190" t="s">
        <v>878</v>
      </c>
      <c r="T216" s="191" t="s">
        <v>879</v>
      </c>
      <c r="U216" s="159">
        <v>0</v>
      </c>
      <c r="V216" s="159">
        <f>ROUND(E216*U216,2)</f>
        <v>0</v>
      </c>
      <c r="W216" s="159"/>
      <c r="X216" s="159" t="s">
        <v>295</v>
      </c>
      <c r="Y216" s="159" t="s">
        <v>296</v>
      </c>
      <c r="Z216" s="148"/>
      <c r="AA216" s="148"/>
      <c r="AB216" s="148"/>
      <c r="AC216" s="148"/>
      <c r="AD216" s="148"/>
      <c r="AE216" s="148"/>
      <c r="AF216" s="148"/>
      <c r="AG216" s="148" t="s">
        <v>2041</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x14ac:dyDescent="0.2">
      <c r="A217" s="170" t="s">
        <v>288</v>
      </c>
      <c r="B217" s="171" t="s">
        <v>242</v>
      </c>
      <c r="C217" s="193" t="s">
        <v>121</v>
      </c>
      <c r="D217" s="172"/>
      <c r="E217" s="173"/>
      <c r="F217" s="174"/>
      <c r="G217" s="174">
        <f>SUMIF(AG218:AG222,"&lt;&gt;NOR",G218:G222)</f>
        <v>0</v>
      </c>
      <c r="H217" s="174"/>
      <c r="I217" s="174">
        <f>SUM(I218:I222)</f>
        <v>0</v>
      </c>
      <c r="J217" s="174"/>
      <c r="K217" s="174">
        <f>SUM(K218:K222)</f>
        <v>0</v>
      </c>
      <c r="L217" s="174"/>
      <c r="M217" s="174">
        <f>SUM(M218:M222)</f>
        <v>0</v>
      </c>
      <c r="N217" s="173"/>
      <c r="O217" s="173">
        <f>SUM(O218:O222)</f>
        <v>0</v>
      </c>
      <c r="P217" s="173"/>
      <c r="Q217" s="173">
        <f>SUM(Q218:Q222)</f>
        <v>0</v>
      </c>
      <c r="R217" s="174"/>
      <c r="S217" s="174"/>
      <c r="T217" s="175"/>
      <c r="U217" s="169"/>
      <c r="V217" s="169">
        <f>SUM(V218:V222)</f>
        <v>0</v>
      </c>
      <c r="W217" s="169"/>
      <c r="X217" s="169"/>
      <c r="Y217" s="169"/>
      <c r="AG217" t="s">
        <v>289</v>
      </c>
    </row>
    <row r="218" spans="1:60" ht="22.5" outlineLevel="1" x14ac:dyDescent="0.2">
      <c r="A218" s="185">
        <v>112</v>
      </c>
      <c r="B218" s="186" t="s">
        <v>2821</v>
      </c>
      <c r="C218" s="198" t="s">
        <v>3046</v>
      </c>
      <c r="D218" s="187" t="s">
        <v>2083</v>
      </c>
      <c r="E218" s="188">
        <v>5</v>
      </c>
      <c r="F218" s="189"/>
      <c r="G218" s="190">
        <f>ROUND(E218*F218,2)</f>
        <v>0</v>
      </c>
      <c r="H218" s="189"/>
      <c r="I218" s="190">
        <f>ROUND(E218*H218,2)</f>
        <v>0</v>
      </c>
      <c r="J218" s="189"/>
      <c r="K218" s="190">
        <f>ROUND(E218*J218,2)</f>
        <v>0</v>
      </c>
      <c r="L218" s="190">
        <v>21</v>
      </c>
      <c r="M218" s="190">
        <f>G218*(1+L218/100)</f>
        <v>0</v>
      </c>
      <c r="N218" s="188">
        <v>0</v>
      </c>
      <c r="O218" s="188">
        <f>ROUND(E218*N218,2)</f>
        <v>0</v>
      </c>
      <c r="P218" s="188">
        <v>0</v>
      </c>
      <c r="Q218" s="188">
        <f>ROUND(E218*P218,2)</f>
        <v>0</v>
      </c>
      <c r="R218" s="190"/>
      <c r="S218" s="190" t="s">
        <v>878</v>
      </c>
      <c r="T218" s="191" t="s">
        <v>879</v>
      </c>
      <c r="U218" s="159">
        <v>0</v>
      </c>
      <c r="V218" s="159">
        <f>ROUND(E218*U218,2)</f>
        <v>0</v>
      </c>
      <c r="W218" s="159"/>
      <c r="X218" s="159" t="s">
        <v>295</v>
      </c>
      <c r="Y218" s="159" t="s">
        <v>296</v>
      </c>
      <c r="Z218" s="148"/>
      <c r="AA218" s="148"/>
      <c r="AB218" s="148"/>
      <c r="AC218" s="148"/>
      <c r="AD218" s="148"/>
      <c r="AE218" s="148"/>
      <c r="AF218" s="148"/>
      <c r="AG218" s="148" t="s">
        <v>2041</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ht="22.5" outlineLevel="1" x14ac:dyDescent="0.2">
      <c r="A219" s="185">
        <v>113</v>
      </c>
      <c r="B219" s="186" t="s">
        <v>2823</v>
      </c>
      <c r="C219" s="198" t="s">
        <v>3047</v>
      </c>
      <c r="D219" s="187" t="s">
        <v>2083</v>
      </c>
      <c r="E219" s="188">
        <v>10</v>
      </c>
      <c r="F219" s="189"/>
      <c r="G219" s="190">
        <f>ROUND(E219*F219,2)</f>
        <v>0</v>
      </c>
      <c r="H219" s="189"/>
      <c r="I219" s="190">
        <f>ROUND(E219*H219,2)</f>
        <v>0</v>
      </c>
      <c r="J219" s="189"/>
      <c r="K219" s="190">
        <f>ROUND(E219*J219,2)</f>
        <v>0</v>
      </c>
      <c r="L219" s="190">
        <v>21</v>
      </c>
      <c r="M219" s="190">
        <f>G219*(1+L219/100)</f>
        <v>0</v>
      </c>
      <c r="N219" s="188">
        <v>0</v>
      </c>
      <c r="O219" s="188">
        <f>ROUND(E219*N219,2)</f>
        <v>0</v>
      </c>
      <c r="P219" s="188">
        <v>0</v>
      </c>
      <c r="Q219" s="188">
        <f>ROUND(E219*P219,2)</f>
        <v>0</v>
      </c>
      <c r="R219" s="190"/>
      <c r="S219" s="190" t="s">
        <v>878</v>
      </c>
      <c r="T219" s="191" t="s">
        <v>879</v>
      </c>
      <c r="U219" s="159">
        <v>0</v>
      </c>
      <c r="V219" s="159">
        <f>ROUND(E219*U219,2)</f>
        <v>0</v>
      </c>
      <c r="W219" s="159"/>
      <c r="X219" s="159" t="s">
        <v>295</v>
      </c>
      <c r="Y219" s="159" t="s">
        <v>296</v>
      </c>
      <c r="Z219" s="148"/>
      <c r="AA219" s="148"/>
      <c r="AB219" s="148"/>
      <c r="AC219" s="148"/>
      <c r="AD219" s="148"/>
      <c r="AE219" s="148"/>
      <c r="AF219" s="148"/>
      <c r="AG219" s="148" t="s">
        <v>2041</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
      <c r="A220" s="185">
        <v>114</v>
      </c>
      <c r="B220" s="186" t="s">
        <v>136</v>
      </c>
      <c r="C220" s="198" t="s">
        <v>3048</v>
      </c>
      <c r="D220" s="187" t="s">
        <v>1445</v>
      </c>
      <c r="E220" s="188">
        <v>1</v>
      </c>
      <c r="F220" s="189"/>
      <c r="G220" s="190">
        <f>ROUND(E220*F220,2)</f>
        <v>0</v>
      </c>
      <c r="H220" s="189"/>
      <c r="I220" s="190">
        <f>ROUND(E220*H220,2)</f>
        <v>0</v>
      </c>
      <c r="J220" s="189"/>
      <c r="K220" s="190">
        <f>ROUND(E220*J220,2)</f>
        <v>0</v>
      </c>
      <c r="L220" s="190">
        <v>21</v>
      </c>
      <c r="M220" s="190">
        <f>G220*(1+L220/100)</f>
        <v>0</v>
      </c>
      <c r="N220" s="188">
        <v>0</v>
      </c>
      <c r="O220" s="188">
        <f>ROUND(E220*N220,2)</f>
        <v>0</v>
      </c>
      <c r="P220" s="188">
        <v>0</v>
      </c>
      <c r="Q220" s="188">
        <f>ROUND(E220*P220,2)</f>
        <v>0</v>
      </c>
      <c r="R220" s="190"/>
      <c r="S220" s="190" t="s">
        <v>878</v>
      </c>
      <c r="T220" s="191" t="s">
        <v>879</v>
      </c>
      <c r="U220" s="159">
        <v>0</v>
      </c>
      <c r="V220" s="159">
        <f>ROUND(E220*U220,2)</f>
        <v>0</v>
      </c>
      <c r="W220" s="159"/>
      <c r="X220" s="159" t="s">
        <v>295</v>
      </c>
      <c r="Y220" s="159" t="s">
        <v>296</v>
      </c>
      <c r="Z220" s="148"/>
      <c r="AA220" s="148"/>
      <c r="AB220" s="148"/>
      <c r="AC220" s="148"/>
      <c r="AD220" s="148"/>
      <c r="AE220" s="148"/>
      <c r="AF220" s="148"/>
      <c r="AG220" s="148" t="s">
        <v>297</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
      <c r="A221" s="185">
        <v>115</v>
      </c>
      <c r="B221" s="186" t="s">
        <v>138</v>
      </c>
      <c r="C221" s="198" t="s">
        <v>3049</v>
      </c>
      <c r="D221" s="187" t="s">
        <v>292</v>
      </c>
      <c r="E221" s="188">
        <v>1</v>
      </c>
      <c r="F221" s="189"/>
      <c r="G221" s="190">
        <f>ROUND(E221*F221,2)</f>
        <v>0</v>
      </c>
      <c r="H221" s="189"/>
      <c r="I221" s="190">
        <f>ROUND(E221*H221,2)</f>
        <v>0</v>
      </c>
      <c r="J221" s="189"/>
      <c r="K221" s="190">
        <f>ROUND(E221*J221,2)</f>
        <v>0</v>
      </c>
      <c r="L221" s="190">
        <v>21</v>
      </c>
      <c r="M221" s="190">
        <f>G221*(1+L221/100)</f>
        <v>0</v>
      </c>
      <c r="N221" s="188">
        <v>0</v>
      </c>
      <c r="O221" s="188">
        <f>ROUND(E221*N221,2)</f>
        <v>0</v>
      </c>
      <c r="P221" s="188">
        <v>0</v>
      </c>
      <c r="Q221" s="188">
        <f>ROUND(E221*P221,2)</f>
        <v>0</v>
      </c>
      <c r="R221" s="190"/>
      <c r="S221" s="190" t="s">
        <v>878</v>
      </c>
      <c r="T221" s="191" t="s">
        <v>879</v>
      </c>
      <c r="U221" s="159">
        <v>0</v>
      </c>
      <c r="V221" s="159">
        <f>ROUND(E221*U221,2)</f>
        <v>0</v>
      </c>
      <c r="W221" s="159"/>
      <c r="X221" s="159" t="s">
        <v>295</v>
      </c>
      <c r="Y221" s="159" t="s">
        <v>296</v>
      </c>
      <c r="Z221" s="148"/>
      <c r="AA221" s="148"/>
      <c r="AB221" s="148"/>
      <c r="AC221" s="148"/>
      <c r="AD221" s="148"/>
      <c r="AE221" s="148"/>
      <c r="AF221" s="148"/>
      <c r="AG221" s="148" t="s">
        <v>297</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
      <c r="A222" s="177">
        <v>116</v>
      </c>
      <c r="B222" s="178" t="s">
        <v>140</v>
      </c>
      <c r="C222" s="194" t="s">
        <v>3050</v>
      </c>
      <c r="D222" s="179" t="s">
        <v>292</v>
      </c>
      <c r="E222" s="180">
        <v>1</v>
      </c>
      <c r="F222" s="181"/>
      <c r="G222" s="182">
        <f>ROUND(E222*F222,2)</f>
        <v>0</v>
      </c>
      <c r="H222" s="181"/>
      <c r="I222" s="182">
        <f>ROUND(E222*H222,2)</f>
        <v>0</v>
      </c>
      <c r="J222" s="181"/>
      <c r="K222" s="182">
        <f>ROUND(E222*J222,2)</f>
        <v>0</v>
      </c>
      <c r="L222" s="182">
        <v>21</v>
      </c>
      <c r="M222" s="182">
        <f>G222*(1+L222/100)</f>
        <v>0</v>
      </c>
      <c r="N222" s="180">
        <v>0</v>
      </c>
      <c r="O222" s="180">
        <f>ROUND(E222*N222,2)</f>
        <v>0</v>
      </c>
      <c r="P222" s="180">
        <v>0</v>
      </c>
      <c r="Q222" s="180">
        <f>ROUND(E222*P222,2)</f>
        <v>0</v>
      </c>
      <c r="R222" s="182"/>
      <c r="S222" s="182" t="s">
        <v>878</v>
      </c>
      <c r="T222" s="183" t="s">
        <v>879</v>
      </c>
      <c r="U222" s="159">
        <v>0</v>
      </c>
      <c r="V222" s="159">
        <f>ROUND(E222*U222,2)</f>
        <v>0</v>
      </c>
      <c r="W222" s="159"/>
      <c r="X222" s="159" t="s">
        <v>295</v>
      </c>
      <c r="Y222" s="159" t="s">
        <v>296</v>
      </c>
      <c r="Z222" s="148"/>
      <c r="AA222" s="148"/>
      <c r="AB222" s="148"/>
      <c r="AC222" s="148"/>
      <c r="AD222" s="148"/>
      <c r="AE222" s="148"/>
      <c r="AF222" s="148"/>
      <c r="AG222" s="148" t="s">
        <v>297</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x14ac:dyDescent="0.2">
      <c r="A223" s="3"/>
      <c r="B223" s="4"/>
      <c r="C223" s="202"/>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274</v>
      </c>
    </row>
    <row r="224" spans="1:60" x14ac:dyDescent="0.2">
      <c r="A224" s="151"/>
      <c r="B224" s="152" t="s">
        <v>29</v>
      </c>
      <c r="C224" s="203"/>
      <c r="D224" s="153"/>
      <c r="E224" s="154"/>
      <c r="F224" s="154"/>
      <c r="G224" s="176">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1924</v>
      </c>
    </row>
    <row r="225" spans="3:33" x14ac:dyDescent="0.2">
      <c r="C225" s="204"/>
      <c r="D225" s="10"/>
      <c r="AG225" t="s">
        <v>1925</v>
      </c>
    </row>
    <row r="226" spans="3:33" x14ac:dyDescent="0.2">
      <c r="D226" s="10"/>
    </row>
    <row r="227" spans="3:33" x14ac:dyDescent="0.2">
      <c r="D227" s="10"/>
    </row>
    <row r="228" spans="3:33" x14ac:dyDescent="0.2">
      <c r="D228" s="10"/>
    </row>
    <row r="229" spans="3:33" x14ac:dyDescent="0.2">
      <c r="D229" s="10"/>
    </row>
    <row r="230" spans="3:33" x14ac:dyDescent="0.2">
      <c r="D230" s="10"/>
    </row>
    <row r="231" spans="3:33" x14ac:dyDescent="0.2">
      <c r="D231" s="10"/>
    </row>
    <row r="232" spans="3:33" x14ac:dyDescent="0.2">
      <c r="D232" s="10"/>
    </row>
    <row r="233" spans="3:33" x14ac:dyDescent="0.2">
      <c r="D233" s="10"/>
    </row>
    <row r="234" spans="3:33" x14ac:dyDescent="0.2">
      <c r="D234" s="10"/>
    </row>
    <row r="235" spans="3:33" x14ac:dyDescent="0.2">
      <c r="D235" s="10"/>
    </row>
    <row r="236" spans="3:33" x14ac:dyDescent="0.2">
      <c r="D236" s="10"/>
    </row>
    <row r="237" spans="3:33" x14ac:dyDescent="0.2">
      <c r="D237" s="10"/>
    </row>
    <row r="238" spans="3:33" x14ac:dyDescent="0.2">
      <c r="D238" s="10"/>
    </row>
    <row r="239" spans="3:33" x14ac:dyDescent="0.2">
      <c r="D239" s="10"/>
    </row>
    <row r="240" spans="3: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ccjbSTfI9C/h+vMxJcLYABYyZkyf7XlFvMB1rv0Dv9OKWlLxU6WUjrxfjgpPSU2bg99eO53h92PD8gbRiIdXg==" saltValue="CrA40raPQJmkP2SX0RynfA==" spinCount="100000" sheet="1" formatRows="0"/>
  <mergeCells count="85">
    <mergeCell ref="C213:G213"/>
    <mergeCell ref="C197:G197"/>
    <mergeCell ref="C198:G198"/>
    <mergeCell ref="C199:G199"/>
    <mergeCell ref="C203:G203"/>
    <mergeCell ref="C204:G204"/>
    <mergeCell ref="C205:G205"/>
    <mergeCell ref="C189:G189"/>
    <mergeCell ref="C175:G175"/>
    <mergeCell ref="C176:G176"/>
    <mergeCell ref="C179:G179"/>
    <mergeCell ref="C180:G180"/>
    <mergeCell ref="C181:G181"/>
    <mergeCell ref="C182:G182"/>
    <mergeCell ref="C183:G183"/>
    <mergeCell ref="C185:G185"/>
    <mergeCell ref="C186:G186"/>
    <mergeCell ref="C187:G187"/>
    <mergeCell ref="C188:G188"/>
    <mergeCell ref="C174:G174"/>
    <mergeCell ref="C149:G149"/>
    <mergeCell ref="C150:G150"/>
    <mergeCell ref="C151:G151"/>
    <mergeCell ref="C158:G158"/>
    <mergeCell ref="C159:G159"/>
    <mergeCell ref="C160:G160"/>
    <mergeCell ref="C163:G163"/>
    <mergeCell ref="C164:G164"/>
    <mergeCell ref="C165:G165"/>
    <mergeCell ref="C166:G166"/>
    <mergeCell ref="C167:G167"/>
    <mergeCell ref="C148:G148"/>
    <mergeCell ref="C102:G102"/>
    <mergeCell ref="C115:G115"/>
    <mergeCell ref="C116:G116"/>
    <mergeCell ref="C133:G133"/>
    <mergeCell ref="C134:G134"/>
    <mergeCell ref="C135:G135"/>
    <mergeCell ref="C136:G136"/>
    <mergeCell ref="C142:G142"/>
    <mergeCell ref="C143:G143"/>
    <mergeCell ref="C144:G144"/>
    <mergeCell ref="C147:G147"/>
    <mergeCell ref="C101:G101"/>
    <mergeCell ref="C45:G45"/>
    <mergeCell ref="C46:G46"/>
    <mergeCell ref="C48:G48"/>
    <mergeCell ref="C49:G49"/>
    <mergeCell ref="C52:G52"/>
    <mergeCell ref="C53:G53"/>
    <mergeCell ref="C60:G60"/>
    <mergeCell ref="C61:G61"/>
    <mergeCell ref="C80:G80"/>
    <mergeCell ref="C81:G81"/>
    <mergeCell ref="C95:G95"/>
    <mergeCell ref="C43:G43"/>
    <mergeCell ref="C24:G24"/>
    <mergeCell ref="C25:G25"/>
    <mergeCell ref="C26:G26"/>
    <mergeCell ref="C27:G27"/>
    <mergeCell ref="C29:G29"/>
    <mergeCell ref="C30:G30"/>
    <mergeCell ref="C31:G31"/>
    <mergeCell ref="C35:G35"/>
    <mergeCell ref="C39:G39"/>
    <mergeCell ref="C40:G40"/>
    <mergeCell ref="C42:G42"/>
    <mergeCell ref="C23:G23"/>
    <mergeCell ref="C12:G12"/>
    <mergeCell ref="C13:G13"/>
    <mergeCell ref="C14:G14"/>
    <mergeCell ref="C15:G15"/>
    <mergeCell ref="C16:G16"/>
    <mergeCell ref="C17:G17"/>
    <mergeCell ref="C18:G18"/>
    <mergeCell ref="C19:G19"/>
    <mergeCell ref="C20:G20"/>
    <mergeCell ref="C21:G21"/>
    <mergeCell ref="C22:G22"/>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63</v>
      </c>
      <c r="C4" s="270" t="s">
        <v>64</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243</v>
      </c>
      <c r="C8" s="193" t="s">
        <v>244</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0</v>
      </c>
      <c r="W8" s="169"/>
      <c r="X8" s="169"/>
      <c r="Y8" s="169"/>
      <c r="AG8" t="s">
        <v>289</v>
      </c>
    </row>
    <row r="9" spans="1:60" outlineLevel="1" x14ac:dyDescent="0.2">
      <c r="A9" s="185">
        <v>1</v>
      </c>
      <c r="B9" s="186" t="s">
        <v>2509</v>
      </c>
      <c r="C9" s="198" t="s">
        <v>122</v>
      </c>
      <c r="D9" s="187"/>
      <c r="E9" s="188">
        <v>0</v>
      </c>
      <c r="F9" s="189"/>
      <c r="G9" s="190">
        <f t="shared" ref="G9:G43" si="0">ROUND(E9*F9,2)</f>
        <v>0</v>
      </c>
      <c r="H9" s="189"/>
      <c r="I9" s="190">
        <f t="shared" ref="I9:I43" si="1">ROUND(E9*H9,2)</f>
        <v>0</v>
      </c>
      <c r="J9" s="189"/>
      <c r="K9" s="190">
        <f t="shared" ref="K9:K43" si="2">ROUND(E9*J9,2)</f>
        <v>0</v>
      </c>
      <c r="L9" s="190">
        <v>21</v>
      </c>
      <c r="M9" s="190">
        <f t="shared" ref="M9:M43" si="3">G9*(1+L9/100)</f>
        <v>0</v>
      </c>
      <c r="N9" s="188">
        <v>0</v>
      </c>
      <c r="O9" s="188">
        <f t="shared" ref="O9:O43" si="4">ROUND(E9*N9,2)</f>
        <v>0</v>
      </c>
      <c r="P9" s="188">
        <v>0</v>
      </c>
      <c r="Q9" s="188">
        <f t="shared" ref="Q9:Q43" si="5">ROUND(E9*P9,2)</f>
        <v>0</v>
      </c>
      <c r="R9" s="190"/>
      <c r="S9" s="190" t="s">
        <v>878</v>
      </c>
      <c r="T9" s="191" t="s">
        <v>879</v>
      </c>
      <c r="U9" s="159">
        <v>0</v>
      </c>
      <c r="V9" s="159">
        <f t="shared" ref="V9:V43"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2749</v>
      </c>
      <c r="D10" s="187" t="s">
        <v>331</v>
      </c>
      <c r="E10" s="188">
        <v>50</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3051</v>
      </c>
      <c r="D11" s="187" t="s">
        <v>331</v>
      </c>
      <c r="E11" s="188">
        <v>200</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2762</v>
      </c>
      <c r="D12" s="187" t="s">
        <v>2073</v>
      </c>
      <c r="E12" s="188">
        <v>12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2763</v>
      </c>
      <c r="D13" s="187" t="s">
        <v>2073</v>
      </c>
      <c r="E13" s="188">
        <v>14</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3052</v>
      </c>
      <c r="D14" s="187"/>
      <c r="E14" s="188">
        <v>0</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3053</v>
      </c>
      <c r="D15" s="187" t="s">
        <v>2073</v>
      </c>
      <c r="E15" s="188">
        <v>6</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3054</v>
      </c>
      <c r="D16" s="187" t="s">
        <v>2073</v>
      </c>
      <c r="E16" s="188">
        <v>6</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3055</v>
      </c>
      <c r="D17" s="187" t="s">
        <v>2073</v>
      </c>
      <c r="E17" s="188">
        <v>6</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2525</v>
      </c>
      <c r="C18" s="198" t="s">
        <v>3056</v>
      </c>
      <c r="D18" s="187" t="s">
        <v>2073</v>
      </c>
      <c r="E18" s="188">
        <v>6</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622</v>
      </c>
      <c r="Y18" s="159" t="s">
        <v>296</v>
      </c>
      <c r="Z18" s="148"/>
      <c r="AA18" s="148"/>
      <c r="AB18" s="148"/>
      <c r="AC18" s="148"/>
      <c r="AD18" s="148"/>
      <c r="AE18" s="148"/>
      <c r="AF18" s="148"/>
      <c r="AG18" s="148" t="s">
        <v>2728</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11</v>
      </c>
      <c r="B19" s="186" t="s">
        <v>2498</v>
      </c>
      <c r="C19" s="198" t="s">
        <v>3057</v>
      </c>
      <c r="D19" s="187" t="s">
        <v>2073</v>
      </c>
      <c r="E19" s="188">
        <v>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12</v>
      </c>
      <c r="B20" s="186" t="s">
        <v>2528</v>
      </c>
      <c r="C20" s="198" t="s">
        <v>3058</v>
      </c>
      <c r="D20" s="187" t="s">
        <v>2073</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13</v>
      </c>
      <c r="B21" s="186" t="s">
        <v>2530</v>
      </c>
      <c r="C21" s="198" t="s">
        <v>137</v>
      </c>
      <c r="D21" s="187"/>
      <c r="E21" s="188">
        <v>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14</v>
      </c>
      <c r="B22" s="186" t="s">
        <v>2532</v>
      </c>
      <c r="C22" s="198" t="s">
        <v>3059</v>
      </c>
      <c r="D22" s="187" t="s">
        <v>331</v>
      </c>
      <c r="E22" s="188">
        <v>160</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15</v>
      </c>
      <c r="B23" s="186" t="s">
        <v>2504</v>
      </c>
      <c r="C23" s="198" t="s">
        <v>3060</v>
      </c>
      <c r="D23" s="187" t="s">
        <v>2073</v>
      </c>
      <c r="E23" s="188">
        <v>7</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16</v>
      </c>
      <c r="B24" s="186" t="s">
        <v>2505</v>
      </c>
      <c r="C24" s="198" t="s">
        <v>3061</v>
      </c>
      <c r="D24" s="187" t="s">
        <v>2073</v>
      </c>
      <c r="E24" s="188">
        <v>4</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17</v>
      </c>
      <c r="B25" s="186" t="s">
        <v>2694</v>
      </c>
      <c r="C25" s="198" t="s">
        <v>3062</v>
      </c>
      <c r="D25" s="187" t="s">
        <v>331</v>
      </c>
      <c r="E25" s="188">
        <v>200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18</v>
      </c>
      <c r="B26" s="186" t="s">
        <v>2538</v>
      </c>
      <c r="C26" s="198" t="s">
        <v>3063</v>
      </c>
      <c r="D26" s="187" t="s">
        <v>331</v>
      </c>
      <c r="E26" s="188">
        <v>200</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19</v>
      </c>
      <c r="B27" s="186" t="s">
        <v>2541</v>
      </c>
      <c r="C27" s="198" t="s">
        <v>2842</v>
      </c>
      <c r="D27" s="187" t="s">
        <v>331</v>
      </c>
      <c r="E27" s="188">
        <v>14</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20</v>
      </c>
      <c r="B28" s="186" t="s">
        <v>2543</v>
      </c>
      <c r="C28" s="198" t="s">
        <v>2844</v>
      </c>
      <c r="D28" s="187" t="s">
        <v>331</v>
      </c>
      <c r="E28" s="188">
        <v>175</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21</v>
      </c>
      <c r="B29" s="186" t="s">
        <v>2545</v>
      </c>
      <c r="C29" s="198" t="s">
        <v>2833</v>
      </c>
      <c r="D29" s="187" t="s">
        <v>2073</v>
      </c>
      <c r="E29" s="188">
        <v>16</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22</v>
      </c>
      <c r="B30" s="186" t="s">
        <v>2700</v>
      </c>
      <c r="C30" s="198" t="s">
        <v>2835</v>
      </c>
      <c r="D30" s="187" t="s">
        <v>2073</v>
      </c>
      <c r="E30" s="188">
        <v>14</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23</v>
      </c>
      <c r="B31" s="186" t="s">
        <v>2071</v>
      </c>
      <c r="C31" s="198" t="s">
        <v>2828</v>
      </c>
      <c r="D31" s="187" t="s">
        <v>2073</v>
      </c>
      <c r="E31" s="188">
        <v>7</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24</v>
      </c>
      <c r="B32" s="186" t="s">
        <v>2075</v>
      </c>
      <c r="C32" s="198" t="s">
        <v>258</v>
      </c>
      <c r="D32" s="187"/>
      <c r="E32" s="188">
        <v>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25</v>
      </c>
      <c r="B33" s="186" t="s">
        <v>2077</v>
      </c>
      <c r="C33" s="198" t="s">
        <v>3064</v>
      </c>
      <c r="D33" s="187" t="s">
        <v>2158</v>
      </c>
      <c r="E33" s="188">
        <v>1</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26</v>
      </c>
      <c r="B34" s="186" t="s">
        <v>2705</v>
      </c>
      <c r="C34" s="198" t="s">
        <v>3065</v>
      </c>
      <c r="D34" s="187" t="s">
        <v>2681</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27</v>
      </c>
      <c r="B35" s="186" t="s">
        <v>2707</v>
      </c>
      <c r="C35" s="198" t="s">
        <v>2856</v>
      </c>
      <c r="D35" s="187" t="s">
        <v>2083</v>
      </c>
      <c r="E35" s="188">
        <v>6</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28</v>
      </c>
      <c r="B36" s="186" t="s">
        <v>2709</v>
      </c>
      <c r="C36" s="198" t="s">
        <v>3066</v>
      </c>
      <c r="D36" s="187" t="s">
        <v>2083</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29</v>
      </c>
      <c r="B37" s="186" t="s">
        <v>2711</v>
      </c>
      <c r="C37" s="198" t="s">
        <v>2860</v>
      </c>
      <c r="D37" s="187" t="s">
        <v>2083</v>
      </c>
      <c r="E37" s="188">
        <v>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30</v>
      </c>
      <c r="B38" s="186" t="s">
        <v>2713</v>
      </c>
      <c r="C38" s="198" t="s">
        <v>3067</v>
      </c>
      <c r="D38" s="187" t="s">
        <v>2083</v>
      </c>
      <c r="E38" s="188">
        <v>3</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31</v>
      </c>
      <c r="B39" s="186" t="s">
        <v>2564</v>
      </c>
      <c r="C39" s="198" t="s">
        <v>2863</v>
      </c>
      <c r="D39" s="187" t="s">
        <v>2864</v>
      </c>
      <c r="E39" s="188">
        <v>2</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32</v>
      </c>
      <c r="B40" s="186" t="s">
        <v>2716</v>
      </c>
      <c r="C40" s="198" t="s">
        <v>3068</v>
      </c>
      <c r="D40" s="187" t="s">
        <v>2681</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33</v>
      </c>
      <c r="B41" s="186" t="s">
        <v>2473</v>
      </c>
      <c r="C41" s="198" t="s">
        <v>2474</v>
      </c>
      <c r="D41" s="187" t="s">
        <v>1908</v>
      </c>
      <c r="E41" s="188">
        <v>5</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879</v>
      </c>
      <c r="U41" s="159">
        <v>0</v>
      </c>
      <c r="V41" s="159">
        <f t="shared" si="6"/>
        <v>0</v>
      </c>
      <c r="W41" s="159"/>
      <c r="X41" s="159" t="s">
        <v>1909</v>
      </c>
      <c r="Y41" s="159" t="s">
        <v>296</v>
      </c>
      <c r="Z41" s="148"/>
      <c r="AA41" s="148"/>
      <c r="AB41" s="148"/>
      <c r="AC41" s="148"/>
      <c r="AD41" s="148"/>
      <c r="AE41" s="148"/>
      <c r="AF41" s="148"/>
      <c r="AG41" s="148" t="s">
        <v>2472</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34</v>
      </c>
      <c r="B42" s="186" t="s">
        <v>2569</v>
      </c>
      <c r="C42" s="198" t="s">
        <v>2868</v>
      </c>
      <c r="D42" s="187" t="s">
        <v>2158</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77">
        <v>35</v>
      </c>
      <c r="B43" s="178" t="s">
        <v>2571</v>
      </c>
      <c r="C43" s="194" t="s">
        <v>2869</v>
      </c>
      <c r="D43" s="179" t="s">
        <v>2158</v>
      </c>
      <c r="E43" s="180">
        <v>1</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c r="S43" s="182" t="s">
        <v>878</v>
      </c>
      <c r="T43" s="183" t="s">
        <v>879</v>
      </c>
      <c r="U43" s="159">
        <v>0</v>
      </c>
      <c r="V43" s="159">
        <f t="shared" si="6"/>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x14ac:dyDescent="0.2">
      <c r="A44" s="3"/>
      <c r="B44" s="4"/>
      <c r="C44" s="202"/>
      <c r="D44" s="6"/>
      <c r="E44" s="3"/>
      <c r="F44" s="3"/>
      <c r="G44" s="3"/>
      <c r="H44" s="3"/>
      <c r="I44" s="3"/>
      <c r="J44" s="3"/>
      <c r="K44" s="3"/>
      <c r="L44" s="3"/>
      <c r="M44" s="3"/>
      <c r="N44" s="3"/>
      <c r="O44" s="3"/>
      <c r="P44" s="3"/>
      <c r="Q44" s="3"/>
      <c r="R44" s="3"/>
      <c r="S44" s="3"/>
      <c r="T44" s="3"/>
      <c r="U44" s="3"/>
      <c r="V44" s="3"/>
      <c r="W44" s="3"/>
      <c r="X44" s="3"/>
      <c r="Y44" s="3"/>
      <c r="AE44">
        <v>12</v>
      </c>
      <c r="AF44">
        <v>21</v>
      </c>
      <c r="AG44" t="s">
        <v>274</v>
      </c>
    </row>
    <row r="45" spans="1:60" x14ac:dyDescent="0.2">
      <c r="A45" s="151"/>
      <c r="B45" s="152" t="s">
        <v>29</v>
      </c>
      <c r="C45" s="203"/>
      <c r="D45" s="153"/>
      <c r="E45" s="154"/>
      <c r="F45" s="154"/>
      <c r="G45" s="176">
        <f>G8</f>
        <v>0</v>
      </c>
      <c r="H45" s="3"/>
      <c r="I45" s="3"/>
      <c r="J45" s="3"/>
      <c r="K45" s="3"/>
      <c r="L45" s="3"/>
      <c r="M45" s="3"/>
      <c r="N45" s="3"/>
      <c r="O45" s="3"/>
      <c r="P45" s="3"/>
      <c r="Q45" s="3"/>
      <c r="R45" s="3"/>
      <c r="S45" s="3"/>
      <c r="T45" s="3"/>
      <c r="U45" s="3"/>
      <c r="V45" s="3"/>
      <c r="W45" s="3"/>
      <c r="X45" s="3"/>
      <c r="Y45" s="3"/>
      <c r="AE45">
        <f>SUMIF(L7:L43,AE44,G7:G43)</f>
        <v>0</v>
      </c>
      <c r="AF45">
        <f>SUMIF(L7:L43,AF44,G7:G43)</f>
        <v>0</v>
      </c>
      <c r="AG45" t="s">
        <v>1924</v>
      </c>
    </row>
    <row r="46" spans="1:60" x14ac:dyDescent="0.2">
      <c r="C46" s="204"/>
      <c r="D46" s="10"/>
      <c r="AG46" t="s">
        <v>1925</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FlLCygbEj1cayxUuAU7/bj66dFFKrivMxPUiprOs+JMn0Tu9i4JzjKolKkfWivtvGhPyucJ/NNo6lQDhbAFZw==" saltValue="Jtyzi+6yrl03E8kP+mt2w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65</v>
      </c>
      <c r="C4" s="270" t="s">
        <v>66</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SUMIF(AG9:AG29,"&lt;&gt;NOR",G9:G29)</f>
        <v>0</v>
      </c>
      <c r="H8" s="174"/>
      <c r="I8" s="174">
        <f>SUM(I9:I29)</f>
        <v>0</v>
      </c>
      <c r="J8" s="174"/>
      <c r="K8" s="174">
        <f>SUM(K9:K29)</f>
        <v>0</v>
      </c>
      <c r="L8" s="174"/>
      <c r="M8" s="174">
        <f>SUM(M9:M29)</f>
        <v>0</v>
      </c>
      <c r="N8" s="173"/>
      <c r="O8" s="173">
        <f>SUM(O9:O29)</f>
        <v>6.42</v>
      </c>
      <c r="P8" s="173"/>
      <c r="Q8" s="173">
        <f>SUM(Q9:Q29)</f>
        <v>0</v>
      </c>
      <c r="R8" s="174"/>
      <c r="S8" s="174"/>
      <c r="T8" s="175"/>
      <c r="U8" s="169"/>
      <c r="V8" s="169">
        <f>SUM(V9:V29)</f>
        <v>337.52000000000004</v>
      </c>
      <c r="W8" s="169"/>
      <c r="X8" s="169"/>
      <c r="Y8" s="169"/>
      <c r="AG8" t="s">
        <v>289</v>
      </c>
    </row>
    <row r="9" spans="1:60" outlineLevel="1" x14ac:dyDescent="0.2">
      <c r="A9" s="177">
        <v>1</v>
      </c>
      <c r="B9" s="178" t="s">
        <v>3069</v>
      </c>
      <c r="C9" s="194" t="s">
        <v>3070</v>
      </c>
      <c r="D9" s="179" t="s">
        <v>338</v>
      </c>
      <c r="E9" s="180">
        <v>98.3</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2.2490000000000001</v>
      </c>
      <c r="V9" s="159">
        <f>ROUND(E9*U9,2)</f>
        <v>221.08</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262" t="s">
        <v>3071</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148"/>
      <c r="BC10" s="148"/>
      <c r="BD10" s="148"/>
      <c r="BE10" s="148"/>
      <c r="BF10" s="148"/>
      <c r="BG10" s="148"/>
      <c r="BH10" s="148"/>
    </row>
    <row r="11" spans="1:60" outlineLevel="1" x14ac:dyDescent="0.2">
      <c r="A11" s="185">
        <v>2</v>
      </c>
      <c r="B11" s="186" t="s">
        <v>2511</v>
      </c>
      <c r="C11" s="198" t="s">
        <v>3072</v>
      </c>
      <c r="D11" s="187" t="s">
        <v>338</v>
      </c>
      <c r="E11" s="188">
        <v>98.3</v>
      </c>
      <c r="F11" s="189"/>
      <c r="G11" s="190">
        <f>ROUND(E11*F11,2)</f>
        <v>0</v>
      </c>
      <c r="H11" s="189"/>
      <c r="I11" s="190">
        <f>ROUND(E11*H11,2)</f>
        <v>0</v>
      </c>
      <c r="J11" s="189"/>
      <c r="K11" s="190">
        <f>ROUND(E11*J11,2)</f>
        <v>0</v>
      </c>
      <c r="L11" s="190">
        <v>21</v>
      </c>
      <c r="M11" s="190">
        <f>G11*(1+L11/100)</f>
        <v>0</v>
      </c>
      <c r="N11" s="188">
        <v>0</v>
      </c>
      <c r="O11" s="188">
        <f>ROUND(E11*N11,2)</f>
        <v>0</v>
      </c>
      <c r="P11" s="188">
        <v>0</v>
      </c>
      <c r="Q11" s="188">
        <f>ROUND(E11*P11,2)</f>
        <v>0</v>
      </c>
      <c r="R11" s="190"/>
      <c r="S11" s="190" t="s">
        <v>878</v>
      </c>
      <c r="T11" s="191" t="s">
        <v>879</v>
      </c>
      <c r="U11" s="159">
        <v>0</v>
      </c>
      <c r="V11" s="159">
        <f>ROUND(E11*U11,2)</f>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7">
        <v>3</v>
      </c>
      <c r="B12" s="178" t="s">
        <v>2039</v>
      </c>
      <c r="C12" s="194" t="s">
        <v>2040</v>
      </c>
      <c r="D12" s="179" t="s">
        <v>338</v>
      </c>
      <c r="E12" s="180">
        <v>33.6</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293</v>
      </c>
      <c r="S12" s="182" t="s">
        <v>294</v>
      </c>
      <c r="T12" s="183" t="s">
        <v>294</v>
      </c>
      <c r="U12" s="159">
        <v>0.2</v>
      </c>
      <c r="V12" s="159">
        <f>ROUND(E12*U12,2)</f>
        <v>6.72</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2" x14ac:dyDescent="0.2">
      <c r="A13" s="155"/>
      <c r="B13" s="156"/>
      <c r="C13" s="262" t="s">
        <v>353</v>
      </c>
      <c r="D13" s="263"/>
      <c r="E13" s="263"/>
      <c r="F13" s="263"/>
      <c r="G13" s="263"/>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84"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8"/>
      <c r="BC13" s="148"/>
      <c r="BD13" s="148"/>
      <c r="BE13" s="148"/>
      <c r="BF13" s="148"/>
      <c r="BG13" s="148"/>
      <c r="BH13" s="148"/>
    </row>
    <row r="14" spans="1:60" outlineLevel="1" x14ac:dyDescent="0.2">
      <c r="A14" s="177">
        <v>4</v>
      </c>
      <c r="B14" s="178" t="s">
        <v>356</v>
      </c>
      <c r="C14" s="194" t="s">
        <v>357</v>
      </c>
      <c r="D14" s="179" t="s">
        <v>338</v>
      </c>
      <c r="E14" s="180">
        <v>33.6</v>
      </c>
      <c r="F14" s="181"/>
      <c r="G14" s="182">
        <f>ROUND(E14*F14,2)</f>
        <v>0</v>
      </c>
      <c r="H14" s="181"/>
      <c r="I14" s="182">
        <f>ROUND(E14*H14,2)</f>
        <v>0</v>
      </c>
      <c r="J14" s="181"/>
      <c r="K14" s="182">
        <f>ROUND(E14*J14,2)</f>
        <v>0</v>
      </c>
      <c r="L14" s="182">
        <v>21</v>
      </c>
      <c r="M14" s="182">
        <f>G14*(1+L14/100)</f>
        <v>0</v>
      </c>
      <c r="N14" s="180">
        <v>0</v>
      </c>
      <c r="O14" s="180">
        <f>ROUND(E14*N14,2)</f>
        <v>0</v>
      </c>
      <c r="P14" s="180">
        <v>0</v>
      </c>
      <c r="Q14" s="180">
        <f>ROUND(E14*P14,2)</f>
        <v>0</v>
      </c>
      <c r="R14" s="182" t="s">
        <v>293</v>
      </c>
      <c r="S14" s="182" t="s">
        <v>294</v>
      </c>
      <c r="T14" s="183" t="s">
        <v>294</v>
      </c>
      <c r="U14" s="159">
        <v>8.4000000000000005E-2</v>
      </c>
      <c r="V14" s="159">
        <f>ROUND(E14*U14,2)</f>
        <v>2.82</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33.75" outlineLevel="2" x14ac:dyDescent="0.2">
      <c r="A15" s="155"/>
      <c r="B15" s="156"/>
      <c r="C15" s="262" t="s">
        <v>353</v>
      </c>
      <c r="D15" s="263"/>
      <c r="E15" s="263"/>
      <c r="F15" s="263"/>
      <c r="G15" s="263"/>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299</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148"/>
      <c r="BC15" s="148"/>
      <c r="BD15" s="148"/>
      <c r="BE15" s="148"/>
      <c r="BF15" s="148"/>
      <c r="BG15" s="148"/>
      <c r="BH15" s="148"/>
    </row>
    <row r="16" spans="1:60" ht="22.5" outlineLevel="1" x14ac:dyDescent="0.2">
      <c r="A16" s="177">
        <v>5</v>
      </c>
      <c r="B16" s="178" t="s">
        <v>3073</v>
      </c>
      <c r="C16" s="194" t="s">
        <v>3074</v>
      </c>
      <c r="D16" s="179" t="s">
        <v>310</v>
      </c>
      <c r="E16" s="180">
        <v>78</v>
      </c>
      <c r="F16" s="181"/>
      <c r="G16" s="182">
        <f>ROUND(E16*F16,2)</f>
        <v>0</v>
      </c>
      <c r="H16" s="181"/>
      <c r="I16" s="182">
        <f>ROUND(E16*H16,2)</f>
        <v>0</v>
      </c>
      <c r="J16" s="181"/>
      <c r="K16" s="182">
        <f>ROUND(E16*J16,2)</f>
        <v>0</v>
      </c>
      <c r="L16" s="182">
        <v>21</v>
      </c>
      <c r="M16" s="182">
        <f>G16*(1+L16/100)</f>
        <v>0</v>
      </c>
      <c r="N16" s="180">
        <v>8.4999999999999995E-4</v>
      </c>
      <c r="O16" s="180">
        <f>ROUND(E16*N16,2)</f>
        <v>7.0000000000000007E-2</v>
      </c>
      <c r="P16" s="180">
        <v>0</v>
      </c>
      <c r="Q16" s="180">
        <f>ROUND(E16*P16,2)</f>
        <v>0</v>
      </c>
      <c r="R16" s="182" t="s">
        <v>293</v>
      </c>
      <c r="S16" s="182" t="s">
        <v>294</v>
      </c>
      <c r="T16" s="183" t="s">
        <v>294</v>
      </c>
      <c r="U16" s="159">
        <v>0.47899999999999998</v>
      </c>
      <c r="V16" s="159">
        <f>ROUND(E16*U16,2)</f>
        <v>37.36</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62" t="s">
        <v>3075</v>
      </c>
      <c r="D17" s="263"/>
      <c r="E17" s="263"/>
      <c r="F17" s="263"/>
      <c r="G17" s="263"/>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77">
        <v>6</v>
      </c>
      <c r="B18" s="178" t="s">
        <v>3076</v>
      </c>
      <c r="C18" s="194" t="s">
        <v>3077</v>
      </c>
      <c r="D18" s="179" t="s">
        <v>310</v>
      </c>
      <c r="E18" s="180">
        <v>78</v>
      </c>
      <c r="F18" s="181"/>
      <c r="G18" s="182">
        <f>ROUND(E18*F18,2)</f>
        <v>0</v>
      </c>
      <c r="H18" s="181"/>
      <c r="I18" s="182">
        <f>ROUND(E18*H18,2)</f>
        <v>0</v>
      </c>
      <c r="J18" s="181"/>
      <c r="K18" s="182">
        <f>ROUND(E18*J18,2)</f>
        <v>0</v>
      </c>
      <c r="L18" s="182">
        <v>21</v>
      </c>
      <c r="M18" s="182">
        <f>G18*(1+L18/100)</f>
        <v>0</v>
      </c>
      <c r="N18" s="180">
        <v>0</v>
      </c>
      <c r="O18" s="180">
        <f>ROUND(E18*N18,2)</f>
        <v>0</v>
      </c>
      <c r="P18" s="180">
        <v>0</v>
      </c>
      <c r="Q18" s="180">
        <f>ROUND(E18*P18,2)</f>
        <v>0</v>
      </c>
      <c r="R18" s="182" t="s">
        <v>293</v>
      </c>
      <c r="S18" s="182" t="s">
        <v>294</v>
      </c>
      <c r="T18" s="183" t="s">
        <v>294</v>
      </c>
      <c r="U18" s="159">
        <v>0.32700000000000001</v>
      </c>
      <c r="V18" s="159">
        <f>ROUND(E18*U18,2)</f>
        <v>25.51</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2" t="s">
        <v>3078</v>
      </c>
      <c r="D19" s="263"/>
      <c r="E19" s="263"/>
      <c r="F19" s="263"/>
      <c r="G19" s="263"/>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7">
        <v>7</v>
      </c>
      <c r="B20" s="178" t="s">
        <v>2042</v>
      </c>
      <c r="C20" s="194" t="s">
        <v>2043</v>
      </c>
      <c r="D20" s="179" t="s">
        <v>338</v>
      </c>
      <c r="E20" s="180">
        <v>3.36</v>
      </c>
      <c r="F20" s="181"/>
      <c r="G20" s="182">
        <f>ROUND(E20*F20,2)</f>
        <v>0</v>
      </c>
      <c r="H20" s="181"/>
      <c r="I20" s="182">
        <f>ROUND(E20*H20,2)</f>
        <v>0</v>
      </c>
      <c r="J20" s="181"/>
      <c r="K20" s="182">
        <f>ROUND(E20*J20,2)</f>
        <v>0</v>
      </c>
      <c r="L20" s="182">
        <v>21</v>
      </c>
      <c r="M20" s="182">
        <f>G20*(1+L20/100)</f>
        <v>0</v>
      </c>
      <c r="N20" s="180">
        <v>1.8907700000000001</v>
      </c>
      <c r="O20" s="180">
        <f>ROUND(E20*N20,2)</f>
        <v>6.35</v>
      </c>
      <c r="P20" s="180">
        <v>0</v>
      </c>
      <c r="Q20" s="180">
        <f>ROUND(E20*P20,2)</f>
        <v>0</v>
      </c>
      <c r="R20" s="182" t="s">
        <v>2044</v>
      </c>
      <c r="S20" s="182" t="s">
        <v>294</v>
      </c>
      <c r="T20" s="183" t="s">
        <v>294</v>
      </c>
      <c r="U20" s="159">
        <v>1.3169999999999999</v>
      </c>
      <c r="V20" s="159">
        <f>ROUND(E20*U20,2)</f>
        <v>4.43</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62" t="s">
        <v>2045</v>
      </c>
      <c r="D21" s="263"/>
      <c r="E21" s="263"/>
      <c r="F21" s="263"/>
      <c r="G21" s="263"/>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7">
        <v>8</v>
      </c>
      <c r="B22" s="178" t="s">
        <v>2046</v>
      </c>
      <c r="C22" s="194" t="s">
        <v>2047</v>
      </c>
      <c r="D22" s="179" t="s">
        <v>338</v>
      </c>
      <c r="E22" s="180">
        <v>16.100000000000001</v>
      </c>
      <c r="F22" s="181"/>
      <c r="G22" s="182">
        <f>ROUND(E22*F22,2)</f>
        <v>0</v>
      </c>
      <c r="H22" s="181"/>
      <c r="I22" s="182">
        <f>ROUND(E22*H22,2)</f>
        <v>0</v>
      </c>
      <c r="J22" s="181"/>
      <c r="K22" s="182">
        <f>ROUND(E22*J22,2)</f>
        <v>0</v>
      </c>
      <c r="L22" s="182">
        <v>21</v>
      </c>
      <c r="M22" s="182">
        <f>G22*(1+L22/100)</f>
        <v>0</v>
      </c>
      <c r="N22" s="180">
        <v>0</v>
      </c>
      <c r="O22" s="180">
        <f>ROUND(E22*N22,2)</f>
        <v>0</v>
      </c>
      <c r="P22" s="180">
        <v>0</v>
      </c>
      <c r="Q22" s="180">
        <f>ROUND(E22*P22,2)</f>
        <v>0</v>
      </c>
      <c r="R22" s="182" t="s">
        <v>293</v>
      </c>
      <c r="S22" s="182" t="s">
        <v>294</v>
      </c>
      <c r="T22" s="183" t="s">
        <v>294</v>
      </c>
      <c r="U22" s="159">
        <v>1.587</v>
      </c>
      <c r="V22" s="159">
        <f>ROUND(E22*U22,2)</f>
        <v>25.55</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2.5" outlineLevel="2" x14ac:dyDescent="0.2">
      <c r="A23" s="155"/>
      <c r="B23" s="156"/>
      <c r="C23" s="262" t="s">
        <v>2048</v>
      </c>
      <c r="D23" s="263"/>
      <c r="E23" s="263"/>
      <c r="F23" s="263"/>
      <c r="G23" s="263"/>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299</v>
      </c>
      <c r="AH23" s="148"/>
      <c r="AI23" s="148"/>
      <c r="AJ23" s="148"/>
      <c r="AK23" s="148"/>
      <c r="AL23" s="148"/>
      <c r="AM23" s="148"/>
      <c r="AN23" s="148"/>
      <c r="AO23" s="148"/>
      <c r="AP23" s="148"/>
      <c r="AQ23" s="148"/>
      <c r="AR23" s="148"/>
      <c r="AS23" s="148"/>
      <c r="AT23" s="148"/>
      <c r="AU23" s="148"/>
      <c r="AV23" s="148"/>
      <c r="AW23" s="148"/>
      <c r="AX23" s="148"/>
      <c r="AY23" s="148"/>
      <c r="AZ23" s="148"/>
      <c r="BA23" s="184" t="str">
        <f>C23</f>
        <v>sypaninou z vhodných hornin tř. 1 - 4 nebo materiálem připraveným podél výkopu ve vzdálenosti do 3 m od jeho kraje, pro jakoukoliv hloubku výkopu a jakoukoliv míru zhutnění,</v>
      </c>
      <c r="BB23" s="148"/>
      <c r="BC23" s="148"/>
      <c r="BD23" s="148"/>
      <c r="BE23" s="148"/>
      <c r="BF23" s="148"/>
      <c r="BG23" s="148"/>
      <c r="BH23" s="148"/>
    </row>
    <row r="24" spans="1:60" ht="22.5" outlineLevel="1" x14ac:dyDescent="0.2">
      <c r="A24" s="177">
        <v>9</v>
      </c>
      <c r="B24" s="178" t="s">
        <v>382</v>
      </c>
      <c r="C24" s="194" t="s">
        <v>383</v>
      </c>
      <c r="D24" s="179" t="s">
        <v>338</v>
      </c>
      <c r="E24" s="180">
        <v>53.15</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0.20200000000000001</v>
      </c>
      <c r="V24" s="159">
        <f>ROUND(E24*U24,2)</f>
        <v>10.74</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384</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7">
        <v>10</v>
      </c>
      <c r="B26" s="178" t="s">
        <v>373</v>
      </c>
      <c r="C26" s="194" t="s">
        <v>374</v>
      </c>
      <c r="D26" s="179" t="s">
        <v>338</v>
      </c>
      <c r="E26" s="180">
        <v>78.760000000000005</v>
      </c>
      <c r="F26" s="181"/>
      <c r="G26" s="182">
        <f>ROUND(E26*F26,2)</f>
        <v>0</v>
      </c>
      <c r="H26" s="181"/>
      <c r="I26" s="182">
        <f>ROUND(E26*H26,2)</f>
        <v>0</v>
      </c>
      <c r="J26" s="181"/>
      <c r="K26" s="182">
        <f>ROUND(E26*J26,2)</f>
        <v>0</v>
      </c>
      <c r="L26" s="182">
        <v>21</v>
      </c>
      <c r="M26" s="182">
        <f>G26*(1+L26/100)</f>
        <v>0</v>
      </c>
      <c r="N26" s="180">
        <v>0</v>
      </c>
      <c r="O26" s="180">
        <f>ROUND(E26*N26,2)</f>
        <v>0</v>
      </c>
      <c r="P26" s="180">
        <v>0</v>
      </c>
      <c r="Q26" s="180">
        <f>ROUND(E26*P26,2)</f>
        <v>0</v>
      </c>
      <c r="R26" s="182" t="s">
        <v>293</v>
      </c>
      <c r="S26" s="182" t="s">
        <v>294</v>
      </c>
      <c r="T26" s="183" t="s">
        <v>294</v>
      </c>
      <c r="U26" s="159">
        <v>1.0999999999999999E-2</v>
      </c>
      <c r="V26" s="159">
        <f>ROUND(E26*U26,2)</f>
        <v>0.87</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62" t="s">
        <v>375</v>
      </c>
      <c r="D27" s="263"/>
      <c r="E27" s="263"/>
      <c r="F27" s="263"/>
      <c r="G27" s="263"/>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11</v>
      </c>
      <c r="B28" s="186" t="s">
        <v>2049</v>
      </c>
      <c r="C28" s="198" t="s">
        <v>2050</v>
      </c>
      <c r="D28" s="187" t="s">
        <v>338</v>
      </c>
      <c r="E28" s="188">
        <v>78.760000000000005</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293</v>
      </c>
      <c r="S28" s="190" t="s">
        <v>294</v>
      </c>
      <c r="T28" s="191" t="s">
        <v>294</v>
      </c>
      <c r="U28" s="159">
        <v>3.1E-2</v>
      </c>
      <c r="V28" s="159">
        <f>ROUND(E28*U28,2)</f>
        <v>2.44</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12</v>
      </c>
      <c r="B29" s="186" t="s">
        <v>391</v>
      </c>
      <c r="C29" s="198" t="s">
        <v>392</v>
      </c>
      <c r="D29" s="187" t="s">
        <v>338</v>
      </c>
      <c r="E29" s="188">
        <v>78.760000000000005</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t="s">
        <v>293</v>
      </c>
      <c r="S29" s="190" t="s">
        <v>294</v>
      </c>
      <c r="T29" s="191" t="s">
        <v>294</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x14ac:dyDescent="0.2">
      <c r="A30" s="170" t="s">
        <v>288</v>
      </c>
      <c r="B30" s="171" t="s">
        <v>158</v>
      </c>
      <c r="C30" s="193" t="s">
        <v>159</v>
      </c>
      <c r="D30" s="172"/>
      <c r="E30" s="173"/>
      <c r="F30" s="174"/>
      <c r="G30" s="174">
        <f>SUMIF(AG31:AG70,"&lt;&gt;NOR",G31:G70)</f>
        <v>0</v>
      </c>
      <c r="H30" s="174"/>
      <c r="I30" s="174">
        <f>SUM(I31:I70)</f>
        <v>0</v>
      </c>
      <c r="J30" s="174"/>
      <c r="K30" s="174">
        <f>SUM(K31:K70)</f>
        <v>0</v>
      </c>
      <c r="L30" s="174"/>
      <c r="M30" s="174">
        <f>SUM(M31:M70)</f>
        <v>0</v>
      </c>
      <c r="N30" s="173"/>
      <c r="O30" s="173">
        <f>SUM(O31:O70)</f>
        <v>13.29</v>
      </c>
      <c r="P30" s="173"/>
      <c r="Q30" s="173">
        <f>SUM(Q31:Q70)</f>
        <v>0</v>
      </c>
      <c r="R30" s="174"/>
      <c r="S30" s="174"/>
      <c r="T30" s="175"/>
      <c r="U30" s="169"/>
      <c r="V30" s="169">
        <f>SUM(V31:V70)</f>
        <v>58.710000000000008</v>
      </c>
      <c r="W30" s="169"/>
      <c r="X30" s="169"/>
      <c r="Y30" s="169"/>
      <c r="AG30" t="s">
        <v>289</v>
      </c>
    </row>
    <row r="31" spans="1:60" ht="22.5" outlineLevel="1" x14ac:dyDescent="0.2">
      <c r="A31" s="177">
        <v>13</v>
      </c>
      <c r="B31" s="178" t="s">
        <v>2059</v>
      </c>
      <c r="C31" s="194" t="s">
        <v>2060</v>
      </c>
      <c r="D31" s="179" t="s">
        <v>331</v>
      </c>
      <c r="E31" s="180">
        <v>25</v>
      </c>
      <c r="F31" s="181"/>
      <c r="G31" s="182">
        <f>ROUND(E31*F31,2)</f>
        <v>0</v>
      </c>
      <c r="H31" s="181"/>
      <c r="I31" s="182">
        <f>ROUND(E31*H31,2)</f>
        <v>0</v>
      </c>
      <c r="J31" s="181"/>
      <c r="K31" s="182">
        <f>ROUND(E31*J31,2)</f>
        <v>0</v>
      </c>
      <c r="L31" s="182">
        <v>21</v>
      </c>
      <c r="M31" s="182">
        <f>G31*(1+L31/100)</f>
        <v>0</v>
      </c>
      <c r="N31" s="180">
        <v>3.5699999999999998E-3</v>
      </c>
      <c r="O31" s="180">
        <f>ROUND(E31*N31,2)</f>
        <v>0.09</v>
      </c>
      <c r="P31" s="180">
        <v>0</v>
      </c>
      <c r="Q31" s="180">
        <f>ROUND(E31*P31,2)</f>
        <v>0</v>
      </c>
      <c r="R31" s="182" t="s">
        <v>1446</v>
      </c>
      <c r="S31" s="182" t="s">
        <v>294</v>
      </c>
      <c r="T31" s="183" t="s">
        <v>294</v>
      </c>
      <c r="U31" s="159">
        <v>0.55000000000000004</v>
      </c>
      <c r="V31" s="159">
        <f>ROUND(E31*U31,2)</f>
        <v>13.75</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62" t="s">
        <v>2061</v>
      </c>
      <c r="D32" s="263"/>
      <c r="E32" s="263"/>
      <c r="F32" s="263"/>
      <c r="G32" s="263"/>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22.5" outlineLevel="1" x14ac:dyDescent="0.2">
      <c r="A33" s="177">
        <v>14</v>
      </c>
      <c r="B33" s="178" t="s">
        <v>3079</v>
      </c>
      <c r="C33" s="194" t="s">
        <v>3080</v>
      </c>
      <c r="D33" s="179" t="s">
        <v>331</v>
      </c>
      <c r="E33" s="180">
        <v>23</v>
      </c>
      <c r="F33" s="181"/>
      <c r="G33" s="182">
        <f>ROUND(E33*F33,2)</f>
        <v>0</v>
      </c>
      <c r="H33" s="181"/>
      <c r="I33" s="182">
        <f>ROUND(E33*H33,2)</f>
        <v>0</v>
      </c>
      <c r="J33" s="181"/>
      <c r="K33" s="182">
        <f>ROUND(E33*J33,2)</f>
        <v>0</v>
      </c>
      <c r="L33" s="182">
        <v>21</v>
      </c>
      <c r="M33" s="182">
        <f>G33*(1+L33/100)</f>
        <v>0</v>
      </c>
      <c r="N33" s="180">
        <v>4.0299999999999997E-3</v>
      </c>
      <c r="O33" s="180">
        <f>ROUND(E33*N33,2)</f>
        <v>0.09</v>
      </c>
      <c r="P33" s="180">
        <v>0</v>
      </c>
      <c r="Q33" s="180">
        <f>ROUND(E33*P33,2)</f>
        <v>0</v>
      </c>
      <c r="R33" s="182" t="s">
        <v>1446</v>
      </c>
      <c r="S33" s="182" t="s">
        <v>294</v>
      </c>
      <c r="T33" s="183" t="s">
        <v>294</v>
      </c>
      <c r="U33" s="159">
        <v>0.6</v>
      </c>
      <c r="V33" s="159">
        <f>ROUND(E33*U33,2)</f>
        <v>13.8</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262" t="s">
        <v>2061</v>
      </c>
      <c r="D34" s="263"/>
      <c r="E34" s="263"/>
      <c r="F34" s="263"/>
      <c r="G34" s="263"/>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15</v>
      </c>
      <c r="B35" s="186" t="s">
        <v>2069</v>
      </c>
      <c r="C35" s="198" t="s">
        <v>2070</v>
      </c>
      <c r="D35" s="187" t="s">
        <v>331</v>
      </c>
      <c r="E35" s="188">
        <v>48</v>
      </c>
      <c r="F35" s="189"/>
      <c r="G35" s="190">
        <f t="shared" ref="G35:G55" si="0">ROUND(E35*F35,2)</f>
        <v>0</v>
      </c>
      <c r="H35" s="189"/>
      <c r="I35" s="190">
        <f t="shared" ref="I35:I55" si="1">ROUND(E35*H35,2)</f>
        <v>0</v>
      </c>
      <c r="J35" s="189"/>
      <c r="K35" s="190">
        <f t="shared" ref="K35:K55" si="2">ROUND(E35*J35,2)</f>
        <v>0</v>
      </c>
      <c r="L35" s="190">
        <v>21</v>
      </c>
      <c r="M35" s="190">
        <f t="shared" ref="M35:M55" si="3">G35*(1+L35/100)</f>
        <v>0</v>
      </c>
      <c r="N35" s="188">
        <v>0</v>
      </c>
      <c r="O35" s="188">
        <f t="shared" ref="O35:O55" si="4">ROUND(E35*N35,2)</f>
        <v>0</v>
      </c>
      <c r="P35" s="188">
        <v>0</v>
      </c>
      <c r="Q35" s="188">
        <f t="shared" ref="Q35:Q55" si="5">ROUND(E35*P35,2)</f>
        <v>0</v>
      </c>
      <c r="R35" s="190" t="s">
        <v>1446</v>
      </c>
      <c r="S35" s="190" t="s">
        <v>294</v>
      </c>
      <c r="T35" s="191" t="s">
        <v>294</v>
      </c>
      <c r="U35" s="159">
        <v>5.8999999999999997E-2</v>
      </c>
      <c r="V35" s="159">
        <f t="shared" ref="V35:V55" si="6">ROUND(E35*U35,2)</f>
        <v>2.83</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85">
        <v>16</v>
      </c>
      <c r="B36" s="186" t="s">
        <v>2505</v>
      </c>
      <c r="C36" s="198" t="s">
        <v>3081</v>
      </c>
      <c r="D36" s="187" t="s">
        <v>2073</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17</v>
      </c>
      <c r="B37" s="186" t="s">
        <v>2694</v>
      </c>
      <c r="C37" s="198" t="s">
        <v>3082</v>
      </c>
      <c r="D37" s="187" t="s">
        <v>2073</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2.5" outlineLevel="1" x14ac:dyDescent="0.2">
      <c r="A38" s="185">
        <v>18</v>
      </c>
      <c r="B38" s="186" t="s">
        <v>2538</v>
      </c>
      <c r="C38" s="198" t="s">
        <v>3083</v>
      </c>
      <c r="D38" s="187" t="s">
        <v>2073</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1" x14ac:dyDescent="0.2">
      <c r="A39" s="185">
        <v>19</v>
      </c>
      <c r="B39" s="186" t="s">
        <v>2541</v>
      </c>
      <c r="C39" s="198" t="s">
        <v>3084</v>
      </c>
      <c r="D39" s="187" t="s">
        <v>2073</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20</v>
      </c>
      <c r="B40" s="186" t="s">
        <v>2543</v>
      </c>
      <c r="C40" s="198" t="s">
        <v>3085</v>
      </c>
      <c r="D40" s="187" t="s">
        <v>2073</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2.5" outlineLevel="1" x14ac:dyDescent="0.2">
      <c r="A41" s="185">
        <v>21</v>
      </c>
      <c r="B41" s="186" t="s">
        <v>2545</v>
      </c>
      <c r="C41" s="198" t="s">
        <v>3086</v>
      </c>
      <c r="D41" s="187" t="s">
        <v>2073</v>
      </c>
      <c r="E41" s="188">
        <v>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22</v>
      </c>
      <c r="B42" s="186" t="s">
        <v>2700</v>
      </c>
      <c r="C42" s="198" t="s">
        <v>3087</v>
      </c>
      <c r="D42" s="187" t="s">
        <v>2073</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22.5" outlineLevel="1" x14ac:dyDescent="0.2">
      <c r="A43" s="185">
        <v>23</v>
      </c>
      <c r="B43" s="186" t="s">
        <v>2071</v>
      </c>
      <c r="C43" s="198" t="s">
        <v>3088</v>
      </c>
      <c r="D43" s="187" t="s">
        <v>2073</v>
      </c>
      <c r="E43" s="188">
        <v>1</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2.5" outlineLevel="1" x14ac:dyDescent="0.2">
      <c r="A44" s="185">
        <v>24</v>
      </c>
      <c r="B44" s="186" t="s">
        <v>2075</v>
      </c>
      <c r="C44" s="198" t="s">
        <v>3089</v>
      </c>
      <c r="D44" s="187" t="s">
        <v>2073</v>
      </c>
      <c r="E44" s="188">
        <v>1</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25</v>
      </c>
      <c r="B45" s="186" t="s">
        <v>2077</v>
      </c>
      <c r="C45" s="198" t="s">
        <v>3090</v>
      </c>
      <c r="D45" s="187" t="s">
        <v>2073</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t="22.5" outlineLevel="1" x14ac:dyDescent="0.2">
      <c r="A46" s="185">
        <v>26</v>
      </c>
      <c r="B46" s="186" t="s">
        <v>2705</v>
      </c>
      <c r="C46" s="198" t="s">
        <v>3091</v>
      </c>
      <c r="D46" s="187" t="s">
        <v>2073</v>
      </c>
      <c r="E46" s="188">
        <v>1</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27</v>
      </c>
      <c r="B47" s="186" t="s">
        <v>2707</v>
      </c>
      <c r="C47" s="198" t="s">
        <v>3092</v>
      </c>
      <c r="D47" s="187" t="s">
        <v>2073</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28</v>
      </c>
      <c r="B48" s="186" t="s">
        <v>2709</v>
      </c>
      <c r="C48" s="198" t="s">
        <v>3093</v>
      </c>
      <c r="D48" s="187" t="s">
        <v>2073</v>
      </c>
      <c r="E48" s="188">
        <v>1</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29</v>
      </c>
      <c r="B49" s="186" t="s">
        <v>2711</v>
      </c>
      <c r="C49" s="198" t="s">
        <v>3094</v>
      </c>
      <c r="D49" s="187" t="s">
        <v>2073</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30</v>
      </c>
      <c r="B50" s="186" t="s">
        <v>2713</v>
      </c>
      <c r="C50" s="198" t="s">
        <v>3095</v>
      </c>
      <c r="D50" s="187" t="s">
        <v>2073</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31</v>
      </c>
      <c r="B51" s="186" t="s">
        <v>2564</v>
      </c>
      <c r="C51" s="198" t="s">
        <v>3096</v>
      </c>
      <c r="D51" s="187" t="s">
        <v>2073</v>
      </c>
      <c r="E51" s="188">
        <v>1</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2.5" outlineLevel="1" x14ac:dyDescent="0.2">
      <c r="A52" s="185">
        <v>32</v>
      </c>
      <c r="B52" s="186" t="s">
        <v>2716</v>
      </c>
      <c r="C52" s="198" t="s">
        <v>3097</v>
      </c>
      <c r="D52" s="187" t="s">
        <v>2073</v>
      </c>
      <c r="E52" s="188">
        <v>1</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33</v>
      </c>
      <c r="B53" s="186" t="s">
        <v>3098</v>
      </c>
      <c r="C53" s="198" t="s">
        <v>3099</v>
      </c>
      <c r="D53" s="187" t="s">
        <v>292</v>
      </c>
      <c r="E53" s="188">
        <v>2</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t="s">
        <v>2044</v>
      </c>
      <c r="S53" s="190" t="s">
        <v>294</v>
      </c>
      <c r="T53" s="191" t="s">
        <v>294</v>
      </c>
      <c r="U53" s="159">
        <v>1.3</v>
      </c>
      <c r="V53" s="159">
        <f t="shared" si="6"/>
        <v>2.6</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34</v>
      </c>
      <c r="B54" s="186" t="s">
        <v>3100</v>
      </c>
      <c r="C54" s="198" t="s">
        <v>3101</v>
      </c>
      <c r="D54" s="187" t="s">
        <v>292</v>
      </c>
      <c r="E54" s="188">
        <v>1</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t="s">
        <v>2044</v>
      </c>
      <c r="S54" s="190" t="s">
        <v>294</v>
      </c>
      <c r="T54" s="191" t="s">
        <v>294</v>
      </c>
      <c r="U54" s="159">
        <v>1.4</v>
      </c>
      <c r="V54" s="159">
        <f t="shared" si="6"/>
        <v>1.4</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33.75" outlineLevel="1" x14ac:dyDescent="0.2">
      <c r="A55" s="177">
        <v>35</v>
      </c>
      <c r="B55" s="178" t="s">
        <v>2571</v>
      </c>
      <c r="C55" s="194" t="s">
        <v>3102</v>
      </c>
      <c r="D55" s="179" t="s">
        <v>2158</v>
      </c>
      <c r="E55" s="180">
        <v>1</v>
      </c>
      <c r="F55" s="181"/>
      <c r="G55" s="182">
        <f t="shared" si="0"/>
        <v>0</v>
      </c>
      <c r="H55" s="181"/>
      <c r="I55" s="182">
        <f t="shared" si="1"/>
        <v>0</v>
      </c>
      <c r="J55" s="181"/>
      <c r="K55" s="182">
        <f t="shared" si="2"/>
        <v>0</v>
      </c>
      <c r="L55" s="182">
        <v>21</v>
      </c>
      <c r="M55" s="182">
        <f t="shared" si="3"/>
        <v>0</v>
      </c>
      <c r="N55" s="180">
        <v>0</v>
      </c>
      <c r="O55" s="180">
        <f t="shared" si="4"/>
        <v>0</v>
      </c>
      <c r="P55" s="180">
        <v>0</v>
      </c>
      <c r="Q55" s="180">
        <f t="shared" si="5"/>
        <v>0</v>
      </c>
      <c r="R55" s="182"/>
      <c r="S55" s="182" t="s">
        <v>878</v>
      </c>
      <c r="T55" s="183" t="s">
        <v>879</v>
      </c>
      <c r="U55" s="159">
        <v>0</v>
      </c>
      <c r="V55" s="159">
        <f t="shared" si="6"/>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2.5" outlineLevel="2" x14ac:dyDescent="0.2">
      <c r="A56" s="155"/>
      <c r="B56" s="156"/>
      <c r="C56" s="273" t="s">
        <v>3103</v>
      </c>
      <c r="D56" s="274"/>
      <c r="E56" s="274"/>
      <c r="F56" s="274"/>
      <c r="G56" s="274"/>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hladinu spodní vody, včetně jednoho vstupního komínku, hrdlem nátokové vody a přepadem přebytečné srážkové vody DN 200, filtrem dešťové vody AS-Purain 150 a pochůzným kompozitovým poklopem - uzamykatelným (A15)</v>
      </c>
      <c r="BB56" s="148"/>
      <c r="BC56" s="148"/>
      <c r="BD56" s="148"/>
      <c r="BE56" s="148"/>
      <c r="BF56" s="148"/>
      <c r="BG56" s="148"/>
      <c r="BH56" s="148"/>
    </row>
    <row r="57" spans="1:60" ht="22.5" outlineLevel="1" x14ac:dyDescent="0.2">
      <c r="A57" s="185">
        <v>36</v>
      </c>
      <c r="B57" s="186" t="s">
        <v>2573</v>
      </c>
      <c r="C57" s="198" t="s">
        <v>3104</v>
      </c>
      <c r="D57" s="187" t="s">
        <v>338</v>
      </c>
      <c r="E57" s="188">
        <v>1.5</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2.5" outlineLevel="1" x14ac:dyDescent="0.2">
      <c r="A58" s="185">
        <v>37</v>
      </c>
      <c r="B58" s="186" t="s">
        <v>2575</v>
      </c>
      <c r="C58" s="198" t="s">
        <v>3105</v>
      </c>
      <c r="D58" s="187" t="s">
        <v>2073</v>
      </c>
      <c r="E58" s="188">
        <v>1</v>
      </c>
      <c r="F58" s="189"/>
      <c r="G58" s="190">
        <f>ROUND(E58*F58,2)</f>
        <v>0</v>
      </c>
      <c r="H58" s="189"/>
      <c r="I58" s="190">
        <f>ROUND(E58*H58,2)</f>
        <v>0</v>
      </c>
      <c r="J58" s="189"/>
      <c r="K58" s="190">
        <f>ROUND(E58*J58,2)</f>
        <v>0</v>
      </c>
      <c r="L58" s="190">
        <v>21</v>
      </c>
      <c r="M58" s="190">
        <f>G58*(1+L58/100)</f>
        <v>0</v>
      </c>
      <c r="N58" s="188">
        <v>0</v>
      </c>
      <c r="O58" s="188">
        <f>ROUND(E58*N58,2)</f>
        <v>0</v>
      </c>
      <c r="P58" s="188">
        <v>0</v>
      </c>
      <c r="Q58" s="188">
        <f>ROUND(E58*P58,2)</f>
        <v>0</v>
      </c>
      <c r="R58" s="190"/>
      <c r="S58" s="190" t="s">
        <v>878</v>
      </c>
      <c r="T58" s="191" t="s">
        <v>879</v>
      </c>
      <c r="U58" s="159">
        <v>0</v>
      </c>
      <c r="V58" s="159">
        <f>ROUND(E58*U58,2)</f>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38</v>
      </c>
      <c r="B59" s="186" t="s">
        <v>2577</v>
      </c>
      <c r="C59" s="198" t="s">
        <v>3106</v>
      </c>
      <c r="D59" s="187" t="s">
        <v>2073</v>
      </c>
      <c r="E59" s="188">
        <v>1</v>
      </c>
      <c r="F59" s="189"/>
      <c r="G59" s="190">
        <f>ROUND(E59*F59,2)</f>
        <v>0</v>
      </c>
      <c r="H59" s="189"/>
      <c r="I59" s="190">
        <f>ROUND(E59*H59,2)</f>
        <v>0</v>
      </c>
      <c r="J59" s="189"/>
      <c r="K59" s="190">
        <f>ROUND(E59*J59,2)</f>
        <v>0</v>
      </c>
      <c r="L59" s="190">
        <v>21</v>
      </c>
      <c r="M59" s="190">
        <f>G59*(1+L59/100)</f>
        <v>0</v>
      </c>
      <c r="N59" s="188">
        <v>0</v>
      </c>
      <c r="O59" s="188">
        <f>ROUND(E59*N59,2)</f>
        <v>0</v>
      </c>
      <c r="P59" s="188">
        <v>0</v>
      </c>
      <c r="Q59" s="188">
        <f>ROUND(E59*P59,2)</f>
        <v>0</v>
      </c>
      <c r="R59" s="190"/>
      <c r="S59" s="190" t="s">
        <v>878</v>
      </c>
      <c r="T59" s="191" t="s">
        <v>879</v>
      </c>
      <c r="U59" s="159">
        <v>0</v>
      </c>
      <c r="V59" s="159">
        <f>ROUND(E59*U59,2)</f>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2.5" outlineLevel="1" x14ac:dyDescent="0.2">
      <c r="A60" s="185">
        <v>39</v>
      </c>
      <c r="B60" s="186" t="s">
        <v>2579</v>
      </c>
      <c r="C60" s="198" t="s">
        <v>3107</v>
      </c>
      <c r="D60" s="187" t="s">
        <v>2073</v>
      </c>
      <c r="E60" s="188">
        <v>16</v>
      </c>
      <c r="F60" s="189"/>
      <c r="G60" s="190">
        <f>ROUND(E60*F60,2)</f>
        <v>0</v>
      </c>
      <c r="H60" s="189"/>
      <c r="I60" s="190">
        <f>ROUND(E60*H60,2)</f>
        <v>0</v>
      </c>
      <c r="J60" s="189"/>
      <c r="K60" s="190">
        <f>ROUND(E60*J60,2)</f>
        <v>0</v>
      </c>
      <c r="L60" s="190">
        <v>21</v>
      </c>
      <c r="M60" s="190">
        <f>G60*(1+L60/100)</f>
        <v>0</v>
      </c>
      <c r="N60" s="188">
        <v>0</v>
      </c>
      <c r="O60" s="188">
        <f>ROUND(E60*N60,2)</f>
        <v>0</v>
      </c>
      <c r="P60" s="188">
        <v>0</v>
      </c>
      <c r="Q60" s="188">
        <f>ROUND(E60*P60,2)</f>
        <v>0</v>
      </c>
      <c r="R60" s="190"/>
      <c r="S60" s="190" t="s">
        <v>878</v>
      </c>
      <c r="T60" s="191" t="s">
        <v>879</v>
      </c>
      <c r="U60" s="159">
        <v>0</v>
      </c>
      <c r="V60" s="159">
        <f>ROUND(E60*U60,2)</f>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2.5" outlineLevel="1" x14ac:dyDescent="0.2">
      <c r="A61" s="177">
        <v>40</v>
      </c>
      <c r="B61" s="178" t="s">
        <v>3108</v>
      </c>
      <c r="C61" s="194" t="s">
        <v>3109</v>
      </c>
      <c r="D61" s="179" t="s">
        <v>331</v>
      </c>
      <c r="E61" s="180">
        <v>15</v>
      </c>
      <c r="F61" s="181"/>
      <c r="G61" s="182">
        <f>ROUND(E61*F61,2)</f>
        <v>0</v>
      </c>
      <c r="H61" s="181"/>
      <c r="I61" s="182">
        <f>ROUND(E61*H61,2)</f>
        <v>0</v>
      </c>
      <c r="J61" s="181"/>
      <c r="K61" s="182">
        <f>ROUND(E61*J61,2)</f>
        <v>0</v>
      </c>
      <c r="L61" s="182">
        <v>21</v>
      </c>
      <c r="M61" s="182">
        <f>G61*(1+L61/100)</f>
        <v>0</v>
      </c>
      <c r="N61" s="180">
        <v>0.43702999999999997</v>
      </c>
      <c r="O61" s="180">
        <f>ROUND(E61*N61,2)</f>
        <v>6.56</v>
      </c>
      <c r="P61" s="180">
        <v>0</v>
      </c>
      <c r="Q61" s="180">
        <f>ROUND(E61*P61,2)</f>
        <v>0</v>
      </c>
      <c r="R61" s="182" t="s">
        <v>674</v>
      </c>
      <c r="S61" s="182" t="s">
        <v>294</v>
      </c>
      <c r="T61" s="183" t="s">
        <v>294</v>
      </c>
      <c r="U61" s="159">
        <v>0.79930000000000001</v>
      </c>
      <c r="V61" s="159">
        <f>ROUND(E61*U61,2)</f>
        <v>11.99</v>
      </c>
      <c r="W61" s="159"/>
      <c r="X61" s="159" t="s">
        <v>675</v>
      </c>
      <c r="Y61" s="159" t="s">
        <v>296</v>
      </c>
      <c r="Z61" s="148"/>
      <c r="AA61" s="148"/>
      <c r="AB61" s="148"/>
      <c r="AC61" s="148"/>
      <c r="AD61" s="148"/>
      <c r="AE61" s="148"/>
      <c r="AF61" s="148"/>
      <c r="AG61" s="148" t="s">
        <v>3110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2.5" outlineLevel="2" x14ac:dyDescent="0.2">
      <c r="A62" s="155"/>
      <c r="B62" s="156"/>
      <c r="C62" s="262" t="s">
        <v>3111</v>
      </c>
      <c r="D62" s="263"/>
      <c r="E62" s="263"/>
      <c r="F62" s="263"/>
      <c r="G62" s="263"/>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Lože pro trativody, položení trubek, obsyp potrubí sypaninou z vhodných hornin, nebo materiálem připraveným podél výkopu ve vzdálenosti do 3 m od jeho kraje.  Bez výkopu rýhy.</v>
      </c>
      <c r="BB62" s="148"/>
      <c r="BC62" s="148"/>
      <c r="BD62" s="148"/>
      <c r="BE62" s="148"/>
      <c r="BF62" s="148"/>
      <c r="BG62" s="148"/>
      <c r="BH62" s="148"/>
    </row>
    <row r="63" spans="1:60" ht="22.5" outlineLevel="1" x14ac:dyDescent="0.2">
      <c r="A63" s="177">
        <v>41</v>
      </c>
      <c r="B63" s="178" t="s">
        <v>3112</v>
      </c>
      <c r="C63" s="194" t="s">
        <v>3113</v>
      </c>
      <c r="D63" s="179" t="s">
        <v>331</v>
      </c>
      <c r="E63" s="180">
        <v>15</v>
      </c>
      <c r="F63" s="181"/>
      <c r="G63" s="182">
        <f>ROUND(E63*F63,2)</f>
        <v>0</v>
      </c>
      <c r="H63" s="181"/>
      <c r="I63" s="182">
        <f>ROUND(E63*H63,2)</f>
        <v>0</v>
      </c>
      <c r="J63" s="181"/>
      <c r="K63" s="182">
        <f>ROUND(E63*J63,2)</f>
        <v>0</v>
      </c>
      <c r="L63" s="182">
        <v>21</v>
      </c>
      <c r="M63" s="182">
        <f>G63*(1+L63/100)</f>
        <v>0</v>
      </c>
      <c r="N63" s="180">
        <v>0.43652999999999997</v>
      </c>
      <c r="O63" s="180">
        <f>ROUND(E63*N63,2)</f>
        <v>6.55</v>
      </c>
      <c r="P63" s="180">
        <v>0</v>
      </c>
      <c r="Q63" s="180">
        <f>ROUND(E63*P63,2)</f>
        <v>0</v>
      </c>
      <c r="R63" s="182" t="s">
        <v>674</v>
      </c>
      <c r="S63" s="182" t="s">
        <v>294</v>
      </c>
      <c r="T63" s="183" t="s">
        <v>294</v>
      </c>
      <c r="U63" s="159">
        <v>0.82238</v>
      </c>
      <c r="V63" s="159">
        <f>ROUND(E63*U63,2)</f>
        <v>12.34</v>
      </c>
      <c r="W63" s="159"/>
      <c r="X63" s="159" t="s">
        <v>675</v>
      </c>
      <c r="Y63" s="159" t="s">
        <v>296</v>
      </c>
      <c r="Z63" s="148"/>
      <c r="AA63" s="148"/>
      <c r="AB63" s="148"/>
      <c r="AC63" s="148"/>
      <c r="AD63" s="148"/>
      <c r="AE63" s="148"/>
      <c r="AF63" s="148"/>
      <c r="AG63" s="148" t="s">
        <v>3110</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2.5" outlineLevel="2" x14ac:dyDescent="0.2">
      <c r="A64" s="155"/>
      <c r="B64" s="156"/>
      <c r="C64" s="262" t="s">
        <v>3111</v>
      </c>
      <c r="D64" s="263"/>
      <c r="E64" s="263"/>
      <c r="F64" s="263"/>
      <c r="G64" s="263"/>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299</v>
      </c>
      <c r="AH64" s="148"/>
      <c r="AI64" s="148"/>
      <c r="AJ64" s="148"/>
      <c r="AK64" s="148"/>
      <c r="AL64" s="148"/>
      <c r="AM64" s="148"/>
      <c r="AN64" s="148"/>
      <c r="AO64" s="148"/>
      <c r="AP64" s="148"/>
      <c r="AQ64" s="148"/>
      <c r="AR64" s="148"/>
      <c r="AS64" s="148"/>
      <c r="AT64" s="148"/>
      <c r="AU64" s="148"/>
      <c r="AV64" s="148"/>
      <c r="AW64" s="148"/>
      <c r="AX64" s="148"/>
      <c r="AY64" s="148"/>
      <c r="AZ64" s="148"/>
      <c r="BA64" s="184" t="str">
        <f>C64</f>
        <v>Lože pro trativody, položení trubek, obsyp potrubí sypaninou z vhodných hornin, nebo materiálem připraveným podél výkopu ve vzdálenosti do 3 m od jeho kraje.  Bez výkopu rýhy.</v>
      </c>
      <c r="BB64" s="148"/>
      <c r="BC64" s="148"/>
      <c r="BD64" s="148"/>
      <c r="BE64" s="148"/>
      <c r="BF64" s="148"/>
      <c r="BG64" s="148"/>
      <c r="BH64" s="148"/>
    </row>
    <row r="65" spans="1:60" outlineLevel="1" x14ac:dyDescent="0.2">
      <c r="A65" s="185">
        <v>42</v>
      </c>
      <c r="B65" s="186" t="s">
        <v>2723</v>
      </c>
      <c r="C65" s="198" t="s">
        <v>3114</v>
      </c>
      <c r="D65" s="187" t="s">
        <v>310</v>
      </c>
      <c r="E65" s="188">
        <v>100</v>
      </c>
      <c r="F65" s="189"/>
      <c r="G65" s="190">
        <f>ROUND(E65*F65,2)</f>
        <v>0</v>
      </c>
      <c r="H65" s="189"/>
      <c r="I65" s="190">
        <f>ROUND(E65*H65,2)</f>
        <v>0</v>
      </c>
      <c r="J65" s="189"/>
      <c r="K65" s="190">
        <f>ROUND(E65*J65,2)</f>
        <v>0</v>
      </c>
      <c r="L65" s="190">
        <v>21</v>
      </c>
      <c r="M65" s="190">
        <f>G65*(1+L65/100)</f>
        <v>0</v>
      </c>
      <c r="N65" s="188">
        <v>0</v>
      </c>
      <c r="O65" s="188">
        <f>ROUND(E65*N65,2)</f>
        <v>0</v>
      </c>
      <c r="P65" s="188">
        <v>0</v>
      </c>
      <c r="Q65" s="188">
        <f>ROUND(E65*P65,2)</f>
        <v>0</v>
      </c>
      <c r="R65" s="190"/>
      <c r="S65" s="190" t="s">
        <v>878</v>
      </c>
      <c r="T65" s="191" t="s">
        <v>879</v>
      </c>
      <c r="U65" s="159">
        <v>0</v>
      </c>
      <c r="V65" s="159">
        <f>ROUND(E65*U65,2)</f>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43</v>
      </c>
      <c r="B66" s="186" t="s">
        <v>2108</v>
      </c>
      <c r="C66" s="198" t="s">
        <v>3115</v>
      </c>
      <c r="D66" s="187" t="s">
        <v>2073</v>
      </c>
      <c r="E66" s="188">
        <v>1</v>
      </c>
      <c r="F66" s="189"/>
      <c r="G66" s="190">
        <f>ROUND(E66*F66,2)</f>
        <v>0</v>
      </c>
      <c r="H66" s="189"/>
      <c r="I66" s="190">
        <f>ROUND(E66*H66,2)</f>
        <v>0</v>
      </c>
      <c r="J66" s="189"/>
      <c r="K66" s="190">
        <f>ROUND(E66*J66,2)</f>
        <v>0</v>
      </c>
      <c r="L66" s="190">
        <v>21</v>
      </c>
      <c r="M66" s="190">
        <f>G66*(1+L66/100)</f>
        <v>0</v>
      </c>
      <c r="N66" s="188">
        <v>0</v>
      </c>
      <c r="O66" s="188">
        <f>ROUND(E66*N66,2)</f>
        <v>0</v>
      </c>
      <c r="P66" s="188">
        <v>0</v>
      </c>
      <c r="Q66" s="188">
        <f>ROUND(E66*P66,2)</f>
        <v>0</v>
      </c>
      <c r="R66" s="190"/>
      <c r="S66" s="190" t="s">
        <v>878</v>
      </c>
      <c r="T66" s="191" t="s">
        <v>879</v>
      </c>
      <c r="U66" s="159">
        <v>0</v>
      </c>
      <c r="V66" s="159">
        <f>ROUND(E66*U66,2)</f>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2.5" outlineLevel="1" x14ac:dyDescent="0.2">
      <c r="A67" s="185">
        <v>44</v>
      </c>
      <c r="B67" s="186" t="s">
        <v>2110</v>
      </c>
      <c r="C67" s="198" t="s">
        <v>3116</v>
      </c>
      <c r="D67" s="187" t="s">
        <v>2073</v>
      </c>
      <c r="E67" s="188">
        <v>1</v>
      </c>
      <c r="F67" s="189"/>
      <c r="G67" s="190">
        <f>ROUND(E67*F67,2)</f>
        <v>0</v>
      </c>
      <c r="H67" s="189"/>
      <c r="I67" s="190">
        <f>ROUND(E67*H67,2)</f>
        <v>0</v>
      </c>
      <c r="J67" s="189"/>
      <c r="K67" s="190">
        <f>ROUND(E67*J67,2)</f>
        <v>0</v>
      </c>
      <c r="L67" s="190">
        <v>21</v>
      </c>
      <c r="M67" s="190">
        <f>G67*(1+L67/100)</f>
        <v>0</v>
      </c>
      <c r="N67" s="188">
        <v>0</v>
      </c>
      <c r="O67" s="188">
        <f>ROUND(E67*N67,2)</f>
        <v>0</v>
      </c>
      <c r="P67" s="188">
        <v>0</v>
      </c>
      <c r="Q67" s="188">
        <f>ROUND(E67*P67,2)</f>
        <v>0</v>
      </c>
      <c r="R67" s="190"/>
      <c r="S67" s="190" t="s">
        <v>878</v>
      </c>
      <c r="T67" s="191" t="s">
        <v>879</v>
      </c>
      <c r="U67" s="159">
        <v>0</v>
      </c>
      <c r="V67" s="159">
        <f>ROUND(E67*U67,2)</f>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45</v>
      </c>
      <c r="B68" s="186" t="s">
        <v>2081</v>
      </c>
      <c r="C68" s="198" t="s">
        <v>2082</v>
      </c>
      <c r="D68" s="187" t="s">
        <v>2083</v>
      </c>
      <c r="E68" s="188">
        <v>5</v>
      </c>
      <c r="F68" s="189"/>
      <c r="G68" s="190">
        <f>ROUND(E68*F68,2)</f>
        <v>0</v>
      </c>
      <c r="H68" s="189"/>
      <c r="I68" s="190">
        <f>ROUND(E68*H68,2)</f>
        <v>0</v>
      </c>
      <c r="J68" s="189"/>
      <c r="K68" s="190">
        <f>ROUND(E68*J68,2)</f>
        <v>0</v>
      </c>
      <c r="L68" s="190">
        <v>21</v>
      </c>
      <c r="M68" s="190">
        <f>G68*(1+L68/100)</f>
        <v>0</v>
      </c>
      <c r="N68" s="188">
        <v>0</v>
      </c>
      <c r="O68" s="188">
        <f>ROUND(E68*N68,2)</f>
        <v>0</v>
      </c>
      <c r="P68" s="188">
        <v>0</v>
      </c>
      <c r="Q68" s="188">
        <f>ROUND(E68*P68,2)</f>
        <v>0</v>
      </c>
      <c r="R68" s="190"/>
      <c r="S68" s="190" t="s">
        <v>878</v>
      </c>
      <c r="T68" s="191" t="s">
        <v>879</v>
      </c>
      <c r="U68" s="159">
        <v>0</v>
      </c>
      <c r="V68" s="159">
        <f>ROUND(E68*U68,2)</f>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77">
        <v>46</v>
      </c>
      <c r="B69" s="178" t="s">
        <v>3117</v>
      </c>
      <c r="C69" s="194" t="s">
        <v>3118</v>
      </c>
      <c r="D69" s="179" t="s">
        <v>0</v>
      </c>
      <c r="E69" s="180">
        <v>2</v>
      </c>
      <c r="F69" s="181"/>
      <c r="G69" s="182">
        <f>ROUND(E69*F69,2)</f>
        <v>0</v>
      </c>
      <c r="H69" s="181"/>
      <c r="I69" s="182">
        <f>ROUND(E69*H69,2)</f>
        <v>0</v>
      </c>
      <c r="J69" s="181"/>
      <c r="K69" s="182">
        <f>ROUND(E69*J69,2)</f>
        <v>0</v>
      </c>
      <c r="L69" s="182">
        <v>21</v>
      </c>
      <c r="M69" s="182">
        <f>G69*(1+L69/100)</f>
        <v>0</v>
      </c>
      <c r="N69" s="180">
        <v>0</v>
      </c>
      <c r="O69" s="180">
        <f>ROUND(E69*N69,2)</f>
        <v>0</v>
      </c>
      <c r="P69" s="180">
        <v>0</v>
      </c>
      <c r="Q69" s="180">
        <f>ROUND(E69*P69,2)</f>
        <v>0</v>
      </c>
      <c r="R69" s="182" t="s">
        <v>1446</v>
      </c>
      <c r="S69" s="182" t="s">
        <v>294</v>
      </c>
      <c r="T69" s="183" t="s">
        <v>294</v>
      </c>
      <c r="U69" s="159">
        <v>0</v>
      </c>
      <c r="V69" s="159">
        <f>ROUND(E69*U69,2)</f>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262" t="s">
        <v>2086</v>
      </c>
      <c r="D70" s="263"/>
      <c r="E70" s="263"/>
      <c r="F70" s="263"/>
      <c r="G70" s="263"/>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299</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x14ac:dyDescent="0.2">
      <c r="A71" s="170" t="s">
        <v>288</v>
      </c>
      <c r="B71" s="171" t="s">
        <v>259</v>
      </c>
      <c r="C71" s="193" t="s">
        <v>27</v>
      </c>
      <c r="D71" s="172"/>
      <c r="E71" s="173"/>
      <c r="F71" s="174"/>
      <c r="G71" s="174">
        <f>SUMIF(AG72:AG72,"&lt;&gt;NOR",G72:G72)</f>
        <v>0</v>
      </c>
      <c r="H71" s="174"/>
      <c r="I71" s="174">
        <f>SUM(I72:I72)</f>
        <v>0</v>
      </c>
      <c r="J71" s="174"/>
      <c r="K71" s="174">
        <f>SUM(K72:K72)</f>
        <v>0</v>
      </c>
      <c r="L71" s="174"/>
      <c r="M71" s="174">
        <f>SUM(M72:M72)</f>
        <v>0</v>
      </c>
      <c r="N71" s="173"/>
      <c r="O71" s="173">
        <f>SUM(O72:O72)</f>
        <v>0</v>
      </c>
      <c r="P71" s="173"/>
      <c r="Q71" s="173">
        <f>SUM(Q72:Q72)</f>
        <v>0</v>
      </c>
      <c r="R71" s="174"/>
      <c r="S71" s="174"/>
      <c r="T71" s="175"/>
      <c r="U71" s="169"/>
      <c r="V71" s="169">
        <f>SUM(V72:V72)</f>
        <v>0</v>
      </c>
      <c r="W71" s="169"/>
      <c r="X71" s="169"/>
      <c r="Y71" s="169"/>
      <c r="AG71" t="s">
        <v>289</v>
      </c>
    </row>
    <row r="72" spans="1:60" outlineLevel="1" x14ac:dyDescent="0.2">
      <c r="A72" s="185">
        <v>47</v>
      </c>
      <c r="B72" s="186" t="s">
        <v>1918</v>
      </c>
      <c r="C72" s="198" t="s">
        <v>1919</v>
      </c>
      <c r="D72" s="187" t="s">
        <v>1908</v>
      </c>
      <c r="E72" s="188">
        <v>2</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294</v>
      </c>
      <c r="T72" s="191" t="s">
        <v>879</v>
      </c>
      <c r="U72" s="159">
        <v>0</v>
      </c>
      <c r="V72" s="159">
        <f>ROUND(E72*U72,2)</f>
        <v>0</v>
      </c>
      <c r="W72" s="159"/>
      <c r="X72" s="159" t="s">
        <v>1909</v>
      </c>
      <c r="Y72" s="159" t="s">
        <v>296</v>
      </c>
      <c r="Z72" s="148"/>
      <c r="AA72" s="148"/>
      <c r="AB72" s="148"/>
      <c r="AC72" s="148"/>
      <c r="AD72" s="148"/>
      <c r="AE72" s="148"/>
      <c r="AF72" s="148"/>
      <c r="AG72" s="148" t="s">
        <v>2472</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x14ac:dyDescent="0.2">
      <c r="A73" s="170" t="s">
        <v>288</v>
      </c>
      <c r="B73" s="171" t="s">
        <v>260</v>
      </c>
      <c r="C73" s="193" t="s">
        <v>28</v>
      </c>
      <c r="D73" s="172"/>
      <c r="E73" s="173"/>
      <c r="F73" s="174"/>
      <c r="G73" s="174">
        <f>SUMIF(AG74:AG75,"&lt;&gt;NOR",G74:G75)</f>
        <v>0</v>
      </c>
      <c r="H73" s="174"/>
      <c r="I73" s="174">
        <f>SUM(I74:I75)</f>
        <v>0</v>
      </c>
      <c r="J73" s="174"/>
      <c r="K73" s="174">
        <f>SUM(K74:K75)</f>
        <v>0</v>
      </c>
      <c r="L73" s="174"/>
      <c r="M73" s="174">
        <f>SUM(M74:M75)</f>
        <v>0</v>
      </c>
      <c r="N73" s="173"/>
      <c r="O73" s="173">
        <f>SUM(O74:O75)</f>
        <v>0</v>
      </c>
      <c r="P73" s="173"/>
      <c r="Q73" s="173">
        <f>SUM(Q74:Q75)</f>
        <v>0</v>
      </c>
      <c r="R73" s="174"/>
      <c r="S73" s="174"/>
      <c r="T73" s="175"/>
      <c r="U73" s="169"/>
      <c r="V73" s="169">
        <f>SUM(V74:V75)</f>
        <v>0</v>
      </c>
      <c r="W73" s="169"/>
      <c r="X73" s="169"/>
      <c r="Y73" s="169"/>
      <c r="AG73" t="s">
        <v>289</v>
      </c>
    </row>
    <row r="74" spans="1:60" outlineLevel="1" x14ac:dyDescent="0.2">
      <c r="A74" s="185">
        <v>48</v>
      </c>
      <c r="B74" s="186" t="s">
        <v>2473</v>
      </c>
      <c r="C74" s="198" t="s">
        <v>2474</v>
      </c>
      <c r="D74" s="187" t="s">
        <v>1908</v>
      </c>
      <c r="E74" s="188">
        <v>1</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294</v>
      </c>
      <c r="T74" s="191" t="s">
        <v>879</v>
      </c>
      <c r="U74" s="159">
        <v>0</v>
      </c>
      <c r="V74" s="159">
        <f>ROUND(E74*U74,2)</f>
        <v>0</v>
      </c>
      <c r="W74" s="159"/>
      <c r="X74" s="159" t="s">
        <v>1909</v>
      </c>
      <c r="Y74" s="159" t="s">
        <v>296</v>
      </c>
      <c r="Z74" s="148"/>
      <c r="AA74" s="148"/>
      <c r="AB74" s="148"/>
      <c r="AC74" s="148"/>
      <c r="AD74" s="148"/>
      <c r="AE74" s="148"/>
      <c r="AF74" s="148"/>
      <c r="AG74" s="148" t="s">
        <v>2472</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7">
        <v>49</v>
      </c>
      <c r="B75" s="178" t="s">
        <v>2475</v>
      </c>
      <c r="C75" s="194" t="s">
        <v>2476</v>
      </c>
      <c r="D75" s="179" t="s">
        <v>1908</v>
      </c>
      <c r="E75" s="180">
        <v>0.5</v>
      </c>
      <c r="F75" s="181"/>
      <c r="G75" s="182">
        <f>ROUND(E75*F75,2)</f>
        <v>0</v>
      </c>
      <c r="H75" s="181"/>
      <c r="I75" s="182">
        <f>ROUND(E75*H75,2)</f>
        <v>0</v>
      </c>
      <c r="J75" s="181"/>
      <c r="K75" s="182">
        <f>ROUND(E75*J75,2)</f>
        <v>0</v>
      </c>
      <c r="L75" s="182">
        <v>21</v>
      </c>
      <c r="M75" s="182">
        <f>G75*(1+L75/100)</f>
        <v>0</v>
      </c>
      <c r="N75" s="180">
        <v>0</v>
      </c>
      <c r="O75" s="180">
        <f>ROUND(E75*N75,2)</f>
        <v>0</v>
      </c>
      <c r="P75" s="180">
        <v>0</v>
      </c>
      <c r="Q75" s="180">
        <f>ROUND(E75*P75,2)</f>
        <v>0</v>
      </c>
      <c r="R75" s="182"/>
      <c r="S75" s="182" t="s">
        <v>294</v>
      </c>
      <c r="T75" s="183" t="s">
        <v>879</v>
      </c>
      <c r="U75" s="159">
        <v>0</v>
      </c>
      <c r="V75" s="159">
        <f>ROUND(E75*U75,2)</f>
        <v>0</v>
      </c>
      <c r="W75" s="159"/>
      <c r="X75" s="159" t="s">
        <v>1909</v>
      </c>
      <c r="Y75" s="159" t="s">
        <v>296</v>
      </c>
      <c r="Z75" s="148"/>
      <c r="AA75" s="148"/>
      <c r="AB75" s="148"/>
      <c r="AC75" s="148"/>
      <c r="AD75" s="148"/>
      <c r="AE75" s="148"/>
      <c r="AF75" s="148"/>
      <c r="AG75" s="148" t="s">
        <v>2472</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x14ac:dyDescent="0.2">
      <c r="A76" s="3"/>
      <c r="B76" s="4"/>
      <c r="C76" s="202"/>
      <c r="D76" s="6"/>
      <c r="E76" s="3"/>
      <c r="F76" s="3"/>
      <c r="G76" s="3"/>
      <c r="H76" s="3"/>
      <c r="I76" s="3"/>
      <c r="J76" s="3"/>
      <c r="K76" s="3"/>
      <c r="L76" s="3"/>
      <c r="M76" s="3"/>
      <c r="N76" s="3"/>
      <c r="O76" s="3"/>
      <c r="P76" s="3"/>
      <c r="Q76" s="3"/>
      <c r="R76" s="3"/>
      <c r="S76" s="3"/>
      <c r="T76" s="3"/>
      <c r="U76" s="3"/>
      <c r="V76" s="3"/>
      <c r="W76" s="3"/>
      <c r="X76" s="3"/>
      <c r="Y76" s="3"/>
      <c r="AE76">
        <v>12</v>
      </c>
      <c r="AF76">
        <v>21</v>
      </c>
      <c r="AG76" t="s">
        <v>274</v>
      </c>
    </row>
    <row r="77" spans="1:60" x14ac:dyDescent="0.2">
      <c r="A77" s="151"/>
      <c r="B77" s="152" t="s">
        <v>29</v>
      </c>
      <c r="C77" s="203"/>
      <c r="D77" s="153"/>
      <c r="E77" s="154"/>
      <c r="F77" s="154"/>
      <c r="G77" s="176">
        <f>G8+G30+G71+G73</f>
        <v>0</v>
      </c>
      <c r="H77" s="3"/>
      <c r="I77" s="3"/>
      <c r="J77" s="3"/>
      <c r="K77" s="3"/>
      <c r="L77" s="3"/>
      <c r="M77" s="3"/>
      <c r="N77" s="3"/>
      <c r="O77" s="3"/>
      <c r="P77" s="3"/>
      <c r="Q77" s="3"/>
      <c r="R77" s="3"/>
      <c r="S77" s="3"/>
      <c r="T77" s="3"/>
      <c r="U77" s="3"/>
      <c r="V77" s="3"/>
      <c r="W77" s="3"/>
      <c r="X77" s="3"/>
      <c r="Y77" s="3"/>
      <c r="AE77">
        <f>SUMIF(L7:L75,AE76,G7:G75)</f>
        <v>0</v>
      </c>
      <c r="AF77">
        <f>SUMIF(L7:L75,AF76,G7:G75)</f>
        <v>0</v>
      </c>
      <c r="AG77" t="s">
        <v>1924</v>
      </c>
    </row>
    <row r="78" spans="1:60" x14ac:dyDescent="0.2">
      <c r="C78" s="204"/>
      <c r="D78" s="10"/>
      <c r="AG78" t="s">
        <v>1925</v>
      </c>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nPK1STHMO1rdDSHSW+SnSE/YMJj96PhH6eWTE7zJU7VVjdDc6ymtF0Wph0U5vrS9as79I5xo4P/n8uQXX+kpQ==" saltValue="xwaT3tOLLrqX9HoJRHeuhQ==" spinCount="100000" sheet="1" formatRows="0"/>
  <mergeCells count="19">
    <mergeCell ref="C70:G70"/>
    <mergeCell ref="C27:G27"/>
    <mergeCell ref="C32:G32"/>
    <mergeCell ref="C34:G34"/>
    <mergeCell ref="C56:G56"/>
    <mergeCell ref="C62:G62"/>
    <mergeCell ref="C64:G64"/>
    <mergeCell ref="C25:G25"/>
    <mergeCell ref="A1:G1"/>
    <mergeCell ref="C2:G2"/>
    <mergeCell ref="C3:G3"/>
    <mergeCell ref="C4:G4"/>
    <mergeCell ref="C10:G10"/>
    <mergeCell ref="C13:G13"/>
    <mergeCell ref="C15:G15"/>
    <mergeCell ref="C17:G17"/>
    <mergeCell ref="C19:G19"/>
    <mergeCell ref="C21:G21"/>
    <mergeCell ref="C23:G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02"/>
  <sheetViews>
    <sheetView tabSelected="1" workbookViewId="0">
      <pane ySplit="7" topLeftCell="A82" activePane="bottomLeft" state="frozen"/>
      <selection pane="bottomLeft" activeCell="AA83" sqref="AA83"/>
    </sheetView>
  </sheetViews>
  <sheetFormatPr defaultRowHeight="12.75" outlineLevelRow="3"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69</v>
      </c>
      <c r="C4" s="270" t="s">
        <v>70</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SUMIF(AG9:AG37,"&lt;&gt;NOR",G9:G37)</f>
        <v>0</v>
      </c>
      <c r="H8" s="174"/>
      <c r="I8" s="174">
        <f>SUM(I9:I37)</f>
        <v>0</v>
      </c>
      <c r="J8" s="174"/>
      <c r="K8" s="174">
        <f>SUM(K9:K37)</f>
        <v>0</v>
      </c>
      <c r="L8" s="174"/>
      <c r="M8" s="174">
        <f>SUM(M9:M37)</f>
        <v>0</v>
      </c>
      <c r="N8" s="173"/>
      <c r="O8" s="173">
        <f>SUM(O9:O37)</f>
        <v>0</v>
      </c>
      <c r="P8" s="173"/>
      <c r="Q8" s="173">
        <f>SUM(Q9:Q37)</f>
        <v>0</v>
      </c>
      <c r="R8" s="174"/>
      <c r="S8" s="174"/>
      <c r="T8" s="175"/>
      <c r="U8" s="169"/>
      <c r="V8" s="169">
        <f>SUM(V9:V37)</f>
        <v>81.88000000000001</v>
      </c>
      <c r="W8" s="169"/>
      <c r="X8" s="169"/>
      <c r="Y8" s="169"/>
      <c r="AG8" t="s">
        <v>289</v>
      </c>
    </row>
    <row r="9" spans="1:60" outlineLevel="1" x14ac:dyDescent="0.2">
      <c r="A9" s="177">
        <v>1</v>
      </c>
      <c r="B9" s="178" t="s">
        <v>336</v>
      </c>
      <c r="C9" s="194" t="s">
        <v>337</v>
      </c>
      <c r="D9" s="179" t="s">
        <v>338</v>
      </c>
      <c r="E9" s="180">
        <v>4.9763999999999999</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1.82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262" t="s">
        <v>339</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přehozením výkopku na přilehlém terénu na vzdálenost do 3 m od podélné osy rýhy nebo s naložením výkopku na dopravní prostředek.</v>
      </c>
      <c r="BB10" s="148"/>
      <c r="BC10" s="148"/>
      <c r="BD10" s="148"/>
      <c r="BE10" s="148"/>
      <c r="BF10" s="148"/>
      <c r="BG10" s="148"/>
      <c r="BH10" s="148"/>
    </row>
    <row r="11" spans="1:60" ht="22.5" outlineLevel="2" x14ac:dyDescent="0.2">
      <c r="A11" s="155"/>
      <c r="B11" s="156"/>
      <c r="C11" s="264" t="s">
        <v>339</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zapažených i nezapažených s urovnáním dna do předepsaného profilu a spádu, s přehozením výkopku na přilehlém terénu na vzdálenost do 3 m od podélné osy rýhy nebo s naložením výkopku na dopravní prostředek.</v>
      </c>
      <c r="BB11" s="148"/>
      <c r="BC11" s="148"/>
      <c r="BD11" s="148"/>
      <c r="BE11" s="148"/>
      <c r="BF11" s="148"/>
      <c r="BG11" s="148"/>
      <c r="BH11" s="148"/>
    </row>
    <row r="12" spans="1:60" outlineLevel="2" x14ac:dyDescent="0.2">
      <c r="A12" s="155"/>
      <c r="B12" s="156"/>
      <c r="C12" s="195" t="s">
        <v>3119</v>
      </c>
      <c r="D12" s="161"/>
      <c r="E12" s="162">
        <v>4.9800000000000004</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7">
        <v>2</v>
      </c>
      <c r="B13" s="178" t="s">
        <v>341</v>
      </c>
      <c r="C13" s="194" t="s">
        <v>342</v>
      </c>
      <c r="D13" s="179" t="s">
        <v>338</v>
      </c>
      <c r="E13" s="180">
        <v>4.9763999999999999</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0.38979999999999998</v>
      </c>
      <c r="V13" s="159">
        <f>ROUND(E13*U13,2)</f>
        <v>1.94</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2.5" outlineLevel="2" x14ac:dyDescent="0.2">
      <c r="A14" s="155"/>
      <c r="B14" s="156"/>
      <c r="C14" s="262" t="s">
        <v>339</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zapažených i nezapažených s urovnáním dna do předepsaného profilu a spádu, s přehozením výkopku na přilehlém terénu na vzdálenost do 3 m od podélné osy rýhy nebo s naložením výkopku na dopravní prostředek.</v>
      </c>
      <c r="BB14" s="148"/>
      <c r="BC14" s="148"/>
      <c r="BD14" s="148"/>
      <c r="BE14" s="148"/>
      <c r="BF14" s="148"/>
      <c r="BG14" s="148"/>
      <c r="BH14" s="148"/>
    </row>
    <row r="15" spans="1:60" ht="22.5" outlineLevel="2" x14ac:dyDescent="0.2">
      <c r="A15" s="155"/>
      <c r="B15" s="156"/>
      <c r="C15" s="264" t="s">
        <v>339</v>
      </c>
      <c r="D15" s="265"/>
      <c r="E15" s="265"/>
      <c r="F15" s="265"/>
      <c r="G15" s="26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přehozením výkopku na přilehlém terénu na vzdálenost do 3 m od podélné osy rýhy nebo s naložením výkopku na dopravní prostředek.</v>
      </c>
      <c r="BB15" s="148"/>
      <c r="BC15" s="148"/>
      <c r="BD15" s="148"/>
      <c r="BE15" s="148"/>
      <c r="BF15" s="148"/>
      <c r="BG15" s="148"/>
      <c r="BH15" s="148"/>
    </row>
    <row r="16" spans="1:60" outlineLevel="2" x14ac:dyDescent="0.2">
      <c r="A16" s="155"/>
      <c r="B16" s="156"/>
      <c r="C16" s="195" t="s">
        <v>3120</v>
      </c>
      <c r="D16" s="161"/>
      <c r="E16" s="162">
        <v>4.9800000000000004</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77">
        <v>3</v>
      </c>
      <c r="B17" s="178" t="s">
        <v>1936</v>
      </c>
      <c r="C17" s="194" t="s">
        <v>1937</v>
      </c>
      <c r="D17" s="179" t="s">
        <v>338</v>
      </c>
      <c r="E17" s="180">
        <v>17.668530000000001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3.5329999999999999</v>
      </c>
      <c r="V17" s="159">
        <f>ROUND(E17*U17,2)</f>
        <v>62.42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367</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4" t="s">
        <v>367</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5" t="s">
        <v>3121</v>
      </c>
      <c r="D20" s="161"/>
      <c r="E20" s="162">
        <v>0.5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
      <c r="A21" s="155"/>
      <c r="B21" s="156"/>
      <c r="C21" s="195" t="s">
        <v>369</v>
      </c>
      <c r="D21" s="161"/>
      <c r="E21" s="162">
        <v>0.57999999999999996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
      <c r="A22" s="155"/>
      <c r="B22" s="156"/>
      <c r="C22" s="195" t="s">
        <v>3122</v>
      </c>
      <c r="D22" s="161"/>
      <c r="E22" s="162">
        <v>16.59</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2.5" outlineLevel="1" x14ac:dyDescent="0.2">
      <c r="A23" s="177">
        <v>4</v>
      </c>
      <c r="B23" s="178" t="s">
        <v>373</v>
      </c>
      <c r="C23" s="194" t="s">
        <v>374</v>
      </c>
      <c r="D23" s="179" t="s">
        <v>338</v>
      </c>
      <c r="E23" s="180">
        <v>22.644929999999999</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293</v>
      </c>
      <c r="S23" s="182" t="s">
        <v>294</v>
      </c>
      <c r="T23" s="183" t="s">
        <v>294</v>
      </c>
      <c r="U23" s="159">
        <v>1.0999999999999999E-2</v>
      </c>
      <c r="V23" s="159">
        <f>ROUND(E23*U23,2)</f>
        <v>0.25</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262" t="s">
        <v>375</v>
      </c>
      <c r="D24" s="263"/>
      <c r="E24" s="263"/>
      <c r="F24" s="263"/>
      <c r="G24" s="263"/>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4" t="s">
        <v>375</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5" t="s">
        <v>3120</v>
      </c>
      <c r="D26" s="161"/>
      <c r="E26" s="162">
        <v>4.9800000000000004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
      <c r="A27" s="155"/>
      <c r="B27" s="156"/>
      <c r="C27" s="195" t="s">
        <v>3123</v>
      </c>
      <c r="D27" s="161"/>
      <c r="E27" s="162">
        <v>17.670000000000002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2.5" outlineLevel="1" x14ac:dyDescent="0.2">
      <c r="A28" s="177">
        <v>5</v>
      </c>
      <c r="B28" s="178" t="s">
        <v>377</v>
      </c>
      <c r="C28" s="194" t="s">
        <v>378</v>
      </c>
      <c r="D28" s="179" t="s">
        <v>338</v>
      </c>
      <c r="E28" s="180">
        <v>17.668530000000001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293</v>
      </c>
      <c r="S28" s="182" t="s">
        <v>294</v>
      </c>
      <c r="T28" s="183" t="s">
        <v>294</v>
      </c>
      <c r="U28" s="159">
        <v>0.65200000000000002</v>
      </c>
      <c r="V28" s="159">
        <f>ROUND(E28*U28,2)</f>
        <v>11.52</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195" t="s">
        <v>3123</v>
      </c>
      <c r="D29" s="161"/>
      <c r="E29" s="162">
        <v>17.670000000000002</v>
      </c>
      <c r="F29" s="159"/>
      <c r="G29" s="159"/>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314</v>
      </c>
      <c r="AH29" s="148">
        <v>0</v>
      </c>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2.5" outlineLevel="1" x14ac:dyDescent="0.2">
      <c r="A30" s="177">
        <v>6</v>
      </c>
      <c r="B30" s="178" t="s">
        <v>379</v>
      </c>
      <c r="C30" s="194" t="s">
        <v>380</v>
      </c>
      <c r="D30" s="179" t="s">
        <v>338</v>
      </c>
      <c r="E30" s="180">
        <v>22.644929999999999</v>
      </c>
      <c r="F30" s="181"/>
      <c r="G30" s="182">
        <f>ROUND(E30*F30,2)</f>
        <v>0</v>
      </c>
      <c r="H30" s="181"/>
      <c r="I30" s="182">
        <f>ROUND(E30*H30,2)</f>
        <v>0</v>
      </c>
      <c r="J30" s="181"/>
      <c r="K30" s="182">
        <f>ROUND(E30*J30,2)</f>
        <v>0</v>
      </c>
      <c r="L30" s="182">
        <v>21</v>
      </c>
      <c r="M30" s="182">
        <f>G30*(1+L30/100)</f>
        <v>0</v>
      </c>
      <c r="N30" s="180">
        <v>0</v>
      </c>
      <c r="O30" s="180">
        <f>ROUND(E30*N30,2)</f>
        <v>0</v>
      </c>
      <c r="P30" s="180">
        <v>0</v>
      </c>
      <c r="Q30" s="180">
        <f>ROUND(E30*P30,2)</f>
        <v>0</v>
      </c>
      <c r="R30" s="182" t="s">
        <v>293</v>
      </c>
      <c r="S30" s="182" t="s">
        <v>294</v>
      </c>
      <c r="T30" s="183" t="s">
        <v>294</v>
      </c>
      <c r="U30" s="159">
        <v>8.9999999999999993E-3</v>
      </c>
      <c r="V30" s="159">
        <f>ROUND(E30*U30,2)</f>
        <v>0.2</v>
      </c>
      <c r="W30" s="159"/>
      <c r="X30" s="159" t="s">
        <v>295</v>
      </c>
      <c r="Y30" s="159" t="s">
        <v>296</v>
      </c>
      <c r="Z30" s="148"/>
      <c r="AA30" s="148"/>
      <c r="AB30" s="148"/>
      <c r="AC30" s="148"/>
      <c r="AD30" s="148"/>
      <c r="AE30" s="148"/>
      <c r="AF30" s="148"/>
      <c r="AG30" s="148" t="s">
        <v>297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195" t="s">
        <v>3124</v>
      </c>
      <c r="D31" s="161"/>
      <c r="E31" s="162">
        <v>22.64</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7">
        <v>7</v>
      </c>
      <c r="B32" s="178" t="s">
        <v>387</v>
      </c>
      <c r="C32" s="194" t="s">
        <v>388</v>
      </c>
      <c r="D32" s="179" t="s">
        <v>310</v>
      </c>
      <c r="E32" s="180">
        <v>207.38480000000001</v>
      </c>
      <c r="F32" s="181"/>
      <c r="G32" s="182">
        <f>ROUND(E32*F32,2)</f>
        <v>0</v>
      </c>
      <c r="H32" s="181"/>
      <c r="I32" s="182">
        <f>ROUND(E32*H32,2)</f>
        <v>0</v>
      </c>
      <c r="J32" s="181"/>
      <c r="K32" s="182">
        <f>ROUND(E32*J32,2)</f>
        <v>0</v>
      </c>
      <c r="L32" s="182">
        <v>21</v>
      </c>
      <c r="M32" s="182">
        <f>G32*(1+L32/100)</f>
        <v>0</v>
      </c>
      <c r="N32" s="180">
        <v>0</v>
      </c>
      <c r="O32" s="180">
        <f>ROUND(E32*N32,2)</f>
        <v>0</v>
      </c>
      <c r="P32" s="180">
        <v>0</v>
      </c>
      <c r="Q32" s="180">
        <f>ROUND(E32*P32,2)</f>
        <v>0</v>
      </c>
      <c r="R32" s="182" t="s">
        <v>293</v>
      </c>
      <c r="S32" s="182" t="s">
        <v>294</v>
      </c>
      <c r="T32" s="183" t="s">
        <v>294</v>
      </c>
      <c r="U32" s="159">
        <v>1.7999999999999999E-2</v>
      </c>
      <c r="V32" s="159">
        <f>ROUND(E32*U32,2)</f>
        <v>3.73</v>
      </c>
      <c r="W32" s="159"/>
      <c r="X32" s="159" t="s">
        <v>295</v>
      </c>
      <c r="Y32" s="159" t="s">
        <v>296</v>
      </c>
      <c r="Z32" s="148"/>
      <c r="AA32" s="148"/>
      <c r="AB32" s="148"/>
      <c r="AC32" s="148"/>
      <c r="AD32" s="148"/>
      <c r="AE32" s="148"/>
      <c r="AF32" s="148"/>
      <c r="AG32" s="148" t="s">
        <v>297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2" t="s">
        <v>389</v>
      </c>
      <c r="D33" s="263"/>
      <c r="E33" s="263"/>
      <c r="F33" s="263"/>
      <c r="G33" s="26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264" t="s">
        <v>389</v>
      </c>
      <c r="D34" s="265"/>
      <c r="E34" s="265"/>
      <c r="F34" s="265"/>
      <c r="G34" s="265"/>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300</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195" t="s">
        <v>3125</v>
      </c>
      <c r="D35" s="161"/>
      <c r="E35" s="162">
        <v>207.38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314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7">
        <v>8</v>
      </c>
      <c r="B36" s="178" t="s">
        <v>391</v>
      </c>
      <c r="C36" s="194" t="s">
        <v>392</v>
      </c>
      <c r="D36" s="179" t="s">
        <v>338</v>
      </c>
      <c r="E36" s="180">
        <v>22.644929999999999</v>
      </c>
      <c r="F36" s="181"/>
      <c r="G36" s="182">
        <f>ROUND(E36*F36,2)</f>
        <v>0</v>
      </c>
      <c r="H36" s="181"/>
      <c r="I36" s="182">
        <f>ROUND(E36*H36,2)</f>
        <v>0</v>
      </c>
      <c r="J36" s="181"/>
      <c r="K36" s="182">
        <f>ROUND(E36*J36,2)</f>
        <v>0</v>
      </c>
      <c r="L36" s="182">
        <v>21</v>
      </c>
      <c r="M36" s="182">
        <f>G36*(1+L36/100)</f>
        <v>0</v>
      </c>
      <c r="N36" s="180">
        <v>0</v>
      </c>
      <c r="O36" s="180">
        <f>ROUND(E36*N36,2)</f>
        <v>0</v>
      </c>
      <c r="P36" s="180">
        <v>0</v>
      </c>
      <c r="Q36" s="180">
        <f>ROUND(E36*P36,2)</f>
        <v>0</v>
      </c>
      <c r="R36" s="182" t="s">
        <v>293</v>
      </c>
      <c r="S36" s="182" t="s">
        <v>294</v>
      </c>
      <c r="T36" s="183" t="s">
        <v>294</v>
      </c>
      <c r="U36" s="159">
        <v>0</v>
      </c>
      <c r="V36" s="159">
        <f>ROUND(E36*U36,2)</f>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195" t="s">
        <v>3124</v>
      </c>
      <c r="D37" s="161"/>
      <c r="E37" s="162">
        <v>22.64</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314</v>
      </c>
      <c r="AH37" s="148">
        <v>0</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70" t="s">
        <v>288</v>
      </c>
      <c r="B38" s="171" t="s">
        <v>138</v>
      </c>
      <c r="C38" s="193" t="s">
        <v>139</v>
      </c>
      <c r="D38" s="172"/>
      <c r="E38" s="173"/>
      <c r="F38" s="174"/>
      <c r="G38" s="174">
        <f>SUMIF(AG39:AG73,"&lt;&gt;NOR",G39:G73)</f>
        <v>0</v>
      </c>
      <c r="H38" s="174"/>
      <c r="I38" s="174">
        <f>SUM(I39:I73)</f>
        <v>0</v>
      </c>
      <c r="J38" s="174"/>
      <c r="K38" s="174">
        <f>SUM(K39:K73)</f>
        <v>0</v>
      </c>
      <c r="L38" s="174"/>
      <c r="M38" s="174">
        <f>SUM(M39:M73)</f>
        <v>0</v>
      </c>
      <c r="N38" s="173"/>
      <c r="O38" s="173">
        <f>SUM(O39:O73)</f>
        <v>99.02000000000001</v>
      </c>
      <c r="P38" s="173"/>
      <c r="Q38" s="173">
        <f>SUM(Q39:Q73)</f>
        <v>0</v>
      </c>
      <c r="R38" s="174"/>
      <c r="S38" s="174"/>
      <c r="T38" s="175"/>
      <c r="U38" s="169"/>
      <c r="V38" s="169">
        <f>SUM(V39:V73)</f>
        <v>75.899999999999991</v>
      </c>
      <c r="W38" s="169"/>
      <c r="X38" s="169"/>
      <c r="Y38" s="169"/>
      <c r="AG38" t="s">
        <v>289</v>
      </c>
    </row>
    <row r="39" spans="1:60" outlineLevel="1" x14ac:dyDescent="0.2">
      <c r="A39" s="177">
        <v>9</v>
      </c>
      <c r="B39" s="178" t="s">
        <v>393</v>
      </c>
      <c r="C39" s="194" t="s">
        <v>394</v>
      </c>
      <c r="D39" s="179" t="s">
        <v>338</v>
      </c>
      <c r="E39" s="180">
        <v>10.86374</v>
      </c>
      <c r="F39" s="181"/>
      <c r="G39" s="182">
        <f>ROUND(E39*F39,2)</f>
        <v>0</v>
      </c>
      <c r="H39" s="181"/>
      <c r="I39" s="182">
        <f>ROUND(E39*H39,2)</f>
        <v>0</v>
      </c>
      <c r="J39" s="181"/>
      <c r="K39" s="182">
        <f>ROUND(E39*J39,2)</f>
        <v>0</v>
      </c>
      <c r="L39" s="182">
        <v>21</v>
      </c>
      <c r="M39" s="182">
        <f>G39*(1+L39/100)</f>
        <v>0</v>
      </c>
      <c r="N39" s="180">
        <v>2.1</v>
      </c>
      <c r="O39" s="180">
        <f>ROUND(E39*N39,2)</f>
        <v>22.81</v>
      </c>
      <c r="P39" s="180">
        <v>0</v>
      </c>
      <c r="Q39" s="180">
        <f>ROUND(E39*P39,2)</f>
        <v>0</v>
      </c>
      <c r="R39" s="182" t="s">
        <v>326</v>
      </c>
      <c r="S39" s="182" t="s">
        <v>294</v>
      </c>
      <c r="T39" s="183" t="s">
        <v>294</v>
      </c>
      <c r="U39" s="159">
        <v>0.96499999999999997</v>
      </c>
      <c r="V39" s="159">
        <f>ROUND(E39*U39,2)</f>
        <v>10.48</v>
      </c>
      <c r="W39" s="159"/>
      <c r="X39" s="159" t="s">
        <v>295</v>
      </c>
      <c r="Y39" s="159" t="s">
        <v>296</v>
      </c>
      <c r="Z39" s="148"/>
      <c r="AA39" s="148"/>
      <c r="AB39" s="148"/>
      <c r="AC39" s="148"/>
      <c r="AD39" s="148"/>
      <c r="AE39" s="148"/>
      <c r="AF39" s="148"/>
      <c r="AG39" s="148" t="s">
        <v>297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5" t="s">
        <v>3126</v>
      </c>
      <c r="D40" s="161"/>
      <c r="E40" s="162">
        <v>0.48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5" t="s">
        <v>3127</v>
      </c>
      <c r="D41" s="161"/>
      <c r="E41" s="162">
        <v>0.02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5" t="s">
        <v>3128</v>
      </c>
      <c r="D42" s="161"/>
      <c r="E42" s="162">
        <v>10.37</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77">
        <v>10</v>
      </c>
      <c r="B43" s="178" t="s">
        <v>3129</v>
      </c>
      <c r="C43" s="194" t="s">
        <v>3130</v>
      </c>
      <c r="D43" s="179" t="s">
        <v>338</v>
      </c>
      <c r="E43" s="180">
        <v>22.851880000000001</v>
      </c>
      <c r="F43" s="181"/>
      <c r="G43" s="182">
        <f>ROUND(E43*F43,2)</f>
        <v>0</v>
      </c>
      <c r="H43" s="181"/>
      <c r="I43" s="182">
        <f>ROUND(E43*H43,2)</f>
        <v>0</v>
      </c>
      <c r="J43" s="181"/>
      <c r="K43" s="182">
        <f>ROUND(E43*J43,2)</f>
        <v>0</v>
      </c>
      <c r="L43" s="182">
        <v>21</v>
      </c>
      <c r="M43" s="182">
        <f>G43*(1+L43/100)</f>
        <v>0</v>
      </c>
      <c r="N43" s="180">
        <v>2.5249999999999999</v>
      </c>
      <c r="O43" s="180">
        <f>ROUND(E43*N43,2)</f>
        <v>57.7</v>
      </c>
      <c r="P43" s="180">
        <v>0</v>
      </c>
      <c r="Q43" s="180">
        <f>ROUND(E43*P43,2)</f>
        <v>0</v>
      </c>
      <c r="R43" s="182" t="s">
        <v>410</v>
      </c>
      <c r="S43" s="182" t="s">
        <v>294</v>
      </c>
      <c r="T43" s="183" t="s">
        <v>294</v>
      </c>
      <c r="U43" s="159">
        <v>0.48</v>
      </c>
      <c r="V43" s="159">
        <f>ROUND(E43*U43,2)</f>
        <v>10.97</v>
      </c>
      <c r="W43" s="159"/>
      <c r="X43" s="159" t="s">
        <v>295</v>
      </c>
      <c r="Y43" s="159" t="s">
        <v>296</v>
      </c>
      <c r="Z43" s="148"/>
      <c r="AA43" s="148"/>
      <c r="AB43" s="148"/>
      <c r="AC43" s="148"/>
      <c r="AD43" s="148"/>
      <c r="AE43" s="148"/>
      <c r="AF43" s="148"/>
      <c r="AG43" s="148" t="s">
        <v>297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
      <c r="A44" s="155"/>
      <c r="B44" s="156"/>
      <c r="C44" s="262" t="s">
        <v>430</v>
      </c>
      <c r="D44" s="263"/>
      <c r="E44" s="263"/>
      <c r="F44" s="263"/>
      <c r="G44" s="263"/>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64" t="s">
        <v>430</v>
      </c>
      <c r="D45" s="265"/>
      <c r="E45" s="265"/>
      <c r="F45" s="265"/>
      <c r="G45" s="265"/>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5" t="s">
        <v>3131</v>
      </c>
      <c r="D46" s="161"/>
      <c r="E46" s="162">
        <v>22.85</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77">
        <v>11</v>
      </c>
      <c r="B47" s="178" t="s">
        <v>433</v>
      </c>
      <c r="C47" s="194" t="s">
        <v>434</v>
      </c>
      <c r="D47" s="179" t="s">
        <v>310</v>
      </c>
      <c r="E47" s="180">
        <v>6.0819999999999999</v>
      </c>
      <c r="F47" s="181"/>
      <c r="G47" s="182">
        <f>ROUND(E47*F47,2)</f>
        <v>0</v>
      </c>
      <c r="H47" s="181"/>
      <c r="I47" s="182">
        <f>ROUND(E47*H47,2)</f>
        <v>0</v>
      </c>
      <c r="J47" s="181"/>
      <c r="K47" s="182">
        <f>ROUND(E47*J47,2)</f>
        <v>0</v>
      </c>
      <c r="L47" s="182">
        <v>21</v>
      </c>
      <c r="M47" s="182">
        <f>G47*(1+L47/100)</f>
        <v>0</v>
      </c>
      <c r="N47" s="180">
        <v>3.9190000000000003E-2</v>
      </c>
      <c r="O47" s="180">
        <f>ROUND(E47*N47,2)</f>
        <v>0.24</v>
      </c>
      <c r="P47" s="180">
        <v>0</v>
      </c>
      <c r="Q47" s="180">
        <f>ROUND(E47*P47,2)</f>
        <v>0</v>
      </c>
      <c r="R47" s="182" t="s">
        <v>410</v>
      </c>
      <c r="S47" s="182" t="s">
        <v>294</v>
      </c>
      <c r="T47" s="183" t="s">
        <v>294</v>
      </c>
      <c r="U47" s="159">
        <v>1.6</v>
      </c>
      <c r="V47" s="159">
        <f>ROUND(E47*U47,2)</f>
        <v>9.73</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2.5" outlineLevel="2" x14ac:dyDescent="0.2">
      <c r="A48" s="155"/>
      <c r="B48" s="156"/>
      <c r="C48" s="262" t="s">
        <v>435</v>
      </c>
      <c r="D48" s="263"/>
      <c r="E48" s="263"/>
      <c r="F48" s="263"/>
      <c r="G48" s="263"/>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299</v>
      </c>
      <c r="AH48" s="148"/>
      <c r="AI48" s="148"/>
      <c r="AJ48" s="148"/>
      <c r="AK48" s="148"/>
      <c r="AL48" s="148"/>
      <c r="AM48" s="148"/>
      <c r="AN48" s="148"/>
      <c r="AO48" s="148"/>
      <c r="AP48" s="148"/>
      <c r="AQ48" s="148"/>
      <c r="AR48" s="148"/>
      <c r="AS48" s="148"/>
      <c r="AT48" s="148"/>
      <c r="AU48" s="148"/>
      <c r="AV48" s="148"/>
      <c r="AW48" s="148"/>
      <c r="AX48" s="148"/>
      <c r="AY48" s="148"/>
      <c r="AZ48" s="148"/>
      <c r="BA48" s="184" t="str">
        <f>C48</f>
        <v>svislé nebo šikmé (odkloněné) , půdorysně přímé nebo zalomené, stěn základových desek ve volných nebo zapažených jámách, rýhách, šachtách, včetně případných vzpěr,</v>
      </c>
      <c r="BB48" s="148"/>
      <c r="BC48" s="148"/>
      <c r="BD48" s="148"/>
      <c r="BE48" s="148"/>
      <c r="BF48" s="148"/>
      <c r="BG48" s="148"/>
      <c r="BH48" s="148"/>
    </row>
    <row r="49" spans="1:60" ht="22.5" outlineLevel="2" x14ac:dyDescent="0.2">
      <c r="A49" s="155"/>
      <c r="B49" s="156"/>
      <c r="C49" s="264" t="s">
        <v>435</v>
      </c>
      <c r="D49" s="265"/>
      <c r="E49" s="265"/>
      <c r="F49" s="265"/>
      <c r="G49" s="265"/>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84" t="str">
        <f>C49</f>
        <v>svislé nebo šikmé (odkloněné) , půdorysně přímé nebo zalomené, stěn základových desek ve volných nebo zapažených jámách, rýhách, šachtách, včetně případných vzpěr,</v>
      </c>
      <c r="BB49" s="148"/>
      <c r="BC49" s="148"/>
      <c r="BD49" s="148"/>
      <c r="BE49" s="148"/>
      <c r="BF49" s="148"/>
      <c r="BG49" s="148"/>
      <c r="BH49" s="148"/>
    </row>
    <row r="50" spans="1:60" outlineLevel="2" x14ac:dyDescent="0.2">
      <c r="A50" s="155"/>
      <c r="B50" s="156"/>
      <c r="C50" s="195" t="s">
        <v>3132</v>
      </c>
      <c r="D50" s="161"/>
      <c r="E50" s="162">
        <v>6.08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7">
        <v>12</v>
      </c>
      <c r="B51" s="178" t="s">
        <v>438</v>
      </c>
      <c r="C51" s="194" t="s">
        <v>439</v>
      </c>
      <c r="D51" s="179" t="s">
        <v>310</v>
      </c>
      <c r="E51" s="180">
        <v>6.0819999999999999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410</v>
      </c>
      <c r="S51" s="182" t="s">
        <v>294</v>
      </c>
      <c r="T51" s="183" t="s">
        <v>294</v>
      </c>
      <c r="U51" s="159">
        <v>0.32</v>
      </c>
      <c r="V51" s="159">
        <f>ROUND(E51*U51,2)</f>
        <v>1.95</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2.5" outlineLevel="2" x14ac:dyDescent="0.2">
      <c r="A52" s="155"/>
      <c r="B52" s="156"/>
      <c r="C52" s="262" t="s">
        <v>435</v>
      </c>
      <c r="D52" s="263"/>
      <c r="E52" s="263"/>
      <c r="F52" s="263"/>
      <c r="G52" s="263"/>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84" t="str">
        <f>C52</f>
        <v>svislé nebo šikmé (odkloněné) , půdorysně přímé nebo zalomené, stěn základových desek ve volných nebo zapažených jámách, rýhách, šachtách, včetně případných vzpěr,</v>
      </c>
      <c r="BB52" s="148"/>
      <c r="BC52" s="148"/>
      <c r="BD52" s="148"/>
      <c r="BE52" s="148"/>
      <c r="BF52" s="148"/>
      <c r="BG52" s="148"/>
      <c r="BH52" s="148"/>
    </row>
    <row r="53" spans="1:60" ht="22.5" outlineLevel="2" x14ac:dyDescent="0.2">
      <c r="A53" s="155"/>
      <c r="B53" s="156"/>
      <c r="C53" s="264" t="s">
        <v>435</v>
      </c>
      <c r="D53" s="265"/>
      <c r="E53" s="265"/>
      <c r="F53" s="265"/>
      <c r="G53" s="265"/>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84" t="str">
        <f>C53</f>
        <v>svislé nebo šikmé (odkloněné) , půdorysně přímé nebo zalomené, stěn základových desek ve volných nebo zapažených jámách, rýhách, šachtách, včetně případných vzpěr,</v>
      </c>
      <c r="BB53" s="148"/>
      <c r="BC53" s="148"/>
      <c r="BD53" s="148"/>
      <c r="BE53" s="148"/>
      <c r="BF53" s="148"/>
      <c r="BG53" s="148"/>
      <c r="BH53" s="148"/>
    </row>
    <row r="54" spans="1:60" outlineLevel="2" x14ac:dyDescent="0.2">
      <c r="A54" s="155"/>
      <c r="B54" s="156"/>
      <c r="C54" s="195" t="s">
        <v>3133</v>
      </c>
      <c r="D54" s="161"/>
      <c r="E54" s="162">
        <v>6.08</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314</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77">
        <v>13</v>
      </c>
      <c r="B55" s="178" t="s">
        <v>441</v>
      </c>
      <c r="C55" s="194" t="s">
        <v>442</v>
      </c>
      <c r="D55" s="179" t="s">
        <v>424</v>
      </c>
      <c r="E55" s="180">
        <v>2.3468900000000001</v>
      </c>
      <c r="F55" s="181"/>
      <c r="G55" s="182">
        <f>ROUND(E55*F55,2)</f>
        <v>0</v>
      </c>
      <c r="H55" s="181"/>
      <c r="I55" s="182">
        <f>ROUND(E55*H55,2)</f>
        <v>0</v>
      </c>
      <c r="J55" s="181"/>
      <c r="K55" s="182">
        <f>ROUND(E55*J55,2)</f>
        <v>0</v>
      </c>
      <c r="L55" s="182">
        <v>21</v>
      </c>
      <c r="M55" s="182">
        <f>G55*(1+L55/100)</f>
        <v>0</v>
      </c>
      <c r="N55" s="180">
        <v>1.0682400000000001</v>
      </c>
      <c r="O55" s="180">
        <f>ROUND(E55*N55,2)</f>
        <v>2.5099999999999998</v>
      </c>
      <c r="P55" s="180">
        <v>0</v>
      </c>
      <c r="Q55" s="180">
        <f>ROUND(E55*P55,2)</f>
        <v>0</v>
      </c>
      <c r="R55" s="182" t="s">
        <v>410</v>
      </c>
      <c r="S55" s="182" t="s">
        <v>294</v>
      </c>
      <c r="T55" s="183" t="s">
        <v>294</v>
      </c>
      <c r="U55" s="159">
        <v>15.231</v>
      </c>
      <c r="V55" s="159">
        <f>ROUND(E55*U55,2)</f>
        <v>35.75</v>
      </c>
      <c r="W55" s="159"/>
      <c r="X55" s="159" t="s">
        <v>295</v>
      </c>
      <c r="Y55" s="159" t="s">
        <v>296</v>
      </c>
      <c r="Z55" s="148"/>
      <c r="AA55" s="148"/>
      <c r="AB55" s="148"/>
      <c r="AC55" s="148"/>
      <c r="AD55" s="148"/>
      <c r="AE55" s="148"/>
      <c r="AF55" s="148"/>
      <c r="AG55" s="148" t="s">
        <v>297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262" t="s">
        <v>443</v>
      </c>
      <c r="D56" s="263"/>
      <c r="E56" s="263"/>
      <c r="F56" s="263"/>
      <c r="G56" s="263"/>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299</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
      <c r="A57" s="155"/>
      <c r="B57" s="156"/>
      <c r="C57" s="264" t="s">
        <v>443</v>
      </c>
      <c r="D57" s="265"/>
      <c r="E57" s="265"/>
      <c r="F57" s="265"/>
      <c r="G57" s="265"/>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300</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5" t="s">
        <v>3134</v>
      </c>
      <c r="D58" s="161"/>
      <c r="E58" s="162">
        <v>2.35</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314</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77">
        <v>14</v>
      </c>
      <c r="B59" s="178" t="s">
        <v>453</v>
      </c>
      <c r="C59" s="194" t="s">
        <v>454</v>
      </c>
      <c r="D59" s="179" t="s">
        <v>338</v>
      </c>
      <c r="E59" s="180">
        <v>5.1505700000000001</v>
      </c>
      <c r="F59" s="181"/>
      <c r="G59" s="182">
        <f>ROUND(E59*F59,2)</f>
        <v>0</v>
      </c>
      <c r="H59" s="181"/>
      <c r="I59" s="182">
        <f>ROUND(E59*H59,2)</f>
        <v>0</v>
      </c>
      <c r="J59" s="181"/>
      <c r="K59" s="182">
        <f>ROUND(E59*J59,2)</f>
        <v>0</v>
      </c>
      <c r="L59" s="182">
        <v>21</v>
      </c>
      <c r="M59" s="182">
        <f>G59*(1+L59/100)</f>
        <v>0</v>
      </c>
      <c r="N59" s="180">
        <v>2.5249999999999999</v>
      </c>
      <c r="O59" s="180">
        <f>ROUND(E59*N59,2)</f>
        <v>13.01</v>
      </c>
      <c r="P59" s="180">
        <v>0</v>
      </c>
      <c r="Q59" s="180">
        <f>ROUND(E59*P59,2)</f>
        <v>0</v>
      </c>
      <c r="R59" s="182" t="s">
        <v>410</v>
      </c>
      <c r="S59" s="182" t="s">
        <v>294</v>
      </c>
      <c r="T59" s="183" t="s">
        <v>294</v>
      </c>
      <c r="U59" s="159">
        <v>0.48</v>
      </c>
      <c r="V59" s="159">
        <f>ROUND(E59*U59,2)</f>
        <v>2.4700000000000002</v>
      </c>
      <c r="W59" s="159"/>
      <c r="X59" s="159" t="s">
        <v>295</v>
      </c>
      <c r="Y59" s="159" t="s">
        <v>296</v>
      </c>
      <c r="Z59" s="148"/>
      <c r="AA59" s="148"/>
      <c r="AB59" s="148"/>
      <c r="AC59" s="148"/>
      <c r="AD59" s="148"/>
      <c r="AE59" s="148"/>
      <c r="AF59" s="148"/>
      <c r="AG59" s="148" t="s">
        <v>297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262" t="s">
        <v>455</v>
      </c>
      <c r="D60" s="263"/>
      <c r="E60" s="263"/>
      <c r="F60" s="263"/>
      <c r="G60" s="263"/>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299</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
      <c r="A61" s="155"/>
      <c r="B61" s="156"/>
      <c r="C61" s="264" t="s">
        <v>455</v>
      </c>
      <c r="D61" s="265"/>
      <c r="E61" s="265"/>
      <c r="F61" s="265"/>
      <c r="G61" s="265"/>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5" t="s">
        <v>3119</v>
      </c>
      <c r="D62" s="161"/>
      <c r="E62" s="162">
        <v>4.9800000000000004</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
      <c r="A63" s="155"/>
      <c r="B63" s="156"/>
      <c r="C63" s="197" t="s">
        <v>461</v>
      </c>
      <c r="D63" s="165"/>
      <c r="E63" s="166">
        <v>0.17</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2.5" outlineLevel="1" x14ac:dyDescent="0.2">
      <c r="A64" s="177">
        <v>15</v>
      </c>
      <c r="B64" s="178" t="s">
        <v>3135</v>
      </c>
      <c r="C64" s="194" t="s">
        <v>3136</v>
      </c>
      <c r="D64" s="179" t="s">
        <v>424</v>
      </c>
      <c r="E64" s="180">
        <v>0.23529</v>
      </c>
      <c r="F64" s="181"/>
      <c r="G64" s="182">
        <f>ROUND(E64*F64,2)</f>
        <v>0</v>
      </c>
      <c r="H64" s="181"/>
      <c r="I64" s="182">
        <f>ROUND(E64*H64,2)</f>
        <v>0</v>
      </c>
      <c r="J64" s="181"/>
      <c r="K64" s="182">
        <f>ROUND(E64*J64,2)</f>
        <v>0</v>
      </c>
      <c r="L64" s="182">
        <v>21</v>
      </c>
      <c r="M64" s="182">
        <f>G64*(1+L64/100)</f>
        <v>0</v>
      </c>
      <c r="N64" s="180">
        <v>1.0682400000000001</v>
      </c>
      <c r="O64" s="180">
        <f>ROUND(E64*N64,2)</f>
        <v>0.25</v>
      </c>
      <c r="P64" s="180">
        <v>0</v>
      </c>
      <c r="Q64" s="180">
        <f>ROUND(E64*P64,2)</f>
        <v>0</v>
      </c>
      <c r="R64" s="182" t="s">
        <v>464</v>
      </c>
      <c r="S64" s="182" t="s">
        <v>294</v>
      </c>
      <c r="T64" s="183" t="s">
        <v>294</v>
      </c>
      <c r="U64" s="159">
        <v>15.231</v>
      </c>
      <c r="V64" s="159">
        <f>ROUND(E64*U64,2)</f>
        <v>3.58</v>
      </c>
      <c r="W64" s="159"/>
      <c r="X64" s="159" t="s">
        <v>295</v>
      </c>
      <c r="Y64" s="159" t="s">
        <v>296</v>
      </c>
      <c r="Z64" s="148"/>
      <c r="AA64" s="148"/>
      <c r="AB64" s="148"/>
      <c r="AC64" s="148"/>
      <c r="AD64" s="148"/>
      <c r="AE64" s="148"/>
      <c r="AF64" s="148"/>
      <c r="AG64" s="148" t="s">
        <v>297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5" t="s">
        <v>3137</v>
      </c>
      <c r="D65" s="161"/>
      <c r="E65" s="162">
        <v>0.24</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77">
        <v>16</v>
      </c>
      <c r="B66" s="178" t="s">
        <v>471</v>
      </c>
      <c r="C66" s="194" t="s">
        <v>472</v>
      </c>
      <c r="D66" s="179" t="s">
        <v>338</v>
      </c>
      <c r="E66" s="180">
        <v>0.99153000000000002</v>
      </c>
      <c r="F66" s="181"/>
      <c r="G66" s="182">
        <f>ROUND(E66*F66,2)</f>
        <v>0</v>
      </c>
      <c r="H66" s="181"/>
      <c r="I66" s="182">
        <f>ROUND(E66*H66,2)</f>
        <v>0</v>
      </c>
      <c r="J66" s="181"/>
      <c r="K66" s="182">
        <f>ROUND(E66*J66,2)</f>
        <v>0</v>
      </c>
      <c r="L66" s="182">
        <v>21</v>
      </c>
      <c r="M66" s="182">
        <f>G66*(1+L66/100)</f>
        <v>0</v>
      </c>
      <c r="N66" s="180">
        <v>2.5249999999999999</v>
      </c>
      <c r="O66" s="180">
        <f>ROUND(E66*N66,2)</f>
        <v>2.5</v>
      </c>
      <c r="P66" s="180">
        <v>0</v>
      </c>
      <c r="Q66" s="180">
        <f>ROUND(E66*P66,2)</f>
        <v>0</v>
      </c>
      <c r="R66" s="182" t="s">
        <v>410</v>
      </c>
      <c r="S66" s="182" t="s">
        <v>294</v>
      </c>
      <c r="T66" s="183" t="s">
        <v>294</v>
      </c>
      <c r="U66" s="159">
        <v>0.48</v>
      </c>
      <c r="V66" s="159">
        <f>ROUND(E66*U66,2)</f>
        <v>0.48</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262" t="s">
        <v>430</v>
      </c>
      <c r="D67" s="263"/>
      <c r="E67" s="263"/>
      <c r="F67" s="263"/>
      <c r="G67" s="263"/>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
      <c r="A68" s="155"/>
      <c r="B68" s="156"/>
      <c r="C68" s="264" t="s">
        <v>430</v>
      </c>
      <c r="D68" s="265"/>
      <c r="E68" s="265"/>
      <c r="F68" s="265"/>
      <c r="G68" s="265"/>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5" t="s">
        <v>3138</v>
      </c>
      <c r="D69" s="161"/>
      <c r="E69" s="162">
        <v>0.45</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
      <c r="A70" s="155"/>
      <c r="B70" s="156"/>
      <c r="C70" s="195" t="s">
        <v>474</v>
      </c>
      <c r="D70" s="161"/>
      <c r="E70" s="162">
        <v>0.51</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
      <c r="A71" s="155"/>
      <c r="B71" s="156"/>
      <c r="C71" s="197" t="s">
        <v>461</v>
      </c>
      <c r="D71" s="165"/>
      <c r="E71" s="166">
        <v>0.03</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314</v>
      </c>
      <c r="AH71" s="148">
        <v>4</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77">
        <v>17</v>
      </c>
      <c r="B72" s="178" t="s">
        <v>3139</v>
      </c>
      <c r="C72" s="194" t="s">
        <v>3140</v>
      </c>
      <c r="D72" s="179" t="s">
        <v>310</v>
      </c>
      <c r="E72" s="180">
        <v>5.25</v>
      </c>
      <c r="F72" s="181"/>
      <c r="G72" s="182">
        <f>ROUND(E72*F72,2)</f>
        <v>0</v>
      </c>
      <c r="H72" s="181"/>
      <c r="I72" s="182">
        <f>ROUND(E72*H72,2)</f>
        <v>0</v>
      </c>
      <c r="J72" s="181"/>
      <c r="K72" s="182">
        <f>ROUND(E72*J72,2)</f>
        <v>0</v>
      </c>
      <c r="L72" s="182">
        <v>21</v>
      </c>
      <c r="M72" s="182">
        <f>G72*(1+L72/100)</f>
        <v>0</v>
      </c>
      <c r="N72" s="180">
        <v>5.0000000000000001E-4</v>
      </c>
      <c r="O72" s="180">
        <f>ROUND(E72*N72,2)</f>
        <v>0</v>
      </c>
      <c r="P72" s="180">
        <v>0</v>
      </c>
      <c r="Q72" s="180">
        <f>ROUND(E72*P72,2)</f>
        <v>0</v>
      </c>
      <c r="R72" s="182" t="s">
        <v>326</v>
      </c>
      <c r="S72" s="182" t="s">
        <v>294</v>
      </c>
      <c r="T72" s="183" t="s">
        <v>294</v>
      </c>
      <c r="U72" s="159">
        <v>9.4E-2</v>
      </c>
      <c r="V72" s="159">
        <f>ROUND(E72*U72,2)</f>
        <v>0.49</v>
      </c>
      <c r="W72" s="159"/>
      <c r="X72" s="159" t="s">
        <v>295</v>
      </c>
      <c r="Y72" s="159" t="s">
        <v>296</v>
      </c>
      <c r="Z72" s="148"/>
      <c r="AA72" s="148"/>
      <c r="AB72" s="148"/>
      <c r="AC72" s="148"/>
      <c r="AD72" s="148"/>
      <c r="AE72" s="148"/>
      <c r="AF72" s="148"/>
      <c r="AG72" s="148" t="s">
        <v>297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5" t="s">
        <v>3141</v>
      </c>
      <c r="D73" s="161"/>
      <c r="E73" s="162">
        <v>5.25</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x14ac:dyDescent="0.2">
      <c r="A74" s="170" t="s">
        <v>288</v>
      </c>
      <c r="B74" s="171" t="s">
        <v>140</v>
      </c>
      <c r="C74" s="193" t="s">
        <v>141</v>
      </c>
      <c r="D74" s="172"/>
      <c r="E74" s="173"/>
      <c r="F74" s="174"/>
      <c r="G74" s="174">
        <f>SUMIF(AG75:AG130,"&lt;&gt;NOR",G75:G130)</f>
        <v>0</v>
      </c>
      <c r="H74" s="174"/>
      <c r="I74" s="174">
        <f>SUM(I75:I130)</f>
        <v>0</v>
      </c>
      <c r="J74" s="174"/>
      <c r="K74" s="174">
        <f>SUM(K75:K130)</f>
        <v>0</v>
      </c>
      <c r="L74" s="174"/>
      <c r="M74" s="174">
        <f>SUM(M75:M130)</f>
        <v>0</v>
      </c>
      <c r="N74" s="173"/>
      <c r="O74" s="173">
        <f>SUM(O75:O130)</f>
        <v>22.830000000000002</v>
      </c>
      <c r="P74" s="173"/>
      <c r="Q74" s="173">
        <f>SUM(Q75:Q130)</f>
        <v>0</v>
      </c>
      <c r="R74" s="174"/>
      <c r="S74" s="174"/>
      <c r="T74" s="175"/>
      <c r="U74" s="169"/>
      <c r="V74" s="169">
        <f>SUM(V75:V130)</f>
        <v>136.57</v>
      </c>
      <c r="W74" s="169"/>
      <c r="X74" s="169"/>
      <c r="Y74" s="169"/>
      <c r="AG74" t="s">
        <v>289</v>
      </c>
    </row>
    <row r="75" spans="1:60" ht="22.5" outlineLevel="1" x14ac:dyDescent="0.2">
      <c r="A75" s="177">
        <v>18</v>
      </c>
      <c r="B75" s="178" t="s">
        <v>490</v>
      </c>
      <c r="C75" s="194" t="s">
        <v>491</v>
      </c>
      <c r="D75" s="179" t="s">
        <v>310</v>
      </c>
      <c r="E75" s="180">
        <v>23.670500000000001</v>
      </c>
      <c r="F75" s="181"/>
      <c r="G75" s="182">
        <f>ROUND(E75*F75,2)</f>
        <v>0</v>
      </c>
      <c r="H75" s="181"/>
      <c r="I75" s="182">
        <f>ROUND(E75*H75,2)</f>
        <v>0</v>
      </c>
      <c r="J75" s="181"/>
      <c r="K75" s="182">
        <f>ROUND(E75*J75,2)</f>
        <v>0</v>
      </c>
      <c r="L75" s="182">
        <v>21</v>
      </c>
      <c r="M75" s="182">
        <f>G75*(1+L75/100)</f>
        <v>0</v>
      </c>
      <c r="N75" s="180">
        <v>0.12164</v>
      </c>
      <c r="O75" s="180">
        <f>ROUND(E75*N75,2)</f>
        <v>2.88</v>
      </c>
      <c r="P75" s="180">
        <v>0</v>
      </c>
      <c r="Q75" s="180">
        <f>ROUND(E75*P75,2)</f>
        <v>0</v>
      </c>
      <c r="R75" s="182" t="s">
        <v>410</v>
      </c>
      <c r="S75" s="182" t="s">
        <v>294</v>
      </c>
      <c r="T75" s="183" t="s">
        <v>294</v>
      </c>
      <c r="U75" s="159">
        <v>0.83875</v>
      </c>
      <c r="V75" s="159">
        <f>ROUND(E75*U75,2)</f>
        <v>19.850000000000001</v>
      </c>
      <c r="W75" s="159"/>
      <c r="X75" s="159" t="s">
        <v>295</v>
      </c>
      <c r="Y75" s="159" t="s">
        <v>296</v>
      </c>
      <c r="Z75" s="148"/>
      <c r="AA75" s="148"/>
      <c r="AB75" s="148"/>
      <c r="AC75" s="148"/>
      <c r="AD75" s="148"/>
      <c r="AE75" s="148"/>
      <c r="AF75" s="148"/>
      <c r="AG75" s="148" t="s">
        <v>297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5" t="s">
        <v>3142</v>
      </c>
      <c r="D76" s="161"/>
      <c r="E76" s="162">
        <v>12.24</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314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5" t="s">
        <v>3143</v>
      </c>
      <c r="D77" s="161"/>
      <c r="E77" s="162">
        <v>4.05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
      <c r="A78" s="155"/>
      <c r="B78" s="156"/>
      <c r="C78" s="195" t="s">
        <v>3144</v>
      </c>
      <c r="D78" s="161"/>
      <c r="E78" s="162">
        <v>6.3</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
      <c r="A79" s="155"/>
      <c r="B79" s="156"/>
      <c r="C79" s="195" t="s">
        <v>3145</v>
      </c>
      <c r="D79" s="161"/>
      <c r="E79" s="162">
        <v>1.08</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2.5" outlineLevel="1" x14ac:dyDescent="0.2">
      <c r="A80" s="177">
        <v>19</v>
      </c>
      <c r="B80" s="178" t="s">
        <v>3146</v>
      </c>
      <c r="C80" s="194" t="s">
        <v>3147</v>
      </c>
      <c r="D80" s="179" t="s">
        <v>310</v>
      </c>
      <c r="E80" s="180">
        <v>0.7</v>
      </c>
      <c r="F80" s="181"/>
      <c r="G80" s="182">
        <f>ROUND(E80*F80,2)</f>
        <v>0</v>
      </c>
      <c r="H80" s="181"/>
      <c r="I80" s="182">
        <f>ROUND(E80*H80,2)</f>
        <v>0</v>
      </c>
      <c r="J80" s="181"/>
      <c r="K80" s="182">
        <f>ROUND(E80*J80,2)</f>
        <v>0</v>
      </c>
      <c r="L80" s="182">
        <v>21</v>
      </c>
      <c r="M80" s="182">
        <f>G80*(1+L80/100)</f>
        <v>0</v>
      </c>
      <c r="N80" s="180">
        <v>0.16322999999999999</v>
      </c>
      <c r="O80" s="180">
        <f>ROUND(E80*N80,2)</f>
        <v>0.11</v>
      </c>
      <c r="P80" s="180">
        <v>0</v>
      </c>
      <c r="Q80" s="180">
        <f>ROUND(E80*P80,2)</f>
        <v>0</v>
      </c>
      <c r="R80" s="182" t="s">
        <v>410</v>
      </c>
      <c r="S80" s="182" t="s">
        <v>294</v>
      </c>
      <c r="T80" s="183" t="s">
        <v>294</v>
      </c>
      <c r="U80" s="159">
        <v>0.59</v>
      </c>
      <c r="V80" s="159">
        <f>ROUND(E80*U80,2)</f>
        <v>0.41</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
      <c r="A81" s="155"/>
      <c r="B81" s="156"/>
      <c r="C81" s="195" t="s">
        <v>3148</v>
      </c>
      <c r="D81" s="161"/>
      <c r="E81" s="162">
        <v>0.7</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1" x14ac:dyDescent="0.2">
      <c r="A82" s="177">
        <v>20</v>
      </c>
      <c r="B82" s="178" t="s">
        <v>3149</v>
      </c>
      <c r="C82" s="194" t="s">
        <v>3150</v>
      </c>
      <c r="D82" s="179" t="s">
        <v>310</v>
      </c>
      <c r="E82" s="180">
        <v>28.609500000000001</v>
      </c>
      <c r="F82" s="181"/>
      <c r="G82" s="182">
        <f>ROUND(E82*F82,2)</f>
        <v>0</v>
      </c>
      <c r="H82" s="181"/>
      <c r="I82" s="182">
        <f>ROUND(E82*H82,2)</f>
        <v>0</v>
      </c>
      <c r="J82" s="181"/>
      <c r="K82" s="182">
        <f>ROUND(E82*J82,2)</f>
        <v>0</v>
      </c>
      <c r="L82" s="182">
        <v>21</v>
      </c>
      <c r="M82" s="182">
        <f>G82*(1+L82/100)</f>
        <v>0</v>
      </c>
      <c r="N82" s="180">
        <v>0.17501</v>
      </c>
      <c r="O82" s="180">
        <f>ROUND(E82*N82,2)</f>
        <v>5.01</v>
      </c>
      <c r="P82" s="180">
        <v>0</v>
      </c>
      <c r="Q82" s="180">
        <f>ROUND(E82*P82,2)</f>
        <v>0</v>
      </c>
      <c r="R82" s="182" t="s">
        <v>410</v>
      </c>
      <c r="S82" s="182" t="s">
        <v>294</v>
      </c>
      <c r="T82" s="183" t="s">
        <v>294</v>
      </c>
      <c r="U82" s="159">
        <v>0.64500000000000002</v>
      </c>
      <c r="V82" s="159">
        <f>ROUND(E82*U82,2)</f>
        <v>18.45</v>
      </c>
      <c r="W82" s="159"/>
      <c r="X82" s="159" t="s">
        <v>295</v>
      </c>
      <c r="Y82" s="159" t="s">
        <v>296</v>
      </c>
      <c r="Z82" s="148"/>
      <c r="AA82" s="148"/>
      <c r="AB82" s="148"/>
      <c r="AC82" s="148"/>
      <c r="AD82" s="148"/>
      <c r="AE82" s="148"/>
      <c r="AF82" s="148"/>
      <c r="AG82" s="148" t="s">
        <v>297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5" t="s">
        <v>3151</v>
      </c>
      <c r="D83" s="161"/>
      <c r="E83" s="162">
        <v>2.71</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5" t="s">
        <v>3152</v>
      </c>
      <c r="D84" s="161"/>
      <c r="E84" s="162">
        <v>18.8</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5" t="s">
        <v>3153</v>
      </c>
      <c r="D85" s="161"/>
      <c r="E85" s="162">
        <v>3.6</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5" t="s">
        <v>3154</v>
      </c>
      <c r="D86" s="161"/>
      <c r="E86" s="162">
        <v>3.5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314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2.5" outlineLevel="1" x14ac:dyDescent="0.2">
      <c r="A87" s="177">
        <v>21</v>
      </c>
      <c r="B87" s="178" t="s">
        <v>3155</v>
      </c>
      <c r="C87" s="194" t="s">
        <v>3156</v>
      </c>
      <c r="D87" s="179" t="s">
        <v>310</v>
      </c>
      <c r="E87" s="180">
        <v>3.19</v>
      </c>
      <c r="F87" s="181"/>
      <c r="G87" s="182">
        <f>ROUND(E87*F87,2)</f>
        <v>0</v>
      </c>
      <c r="H87" s="181"/>
      <c r="I87" s="182">
        <f>ROUND(E87*H87,2)</f>
        <v>0</v>
      </c>
      <c r="J87" s="181"/>
      <c r="K87" s="182">
        <f>ROUND(E87*J87,2)</f>
        <v>0</v>
      </c>
      <c r="L87" s="182">
        <v>21</v>
      </c>
      <c r="M87" s="182">
        <f>G87*(1+L87/100)</f>
        <v>0</v>
      </c>
      <c r="N87" s="180">
        <v>6.0499999999999998E-2</v>
      </c>
      <c r="O87" s="180">
        <f>ROUND(E87*N87,2)</f>
        <v>0.19</v>
      </c>
      <c r="P87" s="180">
        <v>0</v>
      </c>
      <c r="Q87" s="180">
        <f>ROUND(E87*P87,2)</f>
        <v>0</v>
      </c>
      <c r="R87" s="182" t="s">
        <v>410</v>
      </c>
      <c r="S87" s="182" t="s">
        <v>294</v>
      </c>
      <c r="T87" s="183" t="s">
        <v>294</v>
      </c>
      <c r="U87" s="159">
        <v>0.85</v>
      </c>
      <c r="V87" s="159">
        <f>ROUND(E87*U87,2)</f>
        <v>2.71</v>
      </c>
      <c r="W87" s="159"/>
      <c r="X87" s="159" t="s">
        <v>295</v>
      </c>
      <c r="Y87" s="159" t="s">
        <v>296</v>
      </c>
      <c r="Z87" s="148"/>
      <c r="AA87" s="148"/>
      <c r="AB87" s="148"/>
      <c r="AC87" s="148"/>
      <c r="AD87" s="148"/>
      <c r="AE87" s="148"/>
      <c r="AF87" s="148"/>
      <c r="AG87" s="148" t="s">
        <v>297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2" x14ac:dyDescent="0.2">
      <c r="A88" s="155"/>
      <c r="B88" s="156"/>
      <c r="C88" s="262" t="s">
        <v>3157</v>
      </c>
      <c r="D88" s="263"/>
      <c r="E88" s="263"/>
      <c r="F88" s="263"/>
      <c r="G88" s="263"/>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299</v>
      </c>
      <c r="AH88" s="148"/>
      <c r="AI88" s="148"/>
      <c r="AJ88" s="148"/>
      <c r="AK88" s="148"/>
      <c r="AL88" s="148"/>
      <c r="AM88" s="148"/>
      <c r="AN88" s="148"/>
      <c r="AO88" s="148"/>
      <c r="AP88" s="148"/>
      <c r="AQ88" s="148"/>
      <c r="AR88" s="148"/>
      <c r="AS88" s="148"/>
      <c r="AT88" s="148"/>
      <c r="AU88" s="148"/>
      <c r="AV88" s="148"/>
      <c r="AW88" s="148"/>
      <c r="AX88" s="148"/>
      <c r="AY88" s="148"/>
      <c r="AZ88" s="148"/>
      <c r="BA88" s="184" t="str">
        <f>C88</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8" s="148"/>
      <c r="BC88" s="148"/>
      <c r="BD88" s="148"/>
      <c r="BE88" s="148"/>
      <c r="BF88" s="148"/>
      <c r="BG88" s="148"/>
      <c r="BH88" s="148"/>
    </row>
    <row r="89" spans="1:60" ht="22.5" outlineLevel="2" x14ac:dyDescent="0.2">
      <c r="A89" s="155"/>
      <c r="B89" s="156"/>
      <c r="C89" s="264" t="s">
        <v>3157</v>
      </c>
      <c r="D89" s="265"/>
      <c r="E89" s="265"/>
      <c r="F89" s="265"/>
      <c r="G89" s="265"/>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300</v>
      </c>
      <c r="AH89" s="148"/>
      <c r="AI89" s="148"/>
      <c r="AJ89" s="148"/>
      <c r="AK89" s="148"/>
      <c r="AL89" s="148"/>
      <c r="AM89" s="148"/>
      <c r="AN89" s="148"/>
      <c r="AO89" s="148"/>
      <c r="AP89" s="148"/>
      <c r="AQ89" s="148"/>
      <c r="AR89" s="148"/>
      <c r="AS89" s="148"/>
      <c r="AT89" s="148"/>
      <c r="AU89" s="148"/>
      <c r="AV89" s="148"/>
      <c r="AW89" s="148"/>
      <c r="AX89" s="148"/>
      <c r="AY89" s="148"/>
      <c r="AZ89" s="148"/>
      <c r="BA89" s="184" t="str">
        <f>C89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9" s="148"/>
      <c r="BC89" s="148"/>
      <c r="BD89" s="148"/>
      <c r="BE89" s="148"/>
      <c r="BF89" s="148"/>
      <c r="BG89" s="148"/>
      <c r="BH89" s="148"/>
    </row>
    <row r="90" spans="1:60" outlineLevel="2" x14ac:dyDescent="0.2">
      <c r="A90" s="155"/>
      <c r="B90" s="156"/>
      <c r="C90" s="195" t="s">
        <v>3158</v>
      </c>
      <c r="D90" s="161"/>
      <c r="E90" s="162">
        <v>3.19</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1" x14ac:dyDescent="0.2">
      <c r="A91" s="177">
        <v>22</v>
      </c>
      <c r="B91" s="178" t="s">
        <v>3159</v>
      </c>
      <c r="C91" s="194" t="s">
        <v>3160</v>
      </c>
      <c r="D91" s="179" t="s">
        <v>310</v>
      </c>
      <c r="E91" s="180">
        <v>3.19</v>
      </c>
      <c r="F91" s="181"/>
      <c r="G91" s="182">
        <f>ROUND(E91*F91,2)</f>
        <v>0</v>
      </c>
      <c r="H91" s="181"/>
      <c r="I91" s="182">
        <f>ROUND(E91*H91,2)</f>
        <v>0</v>
      </c>
      <c r="J91" s="181"/>
      <c r="K91" s="182">
        <f>ROUND(E91*J91,2)</f>
        <v>0</v>
      </c>
      <c r="L91" s="182">
        <v>21</v>
      </c>
      <c r="M91" s="182">
        <f>G91*(1+L91/100)</f>
        <v>0</v>
      </c>
      <c r="N91" s="180">
        <v>0</v>
      </c>
      <c r="O91" s="180">
        <f>ROUND(E91*N91,2)</f>
        <v>0</v>
      </c>
      <c r="P91" s="180">
        <v>0</v>
      </c>
      <c r="Q91" s="180">
        <f>ROUND(E91*P91,2)</f>
        <v>0</v>
      </c>
      <c r="R91" s="182" t="s">
        <v>410</v>
      </c>
      <c r="S91" s="182" t="s">
        <v>294</v>
      </c>
      <c r="T91" s="183" t="s">
        <v>294</v>
      </c>
      <c r="U91" s="159">
        <v>0.35</v>
      </c>
      <c r="V91" s="159">
        <f>ROUND(E91*U91,2)</f>
        <v>1.1200000000000001</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2.5" outlineLevel="2" x14ac:dyDescent="0.2">
      <c r="A92" s="155"/>
      <c r="B92" s="156"/>
      <c r="C92" s="262" t="s">
        <v>3157</v>
      </c>
      <c r="D92" s="263"/>
      <c r="E92" s="263"/>
      <c r="F92" s="263"/>
      <c r="G92" s="263"/>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84" t="str">
        <f>C92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2" s="148"/>
      <c r="BC92" s="148"/>
      <c r="BD92" s="148"/>
      <c r="BE92" s="148"/>
      <c r="BF92" s="148"/>
      <c r="BG92" s="148"/>
      <c r="BH92" s="148"/>
    </row>
    <row r="93" spans="1:60" ht="22.5" outlineLevel="2" x14ac:dyDescent="0.2">
      <c r="A93" s="155"/>
      <c r="B93" s="156"/>
      <c r="C93" s="264" t="s">
        <v>3157</v>
      </c>
      <c r="D93" s="265"/>
      <c r="E93" s="265"/>
      <c r="F93" s="265"/>
      <c r="G93" s="265"/>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300</v>
      </c>
      <c r="AH93" s="148"/>
      <c r="AI93" s="148"/>
      <c r="AJ93" s="148"/>
      <c r="AK93" s="148"/>
      <c r="AL93" s="148"/>
      <c r="AM93" s="148"/>
      <c r="AN93" s="148"/>
      <c r="AO93" s="148"/>
      <c r="AP93" s="148"/>
      <c r="AQ93" s="148"/>
      <c r="AR93" s="148"/>
      <c r="AS93" s="148"/>
      <c r="AT93" s="148"/>
      <c r="AU93" s="148"/>
      <c r="AV93" s="148"/>
      <c r="AW93" s="148"/>
      <c r="AX93" s="148"/>
      <c r="AY93" s="148"/>
      <c r="AZ93" s="148"/>
      <c r="BA93" s="184" t="str">
        <f>C93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3" s="148"/>
      <c r="BC93" s="148"/>
      <c r="BD93" s="148"/>
      <c r="BE93" s="148"/>
      <c r="BF93" s="148"/>
      <c r="BG93" s="148"/>
      <c r="BH93" s="148"/>
    </row>
    <row r="94" spans="1:60" outlineLevel="2" x14ac:dyDescent="0.2">
      <c r="A94" s="155"/>
      <c r="B94" s="156"/>
      <c r="C94" s="195" t="s">
        <v>3161</v>
      </c>
      <c r="D94" s="161"/>
      <c r="E94" s="162">
        <v>3.19</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77">
        <v>23</v>
      </c>
      <c r="B95" s="178" t="s">
        <v>3791</v>
      </c>
      <c r="C95" s="194" t="s">
        <v>3790</v>
      </c>
      <c r="D95" s="179" t="s">
        <v>424</v>
      </c>
      <c r="E95" s="180">
        <v>4.1445000000000003E-2</v>
      </c>
      <c r="F95" s="181"/>
      <c r="G95" s="182">
        <f>ROUND(E95*F95,2)</f>
        <v>0</v>
      </c>
      <c r="H95" s="181"/>
      <c r="I95" s="182">
        <f>ROUND(E95*H95,2)</f>
        <v>0</v>
      </c>
      <c r="J95" s="181"/>
      <c r="K95" s="182">
        <f>ROUND(E95*J95,2)</f>
        <v>0</v>
      </c>
      <c r="L95" s="182">
        <v>21</v>
      </c>
      <c r="M95" s="182">
        <f>G95*(1+L95/100)</f>
        <v>0</v>
      </c>
      <c r="N95" s="180">
        <v>2.827E-2</v>
      </c>
      <c r="O95" s="180">
        <f>ROUND(E95*N95,2)</f>
        <v>0</v>
      </c>
      <c r="P95" s="180">
        <v>0</v>
      </c>
      <c r="Q95" s="180">
        <f>ROUND(E95*P95,2)</f>
        <v>0</v>
      </c>
      <c r="R95" s="182" t="s">
        <v>550</v>
      </c>
      <c r="S95" s="182" t="s">
        <v>294</v>
      </c>
      <c r="T95" s="183" t="s">
        <v>294</v>
      </c>
      <c r="U95" s="159">
        <v>0.61799999999999999</v>
      </c>
      <c r="V95" s="159">
        <f>ROUND(E95*U95,2)</f>
        <v>0.03</v>
      </c>
      <c r="W95" s="159"/>
      <c r="X95" s="159" t="s">
        <v>295</v>
      </c>
      <c r="Y95" s="159" t="s">
        <v>296</v>
      </c>
      <c r="Z95" s="148"/>
      <c r="AA95" s="148"/>
      <c r="AB95" s="148"/>
      <c r="AC95" s="148"/>
      <c r="AD95" s="148"/>
      <c r="AE95" s="148"/>
      <c r="AF95" s="148"/>
      <c r="AG95" s="148" t="s">
        <v>297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77"/>
      <c r="B96" s="178"/>
      <c r="C96" s="195" t="s">
        <v>3792</v>
      </c>
      <c r="D96" s="179"/>
      <c r="E96" s="162">
        <v>4.1445000000000003E-2</v>
      </c>
      <c r="F96" s="277"/>
      <c r="G96" s="182"/>
      <c r="H96" s="181"/>
      <c r="I96" s="182"/>
      <c r="J96" s="181"/>
      <c r="K96" s="182"/>
      <c r="L96" s="182"/>
      <c r="M96" s="182"/>
      <c r="N96" s="180"/>
      <c r="O96" s="180"/>
      <c r="P96" s="180"/>
      <c r="Q96" s="180"/>
      <c r="R96" s="182"/>
      <c r="S96" s="182"/>
      <c r="T96" s="183"/>
      <c r="U96" s="159"/>
      <c r="V96" s="159"/>
      <c r="W96" s="159"/>
      <c r="X96" s="159"/>
      <c r="Y96" s="159"/>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77">
        <v>24</v>
      </c>
      <c r="B97" s="178" t="s">
        <v>3162</v>
      </c>
      <c r="C97" s="194" t="s">
        <v>3163</v>
      </c>
      <c r="D97" s="179" t="s">
        <v>292</v>
      </c>
      <c r="E97" s="180">
        <v>2</v>
      </c>
      <c r="F97" s="181"/>
      <c r="G97" s="182">
        <f>ROUND(E97*F97,2)</f>
        <v>0</v>
      </c>
      <c r="H97" s="181"/>
      <c r="I97" s="182">
        <f>ROUND(E97*H97,2)</f>
        <v>0</v>
      </c>
      <c r="J97" s="181"/>
      <c r="K97" s="182">
        <f>ROUND(E97*J97,2)</f>
        <v>0</v>
      </c>
      <c r="L97" s="182">
        <v>21</v>
      </c>
      <c r="M97" s="182">
        <f>G97*(1+L97/100)</f>
        <v>0</v>
      </c>
      <c r="N97" s="180">
        <v>2.827E-2</v>
      </c>
      <c r="O97" s="180">
        <f>ROUND(E97*N97,2)</f>
        <v>0.06</v>
      </c>
      <c r="P97" s="180">
        <v>0</v>
      </c>
      <c r="Q97" s="180">
        <f>ROUND(E97*P97,2)</f>
        <v>0</v>
      </c>
      <c r="R97" s="182" t="s">
        <v>550</v>
      </c>
      <c r="S97" s="182" t="s">
        <v>294</v>
      </c>
      <c r="T97" s="183" t="s">
        <v>294</v>
      </c>
      <c r="U97" s="159">
        <v>0.61799999999999999</v>
      </c>
      <c r="V97" s="159">
        <f>ROUND(E97*U97,2)</f>
        <v>1.24</v>
      </c>
      <c r="W97" s="159"/>
      <c r="X97" s="159" t="s">
        <v>295</v>
      </c>
      <c r="Y97" s="159" t="s">
        <v>296</v>
      </c>
      <c r="Z97" s="148"/>
      <c r="AA97" s="148"/>
      <c r="AB97" s="148"/>
      <c r="AC97" s="148"/>
      <c r="AD97" s="148"/>
      <c r="AE97" s="148"/>
      <c r="AF97" s="148"/>
      <c r="AG97" s="148" t="s">
        <v>297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
      <c r="A98" s="155"/>
      <c r="B98" s="156"/>
      <c r="C98" s="262" t="s">
        <v>3164</v>
      </c>
      <c r="D98" s="263"/>
      <c r="E98" s="263"/>
      <c r="F98" s="263"/>
      <c r="G98" s="263"/>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299</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
      <c r="A99" s="155"/>
      <c r="B99" s="156"/>
      <c r="C99" s="264" t="s">
        <v>3164</v>
      </c>
      <c r="D99" s="265"/>
      <c r="E99" s="265"/>
      <c r="F99" s="265"/>
      <c r="G99" s="265"/>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300</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5">
        <v>25</v>
      </c>
      <c r="B100" s="186" t="s">
        <v>523</v>
      </c>
      <c r="C100" s="198" t="s">
        <v>524</v>
      </c>
      <c r="D100" s="187" t="s">
        <v>292</v>
      </c>
      <c r="E100" s="188">
        <v>5</v>
      </c>
      <c r="F100" s="189"/>
      <c r="G100" s="190">
        <f>ROUND(E100*F100,2)</f>
        <v>0</v>
      </c>
      <c r="H100" s="189"/>
      <c r="I100" s="190">
        <f>ROUND(E100*H100,2)</f>
        <v>0</v>
      </c>
      <c r="J100" s="189"/>
      <c r="K100" s="190">
        <f>ROUND(E100*J100,2)</f>
        <v>0</v>
      </c>
      <c r="L100" s="190">
        <v>21</v>
      </c>
      <c r="M100" s="190">
        <f>G100*(1+L100/100)</f>
        <v>0</v>
      </c>
      <c r="N100" s="188">
        <v>2.6509999999999999E-2</v>
      </c>
      <c r="O100" s="188">
        <f>ROUND(E100*N100,2)</f>
        <v>0.13</v>
      </c>
      <c r="P100" s="188">
        <v>0</v>
      </c>
      <c r="Q100" s="188">
        <f>ROUND(E100*P100,2)</f>
        <v>0</v>
      </c>
      <c r="R100" s="190" t="s">
        <v>410</v>
      </c>
      <c r="S100" s="190" t="s">
        <v>294</v>
      </c>
      <c r="T100" s="191" t="s">
        <v>294</v>
      </c>
      <c r="U100" s="159">
        <v>0.24199999999999999</v>
      </c>
      <c r="V100" s="159">
        <f>ROUND(E100*U100,2)</f>
        <v>1.21</v>
      </c>
      <c r="W100" s="159"/>
      <c r="X100" s="159" t="s">
        <v>295</v>
      </c>
      <c r="Y100" s="159" t="s">
        <v>296</v>
      </c>
      <c r="Z100" s="148"/>
      <c r="AA100" s="148"/>
      <c r="AB100" s="148"/>
      <c r="AC100" s="148"/>
      <c r="AD100" s="148"/>
      <c r="AE100" s="148"/>
      <c r="AF100" s="148"/>
      <c r="AG100" s="148" t="s">
        <v>297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77">
        <v>26</v>
      </c>
      <c r="B101" s="178" t="s">
        <v>548</v>
      </c>
      <c r="C101" s="194" t="s">
        <v>549</v>
      </c>
      <c r="D101" s="179" t="s">
        <v>424</v>
      </c>
      <c r="E101" s="180">
        <v>0.18795000000000001</v>
      </c>
      <c r="F101" s="181"/>
      <c r="G101" s="182">
        <f>ROUND(E101*F101,2)</f>
        <v>0</v>
      </c>
      <c r="H101" s="181"/>
      <c r="I101" s="182">
        <f>ROUND(E101*H101,2)</f>
        <v>0</v>
      </c>
      <c r="J101" s="181"/>
      <c r="K101" s="182">
        <f>ROUND(E101*J101,2)</f>
        <v>0</v>
      </c>
      <c r="L101" s="182">
        <v>21</v>
      </c>
      <c r="M101" s="182">
        <f>G101*(1+L101/100)</f>
        <v>0</v>
      </c>
      <c r="N101" s="180">
        <v>1.0900000000000001</v>
      </c>
      <c r="O101" s="180">
        <f>ROUND(E101*N101,2)</f>
        <v>0.2</v>
      </c>
      <c r="P101" s="180">
        <v>0</v>
      </c>
      <c r="Q101" s="180">
        <f>ROUND(E101*P101,2)</f>
        <v>0</v>
      </c>
      <c r="R101" s="182" t="s">
        <v>550</v>
      </c>
      <c r="S101" s="182" t="s">
        <v>294</v>
      </c>
      <c r="T101" s="183" t="s">
        <v>294</v>
      </c>
      <c r="U101" s="159">
        <v>18.8</v>
      </c>
      <c r="V101" s="159">
        <f>ROUND(E101*U101,2)</f>
        <v>3.53</v>
      </c>
      <c r="W101" s="159"/>
      <c r="X101" s="159" t="s">
        <v>295</v>
      </c>
      <c r="Y101" s="159" t="s">
        <v>296</v>
      </c>
      <c r="Z101" s="148"/>
      <c r="AA101" s="148"/>
      <c r="AB101" s="148"/>
      <c r="AC101" s="148"/>
      <c r="AD101" s="148"/>
      <c r="AE101" s="148"/>
      <c r="AF101" s="148"/>
      <c r="AG101" s="148" t="s">
        <v>297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
      <c r="A102" s="155"/>
      <c r="B102" s="156"/>
      <c r="C102" s="262" t="s">
        <v>551</v>
      </c>
      <c r="D102" s="263"/>
      <c r="E102" s="263"/>
      <c r="F102" s="263"/>
      <c r="G102" s="263"/>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299</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264" t="s">
        <v>551</v>
      </c>
      <c r="D103" s="265"/>
      <c r="E103" s="265"/>
      <c r="F103" s="265"/>
      <c r="G103" s="265"/>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300</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5" t="s">
        <v>3165</v>
      </c>
      <c r="D104" s="161"/>
      <c r="E104" s="162">
        <v>0.19</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314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7">
        <v>27</v>
      </c>
      <c r="B105" s="178" t="s">
        <v>3166</v>
      </c>
      <c r="C105" s="194" t="s">
        <v>3167</v>
      </c>
      <c r="D105" s="179" t="s">
        <v>338</v>
      </c>
      <c r="E105" s="180">
        <v>0.46050000000000002</v>
      </c>
      <c r="F105" s="181"/>
      <c r="G105" s="182">
        <f>ROUND(E105*F105,2)</f>
        <v>0</v>
      </c>
      <c r="H105" s="181"/>
      <c r="I105" s="182">
        <f>ROUND(E105*H105,2)</f>
        <v>0</v>
      </c>
      <c r="J105" s="181"/>
      <c r="K105" s="182">
        <f>ROUND(E105*J105,2)</f>
        <v>0</v>
      </c>
      <c r="L105" s="182">
        <v>21</v>
      </c>
      <c r="M105" s="182">
        <f>G105*(1+L105/100)</f>
        <v>0</v>
      </c>
      <c r="N105" s="180">
        <v>2.6310600000000002</v>
      </c>
      <c r="O105" s="180">
        <f>ROUND(E105*N105,2)</f>
        <v>1.21</v>
      </c>
      <c r="P105" s="180">
        <v>0</v>
      </c>
      <c r="Q105" s="180">
        <f>ROUND(E105*P105,2)</f>
        <v>0</v>
      </c>
      <c r="R105" s="182"/>
      <c r="S105" s="182" t="s">
        <v>878</v>
      </c>
      <c r="T105" s="183" t="s">
        <v>879</v>
      </c>
      <c r="U105" s="159">
        <v>1.7</v>
      </c>
      <c r="V105" s="159">
        <f>ROUND(E105*U105,2)</f>
        <v>0.78</v>
      </c>
      <c r="W105" s="159"/>
      <c r="X105" s="159" t="s">
        <v>295</v>
      </c>
      <c r="Y105" s="159" t="s">
        <v>296</v>
      </c>
      <c r="Z105" s="148"/>
      <c r="AA105" s="148"/>
      <c r="AB105" s="148"/>
      <c r="AC105" s="148"/>
      <c r="AD105" s="148"/>
      <c r="AE105" s="148"/>
      <c r="AF105" s="148"/>
      <c r="AG105" s="148" t="s">
        <v>297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5" t="s">
        <v>3168</v>
      </c>
      <c r="D106" s="161"/>
      <c r="E106" s="162">
        <v>0.46</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7">
        <v>28</v>
      </c>
      <c r="B107" s="178" t="s">
        <v>565</v>
      </c>
      <c r="C107" s="194" t="s">
        <v>566</v>
      </c>
      <c r="D107" s="179" t="s">
        <v>310</v>
      </c>
      <c r="E107" s="180">
        <v>96.8095</v>
      </c>
      <c r="F107" s="181"/>
      <c r="G107" s="182">
        <f>ROUND(E107*F107,2)</f>
        <v>0</v>
      </c>
      <c r="H107" s="181"/>
      <c r="I107" s="182">
        <f>ROUND(E107*H107,2)</f>
        <v>0</v>
      </c>
      <c r="J107" s="181"/>
      <c r="K107" s="182">
        <f>ROUND(E107*J107,2)</f>
        <v>0</v>
      </c>
      <c r="L107" s="182">
        <v>21</v>
      </c>
      <c r="M107" s="182">
        <f>G107*(1+L107/100)</f>
        <v>0</v>
      </c>
      <c r="N107" s="180">
        <v>7.5340000000000004E-2</v>
      </c>
      <c r="O107" s="180">
        <f>ROUND(E107*N107,2)</f>
        <v>7.29</v>
      </c>
      <c r="P107" s="180">
        <v>0</v>
      </c>
      <c r="Q107" s="180">
        <f>ROUND(E107*P107,2)</f>
        <v>0</v>
      </c>
      <c r="R107" s="182" t="s">
        <v>410</v>
      </c>
      <c r="S107" s="182" t="s">
        <v>294</v>
      </c>
      <c r="T107" s="183" t="s">
        <v>294</v>
      </c>
      <c r="U107" s="159">
        <v>0.52915000000000001</v>
      </c>
      <c r="V107" s="159">
        <f>ROUND(E107*U107,2)</f>
        <v>51.23</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262" t="s">
        <v>563</v>
      </c>
      <c r="D108" s="263"/>
      <c r="E108" s="263"/>
      <c r="F108" s="263"/>
      <c r="G108" s="263"/>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299</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264" t="s">
        <v>563</v>
      </c>
      <c r="D109" s="265"/>
      <c r="E109" s="265"/>
      <c r="F109" s="265"/>
      <c r="G109" s="265"/>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300</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5" t="s">
        <v>3169</v>
      </c>
      <c r="D110" s="161"/>
      <c r="E110" s="162">
        <v>20.03</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314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3" x14ac:dyDescent="0.2">
      <c r="A111" s="155"/>
      <c r="B111" s="156"/>
      <c r="C111" s="195" t="s">
        <v>3170</v>
      </c>
      <c r="D111" s="161"/>
      <c r="E111" s="162">
        <v>24.42</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
      <c r="A112" s="155"/>
      <c r="B112" s="156"/>
      <c r="C112" s="195" t="s">
        <v>3171</v>
      </c>
      <c r="D112" s="161"/>
      <c r="E112" s="162">
        <v>52.36</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77">
        <v>29</v>
      </c>
      <c r="B113" s="178" t="s">
        <v>585</v>
      </c>
      <c r="C113" s="194" t="s">
        <v>586</v>
      </c>
      <c r="D113" s="179" t="s">
        <v>310</v>
      </c>
      <c r="E113" s="180">
        <v>46.079599999999999</v>
      </c>
      <c r="F113" s="181"/>
      <c r="G113" s="182">
        <f>ROUND(E113*F113,2)</f>
        <v>0</v>
      </c>
      <c r="H113" s="181"/>
      <c r="I113" s="182">
        <f>ROUND(E113*H113,2)</f>
        <v>0</v>
      </c>
      <c r="J113" s="181"/>
      <c r="K113" s="182">
        <f>ROUND(E113*J113,2)</f>
        <v>0</v>
      </c>
      <c r="L113" s="182">
        <v>21</v>
      </c>
      <c r="M113" s="182">
        <f>G113*(1+L113/100)</f>
        <v>0</v>
      </c>
      <c r="N113" s="180">
        <v>0.11312999999999999</v>
      </c>
      <c r="O113" s="180">
        <f>ROUND(E113*N113,2)</f>
        <v>5.21</v>
      </c>
      <c r="P113" s="180">
        <v>0</v>
      </c>
      <c r="Q113" s="180">
        <f>ROUND(E113*P113,2)</f>
        <v>0</v>
      </c>
      <c r="R113" s="182" t="s">
        <v>410</v>
      </c>
      <c r="S113" s="182" t="s">
        <v>294</v>
      </c>
      <c r="T113" s="183" t="s">
        <v>294</v>
      </c>
      <c r="U113" s="159">
        <v>0.55488999999999999</v>
      </c>
      <c r="V113" s="159">
        <f>ROUND(E113*U113,2)</f>
        <v>25.57</v>
      </c>
      <c r="W113" s="159"/>
      <c r="X113" s="159" t="s">
        <v>295</v>
      </c>
      <c r="Y113" s="159" t="s">
        <v>296</v>
      </c>
      <c r="Z113" s="148"/>
      <c r="AA113" s="148"/>
      <c r="AB113" s="148"/>
      <c r="AC113" s="148"/>
      <c r="AD113" s="148"/>
      <c r="AE113" s="148"/>
      <c r="AF113" s="148"/>
      <c r="AG113" s="148" t="s">
        <v>297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262" t="s">
        <v>563</v>
      </c>
      <c r="D114" s="263"/>
      <c r="E114" s="263"/>
      <c r="F114" s="263"/>
      <c r="G114" s="263"/>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299</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264" t="s">
        <v>563</v>
      </c>
      <c r="D115" s="265"/>
      <c r="E115" s="265"/>
      <c r="F115" s="265"/>
      <c r="G115" s="265"/>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
      <c r="A116" s="155"/>
      <c r="B116" s="156"/>
      <c r="C116" s="195" t="s">
        <v>3172</v>
      </c>
      <c r="D116" s="161"/>
      <c r="E116" s="162">
        <v>4.8</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
      <c r="A117" s="155"/>
      <c r="B117" s="156"/>
      <c r="C117" s="195" t="s">
        <v>3173</v>
      </c>
      <c r="D117" s="161"/>
      <c r="E117" s="162">
        <v>37.6</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
      <c r="A118" s="155"/>
      <c r="B118" s="156"/>
      <c r="C118" s="195" t="s">
        <v>3174</v>
      </c>
      <c r="D118" s="161"/>
      <c r="E118" s="162">
        <v>2.33</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195" t="s">
        <v>3175</v>
      </c>
      <c r="D119" s="161"/>
      <c r="E119" s="162">
        <v>1.35</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77">
        <v>30</v>
      </c>
      <c r="B120" s="178" t="s">
        <v>3176</v>
      </c>
      <c r="C120" s="194" t="s">
        <v>3177</v>
      </c>
      <c r="D120" s="179" t="s">
        <v>331</v>
      </c>
      <c r="E120" s="180">
        <v>32</v>
      </c>
      <c r="F120" s="181"/>
      <c r="G120" s="182">
        <f>ROUND(E120*F120,2)</f>
        <v>0</v>
      </c>
      <c r="H120" s="181"/>
      <c r="I120" s="182">
        <f>ROUND(E120*H120,2)</f>
        <v>0</v>
      </c>
      <c r="J120" s="181"/>
      <c r="K120" s="182">
        <f>ROUND(E120*J120,2)</f>
        <v>0</v>
      </c>
      <c r="L120" s="182">
        <v>21</v>
      </c>
      <c r="M120" s="182">
        <f>G120*(1+L120/100)</f>
        <v>0</v>
      </c>
      <c r="N120" s="180">
        <v>1.0200000000000001E-3</v>
      </c>
      <c r="O120" s="180">
        <f>ROUND(E120*N120,2)</f>
        <v>0.03</v>
      </c>
      <c r="P120" s="180">
        <v>0</v>
      </c>
      <c r="Q120" s="180">
        <f>ROUND(E120*P120,2)</f>
        <v>0</v>
      </c>
      <c r="R120" s="182" t="s">
        <v>410</v>
      </c>
      <c r="S120" s="182" t="s">
        <v>294</v>
      </c>
      <c r="T120" s="183" t="s">
        <v>294</v>
      </c>
      <c r="U120" s="159">
        <v>0.223</v>
      </c>
      <c r="V120" s="159">
        <f>ROUND(E120*U120,2)</f>
        <v>7.14</v>
      </c>
      <c r="W120" s="159"/>
      <c r="X120" s="159" t="s">
        <v>295</v>
      </c>
      <c r="Y120" s="159" t="s">
        <v>296</v>
      </c>
      <c r="Z120" s="148"/>
      <c r="AA120" s="148"/>
      <c r="AB120" s="148"/>
      <c r="AC120" s="148"/>
      <c r="AD120" s="148"/>
      <c r="AE120" s="148"/>
      <c r="AF120" s="148"/>
      <c r="AG120" s="148" t="s">
        <v>297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262" t="s">
        <v>605</v>
      </c>
      <c r="D121" s="263"/>
      <c r="E121" s="263"/>
      <c r="F121" s="263"/>
      <c r="G121" s="263"/>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299</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264" t="s">
        <v>605</v>
      </c>
      <c r="D122" s="265"/>
      <c r="E122" s="265"/>
      <c r="F122" s="265"/>
      <c r="G122" s="265"/>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300</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195" t="s">
        <v>3178</v>
      </c>
      <c r="D123" s="161"/>
      <c r="E123" s="162">
        <v>22.4</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0</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195" t="s">
        <v>3179</v>
      </c>
      <c r="D124" s="161"/>
      <c r="E124" s="162">
        <v>9.6</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77">
        <v>31</v>
      </c>
      <c r="B125" s="178" t="s">
        <v>608</v>
      </c>
      <c r="C125" s="194" t="s">
        <v>609</v>
      </c>
      <c r="D125" s="179" t="s">
        <v>310</v>
      </c>
      <c r="E125" s="180">
        <v>2.17</v>
      </c>
      <c r="F125" s="181"/>
      <c r="G125" s="182">
        <f>ROUND(E125*F125,2)</f>
        <v>0</v>
      </c>
      <c r="H125" s="181"/>
      <c r="I125" s="182">
        <f>ROUND(E125*H125,2)</f>
        <v>0</v>
      </c>
      <c r="J125" s="181"/>
      <c r="K125" s="182">
        <f>ROUND(E125*J125,2)</f>
        <v>0</v>
      </c>
      <c r="L125" s="182">
        <v>21</v>
      </c>
      <c r="M125" s="182">
        <f>G125*(1+L125/100)</f>
        <v>0</v>
      </c>
      <c r="N125" s="180">
        <v>0.16339999999999999</v>
      </c>
      <c r="O125" s="180">
        <f>ROUND(E125*N125,2)</f>
        <v>0.35</v>
      </c>
      <c r="P125" s="180">
        <v>0</v>
      </c>
      <c r="Q125" s="180">
        <f>ROUND(E125*P125,2)</f>
        <v>0</v>
      </c>
      <c r="R125" s="182" t="s">
        <v>410</v>
      </c>
      <c r="S125" s="182" t="s">
        <v>294</v>
      </c>
      <c r="T125" s="183" t="s">
        <v>294</v>
      </c>
      <c r="U125" s="159">
        <v>1.2225999999999999</v>
      </c>
      <c r="V125" s="159">
        <f>ROUND(E125*U125,2)</f>
        <v>2.65</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262" t="s">
        <v>610</v>
      </c>
      <c r="D126" s="263"/>
      <c r="E126" s="263"/>
      <c r="F126" s="263"/>
      <c r="G126" s="263"/>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264" t="s">
        <v>610</v>
      </c>
      <c r="D127" s="265"/>
      <c r="E127" s="265"/>
      <c r="F127" s="265"/>
      <c r="G127" s="265"/>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5" t="s">
        <v>3180</v>
      </c>
      <c r="D128" s="161"/>
      <c r="E128" s="162">
        <v>2.17</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
      <c r="A129" s="185">
        <v>32</v>
      </c>
      <c r="B129" s="186" t="s">
        <v>3181</v>
      </c>
      <c r="C129" s="198" t="s">
        <v>3182</v>
      </c>
      <c r="D129" s="187" t="s">
        <v>292</v>
      </c>
      <c r="E129" s="188">
        <v>2</v>
      </c>
      <c r="F129" s="189"/>
      <c r="G129" s="190">
        <f>ROUND(E129*F129,2)</f>
        <v>0</v>
      </c>
      <c r="H129" s="189"/>
      <c r="I129" s="190">
        <f>ROUND(E129*H129,2)</f>
        <v>0</v>
      </c>
      <c r="J129" s="189"/>
      <c r="K129" s="190">
        <f>ROUND(E129*J129,2)</f>
        <v>0</v>
      </c>
      <c r="L129" s="190">
        <v>21</v>
      </c>
      <c r="M129" s="190">
        <f>G129*(1+L129/100)</f>
        <v>0</v>
      </c>
      <c r="N129" s="188">
        <v>2.5139999999999999E-2</v>
      </c>
      <c r="O129" s="188">
        <f>ROUND(E129*N129,2)</f>
        <v>0.05</v>
      </c>
      <c r="P129" s="188">
        <v>0</v>
      </c>
      <c r="Q129" s="188">
        <f>ROUND(E129*P129,2)</f>
        <v>0</v>
      </c>
      <c r="R129" s="190" t="s">
        <v>410</v>
      </c>
      <c r="S129" s="190" t="s">
        <v>294</v>
      </c>
      <c r="T129" s="191" t="s">
        <v>294</v>
      </c>
      <c r="U129" s="159">
        <v>0.32250000000000001</v>
      </c>
      <c r="V129" s="159">
        <f>ROUND(E129*U129,2)</f>
        <v>0.65</v>
      </c>
      <c r="W129" s="159"/>
      <c r="X129" s="159" t="s">
        <v>295</v>
      </c>
      <c r="Y129" s="159" t="s">
        <v>296</v>
      </c>
      <c r="Z129" s="148"/>
      <c r="AA129" s="148"/>
      <c r="AB129" s="148"/>
      <c r="AC129" s="148"/>
      <c r="AD129" s="148"/>
      <c r="AE129" s="148"/>
      <c r="AF129" s="148"/>
      <c r="AG129" s="148" t="s">
        <v>297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ht="22.5" outlineLevel="1" x14ac:dyDescent="0.2">
      <c r="A130" s="185">
        <v>33</v>
      </c>
      <c r="B130" s="186" t="s">
        <v>3183</v>
      </c>
      <c r="C130" s="198" t="s">
        <v>3184</v>
      </c>
      <c r="D130" s="187" t="s">
        <v>292</v>
      </c>
      <c r="E130" s="188">
        <v>2.02</v>
      </c>
      <c r="F130" s="189"/>
      <c r="G130" s="190">
        <f>ROUND(E130*F130,2)</f>
        <v>0</v>
      </c>
      <c r="H130" s="189"/>
      <c r="I130" s="190">
        <f>ROUND(E130*H130,2)</f>
        <v>0</v>
      </c>
      <c r="J130" s="189"/>
      <c r="K130" s="190">
        <f>ROUND(E130*J130,2)</f>
        <v>0</v>
      </c>
      <c r="L130" s="190">
        <v>21</v>
      </c>
      <c r="M130" s="190">
        <f>G130*(1+L130/100)</f>
        <v>0</v>
      </c>
      <c r="N130" s="188">
        <v>5.2999999999999999E-2</v>
      </c>
      <c r="O130" s="188">
        <f>ROUND(E130*N130,2)</f>
        <v>0.11</v>
      </c>
      <c r="P130" s="188">
        <v>0</v>
      </c>
      <c r="Q130" s="188">
        <f>ROUND(E130*P130,2)</f>
        <v>0</v>
      </c>
      <c r="R130" s="190" t="s">
        <v>621</v>
      </c>
      <c r="S130" s="190" t="s">
        <v>294</v>
      </c>
      <c r="T130" s="191" t="s">
        <v>294</v>
      </c>
      <c r="U130" s="159">
        <v>0</v>
      </c>
      <c r="V130" s="159">
        <f>ROUND(E130*U130,2)</f>
        <v>0</v>
      </c>
      <c r="W130" s="159"/>
      <c r="X130" s="159" t="s">
        <v>622</v>
      </c>
      <c r="Y130" s="159" t="s">
        <v>296</v>
      </c>
      <c r="Z130" s="148"/>
      <c r="AA130" s="148"/>
      <c r="AB130" s="148"/>
      <c r="AC130" s="148"/>
      <c r="AD130" s="148"/>
      <c r="AE130" s="148"/>
      <c r="AF130" s="148"/>
      <c r="AG130" s="148" t="s">
        <v>623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x14ac:dyDescent="0.2">
      <c r="A131" s="170" t="s">
        <v>288</v>
      </c>
      <c r="B131" s="171" t="s">
        <v>142</v>
      </c>
      <c r="C131" s="193" t="s">
        <v>143</v>
      </c>
      <c r="D131" s="172"/>
      <c r="E131" s="173"/>
      <c r="F131" s="174"/>
      <c r="G131" s="174">
        <f>SUMIF(AG132:AG155,"&lt;&gt;NOR",G132:G155)</f>
        <v>0</v>
      </c>
      <c r="H131" s="174"/>
      <c r="I131" s="174">
        <f>SUM(I132:I155)</f>
        <v>0</v>
      </c>
      <c r="J131" s="174"/>
      <c r="K131" s="174">
        <f>SUM(K132:K155)</f>
        <v>0</v>
      </c>
      <c r="L131" s="174"/>
      <c r="M131" s="174">
        <f>SUM(M132:M155)</f>
        <v>0</v>
      </c>
      <c r="N131" s="173"/>
      <c r="O131" s="173">
        <f>SUM(O132:O155)</f>
        <v>7.9700000000000006</v>
      </c>
      <c r="P131" s="173"/>
      <c r="Q131" s="173">
        <f>SUM(Q132:Q155)</f>
        <v>0</v>
      </c>
      <c r="R131" s="174"/>
      <c r="S131" s="174"/>
      <c r="T131" s="175"/>
      <c r="U131" s="169"/>
      <c r="V131" s="169">
        <f>SUM(V132:V155)</f>
        <v>46.699999999999996</v>
      </c>
      <c r="W131" s="169"/>
      <c r="X131" s="169"/>
      <c r="Y131" s="169"/>
      <c r="AG131" t="s">
        <v>289</v>
      </c>
    </row>
    <row r="132" spans="1:60" ht="33.75" outlineLevel="1" x14ac:dyDescent="0.2">
      <c r="A132" s="177">
        <v>33</v>
      </c>
      <c r="B132" s="178" t="s">
        <v>641</v>
      </c>
      <c r="C132" s="194" t="s">
        <v>642</v>
      </c>
      <c r="D132" s="179" t="s">
        <v>338</v>
      </c>
      <c r="E132" s="180">
        <v>1.9597500000000001</v>
      </c>
      <c r="F132" s="181"/>
      <c r="G132" s="182">
        <f>ROUND(E132*F132,2)</f>
        <v>0</v>
      </c>
      <c r="H132" s="181"/>
      <c r="I132" s="182">
        <f>ROUND(E132*H132,2)</f>
        <v>0</v>
      </c>
      <c r="J132" s="181"/>
      <c r="K132" s="182">
        <f>ROUND(E132*J132,2)</f>
        <v>0</v>
      </c>
      <c r="L132" s="182">
        <v>21</v>
      </c>
      <c r="M132" s="182">
        <f>G132*(1+L132/100)</f>
        <v>0</v>
      </c>
      <c r="N132" s="180">
        <v>2.5251399999999999</v>
      </c>
      <c r="O132" s="180">
        <f>ROUND(E132*N132,2)</f>
        <v>4.95</v>
      </c>
      <c r="P132" s="180">
        <v>0</v>
      </c>
      <c r="Q132" s="180">
        <f>ROUND(E132*P132,2)</f>
        <v>0</v>
      </c>
      <c r="R132" s="182" t="s">
        <v>410</v>
      </c>
      <c r="S132" s="182" t="s">
        <v>294</v>
      </c>
      <c r="T132" s="183" t="s">
        <v>294</v>
      </c>
      <c r="U132" s="159">
        <v>0.98699999999999999</v>
      </c>
      <c r="V132" s="159">
        <f>ROUND(E132*U132,2)</f>
        <v>1.93</v>
      </c>
      <c r="W132" s="159"/>
      <c r="X132" s="159" t="s">
        <v>295</v>
      </c>
      <c r="Y132" s="159" t="s">
        <v>296</v>
      </c>
      <c r="Z132" s="148"/>
      <c r="AA132" s="148"/>
      <c r="AB132" s="148"/>
      <c r="AC132" s="148"/>
      <c r="AD132" s="148"/>
      <c r="AE132" s="148"/>
      <c r="AF132" s="148"/>
      <c r="AG132" s="148" t="s">
        <v>297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195" t="s">
        <v>3185</v>
      </c>
      <c r="D133" s="161"/>
      <c r="E133" s="162">
        <v>0.93</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5" t="s">
        <v>3186</v>
      </c>
      <c r="D134" s="161"/>
      <c r="E134" s="162">
        <v>1.03</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33.75" outlineLevel="1" x14ac:dyDescent="0.2">
      <c r="A135" s="177">
        <v>34</v>
      </c>
      <c r="B135" s="178" t="s">
        <v>647</v>
      </c>
      <c r="C135" s="194" t="s">
        <v>648</v>
      </c>
      <c r="D135" s="179" t="s">
        <v>310</v>
      </c>
      <c r="E135" s="180">
        <v>3.99</v>
      </c>
      <c r="F135" s="181"/>
      <c r="G135" s="182">
        <f>ROUND(E135*F135,2)</f>
        <v>0</v>
      </c>
      <c r="H135" s="181"/>
      <c r="I135" s="182">
        <f>ROUND(E135*H135,2)</f>
        <v>0</v>
      </c>
      <c r="J135" s="181"/>
      <c r="K135" s="182">
        <f>ROUND(E135*J135,2)</f>
        <v>0</v>
      </c>
      <c r="L135" s="182">
        <v>21</v>
      </c>
      <c r="M135" s="182">
        <f>G135*(1+L135/100)</f>
        <v>0</v>
      </c>
      <c r="N135" s="180">
        <v>4.9149999999999999E-2</v>
      </c>
      <c r="O135" s="180">
        <f>ROUND(E135*N135,2)</f>
        <v>0.2</v>
      </c>
      <c r="P135" s="180">
        <v>0</v>
      </c>
      <c r="Q135" s="180">
        <f>ROUND(E135*P135,2)</f>
        <v>0</v>
      </c>
      <c r="R135" s="182" t="s">
        <v>410</v>
      </c>
      <c r="S135" s="182" t="s">
        <v>294</v>
      </c>
      <c r="T135" s="183" t="s">
        <v>294</v>
      </c>
      <c r="U135" s="159">
        <v>0.99099999999999999</v>
      </c>
      <c r="V135" s="159">
        <f>ROUND(E135*U135,2)</f>
        <v>3.95</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262" t="s">
        <v>649</v>
      </c>
      <c r="D136" s="263"/>
      <c r="E136" s="263"/>
      <c r="F136" s="263"/>
      <c r="G136" s="263"/>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
      <c r="A137" s="155"/>
      <c r="B137" s="156"/>
      <c r="C137" s="264" t="s">
        <v>649</v>
      </c>
      <c r="D137" s="265"/>
      <c r="E137" s="265"/>
      <c r="F137" s="265"/>
      <c r="G137" s="265"/>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2" x14ac:dyDescent="0.2">
      <c r="A138" s="155"/>
      <c r="B138" s="156"/>
      <c r="C138" s="195" t="s">
        <v>3187</v>
      </c>
      <c r="D138" s="161"/>
      <c r="E138" s="162">
        <v>3.99</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ht="22.5" outlineLevel="1" x14ac:dyDescent="0.2">
      <c r="A139" s="177">
        <v>35</v>
      </c>
      <c r="B139" s="178" t="s">
        <v>652</v>
      </c>
      <c r="C139" s="194" t="s">
        <v>653</v>
      </c>
      <c r="D139" s="179" t="s">
        <v>310</v>
      </c>
      <c r="E139" s="180">
        <v>3.99</v>
      </c>
      <c r="F139" s="181"/>
      <c r="G139" s="182">
        <f>ROUND(E139*F139,2)</f>
        <v>0</v>
      </c>
      <c r="H139" s="181"/>
      <c r="I139" s="182">
        <f>ROUND(E139*H139,2)</f>
        <v>0</v>
      </c>
      <c r="J139" s="181"/>
      <c r="K139" s="182">
        <f>ROUND(E139*J139,2)</f>
        <v>0</v>
      </c>
      <c r="L139" s="182">
        <v>21</v>
      </c>
      <c r="M139" s="182">
        <f>G139*(1+L139/100)</f>
        <v>0</v>
      </c>
      <c r="N139" s="180">
        <v>0</v>
      </c>
      <c r="O139" s="180">
        <f>ROUND(E139*N139,2)</f>
        <v>0</v>
      </c>
      <c r="P139" s="180">
        <v>0</v>
      </c>
      <c r="Q139" s="180">
        <f>ROUND(E139*P139,2)</f>
        <v>0</v>
      </c>
      <c r="R139" s="182" t="s">
        <v>410</v>
      </c>
      <c r="S139" s="182" t="s">
        <v>294</v>
      </c>
      <c r="T139" s="183" t="s">
        <v>294</v>
      </c>
      <c r="U139" s="159">
        <v>0.26600000000000001</v>
      </c>
      <c r="V139" s="159">
        <f>ROUND(E139*U139,2)</f>
        <v>1.06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262" t="s">
        <v>649</v>
      </c>
      <c r="D140" s="263"/>
      <c r="E140" s="263"/>
      <c r="F140" s="263"/>
      <c r="G140" s="263"/>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
      <c r="A141" s="155"/>
      <c r="B141" s="156"/>
      <c r="C141" s="264" t="s">
        <v>649</v>
      </c>
      <c r="D141" s="265"/>
      <c r="E141" s="265"/>
      <c r="F141" s="265"/>
      <c r="G141" s="265"/>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195" t="s">
        <v>3188</v>
      </c>
      <c r="D142" s="161"/>
      <c r="E142" s="162">
        <v>3.99</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22.5" outlineLevel="1" x14ac:dyDescent="0.2">
      <c r="A143" s="177">
        <v>36</v>
      </c>
      <c r="B143" s="178" t="s">
        <v>661</v>
      </c>
      <c r="C143" s="194" t="s">
        <v>662</v>
      </c>
      <c r="D143" s="179" t="s">
        <v>310</v>
      </c>
      <c r="E143" s="180">
        <v>20.565000000000001</v>
      </c>
      <c r="F143" s="181"/>
      <c r="G143" s="182">
        <f>ROUND(E143*F143,2)</f>
        <v>0</v>
      </c>
      <c r="H143" s="181"/>
      <c r="I143" s="182">
        <f>ROUND(E143*H143,2)</f>
        <v>0</v>
      </c>
      <c r="J143" s="181"/>
      <c r="K143" s="182">
        <f>ROUND(E143*J143,2)</f>
        <v>0</v>
      </c>
      <c r="L143" s="182">
        <v>21</v>
      </c>
      <c r="M143" s="182">
        <f>G143*(1+L143/100)</f>
        <v>0</v>
      </c>
      <c r="N143" s="180">
        <v>1.3169999999999999E-2</v>
      </c>
      <c r="O143" s="180">
        <f>ROUND(E143*N143,2)</f>
        <v>0.27</v>
      </c>
      <c r="P143" s="180">
        <v>0</v>
      </c>
      <c r="Q143" s="180">
        <f>ROUND(E143*P143,2)</f>
        <v>0</v>
      </c>
      <c r="R143" s="182" t="s">
        <v>410</v>
      </c>
      <c r="S143" s="182" t="s">
        <v>294</v>
      </c>
      <c r="T143" s="183" t="s">
        <v>294</v>
      </c>
      <c r="U143" s="159">
        <v>0.16300000000000001</v>
      </c>
      <c r="V143" s="159">
        <f>ROUND(E143*U143,2)</f>
        <v>3.35</v>
      </c>
      <c r="W143" s="159"/>
      <c r="X143" s="159" t="s">
        <v>295</v>
      </c>
      <c r="Y143" s="159" t="s">
        <v>296</v>
      </c>
      <c r="Z143" s="148"/>
      <c r="AA143" s="148"/>
      <c r="AB143" s="148"/>
      <c r="AC143" s="148"/>
      <c r="AD143" s="148"/>
      <c r="AE143" s="148"/>
      <c r="AF143" s="148"/>
      <c r="AG143" s="148" t="s">
        <v>297</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2.5" outlineLevel="2" x14ac:dyDescent="0.2">
      <c r="A144" s="155"/>
      <c r="B144" s="156"/>
      <c r="C144" s="262" t="s">
        <v>663</v>
      </c>
      <c r="D144" s="263"/>
      <c r="E144" s="263"/>
      <c r="F144" s="263"/>
      <c r="G144" s="263"/>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299</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84" t="str">
        <f>C144</f>
        <v>otevřeného podhledu, bez podpěrné konstrukce, s osazením na sucho na zdech do připravených ozubů, popř. na rovných zdech, trámech, průvlacích, nebo do traverz, bez úpravy povrchu plechů, s pomocným lešením.</v>
      </c>
      <c r="BB144" s="148"/>
      <c r="BC144" s="148"/>
      <c r="BD144" s="148"/>
      <c r="BE144" s="148"/>
      <c r="BF144" s="148"/>
      <c r="BG144" s="148"/>
      <c r="BH144" s="148"/>
    </row>
    <row r="145" spans="1:60" ht="22.5" outlineLevel="2" x14ac:dyDescent="0.2">
      <c r="A145" s="155"/>
      <c r="B145" s="156"/>
      <c r="C145" s="264" t="s">
        <v>663</v>
      </c>
      <c r="D145" s="265"/>
      <c r="E145" s="265"/>
      <c r="F145" s="265"/>
      <c r="G145" s="265"/>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84" t="str">
        <f>C145</f>
        <v>otevřeného podhledu, bez podpěrné konstrukce, s osazením na sucho na zdech do připravených ozubů, popř. na rovných zdech, trámech, průvlacích, nebo do traverz, bez úpravy povrchu plechů, s pomocným lešením.</v>
      </c>
      <c r="BB145" s="148"/>
      <c r="BC145" s="148"/>
      <c r="BD145" s="148"/>
      <c r="BE145" s="148"/>
      <c r="BF145" s="148"/>
      <c r="BG145" s="148"/>
      <c r="BH145" s="148"/>
    </row>
    <row r="146" spans="1:60" outlineLevel="2" x14ac:dyDescent="0.2">
      <c r="A146" s="155"/>
      <c r="B146" s="156"/>
      <c r="C146" s="195" t="s">
        <v>3189</v>
      </c>
      <c r="D146" s="161"/>
      <c r="E146" s="162">
        <v>20.57</v>
      </c>
      <c r="F146" s="159"/>
      <c r="G146" s="159"/>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314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
      <c r="A147" s="177">
        <v>37</v>
      </c>
      <c r="B147" s="178" t="s">
        <v>3190</v>
      </c>
      <c r="C147" s="194" t="s">
        <v>3191</v>
      </c>
      <c r="D147" s="179" t="s">
        <v>424</v>
      </c>
      <c r="E147" s="180">
        <v>0.23516999999999999</v>
      </c>
      <c r="F147" s="181"/>
      <c r="G147" s="182">
        <f>ROUND(E147*F147,2)</f>
        <v>0</v>
      </c>
      <c r="H147" s="181"/>
      <c r="I147" s="182">
        <f>ROUND(E147*H147,2)</f>
        <v>0</v>
      </c>
      <c r="J147" s="181"/>
      <c r="K147" s="182">
        <f>ROUND(E147*J147,2)</f>
        <v>0</v>
      </c>
      <c r="L147" s="182">
        <v>21</v>
      </c>
      <c r="M147" s="182">
        <f>G147*(1+L147/100)</f>
        <v>0</v>
      </c>
      <c r="N147" s="180">
        <v>1.0327900000000001</v>
      </c>
      <c r="O147" s="180">
        <f>ROUND(E147*N147,2)</f>
        <v>0.24</v>
      </c>
      <c r="P147" s="180">
        <v>0</v>
      </c>
      <c r="Q147" s="180">
        <f>ROUND(E147*P147,2)</f>
        <v>0</v>
      </c>
      <c r="R147" s="182" t="s">
        <v>410</v>
      </c>
      <c r="S147" s="182" t="s">
        <v>294</v>
      </c>
      <c r="T147" s="183" t="s">
        <v>294</v>
      </c>
      <c r="U147" s="159">
        <v>26.616</v>
      </c>
      <c r="V147" s="159">
        <f>ROUND(E147*U147,2)</f>
        <v>6.26</v>
      </c>
      <c r="W147" s="159"/>
      <c r="X147" s="159" t="s">
        <v>295</v>
      </c>
      <c r="Y147" s="159" t="s">
        <v>296</v>
      </c>
      <c r="Z147" s="148"/>
      <c r="AA147" s="148"/>
      <c r="AB147" s="148"/>
      <c r="AC147" s="148"/>
      <c r="AD147" s="148"/>
      <c r="AE147" s="148"/>
      <c r="AF147" s="148"/>
      <c r="AG147" s="148" t="s">
        <v>297</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ht="33.75" outlineLevel="2" x14ac:dyDescent="0.2">
      <c r="A148" s="155"/>
      <c r="B148" s="156"/>
      <c r="C148" s="262" t="s">
        <v>668</v>
      </c>
      <c r="D148" s="263"/>
      <c r="E148" s="263"/>
      <c r="F148" s="263"/>
      <c r="G148" s="263"/>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299</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84" t="str">
        <f>C148</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8" s="148"/>
      <c r="BC148" s="148"/>
      <c r="BD148" s="148"/>
      <c r="BE148" s="148"/>
      <c r="BF148" s="148"/>
      <c r="BG148" s="148"/>
      <c r="BH148" s="148"/>
    </row>
    <row r="149" spans="1:60" ht="33.75" outlineLevel="2" x14ac:dyDescent="0.2">
      <c r="A149" s="155"/>
      <c r="B149" s="156"/>
      <c r="C149" s="264" t="s">
        <v>668</v>
      </c>
      <c r="D149" s="265"/>
      <c r="E149" s="265"/>
      <c r="F149" s="265"/>
      <c r="G149" s="265"/>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84" t="str">
        <f>C149</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9" s="148"/>
      <c r="BC149" s="148"/>
      <c r="BD149" s="148"/>
      <c r="BE149" s="148"/>
      <c r="BF149" s="148"/>
      <c r="BG149" s="148"/>
      <c r="BH149" s="148"/>
    </row>
    <row r="150" spans="1:60" outlineLevel="2" x14ac:dyDescent="0.2">
      <c r="A150" s="155"/>
      <c r="B150" s="156"/>
      <c r="C150" s="195" t="s">
        <v>3192</v>
      </c>
      <c r="D150" s="161"/>
      <c r="E150" s="162"/>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314</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
      <c r="A151" s="155"/>
      <c r="B151" s="156"/>
      <c r="C151" s="195" t="s">
        <v>3193</v>
      </c>
      <c r="D151" s="161"/>
      <c r="E151" s="162">
        <v>0.24</v>
      </c>
      <c r="F151" s="159"/>
      <c r="G151" s="159"/>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314</v>
      </c>
      <c r="AH151" s="148">
        <v>0</v>
      </c>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
      <c r="A152" s="177">
        <v>38</v>
      </c>
      <c r="B152" s="178" t="s">
        <v>679</v>
      </c>
      <c r="C152" s="194" t="s">
        <v>680</v>
      </c>
      <c r="D152" s="179" t="s">
        <v>338</v>
      </c>
      <c r="E152" s="180">
        <v>0.76612999999999998</v>
      </c>
      <c r="F152" s="181"/>
      <c r="G152" s="182">
        <f>ROUND(E152*F152,2)</f>
        <v>0</v>
      </c>
      <c r="H152" s="181"/>
      <c r="I152" s="182">
        <f>ROUND(E152*H152,2)</f>
        <v>0</v>
      </c>
      <c r="J152" s="181"/>
      <c r="K152" s="182">
        <f>ROUND(E152*J152,2)</f>
        <v>0</v>
      </c>
      <c r="L152" s="182">
        <v>21</v>
      </c>
      <c r="M152" s="182">
        <f>G152*(1+L152/100)</f>
        <v>0</v>
      </c>
      <c r="N152" s="180">
        <v>3.0200100000000001</v>
      </c>
      <c r="O152" s="180">
        <f>ROUND(E152*N152,2)</f>
        <v>2.31</v>
      </c>
      <c r="P152" s="180">
        <v>0</v>
      </c>
      <c r="Q152" s="180">
        <f>ROUND(E152*P152,2)</f>
        <v>0</v>
      </c>
      <c r="R152" s="182" t="s">
        <v>674</v>
      </c>
      <c r="S152" s="182" t="s">
        <v>294</v>
      </c>
      <c r="T152" s="183" t="s">
        <v>294</v>
      </c>
      <c r="U152" s="159">
        <v>39.358370000000001</v>
      </c>
      <c r="V152" s="159">
        <f>ROUND(E152*U152,2)</f>
        <v>30.15</v>
      </c>
      <c r="W152" s="159"/>
      <c r="X152" s="159" t="s">
        <v>675</v>
      </c>
      <c r="Y152" s="159" t="s">
        <v>296</v>
      </c>
      <c r="Z152" s="148"/>
      <c r="AA152" s="148"/>
      <c r="AB152" s="148"/>
      <c r="AC152" s="148"/>
      <c r="AD152" s="148"/>
      <c r="AE152" s="148"/>
      <c r="AF152" s="148"/>
      <c r="AG152" s="148" t="s">
        <v>676</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
      <c r="A153" s="155"/>
      <c r="B153" s="156"/>
      <c r="C153" s="262" t="s">
        <v>681</v>
      </c>
      <c r="D153" s="263"/>
      <c r="E153" s="263"/>
      <c r="F153" s="263"/>
      <c r="G153" s="263"/>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299</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5" t="s">
        <v>3194</v>
      </c>
      <c r="D154" s="161"/>
      <c r="E154" s="162">
        <v>0.15187999999999999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5" t="s">
        <v>3195</v>
      </c>
      <c r="D155" s="161"/>
      <c r="E155" s="162">
        <v>0.61424999999999996</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x14ac:dyDescent="0.2">
      <c r="A156" s="170" t="s">
        <v>288</v>
      </c>
      <c r="B156" s="171" t="s">
        <v>146</v>
      </c>
      <c r="C156" s="193" t="s">
        <v>147</v>
      </c>
      <c r="D156" s="172"/>
      <c r="E156" s="173"/>
      <c r="F156" s="174"/>
      <c r="G156" s="174">
        <f>SUMIF(AG157:AG160,"&lt;&gt;NOR",G157:G160)</f>
        <v>0</v>
      </c>
      <c r="H156" s="174"/>
      <c r="I156" s="174">
        <f>SUM(I157:I160)</f>
        <v>0</v>
      </c>
      <c r="J156" s="174"/>
      <c r="K156" s="174">
        <f>SUM(K157:K160)</f>
        <v>0</v>
      </c>
      <c r="L156" s="174"/>
      <c r="M156" s="174">
        <f>SUM(M157:M160)</f>
        <v>0</v>
      </c>
      <c r="N156" s="173"/>
      <c r="O156" s="173">
        <f>SUM(O157:O160)</f>
        <v>1.35</v>
      </c>
      <c r="P156" s="173"/>
      <c r="Q156" s="173">
        <f>SUM(Q157:Q160)</f>
        <v>0</v>
      </c>
      <c r="R156" s="174"/>
      <c r="S156" s="174"/>
      <c r="T156" s="175"/>
      <c r="U156" s="169"/>
      <c r="V156" s="169">
        <f>SUM(V157:V160)</f>
        <v>0.09</v>
      </c>
      <c r="W156" s="169"/>
      <c r="X156" s="169"/>
      <c r="Y156" s="169"/>
      <c r="AG156" t="s">
        <v>289</v>
      </c>
    </row>
    <row r="157" spans="1:60" outlineLevel="1" x14ac:dyDescent="0.2">
      <c r="A157" s="177">
        <v>39</v>
      </c>
      <c r="B157" s="178" t="s">
        <v>3196</v>
      </c>
      <c r="C157" s="194" t="s">
        <v>3197</v>
      </c>
      <c r="D157" s="179" t="s">
        <v>310</v>
      </c>
      <c r="E157" s="180">
        <v>3.15</v>
      </c>
      <c r="F157" s="181"/>
      <c r="G157" s="182">
        <f>ROUND(E157*F157,2)</f>
        <v>0</v>
      </c>
      <c r="H157" s="181"/>
      <c r="I157" s="182">
        <f>ROUND(E157*H157,2)</f>
        <v>0</v>
      </c>
      <c r="J157" s="181"/>
      <c r="K157" s="182">
        <f>ROUND(E157*J157,2)</f>
        <v>0</v>
      </c>
      <c r="L157" s="182">
        <v>21</v>
      </c>
      <c r="M157" s="182">
        <f>G157*(1+L157/100)</f>
        <v>0</v>
      </c>
      <c r="N157" s="180">
        <v>0.43</v>
      </c>
      <c r="O157" s="180">
        <f>ROUND(E157*N157,2)</f>
        <v>1.35</v>
      </c>
      <c r="P157" s="180">
        <v>0</v>
      </c>
      <c r="Q157" s="180">
        <f>ROUND(E157*P157,2)</f>
        <v>0</v>
      </c>
      <c r="R157" s="182" t="s">
        <v>311</v>
      </c>
      <c r="S157" s="182" t="s">
        <v>294</v>
      </c>
      <c r="T157" s="183" t="s">
        <v>294</v>
      </c>
      <c r="U157" s="159">
        <v>2.8000000000000001E-2</v>
      </c>
      <c r="V157" s="159">
        <f>ROUND(E157*U157,2)</f>
        <v>0.09</v>
      </c>
      <c r="W157" s="159"/>
      <c r="X157" s="159" t="s">
        <v>295</v>
      </c>
      <c r="Y157" s="159" t="s">
        <v>296</v>
      </c>
      <c r="Z157" s="148"/>
      <c r="AA157" s="148"/>
      <c r="AB157" s="148"/>
      <c r="AC157" s="148"/>
      <c r="AD157" s="148"/>
      <c r="AE157" s="148"/>
      <c r="AF157" s="148"/>
      <c r="AG157" s="148" t="s">
        <v>297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
      <c r="A158" s="155"/>
      <c r="B158" s="156"/>
      <c r="C158" s="262" t="s">
        <v>3198</v>
      </c>
      <c r="D158" s="263"/>
      <c r="E158" s="263"/>
      <c r="F158" s="263"/>
      <c r="G158" s="263"/>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299</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
      <c r="A159" s="155"/>
      <c r="B159" s="156"/>
      <c r="C159" s="264" t="s">
        <v>3198</v>
      </c>
      <c r="D159" s="265"/>
      <c r="E159" s="265"/>
      <c r="F159" s="265"/>
      <c r="G159" s="265"/>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
      <c r="A160" s="155"/>
      <c r="B160" s="156"/>
      <c r="C160" s="195" t="s">
        <v>3199</v>
      </c>
      <c r="D160" s="161"/>
      <c r="E160" s="162">
        <v>3.15</v>
      </c>
      <c r="F160" s="159"/>
      <c r="G160" s="159"/>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314</v>
      </c>
      <c r="AH160" s="148">
        <v>0</v>
      </c>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x14ac:dyDescent="0.2">
      <c r="A161" s="170" t="s">
        <v>288</v>
      </c>
      <c r="B161" s="171" t="s">
        <v>148</v>
      </c>
      <c r="C161" s="193" t="s">
        <v>149</v>
      </c>
      <c r="D161" s="172"/>
      <c r="E161" s="173"/>
      <c r="F161" s="174"/>
      <c r="G161" s="174">
        <f>SUMIF(AG162:AG167,"&lt;&gt;NOR",G162:G167)</f>
        <v>0</v>
      </c>
      <c r="H161" s="174"/>
      <c r="I161" s="174">
        <f>SUM(I162:I167)</f>
        <v>0</v>
      </c>
      <c r="J161" s="174"/>
      <c r="K161" s="174">
        <f>SUM(K162:K167)</f>
        <v>0</v>
      </c>
      <c r="L161" s="174"/>
      <c r="M161" s="174">
        <f>SUM(M162:M167)</f>
        <v>0</v>
      </c>
      <c r="N161" s="173"/>
      <c r="O161" s="173">
        <f>SUM(O162:O167)</f>
        <v>0.53</v>
      </c>
      <c r="P161" s="173"/>
      <c r="Q161" s="173">
        <f>SUM(Q162:Q167)</f>
        <v>0</v>
      </c>
      <c r="R161" s="174"/>
      <c r="S161" s="174"/>
      <c r="T161" s="175"/>
      <c r="U161" s="169"/>
      <c r="V161" s="169">
        <f>SUM(V162:V167)</f>
        <v>49.35</v>
      </c>
      <c r="W161" s="169"/>
      <c r="X161" s="169"/>
      <c r="Y161" s="169"/>
      <c r="AG161" t="s">
        <v>289</v>
      </c>
    </row>
    <row r="162" spans="1:60" ht="22.5" outlineLevel="1" x14ac:dyDescent="0.2">
      <c r="A162" s="177">
        <v>40</v>
      </c>
      <c r="B162" s="178" t="s">
        <v>3200</v>
      </c>
      <c r="C162" s="194" t="s">
        <v>3201</v>
      </c>
      <c r="D162" s="179" t="s">
        <v>310</v>
      </c>
      <c r="E162" s="180">
        <v>220.3065</v>
      </c>
      <c r="F162" s="181"/>
      <c r="G162" s="182">
        <f>ROUND(E162*F162,2)</f>
        <v>0</v>
      </c>
      <c r="H162" s="181"/>
      <c r="I162" s="182">
        <f>ROUND(E162*H162,2)</f>
        <v>0</v>
      </c>
      <c r="J162" s="181"/>
      <c r="K162" s="182">
        <f>ROUND(E162*J162,2)</f>
        <v>0</v>
      </c>
      <c r="L162" s="182">
        <v>21</v>
      </c>
      <c r="M162" s="182">
        <f>G162*(1+L162/100)</f>
        <v>0</v>
      </c>
      <c r="N162" s="180">
        <v>2.4199999999999998E-3</v>
      </c>
      <c r="O162" s="180">
        <f>ROUND(E162*N162,2)</f>
        <v>0.53</v>
      </c>
      <c r="P162" s="180">
        <v>0</v>
      </c>
      <c r="Q162" s="180">
        <f>ROUND(E162*P162,2)</f>
        <v>0</v>
      </c>
      <c r="R162" s="182" t="s">
        <v>410</v>
      </c>
      <c r="S162" s="182" t="s">
        <v>294</v>
      </c>
      <c r="T162" s="183" t="s">
        <v>294</v>
      </c>
      <c r="U162" s="159">
        <v>0.22400999999999999</v>
      </c>
      <c r="V162" s="159">
        <f>ROUND(E162*U162,2)</f>
        <v>49.35</v>
      </c>
      <c r="W162" s="159"/>
      <c r="X162" s="159" t="s">
        <v>295</v>
      </c>
      <c r="Y162" s="159" t="s">
        <v>296</v>
      </c>
      <c r="Z162" s="148"/>
      <c r="AA162" s="148"/>
      <c r="AB162" s="148"/>
      <c r="AC162" s="148"/>
      <c r="AD162" s="148"/>
      <c r="AE162" s="148"/>
      <c r="AF162" s="148"/>
      <c r="AG162" s="148" t="s">
        <v>297</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262" t="s">
        <v>706</v>
      </c>
      <c r="D163" s="263"/>
      <c r="E163" s="263"/>
      <c r="F163" s="263"/>
      <c r="G163" s="263"/>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299</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
      <c r="A164" s="155"/>
      <c r="B164" s="156"/>
      <c r="C164" s="264" t="s">
        <v>706</v>
      </c>
      <c r="D164" s="265"/>
      <c r="E164" s="265"/>
      <c r="F164" s="265"/>
      <c r="G164" s="265"/>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
      <c r="A165" s="155"/>
      <c r="B165" s="156"/>
      <c r="C165" s="195" t="s">
        <v>3202</v>
      </c>
      <c r="D165" s="161"/>
      <c r="E165" s="162">
        <v>206.01900000000001</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314</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
      <c r="A166" s="155"/>
      <c r="B166" s="156"/>
      <c r="C166" s="195" t="s">
        <v>3203</v>
      </c>
      <c r="D166" s="161"/>
      <c r="E166" s="162">
        <v>8.5875000000000004</v>
      </c>
      <c r="F166" s="159"/>
      <c r="G166" s="159"/>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314</v>
      </c>
      <c r="AH166" s="148">
        <v>0</v>
      </c>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
      <c r="A167" s="155"/>
      <c r="B167" s="156"/>
      <c r="C167" s="195" t="s">
        <v>3204</v>
      </c>
      <c r="D167" s="161"/>
      <c r="E167" s="162">
        <v>5.7</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314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170" t="s">
        <v>288</v>
      </c>
      <c r="B168" s="171" t="s">
        <v>150</v>
      </c>
      <c r="C168" s="193" t="s">
        <v>151</v>
      </c>
      <c r="D168" s="172"/>
      <c r="E168" s="173"/>
      <c r="F168" s="174"/>
      <c r="G168" s="174">
        <f>SUMIF(AG169:AG210,"&lt;&gt;NOR",G169:G210)</f>
        <v>0</v>
      </c>
      <c r="H168" s="174"/>
      <c r="I168" s="174">
        <f>SUM(I169:I210)</f>
        <v>0</v>
      </c>
      <c r="J168" s="174"/>
      <c r="K168" s="174">
        <f>SUM(K169:K210)</f>
        <v>0</v>
      </c>
      <c r="L168" s="174"/>
      <c r="M168" s="174">
        <f>SUM(M169:M210)</f>
        <v>0</v>
      </c>
      <c r="N168" s="173"/>
      <c r="O168" s="173">
        <f>SUM(O169:O210)</f>
        <v>29.36</v>
      </c>
      <c r="P168" s="173"/>
      <c r="Q168" s="173">
        <f>SUM(Q169:Q210)</f>
        <v>0</v>
      </c>
      <c r="R168" s="174"/>
      <c r="S168" s="174"/>
      <c r="T168" s="175"/>
      <c r="U168" s="169"/>
      <c r="V168" s="169">
        <f>SUM(V169:V210)</f>
        <v>616.46</v>
      </c>
      <c r="W168" s="169"/>
      <c r="X168" s="169"/>
      <c r="Y168" s="169"/>
      <c r="AG168" t="s">
        <v>289</v>
      </c>
    </row>
    <row r="169" spans="1:60" ht="22.5" outlineLevel="1" x14ac:dyDescent="0.2">
      <c r="A169" s="177">
        <v>41</v>
      </c>
      <c r="B169" s="178" t="s">
        <v>704</v>
      </c>
      <c r="C169" s="194" t="s">
        <v>705</v>
      </c>
      <c r="D169" s="179" t="s">
        <v>310</v>
      </c>
      <c r="E169" s="180">
        <v>198.54</v>
      </c>
      <c r="F169" s="181"/>
      <c r="G169" s="182">
        <f>ROUND(E169*F169,2)</f>
        <v>0</v>
      </c>
      <c r="H169" s="181"/>
      <c r="I169" s="182">
        <f>ROUND(E169*H169,2)</f>
        <v>0</v>
      </c>
      <c r="J169" s="181"/>
      <c r="K169" s="182">
        <f>ROUND(E169*J169,2)</f>
        <v>0</v>
      </c>
      <c r="L169" s="182">
        <v>21</v>
      </c>
      <c r="M169" s="182">
        <f>G169*(1+L169/100)</f>
        <v>0</v>
      </c>
      <c r="N169" s="180">
        <v>2.9999999999999997E-4</v>
      </c>
      <c r="O169" s="180">
        <f>ROUND(E169*N169,2)</f>
        <v>0.06</v>
      </c>
      <c r="P169" s="180">
        <v>0</v>
      </c>
      <c r="Q169" s="180">
        <f>ROUND(E169*P169,2)</f>
        <v>0</v>
      </c>
      <c r="R169" s="182" t="s">
        <v>410</v>
      </c>
      <c r="S169" s="182" t="s">
        <v>294</v>
      </c>
      <c r="T169" s="183" t="s">
        <v>294</v>
      </c>
      <c r="U169" s="159">
        <v>8.8999999999999996E-2</v>
      </c>
      <c r="V169" s="159">
        <f>ROUND(E169*U169,2)</f>
        <v>17.670000000000002</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262" t="s">
        <v>706</v>
      </c>
      <c r="D170" s="263"/>
      <c r="E170" s="263"/>
      <c r="F170" s="263"/>
      <c r="G170" s="263"/>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264" t="s">
        <v>706</v>
      </c>
      <c r="D171" s="265"/>
      <c r="E171" s="265"/>
      <c r="F171" s="265"/>
      <c r="G171" s="265"/>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300</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2.5" outlineLevel="1" x14ac:dyDescent="0.2">
      <c r="A172" s="177">
        <v>42</v>
      </c>
      <c r="B172" s="178" t="s">
        <v>3205</v>
      </c>
      <c r="C172" s="194" t="s">
        <v>3206</v>
      </c>
      <c r="D172" s="179" t="s">
        <v>310</v>
      </c>
      <c r="E172" s="180">
        <v>154.3485</v>
      </c>
      <c r="F172" s="181"/>
      <c r="G172" s="182">
        <f>ROUND(E172*F172,2)</f>
        <v>0</v>
      </c>
      <c r="H172" s="181"/>
      <c r="I172" s="182">
        <f>ROUND(E172*H172,2)</f>
        <v>0</v>
      </c>
      <c r="J172" s="181"/>
      <c r="K172" s="182">
        <f>ROUND(E172*J172,2)</f>
        <v>0</v>
      </c>
      <c r="L172" s="182">
        <v>21</v>
      </c>
      <c r="M172" s="182">
        <f>G172*(1+L172/100)</f>
        <v>0</v>
      </c>
      <c r="N172" s="180">
        <v>2.9999999999999997E-4</v>
      </c>
      <c r="O172" s="180">
        <f>ROUND(E172*N172,2)</f>
        <v>0.05</v>
      </c>
      <c r="P172" s="180">
        <v>0</v>
      </c>
      <c r="Q172" s="180">
        <f>ROUND(E172*P172,2)</f>
        <v>0</v>
      </c>
      <c r="R172" s="182" t="s">
        <v>410</v>
      </c>
      <c r="S172" s="182" t="s">
        <v>294</v>
      </c>
      <c r="T172" s="183" t="s">
        <v>294</v>
      </c>
      <c r="U172" s="159">
        <v>7.0000000000000007E-2</v>
      </c>
      <c r="V172" s="159">
        <f>ROUND(E172*U172,2)</f>
        <v>10.8</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
      <c r="A173" s="155"/>
      <c r="B173" s="156"/>
      <c r="C173" s="262" t="s">
        <v>706</v>
      </c>
      <c r="D173" s="263"/>
      <c r="E173" s="263"/>
      <c r="F173" s="263"/>
      <c r="G173" s="263"/>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
      <c r="A174" s="155"/>
      <c r="B174" s="156"/>
      <c r="C174" s="195" t="s">
        <v>3207</v>
      </c>
      <c r="D174" s="161"/>
      <c r="E174" s="162">
        <v>30.53</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314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5" t="s">
        <v>3208</v>
      </c>
      <c r="D175" s="161"/>
      <c r="E175" s="162">
        <v>20.65</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5" t="s">
        <v>3209</v>
      </c>
      <c r="D176" s="161"/>
      <c r="E176" s="162">
        <v>36.21</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5" t="s">
        <v>3210</v>
      </c>
      <c r="D177" s="161"/>
      <c r="E177" s="162">
        <v>13.11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5" t="s">
        <v>3211</v>
      </c>
      <c r="D178" s="161"/>
      <c r="E178" s="162">
        <v>33.15</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5" t="s">
        <v>3212</v>
      </c>
      <c r="D179" s="161"/>
      <c r="E179" s="162">
        <v>3.9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195" t="s">
        <v>3213</v>
      </c>
      <c r="D180" s="161"/>
      <c r="E180" s="162">
        <v>6.9</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
      <c r="A181" s="155"/>
      <c r="B181" s="156"/>
      <c r="C181" s="195" t="s">
        <v>3214</v>
      </c>
      <c r="D181" s="161"/>
      <c r="E181" s="162">
        <v>4.5</v>
      </c>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314</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5" t="s">
        <v>3215</v>
      </c>
      <c r="D182" s="161"/>
      <c r="E182" s="162">
        <v>5.4</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
      <c r="A183" s="177">
        <v>43</v>
      </c>
      <c r="B183" s="178" t="s">
        <v>709</v>
      </c>
      <c r="C183" s="194" t="s">
        <v>710</v>
      </c>
      <c r="D183" s="179" t="s">
        <v>310</v>
      </c>
      <c r="E183" s="180">
        <v>32.450000000000003</v>
      </c>
      <c r="F183" s="181"/>
      <c r="G183" s="182">
        <f>ROUND(E183*F183,2)</f>
        <v>0</v>
      </c>
      <c r="H183" s="181"/>
      <c r="I183" s="182">
        <f>ROUND(E183*H183,2)</f>
        <v>0</v>
      </c>
      <c r="J183" s="181"/>
      <c r="K183" s="182">
        <f>ROUND(E183*J183,2)</f>
        <v>0</v>
      </c>
      <c r="L183" s="182">
        <v>21</v>
      </c>
      <c r="M183" s="182">
        <f>G183*(1+L183/100)</f>
        <v>0</v>
      </c>
      <c r="N183" s="180">
        <v>4.0000000000000003E-5</v>
      </c>
      <c r="O183" s="180">
        <f>ROUND(E183*N183,2)</f>
        <v>0</v>
      </c>
      <c r="P183" s="180">
        <v>0</v>
      </c>
      <c r="Q183" s="180">
        <f>ROUND(E183*P183,2)</f>
        <v>0</v>
      </c>
      <c r="R183" s="182" t="s">
        <v>410</v>
      </c>
      <c r="S183" s="182" t="s">
        <v>294</v>
      </c>
      <c r="T183" s="183" t="s">
        <v>294</v>
      </c>
      <c r="U183" s="159">
        <v>7.8E-2</v>
      </c>
      <c r="V183" s="159">
        <f>ROUND(E183*U183,2)</f>
        <v>2.5299999999999998</v>
      </c>
      <c r="W183" s="159"/>
      <c r="X183" s="159" t="s">
        <v>295</v>
      </c>
      <c r="Y183" s="159" t="s">
        <v>296</v>
      </c>
      <c r="Z183" s="148"/>
      <c r="AA183" s="148"/>
      <c r="AB183" s="148"/>
      <c r="AC183" s="148"/>
      <c r="AD183" s="148"/>
      <c r="AE183" s="148"/>
      <c r="AF183" s="148"/>
      <c r="AG183" s="148" t="s">
        <v>297</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2.5" outlineLevel="2" x14ac:dyDescent="0.2">
      <c r="A184" s="155"/>
      <c r="B184" s="156"/>
      <c r="C184" s="262" t="s">
        <v>711</v>
      </c>
      <c r="D184" s="263"/>
      <c r="E184" s="263"/>
      <c r="F184" s="263"/>
      <c r="G184" s="263"/>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299</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84" t="str">
        <f>C184</f>
        <v>které se zřizují před úpravami povrchu, a obalení osazených dveřních zárubní před znečištěním při úpravách povrchu nástřikem plastických maltovin včetně pozdějšího odkrytí,</v>
      </c>
      <c r="BB184" s="148"/>
      <c r="BC184" s="148"/>
      <c r="BD184" s="148"/>
      <c r="BE184" s="148"/>
      <c r="BF184" s="148"/>
      <c r="BG184" s="148"/>
      <c r="BH184" s="148"/>
    </row>
    <row r="185" spans="1:60" ht="22.5" outlineLevel="2" x14ac:dyDescent="0.2">
      <c r="A185" s="155"/>
      <c r="B185" s="156"/>
      <c r="C185" s="264" t="s">
        <v>711</v>
      </c>
      <c r="D185" s="265"/>
      <c r="E185" s="265"/>
      <c r="F185" s="265"/>
      <c r="G185" s="265"/>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84" t="str">
        <f>C185</f>
        <v>které se zřizují před úpravami povrchu, a obalení osazených dveřních zárubní před znečištěním při úpravách povrchu nástřikem plastických maltovin včetně pozdějšího odkrytí,</v>
      </c>
      <c r="BB185" s="148"/>
      <c r="BC185" s="148"/>
      <c r="BD185" s="148"/>
      <c r="BE185" s="148"/>
      <c r="BF185" s="148"/>
      <c r="BG185" s="148"/>
      <c r="BH185" s="148"/>
    </row>
    <row r="186" spans="1:60" outlineLevel="2" x14ac:dyDescent="0.2">
      <c r="A186" s="155"/>
      <c r="B186" s="156"/>
      <c r="C186" s="195" t="s">
        <v>3216</v>
      </c>
      <c r="D186" s="161"/>
      <c r="E186" s="162">
        <v>5.95</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195" t="s">
        <v>3217</v>
      </c>
      <c r="D187" s="161"/>
      <c r="E187" s="162">
        <v>9.49</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
      <c r="A188" s="155"/>
      <c r="B188" s="156"/>
      <c r="C188" s="195" t="s">
        <v>716</v>
      </c>
      <c r="D188" s="161"/>
      <c r="E188" s="162">
        <v>2.85</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314</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
      <c r="A189" s="155"/>
      <c r="B189" s="156"/>
      <c r="C189" s="195" t="s">
        <v>3218</v>
      </c>
      <c r="D189" s="161"/>
      <c r="E189" s="162">
        <v>2.4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314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3" x14ac:dyDescent="0.2">
      <c r="A190" s="155"/>
      <c r="B190" s="156"/>
      <c r="C190" s="195" t="s">
        <v>3219</v>
      </c>
      <c r="D190" s="161"/>
      <c r="E190" s="162">
        <v>5.36</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314</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3" x14ac:dyDescent="0.2">
      <c r="A191" s="155"/>
      <c r="B191" s="156"/>
      <c r="C191" s="195" t="s">
        <v>3220</v>
      </c>
      <c r="D191" s="161"/>
      <c r="E191" s="162">
        <v>6.4</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
      <c r="A192" s="177">
        <v>44</v>
      </c>
      <c r="B192" s="178" t="s">
        <v>3221</v>
      </c>
      <c r="C192" s="194" t="s">
        <v>3222</v>
      </c>
      <c r="D192" s="179" t="s">
        <v>310</v>
      </c>
      <c r="E192" s="180">
        <v>198.54</v>
      </c>
      <c r="F192" s="181"/>
      <c r="G192" s="182">
        <f>ROUND(E192*F192,2)</f>
        <v>0</v>
      </c>
      <c r="H192" s="181"/>
      <c r="I192" s="182">
        <f>ROUND(E192*H192,2)</f>
        <v>0</v>
      </c>
      <c r="J192" s="181"/>
      <c r="K192" s="182">
        <f>ROUND(E192*J192,2)</f>
        <v>0</v>
      </c>
      <c r="L192" s="182">
        <v>21</v>
      </c>
      <c r="M192" s="182">
        <f>G192*(1+L192/100)</f>
        <v>0</v>
      </c>
      <c r="N192" s="180">
        <v>4.0500000000000001E-2</v>
      </c>
      <c r="O192" s="180">
        <f>ROUND(E192*N192,2)</f>
        <v>8.0399999999999991</v>
      </c>
      <c r="P192" s="180">
        <v>0</v>
      </c>
      <c r="Q192" s="180">
        <f>ROUND(E192*P192,2)</f>
        <v>0</v>
      </c>
      <c r="R192" s="182" t="s">
        <v>410</v>
      </c>
      <c r="S192" s="182" t="s">
        <v>294</v>
      </c>
      <c r="T192" s="183" t="s">
        <v>294</v>
      </c>
      <c r="U192" s="159">
        <v>1.0973999999999999</v>
      </c>
      <c r="V192" s="159">
        <f>ROUND(E192*U192,2)</f>
        <v>217.88</v>
      </c>
      <c r="W192" s="159"/>
      <c r="X192" s="159" t="s">
        <v>295</v>
      </c>
      <c r="Y192" s="159" t="s">
        <v>296</v>
      </c>
      <c r="Z192" s="148"/>
      <c r="AA192" s="148"/>
      <c r="AB192" s="148"/>
      <c r="AC192" s="148"/>
      <c r="AD192" s="148"/>
      <c r="AE192" s="148"/>
      <c r="AF192" s="148"/>
      <c r="AG192" s="148" t="s">
        <v>297</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2" x14ac:dyDescent="0.2">
      <c r="A193" s="155"/>
      <c r="B193" s="156"/>
      <c r="C193" s="262" t="s">
        <v>3223</v>
      </c>
      <c r="D193" s="263"/>
      <c r="E193" s="263"/>
      <c r="F193" s="263"/>
      <c r="G193" s="263"/>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299</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264" t="s">
        <v>3223</v>
      </c>
      <c r="D194" s="265"/>
      <c r="E194" s="265"/>
      <c r="F194" s="265"/>
      <c r="G194" s="265"/>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300</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22.5" outlineLevel="1" x14ac:dyDescent="0.2">
      <c r="A195" s="177">
        <v>45</v>
      </c>
      <c r="B195" s="178" t="s">
        <v>727</v>
      </c>
      <c r="C195" s="194" t="s">
        <v>728</v>
      </c>
      <c r="D195" s="179" t="s">
        <v>310</v>
      </c>
      <c r="E195" s="180">
        <v>21.065999999999999</v>
      </c>
      <c r="F195" s="181"/>
      <c r="G195" s="182">
        <f>ROUND(E195*F195,2)</f>
        <v>0</v>
      </c>
      <c r="H195" s="181"/>
      <c r="I195" s="182">
        <f>ROUND(E195*H195,2)</f>
        <v>0</v>
      </c>
      <c r="J195" s="181"/>
      <c r="K195" s="182">
        <f>ROUND(E195*J195,2)</f>
        <v>0</v>
      </c>
      <c r="L195" s="182">
        <v>21</v>
      </c>
      <c r="M195" s="182">
        <f>G195*(1+L195/100)</f>
        <v>0</v>
      </c>
      <c r="N195" s="180">
        <v>3.9210000000000002E-2</v>
      </c>
      <c r="O195" s="180">
        <f>ROUND(E195*N195,2)</f>
        <v>0.83</v>
      </c>
      <c r="P195" s="180">
        <v>0</v>
      </c>
      <c r="Q195" s="180">
        <f>ROUND(E195*P195,2)</f>
        <v>0</v>
      </c>
      <c r="R195" s="182" t="s">
        <v>410</v>
      </c>
      <c r="S195" s="182" t="s">
        <v>294</v>
      </c>
      <c r="T195" s="183" t="s">
        <v>294</v>
      </c>
      <c r="U195" s="159">
        <v>0.39600000000000002</v>
      </c>
      <c r="V195" s="159">
        <f>ROUND(E195*U195,2)</f>
        <v>8.34</v>
      </c>
      <c r="W195" s="159"/>
      <c r="X195" s="159" t="s">
        <v>295</v>
      </c>
      <c r="Y195" s="159" t="s">
        <v>296</v>
      </c>
      <c r="Z195" s="148"/>
      <c r="AA195" s="148"/>
      <c r="AB195" s="148"/>
      <c r="AC195" s="148"/>
      <c r="AD195" s="148"/>
      <c r="AE195" s="148"/>
      <c r="AF195" s="148"/>
      <c r="AG195" s="148" t="s">
        <v>297</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
      <c r="A196" s="155"/>
      <c r="B196" s="156"/>
      <c r="C196" s="195" t="s">
        <v>729</v>
      </c>
      <c r="D196" s="161"/>
      <c r="E196" s="162"/>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314</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3" x14ac:dyDescent="0.2">
      <c r="A197" s="155"/>
      <c r="B197" s="156"/>
      <c r="C197" s="195" t="s">
        <v>3224</v>
      </c>
      <c r="D197" s="161"/>
      <c r="E197" s="162">
        <v>11.04</v>
      </c>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
      <c r="A198" s="155"/>
      <c r="B198" s="156"/>
      <c r="C198" s="195" t="s">
        <v>3225</v>
      </c>
      <c r="D198" s="161"/>
      <c r="E198" s="162">
        <v>10.02</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
      <c r="A199" s="177">
        <v>46</v>
      </c>
      <c r="B199" s="178" t="s">
        <v>746</v>
      </c>
      <c r="C199" s="194" t="s">
        <v>747</v>
      </c>
      <c r="D199" s="179" t="s">
        <v>310</v>
      </c>
      <c r="E199" s="180">
        <v>427.67200000000003</v>
      </c>
      <c r="F199" s="181"/>
      <c r="G199" s="182">
        <f>ROUND(E199*F199,2)</f>
        <v>0</v>
      </c>
      <c r="H199" s="181"/>
      <c r="I199" s="182">
        <f>ROUND(E199*H199,2)</f>
        <v>0</v>
      </c>
      <c r="J199" s="181"/>
      <c r="K199" s="182">
        <f>ROUND(E199*J199,2)</f>
        <v>0</v>
      </c>
      <c r="L199" s="182">
        <v>21</v>
      </c>
      <c r="M199" s="182">
        <f>G199*(1+L199/100)</f>
        <v>0</v>
      </c>
      <c r="N199" s="180">
        <v>4.7660000000000001E-2</v>
      </c>
      <c r="O199" s="180">
        <f>ROUND(E199*N199,2)</f>
        <v>20.38</v>
      </c>
      <c r="P199" s="180">
        <v>0</v>
      </c>
      <c r="Q199" s="180">
        <f>ROUND(E199*P199,2)</f>
        <v>0</v>
      </c>
      <c r="R199" s="182" t="s">
        <v>410</v>
      </c>
      <c r="S199" s="182" t="s">
        <v>294</v>
      </c>
      <c r="T199" s="183" t="s">
        <v>294</v>
      </c>
      <c r="U199" s="159">
        <v>0.84</v>
      </c>
      <c r="V199" s="159">
        <f>ROUND(E199*U199,2)</f>
        <v>359.24</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
      <c r="A200" s="155"/>
      <c r="B200" s="156"/>
      <c r="C200" s="195" t="s">
        <v>3226</v>
      </c>
      <c r="D200" s="161"/>
      <c r="E200" s="162">
        <v>12.6</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314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ht="22.5" outlineLevel="3" x14ac:dyDescent="0.2">
      <c r="A201" s="155"/>
      <c r="B201" s="156"/>
      <c r="C201" s="195" t="s">
        <v>3227</v>
      </c>
      <c r="D201" s="161"/>
      <c r="E201" s="162">
        <v>145.94999999999999</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
      <c r="A202" s="155"/>
      <c r="B202" s="156"/>
      <c r="C202" s="195" t="s">
        <v>3228</v>
      </c>
      <c r="D202" s="161"/>
      <c r="E202" s="162">
        <v>66.83</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314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3" x14ac:dyDescent="0.2">
      <c r="A203" s="155"/>
      <c r="B203" s="156"/>
      <c r="C203" s="195" t="s">
        <v>3229</v>
      </c>
      <c r="D203" s="161"/>
      <c r="E203" s="162">
        <v>69.75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314</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
      <c r="A204" s="155"/>
      <c r="B204" s="156"/>
      <c r="C204" s="195" t="s">
        <v>3230</v>
      </c>
      <c r="D204" s="161"/>
      <c r="E204" s="162">
        <v>33.46</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
      <c r="A205" s="155"/>
      <c r="B205" s="156"/>
      <c r="C205" s="195" t="s">
        <v>3231</v>
      </c>
      <c r="D205" s="161"/>
      <c r="E205" s="162">
        <v>21.99</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
      <c r="A206" s="155"/>
      <c r="B206" s="156"/>
      <c r="C206" s="195" t="s">
        <v>3232</v>
      </c>
      <c r="D206" s="161"/>
      <c r="E206" s="162">
        <v>25.63</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5" t="s">
        <v>3233</v>
      </c>
      <c r="D207" s="161"/>
      <c r="E207" s="162">
        <v>7</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314</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5" t="s">
        <v>3234</v>
      </c>
      <c r="D208" s="161"/>
      <c r="E208" s="162">
        <v>5.7</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5" t="s">
        <v>3235</v>
      </c>
      <c r="D209" s="161"/>
      <c r="E209" s="162">
        <v>16.690000000000001</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
      <c r="A210" s="155"/>
      <c r="B210" s="156"/>
      <c r="C210" s="195" t="s">
        <v>3236</v>
      </c>
      <c r="D210" s="161"/>
      <c r="E210" s="162">
        <v>22.06</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x14ac:dyDescent="0.2">
      <c r="A211" s="170" t="s">
        <v>288</v>
      </c>
      <c r="B211" s="171" t="s">
        <v>152</v>
      </c>
      <c r="C211" s="193" t="s">
        <v>153</v>
      </c>
      <c r="D211" s="172"/>
      <c r="E211" s="173"/>
      <c r="F211" s="174"/>
      <c r="G211" s="174">
        <f>SUMIF(AG212:AG299,"&lt;&gt;NOR",G212:G299)</f>
        <v>0</v>
      </c>
      <c r="H211" s="174"/>
      <c r="I211" s="174">
        <f>SUM(I212:I299)</f>
        <v>0</v>
      </c>
      <c r="J211" s="174"/>
      <c r="K211" s="174">
        <f>SUM(K212:K299)</f>
        <v>0</v>
      </c>
      <c r="L211" s="174"/>
      <c r="M211" s="174">
        <f>SUM(M212:M299)</f>
        <v>0</v>
      </c>
      <c r="N211" s="173"/>
      <c r="O211" s="173">
        <f>SUM(O212:O299)</f>
        <v>5.169999999999999</v>
      </c>
      <c r="P211" s="173"/>
      <c r="Q211" s="173">
        <f>SUM(Q212:Q299)</f>
        <v>0</v>
      </c>
      <c r="R211" s="174"/>
      <c r="S211" s="174"/>
      <c r="T211" s="175"/>
      <c r="U211" s="169"/>
      <c r="V211" s="169">
        <f>SUM(V212:V299)</f>
        <v>313.79000000000008</v>
      </c>
      <c r="W211" s="169"/>
      <c r="X211" s="169"/>
      <c r="Y211" s="169"/>
      <c r="AG211" t="s">
        <v>289</v>
      </c>
    </row>
    <row r="212" spans="1:60" ht="22.5" outlineLevel="1" x14ac:dyDescent="0.2">
      <c r="A212" s="177">
        <v>47</v>
      </c>
      <c r="B212" s="178" t="s">
        <v>806</v>
      </c>
      <c r="C212" s="194" t="s">
        <v>807</v>
      </c>
      <c r="D212" s="179" t="s">
        <v>310</v>
      </c>
      <c r="E212" s="180">
        <v>239.47</v>
      </c>
      <c r="F212" s="181"/>
      <c r="G212" s="182">
        <f>ROUND(E212*F212,2)</f>
        <v>0</v>
      </c>
      <c r="H212" s="181"/>
      <c r="I212" s="182">
        <f>ROUND(E212*H212,2)</f>
        <v>0</v>
      </c>
      <c r="J212" s="181"/>
      <c r="K212" s="182">
        <f>ROUND(E212*J212,2)</f>
        <v>0</v>
      </c>
      <c r="L212" s="182">
        <v>21</v>
      </c>
      <c r="M212" s="182">
        <f>G212*(1+L212/100)</f>
        <v>0</v>
      </c>
      <c r="N212" s="180">
        <v>3.2000000000000003E-4</v>
      </c>
      <c r="O212" s="180">
        <f>ROUND(E212*N212,2)</f>
        <v>0.08</v>
      </c>
      <c r="P212" s="180">
        <v>0</v>
      </c>
      <c r="Q212" s="180">
        <f>ROUND(E212*P212,2)</f>
        <v>0</v>
      </c>
      <c r="R212" s="182" t="s">
        <v>410</v>
      </c>
      <c r="S212" s="182" t="s">
        <v>294</v>
      </c>
      <c r="T212" s="183" t="s">
        <v>294</v>
      </c>
      <c r="U212" s="159">
        <v>7.0000000000000007E-2</v>
      </c>
      <c r="V212" s="159">
        <f>ROUND(E212*U212,2)</f>
        <v>16.760000000000002</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
      <c r="A213" s="155"/>
      <c r="B213" s="156"/>
      <c r="C213" s="262" t="s">
        <v>706</v>
      </c>
      <c r="D213" s="263"/>
      <c r="E213" s="263"/>
      <c r="F213" s="263"/>
      <c r="G213" s="263"/>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299</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
      <c r="A214" s="155"/>
      <c r="B214" s="156"/>
      <c r="C214" s="195" t="s">
        <v>3237</v>
      </c>
      <c r="D214" s="161"/>
      <c r="E214" s="162">
        <v>74.83</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5" t="s">
        <v>3238</v>
      </c>
      <c r="D215" s="161"/>
      <c r="E215" s="162">
        <v>61.23</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5" t="s">
        <v>3239</v>
      </c>
      <c r="D216" s="161"/>
      <c r="E216" s="162">
        <v>74.83</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5" t="s">
        <v>3240</v>
      </c>
      <c r="D217" s="161"/>
      <c r="E217" s="162">
        <v>61.03</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5" t="s">
        <v>3241</v>
      </c>
      <c r="D218" s="161"/>
      <c r="E218" s="162">
        <v>-32.450000000000003</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
      <c r="A219" s="177">
        <v>48</v>
      </c>
      <c r="B219" s="178" t="s">
        <v>814</v>
      </c>
      <c r="C219" s="194" t="s">
        <v>815</v>
      </c>
      <c r="D219" s="179" t="s">
        <v>310</v>
      </c>
      <c r="E219" s="180">
        <v>32.450000000000003</v>
      </c>
      <c r="F219" s="181"/>
      <c r="G219" s="182">
        <f>ROUND(E219*F219,2)</f>
        <v>0</v>
      </c>
      <c r="H219" s="181"/>
      <c r="I219" s="182">
        <f>ROUND(E219*H219,2)</f>
        <v>0</v>
      </c>
      <c r="J219" s="181"/>
      <c r="K219" s="182">
        <f>ROUND(E219*J219,2)</f>
        <v>0</v>
      </c>
      <c r="L219" s="182">
        <v>21</v>
      </c>
      <c r="M219" s="182">
        <f>G219*(1+L219/100)</f>
        <v>0</v>
      </c>
      <c r="N219" s="180">
        <v>4.0000000000000003E-5</v>
      </c>
      <c r="O219" s="180">
        <f>ROUND(E219*N219,2)</f>
        <v>0</v>
      </c>
      <c r="P219" s="180">
        <v>0</v>
      </c>
      <c r="Q219" s="180">
        <f>ROUND(E219*P219,2)</f>
        <v>0</v>
      </c>
      <c r="R219" s="182" t="s">
        <v>410</v>
      </c>
      <c r="S219" s="182" t="s">
        <v>294</v>
      </c>
      <c r="T219" s="183" t="s">
        <v>294</v>
      </c>
      <c r="U219" s="159">
        <v>7.8E-2</v>
      </c>
      <c r="V219" s="159">
        <f>ROUND(E219*U219,2)</f>
        <v>2.5299999999999998</v>
      </c>
      <c r="W219" s="159"/>
      <c r="X219" s="159" t="s">
        <v>295</v>
      </c>
      <c r="Y219" s="159" t="s">
        <v>296</v>
      </c>
      <c r="Z219" s="148"/>
      <c r="AA219" s="148"/>
      <c r="AB219" s="148"/>
      <c r="AC219" s="148"/>
      <c r="AD219" s="148"/>
      <c r="AE219" s="148"/>
      <c r="AF219" s="148"/>
      <c r="AG219" s="148" t="s">
        <v>297</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ht="22.5" outlineLevel="2" x14ac:dyDescent="0.2">
      <c r="A220" s="155"/>
      <c r="B220" s="156"/>
      <c r="C220" s="262" t="s">
        <v>816</v>
      </c>
      <c r="D220" s="263"/>
      <c r="E220" s="263"/>
      <c r="F220" s="263"/>
      <c r="G220" s="263"/>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299</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84" t="str">
        <f>C220</f>
        <v>s rámy a zárubněmi, zábradlí, předmětů oplechování apod., které se zřizují ještě před úpravami povrchu, před jejich znečištěním při úpravách povrchu nástřikem plastických (lepivých) maltovin</v>
      </c>
      <c r="BB220" s="148"/>
      <c r="BC220" s="148"/>
      <c r="BD220" s="148"/>
      <c r="BE220" s="148"/>
      <c r="BF220" s="148"/>
      <c r="BG220" s="148"/>
      <c r="BH220" s="148"/>
    </row>
    <row r="221" spans="1:60" ht="22.5" outlineLevel="2" x14ac:dyDescent="0.2">
      <c r="A221" s="155"/>
      <c r="B221" s="156"/>
      <c r="C221" s="264" t="s">
        <v>816</v>
      </c>
      <c r="D221" s="265"/>
      <c r="E221" s="265"/>
      <c r="F221" s="265"/>
      <c r="G221" s="265"/>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300</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84" t="str">
        <f>C221</f>
        <v>s rámy a zárubněmi, zábradlí, předmětů oplechování apod., které se zřizují ještě před úpravami povrchu, před jejich znečištěním při úpravách povrchu nástřikem plastických (lepivých) maltovin</v>
      </c>
      <c r="BB221" s="148"/>
      <c r="BC221" s="148"/>
      <c r="BD221" s="148"/>
      <c r="BE221" s="148"/>
      <c r="BF221" s="148"/>
      <c r="BG221" s="148"/>
      <c r="BH221" s="148"/>
    </row>
    <row r="222" spans="1:60" outlineLevel="2" x14ac:dyDescent="0.2">
      <c r="A222" s="155"/>
      <c r="B222" s="156"/>
      <c r="C222" s="195" t="s">
        <v>3216</v>
      </c>
      <c r="D222" s="161"/>
      <c r="E222" s="162">
        <v>5.95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5" t="s">
        <v>3217</v>
      </c>
      <c r="D223" s="161"/>
      <c r="E223" s="162">
        <v>9.49</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314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5" t="s">
        <v>716</v>
      </c>
      <c r="D224" s="161"/>
      <c r="E224" s="162">
        <v>2.85</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5" t="s">
        <v>3218</v>
      </c>
      <c r="D225" s="161"/>
      <c r="E225" s="162">
        <v>2.4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5" t="s">
        <v>3219</v>
      </c>
      <c r="D226" s="161"/>
      <c r="E226" s="162">
        <v>5.36</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5" t="s">
        <v>3220</v>
      </c>
      <c r="D227" s="161"/>
      <c r="E227" s="162">
        <v>6.4</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314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
      <c r="A228" s="177">
        <v>49</v>
      </c>
      <c r="B228" s="178" t="s">
        <v>817</v>
      </c>
      <c r="C228" s="194" t="s">
        <v>818</v>
      </c>
      <c r="D228" s="179" t="s">
        <v>310</v>
      </c>
      <c r="E228" s="180">
        <v>52.98</v>
      </c>
      <c r="F228" s="181"/>
      <c r="G228" s="182">
        <f>ROUND(E228*F228,2)</f>
        <v>0</v>
      </c>
      <c r="H228" s="181"/>
      <c r="I228" s="182">
        <f>ROUND(E228*H228,2)</f>
        <v>0</v>
      </c>
      <c r="J228" s="181"/>
      <c r="K228" s="182">
        <f>ROUND(E228*J228,2)</f>
        <v>0</v>
      </c>
      <c r="L228" s="182">
        <v>21</v>
      </c>
      <c r="M228" s="182">
        <f>G228*(1+L228/100)</f>
        <v>0</v>
      </c>
      <c r="N228" s="180">
        <v>8.0000000000000002E-3</v>
      </c>
      <c r="O228" s="180">
        <f>ROUND(E228*N228,2)</f>
        <v>0.42</v>
      </c>
      <c r="P228" s="180">
        <v>0</v>
      </c>
      <c r="Q228" s="180">
        <f>ROUND(E228*P228,2)</f>
        <v>0</v>
      </c>
      <c r="R228" s="182" t="s">
        <v>410</v>
      </c>
      <c r="S228" s="182" t="s">
        <v>294</v>
      </c>
      <c r="T228" s="183" t="s">
        <v>294</v>
      </c>
      <c r="U228" s="159">
        <v>0.111</v>
      </c>
      <c r="V228" s="159">
        <f>ROUND(E228*U228,2)</f>
        <v>5.88</v>
      </c>
      <c r="W228" s="159"/>
      <c r="X228" s="159" t="s">
        <v>295</v>
      </c>
      <c r="Y228" s="159" t="s">
        <v>296</v>
      </c>
      <c r="Z228" s="148"/>
      <c r="AA228" s="148"/>
      <c r="AB228" s="148"/>
      <c r="AC228" s="148"/>
      <c r="AD228" s="148"/>
      <c r="AE228" s="148"/>
      <c r="AF228" s="148"/>
      <c r="AG228" s="148" t="s">
        <v>297</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2" x14ac:dyDescent="0.2">
      <c r="A229" s="155"/>
      <c r="B229" s="156"/>
      <c r="C229" s="195" t="s">
        <v>3142</v>
      </c>
      <c r="D229" s="161"/>
      <c r="E229" s="162">
        <v>12.24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314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
      <c r="A230" s="155"/>
      <c r="B230" s="156"/>
      <c r="C230" s="195" t="s">
        <v>3143</v>
      </c>
      <c r="D230" s="161"/>
      <c r="E230" s="162">
        <v>4.05</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
      <c r="A231" s="155"/>
      <c r="B231" s="156"/>
      <c r="C231" s="195" t="s">
        <v>3144</v>
      </c>
      <c r="D231" s="161"/>
      <c r="E231" s="162">
        <v>6.3</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
      <c r="A232" s="155"/>
      <c r="B232" s="156"/>
      <c r="C232" s="195" t="s">
        <v>3145</v>
      </c>
      <c r="D232" s="161"/>
      <c r="E232" s="162">
        <v>1.08</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
      <c r="A233" s="155"/>
      <c r="B233" s="156"/>
      <c r="C233" s="195" t="s">
        <v>3151</v>
      </c>
      <c r="D233" s="161"/>
      <c r="E233" s="162">
        <v>2.71</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
      <c r="A234" s="155"/>
      <c r="B234" s="156"/>
      <c r="C234" s="195" t="s">
        <v>3152</v>
      </c>
      <c r="D234" s="161"/>
      <c r="E234" s="162">
        <v>18.8</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
      <c r="A235" s="155"/>
      <c r="B235" s="156"/>
      <c r="C235" s="195" t="s">
        <v>3153</v>
      </c>
      <c r="D235" s="161"/>
      <c r="E235" s="162">
        <v>3.6</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3" x14ac:dyDescent="0.2">
      <c r="A236" s="155"/>
      <c r="B236" s="156"/>
      <c r="C236" s="195" t="s">
        <v>3154</v>
      </c>
      <c r="D236" s="161"/>
      <c r="E236" s="162">
        <v>3.5</v>
      </c>
      <c r="F236" s="159"/>
      <c r="G236" s="159"/>
      <c r="H236" s="159"/>
      <c r="I236" s="159"/>
      <c r="J236" s="159"/>
      <c r="K236" s="159"/>
      <c r="L236" s="159"/>
      <c r="M236" s="159"/>
      <c r="N236" s="158"/>
      <c r="O236" s="158"/>
      <c r="P236" s="158"/>
      <c r="Q236" s="158"/>
      <c r="R236" s="159"/>
      <c r="S236" s="159"/>
      <c r="T236" s="159"/>
      <c r="U236" s="159"/>
      <c r="V236" s="159"/>
      <c r="W236" s="159"/>
      <c r="X236" s="159"/>
      <c r="Y236" s="159"/>
      <c r="Z236" s="148"/>
      <c r="AA236" s="148"/>
      <c r="AB236" s="148"/>
      <c r="AC236" s="148"/>
      <c r="AD236" s="148"/>
      <c r="AE236" s="148"/>
      <c r="AF236" s="148"/>
      <c r="AG236" s="148" t="s">
        <v>314</v>
      </c>
      <c r="AH236" s="148">
        <v>0</v>
      </c>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3" x14ac:dyDescent="0.2">
      <c r="A237" s="155"/>
      <c r="B237" s="156"/>
      <c r="C237" s="195" t="s">
        <v>3148</v>
      </c>
      <c r="D237" s="161"/>
      <c r="E237" s="162">
        <v>0.7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ht="22.5" outlineLevel="1" x14ac:dyDescent="0.2">
      <c r="A238" s="177">
        <v>50</v>
      </c>
      <c r="B238" s="178" t="s">
        <v>823</v>
      </c>
      <c r="C238" s="194" t="s">
        <v>824</v>
      </c>
      <c r="D238" s="179" t="s">
        <v>310</v>
      </c>
      <c r="E238" s="180">
        <v>43.357999999999997</v>
      </c>
      <c r="F238" s="181"/>
      <c r="G238" s="182">
        <f>ROUND(E238*F238,2)</f>
        <v>0</v>
      </c>
      <c r="H238" s="181"/>
      <c r="I238" s="182">
        <f>ROUND(E238*H238,2)</f>
        <v>0</v>
      </c>
      <c r="J238" s="181"/>
      <c r="K238" s="182">
        <f>ROUND(E238*J238,2)</f>
        <v>0</v>
      </c>
      <c r="L238" s="182">
        <v>21</v>
      </c>
      <c r="M238" s="182">
        <f>G238*(1+L238/100)</f>
        <v>0</v>
      </c>
      <c r="N238" s="180">
        <v>1.2529999999999999E-2</v>
      </c>
      <c r="O238" s="180">
        <f>ROUND(E238*N238,2)</f>
        <v>0.54</v>
      </c>
      <c r="P238" s="180">
        <v>0</v>
      </c>
      <c r="Q238" s="180">
        <f>ROUND(E238*P238,2)</f>
        <v>0</v>
      </c>
      <c r="R238" s="182" t="s">
        <v>410</v>
      </c>
      <c r="S238" s="182" t="s">
        <v>294</v>
      </c>
      <c r="T238" s="183" t="s">
        <v>294</v>
      </c>
      <c r="U238" s="159">
        <v>0.85699999999999998</v>
      </c>
      <c r="V238" s="159">
        <f>ROUND(E238*U238,2)</f>
        <v>37.159999999999997</v>
      </c>
      <c r="W238" s="159"/>
      <c r="X238" s="159" t="s">
        <v>295</v>
      </c>
      <c r="Y238" s="159" t="s">
        <v>296</v>
      </c>
      <c r="Z238" s="148"/>
      <c r="AA238" s="148"/>
      <c r="AB238" s="148"/>
      <c r="AC238" s="148"/>
      <c r="AD238" s="148"/>
      <c r="AE238" s="148"/>
      <c r="AF238" s="148"/>
      <c r="AG238" s="148" t="s">
        <v>297</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2.5" outlineLevel="2" x14ac:dyDescent="0.2">
      <c r="A239" s="155"/>
      <c r="B239" s="156"/>
      <c r="C239" s="262" t="s">
        <v>825</v>
      </c>
      <c r="D239" s="263"/>
      <c r="E239" s="263"/>
      <c r="F239" s="263"/>
      <c r="G239" s="263"/>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299</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84" t="str">
        <f>C239</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39" s="148"/>
      <c r="BC239" s="148"/>
      <c r="BD239" s="148"/>
      <c r="BE239" s="148"/>
      <c r="BF239" s="148"/>
      <c r="BG239" s="148"/>
      <c r="BH239" s="148"/>
    </row>
    <row r="240" spans="1:60" ht="22.5" outlineLevel="2" x14ac:dyDescent="0.2">
      <c r="A240" s="155"/>
      <c r="B240" s="156"/>
      <c r="C240" s="264" t="s">
        <v>825</v>
      </c>
      <c r="D240" s="265"/>
      <c r="E240" s="265"/>
      <c r="F240" s="265"/>
      <c r="G240" s="265"/>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300</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84" t="str">
        <f>C240</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40" s="148"/>
      <c r="BC240" s="148"/>
      <c r="BD240" s="148"/>
      <c r="BE240" s="148"/>
      <c r="BF240" s="148"/>
      <c r="BG240" s="148"/>
      <c r="BH240" s="148"/>
    </row>
    <row r="241" spans="1:60" outlineLevel="2" x14ac:dyDescent="0.2">
      <c r="A241" s="155"/>
      <c r="B241" s="156"/>
      <c r="C241" s="195" t="s">
        <v>3242</v>
      </c>
      <c r="D241" s="161"/>
      <c r="E241" s="162">
        <v>43.36</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1" x14ac:dyDescent="0.2">
      <c r="A242" s="177">
        <v>51</v>
      </c>
      <c r="B242" s="178" t="s">
        <v>828</v>
      </c>
      <c r="C242" s="194" t="s">
        <v>829</v>
      </c>
      <c r="D242" s="179" t="s">
        <v>310</v>
      </c>
      <c r="E242" s="180">
        <v>206.01900000000001</v>
      </c>
      <c r="F242" s="181"/>
      <c r="G242" s="182">
        <f>ROUND(E242*F242,2)</f>
        <v>0</v>
      </c>
      <c r="H242" s="181"/>
      <c r="I242" s="182">
        <f>ROUND(E242*H242,2)</f>
        <v>0</v>
      </c>
      <c r="J242" s="181"/>
      <c r="K242" s="182">
        <f>ROUND(E242*J242,2)</f>
        <v>0</v>
      </c>
      <c r="L242" s="182">
        <v>21</v>
      </c>
      <c r="M242" s="182">
        <f>G242*(1+L242/100)</f>
        <v>0</v>
      </c>
      <c r="N242" s="180">
        <v>1.026E-2</v>
      </c>
      <c r="O242" s="180">
        <f>ROUND(E242*N242,2)</f>
        <v>2.11</v>
      </c>
      <c r="P242" s="180">
        <v>0</v>
      </c>
      <c r="Q242" s="180">
        <f>ROUND(E242*P242,2)</f>
        <v>0</v>
      </c>
      <c r="R242" s="182" t="s">
        <v>410</v>
      </c>
      <c r="S242" s="182" t="s">
        <v>294</v>
      </c>
      <c r="T242" s="183" t="s">
        <v>294</v>
      </c>
      <c r="U242" s="159">
        <v>0.85699999999999998</v>
      </c>
      <c r="V242" s="159">
        <f>ROUND(E242*U242,2)</f>
        <v>176.56</v>
      </c>
      <c r="W242" s="159"/>
      <c r="X242" s="159" t="s">
        <v>295</v>
      </c>
      <c r="Y242" s="159" t="s">
        <v>296</v>
      </c>
      <c r="Z242" s="148"/>
      <c r="AA242" s="148"/>
      <c r="AB242" s="148"/>
      <c r="AC242" s="148"/>
      <c r="AD242" s="148"/>
      <c r="AE242" s="148"/>
      <c r="AF242" s="148"/>
      <c r="AG242" s="148" t="s">
        <v>297</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ht="33.75" outlineLevel="2" x14ac:dyDescent="0.2">
      <c r="A243" s="155"/>
      <c r="B243" s="156"/>
      <c r="C243" s="262" t="s">
        <v>830</v>
      </c>
      <c r="D243" s="263"/>
      <c r="E243" s="263"/>
      <c r="F243" s="263"/>
      <c r="G243" s="263"/>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299</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84" t="str">
        <f>C243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3" s="148"/>
      <c r="BC243" s="148"/>
      <c r="BD243" s="148"/>
      <c r="BE243" s="148"/>
      <c r="BF243" s="148"/>
      <c r="BG243" s="148"/>
      <c r="BH243" s="148"/>
    </row>
    <row r="244" spans="1:60" ht="33.75" outlineLevel="2" x14ac:dyDescent="0.2">
      <c r="A244" s="155"/>
      <c r="B244" s="156"/>
      <c r="C244" s="264" t="s">
        <v>830</v>
      </c>
      <c r="D244" s="265"/>
      <c r="E244" s="265"/>
      <c r="F244" s="265"/>
      <c r="G244" s="265"/>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300</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84" t="str">
        <f>C244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4" s="148"/>
      <c r="BC244" s="148"/>
      <c r="BD244" s="148"/>
      <c r="BE244" s="148"/>
      <c r="BF244" s="148"/>
      <c r="BG244" s="148"/>
      <c r="BH244" s="148"/>
    </row>
    <row r="245" spans="1:60" outlineLevel="2" x14ac:dyDescent="0.2">
      <c r="A245" s="155"/>
      <c r="B245" s="156"/>
      <c r="C245" s="195" t="s">
        <v>3243</v>
      </c>
      <c r="D245" s="161"/>
      <c r="E245" s="162">
        <v>238.47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5" t="s">
        <v>3241</v>
      </c>
      <c r="D246" s="161"/>
      <c r="E246" s="162">
        <v>-32.450000000000003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ht="22.5" outlineLevel="1" x14ac:dyDescent="0.2">
      <c r="A247" s="177">
        <v>52</v>
      </c>
      <c r="B247" s="178" t="s">
        <v>3244</v>
      </c>
      <c r="C247" s="194" t="s">
        <v>3245</v>
      </c>
      <c r="D247" s="179" t="s">
        <v>310</v>
      </c>
      <c r="E247" s="180">
        <v>8.5875000000000004</v>
      </c>
      <c r="F247" s="181"/>
      <c r="G247" s="182">
        <f>ROUND(E247*F247,2)</f>
        <v>0</v>
      </c>
      <c r="H247" s="181"/>
      <c r="I247" s="182">
        <f>ROUND(E247*H247,2)</f>
        <v>0</v>
      </c>
      <c r="J247" s="181"/>
      <c r="K247" s="182">
        <f>ROUND(E247*J247,2)</f>
        <v>0</v>
      </c>
      <c r="L247" s="182">
        <v>21</v>
      </c>
      <c r="M247" s="182">
        <f>G247*(1+L247/100)</f>
        <v>0</v>
      </c>
      <c r="N247" s="180">
        <v>9.0600000000000003E-3</v>
      </c>
      <c r="O247" s="180">
        <f>ROUND(E247*N247,2)</f>
        <v>0.08</v>
      </c>
      <c r="P247" s="180">
        <v>0</v>
      </c>
      <c r="Q247" s="180">
        <f>ROUND(E247*P247,2)</f>
        <v>0</v>
      </c>
      <c r="R247" s="182" t="s">
        <v>410</v>
      </c>
      <c r="S247" s="182" t="s">
        <v>294</v>
      </c>
      <c r="T247" s="183" t="s">
        <v>294</v>
      </c>
      <c r="U247" s="159">
        <v>2.3519999999999999</v>
      </c>
      <c r="V247" s="159">
        <f>ROUND(E247*U247,2)</f>
        <v>20.2</v>
      </c>
      <c r="W247" s="159"/>
      <c r="X247" s="159" t="s">
        <v>295</v>
      </c>
      <c r="Y247" s="159" t="s">
        <v>296</v>
      </c>
      <c r="Z247" s="148"/>
      <c r="AA247" s="148"/>
      <c r="AB247" s="148"/>
      <c r="AC247" s="148"/>
      <c r="AD247" s="148"/>
      <c r="AE247" s="148"/>
      <c r="AF247" s="148"/>
      <c r="AG247" s="148" t="s">
        <v>297</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33.75" outlineLevel="2" x14ac:dyDescent="0.2">
      <c r="A248" s="155"/>
      <c r="B248" s="156"/>
      <c r="C248" s="262" t="s">
        <v>3246</v>
      </c>
      <c r="D248" s="263"/>
      <c r="E248" s="263"/>
      <c r="F248" s="263"/>
      <c r="G248" s="263"/>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299</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84" t="str">
        <f>C248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8" s="148"/>
      <c r="BC248" s="148"/>
      <c r="BD248" s="148"/>
      <c r="BE248" s="148"/>
      <c r="BF248" s="148"/>
      <c r="BG248" s="148"/>
      <c r="BH248" s="148"/>
    </row>
    <row r="249" spans="1:60" ht="33.75" outlineLevel="2" x14ac:dyDescent="0.2">
      <c r="A249" s="155"/>
      <c r="B249" s="156"/>
      <c r="C249" s="264" t="s">
        <v>3246</v>
      </c>
      <c r="D249" s="265"/>
      <c r="E249" s="265"/>
      <c r="F249" s="265"/>
      <c r="G249" s="265"/>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300</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9" s="148"/>
      <c r="BC249" s="148"/>
      <c r="BD249" s="148"/>
      <c r="BE249" s="148"/>
      <c r="BF249" s="148"/>
      <c r="BG249" s="148"/>
      <c r="BH249" s="148"/>
    </row>
    <row r="250" spans="1:60" outlineLevel="2" x14ac:dyDescent="0.2">
      <c r="A250" s="155"/>
      <c r="B250" s="156"/>
      <c r="C250" s="195" t="s">
        <v>3247</v>
      </c>
      <c r="D250" s="161"/>
      <c r="E250" s="162">
        <v>8.59</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314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7">
        <v>53</v>
      </c>
      <c r="B251" s="178" t="s">
        <v>839</v>
      </c>
      <c r="C251" s="194" t="s">
        <v>840</v>
      </c>
      <c r="D251" s="179" t="s">
        <v>310</v>
      </c>
      <c r="E251" s="180">
        <v>2.9249999999999998</v>
      </c>
      <c r="F251" s="181"/>
      <c r="G251" s="182">
        <f>ROUND(E251*F251,2)</f>
        <v>0</v>
      </c>
      <c r="H251" s="181"/>
      <c r="I251" s="182">
        <f>ROUND(E251*H251,2)</f>
        <v>0</v>
      </c>
      <c r="J251" s="181"/>
      <c r="K251" s="182">
        <f>ROUND(E251*J251,2)</f>
        <v>0</v>
      </c>
      <c r="L251" s="182">
        <v>21</v>
      </c>
      <c r="M251" s="182">
        <f>G251*(1+L251/100)</f>
        <v>0</v>
      </c>
      <c r="N251" s="180">
        <v>9.1199999999999996E-3</v>
      </c>
      <c r="O251" s="180">
        <f>ROUND(E251*N251,2)</f>
        <v>0.03</v>
      </c>
      <c r="P251" s="180">
        <v>0</v>
      </c>
      <c r="Q251" s="180">
        <f>ROUND(E251*P251,2)</f>
        <v>0</v>
      </c>
      <c r="R251" s="182" t="s">
        <v>410</v>
      </c>
      <c r="S251" s="182" t="s">
        <v>294</v>
      </c>
      <c r="T251" s="183" t="s">
        <v>294</v>
      </c>
      <c r="U251" s="159">
        <v>1.5620000000000001</v>
      </c>
      <c r="V251" s="159">
        <f>ROUND(E251*U251,2)</f>
        <v>4.57</v>
      </c>
      <c r="W251" s="159"/>
      <c r="X251" s="159" t="s">
        <v>295</v>
      </c>
      <c r="Y251" s="159" t="s">
        <v>296</v>
      </c>
      <c r="Z251" s="148"/>
      <c r="AA251" s="148"/>
      <c r="AB251" s="148"/>
      <c r="AC251" s="148"/>
      <c r="AD251" s="148"/>
      <c r="AE251" s="148"/>
      <c r="AF251" s="148"/>
      <c r="AG251" s="148" t="s">
        <v>297</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ht="22.5" outlineLevel="2" x14ac:dyDescent="0.2">
      <c r="A252" s="155"/>
      <c r="B252" s="156"/>
      <c r="C252" s="262" t="s">
        <v>841</v>
      </c>
      <c r="D252" s="263"/>
      <c r="E252" s="263"/>
      <c r="F252" s="263"/>
      <c r="G252" s="263"/>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299</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84" t="str">
        <f>C252</f>
        <v>nanesení lepicího tmelu na izolační desky, nalepení desek, natažení stěrky, vtlačení výztužné tkaniny a přehlazení stěrky. Včetně parapetních lišt.</v>
      </c>
      <c r="BB252" s="148"/>
      <c r="BC252" s="148"/>
      <c r="BD252" s="148"/>
      <c r="BE252" s="148"/>
      <c r="BF252" s="148"/>
      <c r="BG252" s="148"/>
      <c r="BH252" s="148"/>
    </row>
    <row r="253" spans="1:60" ht="22.5" outlineLevel="2" x14ac:dyDescent="0.2">
      <c r="A253" s="155"/>
      <c r="B253" s="156"/>
      <c r="C253" s="264" t="s">
        <v>841</v>
      </c>
      <c r="D253" s="265"/>
      <c r="E253" s="265"/>
      <c r="F253" s="265"/>
      <c r="G253" s="265"/>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300</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84" t="str">
        <f>C253</f>
        <v>nanesení lepicího tmelu na izolační desky, nalepení desek, natažení stěrky, vtlačení výztužné tkaniny a přehlazení stěrky. Včetně parapetních lišt.</v>
      </c>
      <c r="BB253" s="148"/>
      <c r="BC253" s="148"/>
      <c r="BD253" s="148"/>
      <c r="BE253" s="148"/>
      <c r="BF253" s="148"/>
      <c r="BG253" s="148"/>
      <c r="BH253" s="148"/>
    </row>
    <row r="254" spans="1:60" outlineLevel="2" x14ac:dyDescent="0.2">
      <c r="A254" s="155"/>
      <c r="B254" s="156"/>
      <c r="C254" s="195" t="s">
        <v>3248</v>
      </c>
      <c r="D254" s="161"/>
      <c r="E254" s="162">
        <v>2.92</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314</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
      <c r="A255" s="177">
        <v>54</v>
      </c>
      <c r="B255" s="178" t="s">
        <v>851</v>
      </c>
      <c r="C255" s="194" t="s">
        <v>852</v>
      </c>
      <c r="D255" s="179" t="s">
        <v>331</v>
      </c>
      <c r="E255" s="180">
        <v>57.25</v>
      </c>
      <c r="F255" s="181"/>
      <c r="G255" s="182">
        <f>ROUND(E255*F255,2)</f>
        <v>0</v>
      </c>
      <c r="H255" s="181"/>
      <c r="I255" s="182">
        <f>ROUND(E255*H255,2)</f>
        <v>0</v>
      </c>
      <c r="J255" s="181"/>
      <c r="K255" s="182">
        <f>ROUND(E255*J255,2)</f>
        <v>0</v>
      </c>
      <c r="L255" s="182">
        <v>21</v>
      </c>
      <c r="M255" s="182">
        <f>G255*(1+L255/100)</f>
        <v>0</v>
      </c>
      <c r="N255" s="180">
        <v>1.1E-4</v>
      </c>
      <c r="O255" s="180">
        <f>ROUND(E255*N255,2)</f>
        <v>0.01</v>
      </c>
      <c r="P255" s="180">
        <v>0</v>
      </c>
      <c r="Q255" s="180">
        <f>ROUND(E255*P255,2)</f>
        <v>0</v>
      </c>
      <c r="R255" s="182" t="s">
        <v>410</v>
      </c>
      <c r="S255" s="182" t="s">
        <v>853</v>
      </c>
      <c r="T255" s="183" t="s">
        <v>853</v>
      </c>
      <c r="U255" s="159">
        <v>0.16</v>
      </c>
      <c r="V255" s="159">
        <f>ROUND(E255*U255,2)</f>
        <v>9.16</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
      <c r="A256" s="155"/>
      <c r="B256" s="156"/>
      <c r="C256" s="262" t="s">
        <v>854</v>
      </c>
      <c r="D256" s="263"/>
      <c r="E256" s="263"/>
      <c r="F256" s="263"/>
      <c r="G256" s="263"/>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
      <c r="A257" s="155"/>
      <c r="B257" s="156"/>
      <c r="C257" s="264" t="s">
        <v>854</v>
      </c>
      <c r="D257" s="265"/>
      <c r="E257" s="265"/>
      <c r="F257" s="265"/>
      <c r="G257" s="265"/>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
      <c r="A258" s="155"/>
      <c r="B258" s="156"/>
      <c r="C258" s="195" t="s">
        <v>3249</v>
      </c>
      <c r="D258" s="161"/>
      <c r="E258" s="162">
        <v>4.5999999999999996</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5" t="s">
        <v>3250</v>
      </c>
      <c r="D259" s="161"/>
      <c r="E259" s="162">
        <v>5.2</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5" t="s">
        <v>3251</v>
      </c>
      <c r="D260" s="161"/>
      <c r="E260" s="162">
        <v>3.6</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314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
      <c r="A261" s="155"/>
      <c r="B261" s="156"/>
      <c r="C261" s="195" t="s">
        <v>3252</v>
      </c>
      <c r="D261" s="161"/>
      <c r="E261" s="162">
        <v>13.3</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314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3" x14ac:dyDescent="0.2">
      <c r="A262" s="155"/>
      <c r="B262" s="156"/>
      <c r="C262" s="195" t="s">
        <v>3253</v>
      </c>
      <c r="D262" s="161"/>
      <c r="E262" s="162">
        <v>9.1</v>
      </c>
      <c r="F262" s="159"/>
      <c r="G262" s="159"/>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314</v>
      </c>
      <c r="AH262" s="148">
        <v>0</v>
      </c>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3" x14ac:dyDescent="0.2">
      <c r="A263" s="155"/>
      <c r="B263" s="156"/>
      <c r="C263" s="195" t="s">
        <v>3249</v>
      </c>
      <c r="D263" s="161"/>
      <c r="E263" s="162">
        <v>4.5999999999999996</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
      <c r="A264" s="155"/>
      <c r="B264" s="156"/>
      <c r="C264" s="195" t="s">
        <v>3254</v>
      </c>
      <c r="D264" s="161"/>
      <c r="E264" s="162">
        <v>7.25</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314</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
      <c r="A265" s="155"/>
      <c r="B265" s="156"/>
      <c r="C265" s="195" t="s">
        <v>3255</v>
      </c>
      <c r="D265" s="161"/>
      <c r="E265" s="162">
        <v>9.6</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
      <c r="A266" s="177">
        <v>55</v>
      </c>
      <c r="B266" s="178" t="s">
        <v>865</v>
      </c>
      <c r="C266" s="194" t="s">
        <v>866</v>
      </c>
      <c r="D266" s="179" t="s">
        <v>331</v>
      </c>
      <c r="E266" s="180">
        <v>19.5</v>
      </c>
      <c r="F266" s="181"/>
      <c r="G266" s="182">
        <f>ROUND(E266*F266,2)</f>
        <v>0</v>
      </c>
      <c r="H266" s="181"/>
      <c r="I266" s="182">
        <f>ROUND(E266*H266,2)</f>
        <v>0</v>
      </c>
      <c r="J266" s="181"/>
      <c r="K266" s="182">
        <f>ROUND(E266*J266,2)</f>
        <v>0</v>
      </c>
      <c r="L266" s="182">
        <v>21</v>
      </c>
      <c r="M266" s="182">
        <f>G266*(1+L266/100)</f>
        <v>0</v>
      </c>
      <c r="N266" s="180">
        <v>9.0000000000000006E-5</v>
      </c>
      <c r="O266" s="180">
        <f>ROUND(E266*N266,2)</f>
        <v>0</v>
      </c>
      <c r="P266" s="180">
        <v>0</v>
      </c>
      <c r="Q266" s="180">
        <f>ROUND(E266*P266,2)</f>
        <v>0</v>
      </c>
      <c r="R266" s="182" t="s">
        <v>410</v>
      </c>
      <c r="S266" s="182" t="s">
        <v>853</v>
      </c>
      <c r="T266" s="183" t="s">
        <v>853</v>
      </c>
      <c r="U266" s="159">
        <v>0.16</v>
      </c>
      <c r="V266" s="159">
        <f>ROUND(E266*U266,2)</f>
        <v>3.12</v>
      </c>
      <c r="W266" s="159"/>
      <c r="X266" s="159" t="s">
        <v>295</v>
      </c>
      <c r="Y266" s="159" t="s">
        <v>296</v>
      </c>
      <c r="Z266" s="148"/>
      <c r="AA266" s="148"/>
      <c r="AB266" s="148"/>
      <c r="AC266" s="148"/>
      <c r="AD266" s="148"/>
      <c r="AE266" s="148"/>
      <c r="AF266" s="148"/>
      <c r="AG266" s="148" t="s">
        <v>297</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2" x14ac:dyDescent="0.2">
      <c r="A267" s="155"/>
      <c r="B267" s="156"/>
      <c r="C267" s="262" t="s">
        <v>854</v>
      </c>
      <c r="D267" s="263"/>
      <c r="E267" s="263"/>
      <c r="F267" s="263"/>
      <c r="G267" s="263"/>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299</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
      <c r="A268" s="155"/>
      <c r="B268" s="156"/>
      <c r="C268" s="264" t="s">
        <v>854</v>
      </c>
      <c r="D268" s="265"/>
      <c r="E268" s="265"/>
      <c r="F268" s="265"/>
      <c r="G268" s="265"/>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300</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
      <c r="A269" s="155"/>
      <c r="B269" s="156"/>
      <c r="C269" s="195" t="s">
        <v>3256</v>
      </c>
      <c r="D269" s="161"/>
      <c r="E269" s="162">
        <v>7</v>
      </c>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314</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5" t="s">
        <v>3257</v>
      </c>
      <c r="D270" s="161"/>
      <c r="E270" s="162">
        <v>1.5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
      <c r="A271" s="155"/>
      <c r="B271" s="156"/>
      <c r="C271" s="195" t="s">
        <v>140</v>
      </c>
      <c r="D271" s="161"/>
      <c r="E271" s="162">
        <v>3</v>
      </c>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314</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
      <c r="A272" s="155"/>
      <c r="B272" s="156"/>
      <c r="C272" s="195" t="s">
        <v>3258</v>
      </c>
      <c r="D272" s="161"/>
      <c r="E272" s="162">
        <v>8</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314</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ht="22.5" outlineLevel="1" x14ac:dyDescent="0.2">
      <c r="A273" s="177">
        <v>56</v>
      </c>
      <c r="B273" s="178" t="s">
        <v>3259</v>
      </c>
      <c r="C273" s="194" t="s">
        <v>3260</v>
      </c>
      <c r="D273" s="179" t="s">
        <v>310</v>
      </c>
      <c r="E273" s="180">
        <v>18.582000000000001</v>
      </c>
      <c r="F273" s="181"/>
      <c r="G273" s="182">
        <f>ROUND(E273*F273,2)</f>
        <v>0</v>
      </c>
      <c r="H273" s="181"/>
      <c r="I273" s="182">
        <f>ROUND(E273*H273,2)</f>
        <v>0</v>
      </c>
      <c r="J273" s="181"/>
      <c r="K273" s="182">
        <f>ROUND(E273*J273,2)</f>
        <v>0</v>
      </c>
      <c r="L273" s="182">
        <v>21</v>
      </c>
      <c r="M273" s="182">
        <f>G273*(1+L273/100)</f>
        <v>0</v>
      </c>
      <c r="N273" s="180">
        <v>6.1799999999999997E-3</v>
      </c>
      <c r="O273" s="180">
        <f>ROUND(E273*N273,2)</f>
        <v>0.11</v>
      </c>
      <c r="P273" s="180">
        <v>0</v>
      </c>
      <c r="Q273" s="180">
        <f>ROUND(E273*P273,2)</f>
        <v>0</v>
      </c>
      <c r="R273" s="182" t="s">
        <v>410</v>
      </c>
      <c r="S273" s="182" t="s">
        <v>294</v>
      </c>
      <c r="T273" s="183" t="s">
        <v>294</v>
      </c>
      <c r="U273" s="159">
        <v>0.5</v>
      </c>
      <c r="V273" s="159">
        <f>ROUND(E273*U273,2)</f>
        <v>9.2899999999999991</v>
      </c>
      <c r="W273" s="159"/>
      <c r="X273" s="159" t="s">
        <v>295</v>
      </c>
      <c r="Y273" s="159" t="s">
        <v>296</v>
      </c>
      <c r="Z273" s="148"/>
      <c r="AA273" s="148"/>
      <c r="AB273" s="148"/>
      <c r="AC273" s="148"/>
      <c r="AD273" s="148"/>
      <c r="AE273" s="148"/>
      <c r="AF273" s="148"/>
      <c r="AG273" s="148" t="s">
        <v>297</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
      <c r="A274" s="155"/>
      <c r="B274" s="156"/>
      <c r="C274" s="195" t="s">
        <v>3261</v>
      </c>
      <c r="D274" s="161"/>
      <c r="E274" s="162">
        <v>18.579999999999998</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ht="22.5" outlineLevel="1" x14ac:dyDescent="0.2">
      <c r="A275" s="177">
        <v>57</v>
      </c>
      <c r="B275" s="178" t="s">
        <v>3262</v>
      </c>
      <c r="C275" s="194" t="s">
        <v>3263</v>
      </c>
      <c r="D275" s="179" t="s">
        <v>310</v>
      </c>
      <c r="E275" s="180">
        <v>49.58</v>
      </c>
      <c r="F275" s="181"/>
      <c r="G275" s="182">
        <f>ROUND(E275*F275,2)</f>
        <v>0</v>
      </c>
      <c r="H275" s="181"/>
      <c r="I275" s="182">
        <f>ROUND(E275*H275,2)</f>
        <v>0</v>
      </c>
      <c r="J275" s="181"/>
      <c r="K275" s="182">
        <f>ROUND(E275*J275,2)</f>
        <v>0</v>
      </c>
      <c r="L275" s="182">
        <v>21</v>
      </c>
      <c r="M275" s="182">
        <f>G275*(1+L275/100)</f>
        <v>0</v>
      </c>
      <c r="N275" s="180">
        <v>3.2820000000000002E-2</v>
      </c>
      <c r="O275" s="180">
        <f>ROUND(E275*N275,2)</f>
        <v>1.63</v>
      </c>
      <c r="P275" s="180">
        <v>0</v>
      </c>
      <c r="Q275" s="180">
        <f>ROUND(E275*P275,2)</f>
        <v>0</v>
      </c>
      <c r="R275" s="182" t="s">
        <v>410</v>
      </c>
      <c r="S275" s="182" t="s">
        <v>294</v>
      </c>
      <c r="T275" s="183" t="s">
        <v>294</v>
      </c>
      <c r="U275" s="159">
        <v>0.46100000000000002</v>
      </c>
      <c r="V275" s="159">
        <f>ROUND(E275*U275,2)</f>
        <v>22.86</v>
      </c>
      <c r="W275" s="159"/>
      <c r="X275" s="159" t="s">
        <v>295</v>
      </c>
      <c r="Y275" s="159" t="s">
        <v>296</v>
      </c>
      <c r="Z275" s="148"/>
      <c r="AA275" s="148"/>
      <c r="AB275" s="148"/>
      <c r="AC275" s="148"/>
      <c r="AD275" s="148"/>
      <c r="AE275" s="148"/>
      <c r="AF275" s="148"/>
      <c r="AG275" s="148" t="s">
        <v>297</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2" x14ac:dyDescent="0.2">
      <c r="A276" s="155"/>
      <c r="B276" s="156"/>
      <c r="C276" s="262" t="s">
        <v>3264</v>
      </c>
      <c r="D276" s="263"/>
      <c r="E276" s="263"/>
      <c r="F276" s="263"/>
      <c r="G276" s="263"/>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299</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2" x14ac:dyDescent="0.2">
      <c r="A277" s="155"/>
      <c r="B277" s="156"/>
      <c r="C277" s="264" t="s">
        <v>3264</v>
      </c>
      <c r="D277" s="265"/>
      <c r="E277" s="265"/>
      <c r="F277" s="265"/>
      <c r="G277" s="265"/>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300</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
      <c r="A278" s="155"/>
      <c r="B278" s="156"/>
      <c r="C278" s="195" t="s">
        <v>3265</v>
      </c>
      <c r="D278" s="161"/>
      <c r="E278" s="162">
        <v>49.58</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
      <c r="A279" s="177">
        <v>58</v>
      </c>
      <c r="B279" s="178" t="s">
        <v>876</v>
      </c>
      <c r="C279" s="194" t="s">
        <v>3266</v>
      </c>
      <c r="D279" s="179" t="s">
        <v>310</v>
      </c>
      <c r="E279" s="180">
        <v>73.275000000000006</v>
      </c>
      <c r="F279" s="181"/>
      <c r="G279" s="182">
        <f>ROUND(E279*F279,2)</f>
        <v>0</v>
      </c>
      <c r="H279" s="181"/>
      <c r="I279" s="182">
        <f>ROUND(E279*H279,2)</f>
        <v>0</v>
      </c>
      <c r="J279" s="181"/>
      <c r="K279" s="182">
        <f>ROUND(E279*J279,2)</f>
        <v>0</v>
      </c>
      <c r="L279" s="182">
        <v>21</v>
      </c>
      <c r="M279" s="182">
        <f>G279*(1+L279/100)</f>
        <v>0</v>
      </c>
      <c r="N279" s="180">
        <v>0</v>
      </c>
      <c r="O279" s="180">
        <f>ROUND(E279*N279,2)</f>
        <v>0</v>
      </c>
      <c r="P279" s="180">
        <v>0</v>
      </c>
      <c r="Q279" s="180">
        <f>ROUND(E279*P279,2)</f>
        <v>0</v>
      </c>
      <c r="R279" s="182"/>
      <c r="S279" s="182" t="s">
        <v>878</v>
      </c>
      <c r="T279" s="183" t="s">
        <v>879</v>
      </c>
      <c r="U279" s="159">
        <v>0</v>
      </c>
      <c r="V279" s="159">
        <f>ROUND(E279*U279,2)</f>
        <v>0</v>
      </c>
      <c r="W279" s="159"/>
      <c r="X279" s="159" t="s">
        <v>295</v>
      </c>
      <c r="Y279" s="159" t="s">
        <v>296</v>
      </c>
      <c r="Z279" s="148"/>
      <c r="AA279" s="148"/>
      <c r="AB279" s="148"/>
      <c r="AC279" s="148"/>
      <c r="AD279" s="148"/>
      <c r="AE279" s="148"/>
      <c r="AF279" s="148"/>
      <c r="AG279" s="148" t="s">
        <v>297</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2" x14ac:dyDescent="0.2">
      <c r="A280" s="155"/>
      <c r="B280" s="156"/>
      <c r="C280" s="273" t="s">
        <v>880</v>
      </c>
      <c r="D280" s="274"/>
      <c r="E280" s="274"/>
      <c r="F280" s="274"/>
      <c r="G280" s="274"/>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300</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264" t="s">
        <v>881</v>
      </c>
      <c r="D281" s="265"/>
      <c r="E281" s="265"/>
      <c r="F281" s="265"/>
      <c r="G281" s="265"/>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300</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264" t="s">
        <v>882</v>
      </c>
      <c r="D282" s="265"/>
      <c r="E282" s="265"/>
      <c r="F282" s="265"/>
      <c r="G282" s="265"/>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300</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264" t="s">
        <v>883</v>
      </c>
      <c r="D283" s="265"/>
      <c r="E283" s="265"/>
      <c r="F283" s="265"/>
      <c r="G283" s="265"/>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300</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2" x14ac:dyDescent="0.2">
      <c r="A284" s="155"/>
      <c r="B284" s="156"/>
      <c r="C284" s="195" t="s">
        <v>3267</v>
      </c>
      <c r="D284" s="161"/>
      <c r="E284" s="162">
        <v>41.27</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5" t="s">
        <v>3268</v>
      </c>
      <c r="D285" s="161"/>
      <c r="E285" s="162">
        <v>32.01</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
      <c r="A286" s="185">
        <v>59</v>
      </c>
      <c r="B286" s="186" t="s">
        <v>887</v>
      </c>
      <c r="C286" s="198" t="s">
        <v>3269</v>
      </c>
      <c r="D286" s="187" t="s">
        <v>889</v>
      </c>
      <c r="E286" s="188">
        <v>1</v>
      </c>
      <c r="F286" s="189"/>
      <c r="G286" s="190">
        <f>ROUND(E286*F286,2)</f>
        <v>0</v>
      </c>
      <c r="H286" s="189"/>
      <c r="I286" s="190">
        <f>ROUND(E286*H286,2)</f>
        <v>0</v>
      </c>
      <c r="J286" s="189"/>
      <c r="K286" s="190">
        <f>ROUND(E286*J286,2)</f>
        <v>0</v>
      </c>
      <c r="L286" s="190">
        <v>21</v>
      </c>
      <c r="M286" s="190">
        <f>G286*(1+L286/100)</f>
        <v>0</v>
      </c>
      <c r="N286" s="188">
        <v>0</v>
      </c>
      <c r="O286" s="188">
        <f>ROUND(E286*N286,2)</f>
        <v>0</v>
      </c>
      <c r="P286" s="188">
        <v>0</v>
      </c>
      <c r="Q286" s="188">
        <f>ROUND(E286*P286,2)</f>
        <v>0</v>
      </c>
      <c r="R286" s="190"/>
      <c r="S286" s="190" t="s">
        <v>878</v>
      </c>
      <c r="T286" s="191" t="s">
        <v>879</v>
      </c>
      <c r="U286" s="159">
        <v>0</v>
      </c>
      <c r="V286" s="159">
        <f>ROUND(E286*U286,2)</f>
        <v>0</v>
      </c>
      <c r="W286" s="159"/>
      <c r="X286" s="159" t="s">
        <v>295</v>
      </c>
      <c r="Y286" s="159" t="s">
        <v>296</v>
      </c>
      <c r="Z286" s="148"/>
      <c r="AA286" s="148"/>
      <c r="AB286" s="148"/>
      <c r="AC286" s="148"/>
      <c r="AD286" s="148"/>
      <c r="AE286" s="148"/>
      <c r="AF286" s="148"/>
      <c r="AG286" s="148" t="s">
        <v>297</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ht="33.75" outlineLevel="1" x14ac:dyDescent="0.2">
      <c r="A287" s="177">
        <v>60</v>
      </c>
      <c r="B287" s="178" t="s">
        <v>3270</v>
      </c>
      <c r="C287" s="194" t="s">
        <v>3271</v>
      </c>
      <c r="D287" s="179" t="s">
        <v>1850</v>
      </c>
      <c r="E287" s="180">
        <v>1</v>
      </c>
      <c r="F287" s="181"/>
      <c r="G287" s="182">
        <f>ROUND(E287*F287,2)</f>
        <v>0</v>
      </c>
      <c r="H287" s="181"/>
      <c r="I287" s="182">
        <f>ROUND(E287*H287,2)</f>
        <v>0</v>
      </c>
      <c r="J287" s="181"/>
      <c r="K287" s="182">
        <f>ROUND(E287*J287,2)</f>
        <v>0</v>
      </c>
      <c r="L287" s="182">
        <v>21</v>
      </c>
      <c r="M287" s="182">
        <f>G287*(1+L287/100)</f>
        <v>0</v>
      </c>
      <c r="N287" s="180">
        <v>0</v>
      </c>
      <c r="O287" s="180">
        <f>ROUND(E287*N287,2)</f>
        <v>0</v>
      </c>
      <c r="P287" s="180">
        <v>0</v>
      </c>
      <c r="Q287" s="180">
        <f>ROUND(E287*P287,2)</f>
        <v>0</v>
      </c>
      <c r="R287" s="182"/>
      <c r="S287" s="182" t="s">
        <v>878</v>
      </c>
      <c r="T287" s="183" t="s">
        <v>879</v>
      </c>
      <c r="U287" s="159">
        <v>0</v>
      </c>
      <c r="V287" s="159">
        <f>ROUND(E287*U287,2)</f>
        <v>0</v>
      </c>
      <c r="W287" s="159"/>
      <c r="X287" s="159" t="s">
        <v>295</v>
      </c>
      <c r="Y287" s="159" t="s">
        <v>296</v>
      </c>
      <c r="Z287" s="148"/>
      <c r="AA287" s="148"/>
      <c r="AB287" s="148"/>
      <c r="AC287" s="148"/>
      <c r="AD287" s="148"/>
      <c r="AE287" s="148"/>
      <c r="AF287" s="148"/>
      <c r="AG287" s="148" t="s">
        <v>297</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2" x14ac:dyDescent="0.2">
      <c r="A288" s="155"/>
      <c r="B288" s="156"/>
      <c r="C288" s="195" t="s">
        <v>3272</v>
      </c>
      <c r="D288" s="161"/>
      <c r="E288" s="162">
        <v>1</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1" x14ac:dyDescent="0.2">
      <c r="A289" s="177">
        <v>61</v>
      </c>
      <c r="B289" s="178" t="s">
        <v>874</v>
      </c>
      <c r="C289" s="194" t="s">
        <v>875</v>
      </c>
      <c r="D289" s="179" t="s">
        <v>310</v>
      </c>
      <c r="E289" s="180">
        <v>5.7</v>
      </c>
      <c r="F289" s="181"/>
      <c r="G289" s="182">
        <f>ROUND(E289*F289,2)</f>
        <v>0</v>
      </c>
      <c r="H289" s="181"/>
      <c r="I289" s="182">
        <f>ROUND(E289*H289,2)</f>
        <v>0</v>
      </c>
      <c r="J289" s="181"/>
      <c r="K289" s="182">
        <f>ROUND(E289*J289,2)</f>
        <v>0</v>
      </c>
      <c r="L289" s="182">
        <v>21</v>
      </c>
      <c r="M289" s="182">
        <f>G289*(1+L289/100)</f>
        <v>0</v>
      </c>
      <c r="N289" s="180">
        <v>2.0000000000000002E-5</v>
      </c>
      <c r="O289" s="180">
        <f>ROUND(E289*N289,2)</f>
        <v>0</v>
      </c>
      <c r="P289" s="180">
        <v>0</v>
      </c>
      <c r="Q289" s="180">
        <f>ROUND(E289*P289,2)</f>
        <v>0</v>
      </c>
      <c r="R289" s="182" t="s">
        <v>410</v>
      </c>
      <c r="S289" s="182" t="s">
        <v>294</v>
      </c>
      <c r="T289" s="183" t="s">
        <v>294</v>
      </c>
      <c r="U289" s="159">
        <v>0.11</v>
      </c>
      <c r="V289" s="159">
        <f>ROUND(E289*U289,2)</f>
        <v>0.63</v>
      </c>
      <c r="W289" s="159"/>
      <c r="X289" s="159" t="s">
        <v>295</v>
      </c>
      <c r="Y289" s="159" t="s">
        <v>296</v>
      </c>
      <c r="Z289" s="148"/>
      <c r="AA289" s="148"/>
      <c r="AB289" s="148"/>
      <c r="AC289" s="148"/>
      <c r="AD289" s="148"/>
      <c r="AE289" s="148"/>
      <c r="AF289" s="148"/>
      <c r="AG289" s="148" t="s">
        <v>297</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2" x14ac:dyDescent="0.2">
      <c r="A290" s="155"/>
      <c r="B290" s="156"/>
      <c r="C290" s="195" t="s">
        <v>3204</v>
      </c>
      <c r="D290" s="161"/>
      <c r="E290" s="162">
        <v>5.7</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ht="22.5" outlineLevel="1" x14ac:dyDescent="0.2">
      <c r="A291" s="177">
        <v>62</v>
      </c>
      <c r="B291" s="178" t="s">
        <v>3273</v>
      </c>
      <c r="C291" s="194" t="s">
        <v>870</v>
      </c>
      <c r="D291" s="179" t="s">
        <v>310</v>
      </c>
      <c r="E291" s="180">
        <v>5.7</v>
      </c>
      <c r="F291" s="181"/>
      <c r="G291" s="182">
        <f>ROUND(E291*F291,2)</f>
        <v>0</v>
      </c>
      <c r="H291" s="181"/>
      <c r="I291" s="182">
        <f>ROUND(E291*H291,2)</f>
        <v>0</v>
      </c>
      <c r="J291" s="181"/>
      <c r="K291" s="182">
        <f>ROUND(E291*J291,2)</f>
        <v>0</v>
      </c>
      <c r="L291" s="182">
        <v>21</v>
      </c>
      <c r="M291" s="182">
        <f>G291*(1+L291/100)</f>
        <v>0</v>
      </c>
      <c r="N291" s="180">
        <v>3.6099999999999999E-3</v>
      </c>
      <c r="O291" s="180">
        <f>ROUND(E291*N291,2)</f>
        <v>0.02</v>
      </c>
      <c r="P291" s="180">
        <v>0</v>
      </c>
      <c r="Q291" s="180">
        <f>ROUND(E291*P291,2)</f>
        <v>0</v>
      </c>
      <c r="R291" s="182" t="s">
        <v>410</v>
      </c>
      <c r="S291" s="182" t="s">
        <v>294</v>
      </c>
      <c r="T291" s="183" t="s">
        <v>294</v>
      </c>
      <c r="U291" s="159">
        <v>0.36199999999999999</v>
      </c>
      <c r="V291" s="159">
        <f>ROUND(E291*U291,2)</f>
        <v>2.06</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
      <c r="A292" s="155"/>
      <c r="B292" s="156"/>
      <c r="C292" s="195" t="s">
        <v>3204</v>
      </c>
      <c r="D292" s="161"/>
      <c r="E292" s="162">
        <v>5.7</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ht="22.5" outlineLevel="1" x14ac:dyDescent="0.2">
      <c r="A293" s="177">
        <v>63</v>
      </c>
      <c r="B293" s="178" t="s">
        <v>3274</v>
      </c>
      <c r="C293" s="194" t="s">
        <v>3275</v>
      </c>
      <c r="D293" s="179" t="s">
        <v>310</v>
      </c>
      <c r="E293" s="180">
        <v>5.7</v>
      </c>
      <c r="F293" s="181"/>
      <c r="G293" s="182">
        <f>ROUND(E293*F293,2)</f>
        <v>0</v>
      </c>
      <c r="H293" s="181"/>
      <c r="I293" s="182">
        <f>ROUND(E293*H293,2)</f>
        <v>0</v>
      </c>
      <c r="J293" s="181"/>
      <c r="K293" s="182">
        <f>ROUND(E293*J293,2)</f>
        <v>0</v>
      </c>
      <c r="L293" s="182">
        <v>21</v>
      </c>
      <c r="M293" s="182">
        <f>G293*(1+L293/100)</f>
        <v>0</v>
      </c>
      <c r="N293" s="180">
        <v>1.6000000000000001E-3</v>
      </c>
      <c r="O293" s="180">
        <f>ROUND(E293*N293,2)</f>
        <v>0.01</v>
      </c>
      <c r="P293" s="180">
        <v>0</v>
      </c>
      <c r="Q293" s="180">
        <f>ROUND(E293*P293,2)</f>
        <v>0</v>
      </c>
      <c r="R293" s="182" t="s">
        <v>550</v>
      </c>
      <c r="S293" s="182" t="s">
        <v>294</v>
      </c>
      <c r="T293" s="183" t="s">
        <v>294</v>
      </c>
      <c r="U293" s="159">
        <v>0.05</v>
      </c>
      <c r="V293" s="159">
        <f>ROUND(E293*U293,2)</f>
        <v>0.28999999999999998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
      <c r="A294" s="155"/>
      <c r="B294" s="156"/>
      <c r="C294" s="195" t="s">
        <v>3204</v>
      </c>
      <c r="D294" s="161"/>
      <c r="E294" s="162">
        <v>5.7</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314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
      <c r="A295" s="177">
        <v>64</v>
      </c>
      <c r="B295" s="178" t="s">
        <v>3276</v>
      </c>
      <c r="C295" s="194" t="s">
        <v>3277</v>
      </c>
      <c r="D295" s="179" t="s">
        <v>310</v>
      </c>
      <c r="E295" s="180">
        <v>5.7</v>
      </c>
      <c r="F295" s="181"/>
      <c r="G295" s="182">
        <f>ROUND(E295*F295,2)</f>
        <v>0</v>
      </c>
      <c r="H295" s="181"/>
      <c r="I295" s="182">
        <f>ROUND(E295*H295,2)</f>
        <v>0</v>
      </c>
      <c r="J295" s="181"/>
      <c r="K295" s="182">
        <f>ROUND(E295*J295,2)</f>
        <v>0</v>
      </c>
      <c r="L295" s="182">
        <v>21</v>
      </c>
      <c r="M295" s="182">
        <f>G295*(1+L295/100)</f>
        <v>0</v>
      </c>
      <c r="N295" s="180">
        <v>9.7099999999999999E-3</v>
      </c>
      <c r="O295" s="180">
        <f>ROUND(E295*N295,2)</f>
        <v>0.06</v>
      </c>
      <c r="P295" s="180">
        <v>0</v>
      </c>
      <c r="Q295" s="180">
        <f>ROUND(E295*P295,2)</f>
        <v>0</v>
      </c>
      <c r="R295" s="182" t="s">
        <v>3278</v>
      </c>
      <c r="S295" s="182" t="s">
        <v>294</v>
      </c>
      <c r="T295" s="183" t="s">
        <v>294</v>
      </c>
      <c r="U295" s="159">
        <v>0.38</v>
      </c>
      <c r="V295" s="159">
        <f>ROUND(E295*U295,2)</f>
        <v>2.17</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
      <c r="A296" s="155"/>
      <c r="B296" s="156"/>
      <c r="C296" s="195" t="s">
        <v>3204</v>
      </c>
      <c r="D296" s="161"/>
      <c r="E296" s="162">
        <v>5.7</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2.5" outlineLevel="1" x14ac:dyDescent="0.2">
      <c r="A297" s="177">
        <v>65</v>
      </c>
      <c r="B297" s="178" t="s">
        <v>3279</v>
      </c>
      <c r="C297" s="194" t="s">
        <v>3280</v>
      </c>
      <c r="D297" s="179" t="s">
        <v>310</v>
      </c>
      <c r="E297" s="180">
        <v>5.7</v>
      </c>
      <c r="F297" s="181"/>
      <c r="G297" s="182">
        <f>ROUND(E297*F297,2)</f>
        <v>0</v>
      </c>
      <c r="H297" s="181"/>
      <c r="I297" s="182">
        <f>ROUND(E297*H297,2)</f>
        <v>0</v>
      </c>
      <c r="J297" s="181"/>
      <c r="K297" s="182">
        <f>ROUND(E297*J297,2)</f>
        <v>0</v>
      </c>
      <c r="L297" s="182">
        <v>21</v>
      </c>
      <c r="M297" s="182">
        <f>G297*(1+L297/100)</f>
        <v>0</v>
      </c>
      <c r="N297" s="180">
        <v>1.155E-2</v>
      </c>
      <c r="O297" s="180">
        <f>ROUND(E297*N297,2)</f>
        <v>7.0000000000000007E-2</v>
      </c>
      <c r="P297" s="180">
        <v>0</v>
      </c>
      <c r="Q297" s="180">
        <f>ROUND(E297*P297,2)</f>
        <v>0</v>
      </c>
      <c r="R297" s="182" t="s">
        <v>410</v>
      </c>
      <c r="S297" s="182" t="s">
        <v>294</v>
      </c>
      <c r="T297" s="183" t="s">
        <v>294</v>
      </c>
      <c r="U297" s="159">
        <v>9.6000000000000002E-2</v>
      </c>
      <c r="V297" s="159">
        <f>ROUND(E297*U297,2)</f>
        <v>0.55000000000000004</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2" x14ac:dyDescent="0.2">
      <c r="A298" s="155"/>
      <c r="B298" s="156"/>
      <c r="C298" s="262" t="s">
        <v>706</v>
      </c>
      <c r="D298" s="263"/>
      <c r="E298" s="263"/>
      <c r="F298" s="263"/>
      <c r="G298" s="263"/>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299</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2" x14ac:dyDescent="0.2">
      <c r="A299" s="155"/>
      <c r="B299" s="156"/>
      <c r="C299" s="195" t="s">
        <v>3204</v>
      </c>
      <c r="D299" s="161"/>
      <c r="E299" s="162">
        <v>5.7</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x14ac:dyDescent="0.2">
      <c r="A300" s="170" t="s">
        <v>288</v>
      </c>
      <c r="B300" s="171" t="s">
        <v>154</v>
      </c>
      <c r="C300" s="193" t="s">
        <v>155</v>
      </c>
      <c r="D300" s="172"/>
      <c r="E300" s="173"/>
      <c r="F300" s="174"/>
      <c r="G300" s="174">
        <f>SUMIF(AG301:AG312,"&lt;&gt;NOR",G301:G312)</f>
        <v>0</v>
      </c>
      <c r="H300" s="174"/>
      <c r="I300" s="174">
        <f>SUM(I301:I312)</f>
        <v>0</v>
      </c>
      <c r="J300" s="174"/>
      <c r="K300" s="174">
        <f>SUM(K301:K312)</f>
        <v>0</v>
      </c>
      <c r="L300" s="174"/>
      <c r="M300" s="174">
        <f>SUM(M301:M312)</f>
        <v>0</v>
      </c>
      <c r="N300" s="173"/>
      <c r="O300" s="173">
        <f>SUM(O301:O312)</f>
        <v>26.06</v>
      </c>
      <c r="P300" s="173"/>
      <c r="Q300" s="173">
        <f>SUM(Q301:Q312)</f>
        <v>0</v>
      </c>
      <c r="R300" s="174"/>
      <c r="S300" s="174"/>
      <c r="T300" s="175"/>
      <c r="U300" s="169"/>
      <c r="V300" s="169">
        <f>SUM(V301:V312)</f>
        <v>67.02000000000001</v>
      </c>
      <c r="W300" s="169"/>
      <c r="X300" s="169"/>
      <c r="Y300" s="169"/>
      <c r="AG300" t="s">
        <v>289</v>
      </c>
    </row>
    <row r="301" spans="1:60" outlineLevel="1" x14ac:dyDescent="0.2">
      <c r="A301" s="177">
        <v>66</v>
      </c>
      <c r="B301" s="178" t="s">
        <v>894</v>
      </c>
      <c r="C301" s="194" t="s">
        <v>895</v>
      </c>
      <c r="D301" s="179" t="s">
        <v>338</v>
      </c>
      <c r="E301" s="180">
        <v>9.9269999999999996</v>
      </c>
      <c r="F301" s="181"/>
      <c r="G301" s="182">
        <f>ROUND(E301*F301,2)</f>
        <v>0</v>
      </c>
      <c r="H301" s="181"/>
      <c r="I301" s="182">
        <f>ROUND(E301*H301,2)</f>
        <v>0</v>
      </c>
      <c r="J301" s="181"/>
      <c r="K301" s="182">
        <f>ROUND(E301*J301,2)</f>
        <v>0</v>
      </c>
      <c r="L301" s="182">
        <v>21</v>
      </c>
      <c r="M301" s="182">
        <f>G301*(1+L301/100)</f>
        <v>0</v>
      </c>
      <c r="N301" s="180">
        <v>2.5249999999999999</v>
      </c>
      <c r="O301" s="180">
        <f>ROUND(E301*N301,2)</f>
        <v>25.07</v>
      </c>
      <c r="P301" s="180">
        <v>0</v>
      </c>
      <c r="Q301" s="180">
        <f>ROUND(E301*P301,2)</f>
        <v>0</v>
      </c>
      <c r="R301" s="182" t="s">
        <v>410</v>
      </c>
      <c r="S301" s="182" t="s">
        <v>294</v>
      </c>
      <c r="T301" s="183" t="s">
        <v>294</v>
      </c>
      <c r="U301" s="159">
        <v>3.2130000000000001</v>
      </c>
      <c r="V301" s="159">
        <f>ROUND(E301*U301,2)</f>
        <v>31.9</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2" x14ac:dyDescent="0.2">
      <c r="A302" s="155"/>
      <c r="B302" s="156"/>
      <c r="C302" s="262" t="s">
        <v>896</v>
      </c>
      <c r="D302" s="263"/>
      <c r="E302" s="263"/>
      <c r="F302" s="263"/>
      <c r="G302" s="263"/>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299</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264" t="s">
        <v>896</v>
      </c>
      <c r="D303" s="265"/>
      <c r="E303" s="265"/>
      <c r="F303" s="265"/>
      <c r="G303" s="265"/>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300</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
      <c r="A304" s="155"/>
      <c r="B304" s="156"/>
      <c r="C304" s="195" t="s">
        <v>3281</v>
      </c>
      <c r="D304" s="161"/>
      <c r="E304" s="162">
        <v>9.93</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1" x14ac:dyDescent="0.2">
      <c r="A305" s="177">
        <v>67</v>
      </c>
      <c r="B305" s="178" t="s">
        <v>904</v>
      </c>
      <c r="C305" s="194" t="s">
        <v>905</v>
      </c>
      <c r="D305" s="179" t="s">
        <v>338</v>
      </c>
      <c r="E305" s="180">
        <v>9.9269999999999996</v>
      </c>
      <c r="F305" s="181"/>
      <c r="G305" s="182">
        <f>ROUND(E305*F305,2)</f>
        <v>0</v>
      </c>
      <c r="H305" s="181"/>
      <c r="I305" s="182">
        <f>ROUND(E305*H305,2)</f>
        <v>0</v>
      </c>
      <c r="J305" s="181"/>
      <c r="K305" s="182">
        <f>ROUND(E305*J305,2)</f>
        <v>0</v>
      </c>
      <c r="L305" s="182">
        <v>21</v>
      </c>
      <c r="M305" s="182">
        <f>G305*(1+L305/100)</f>
        <v>0</v>
      </c>
      <c r="N305" s="180">
        <v>0.04</v>
      </c>
      <c r="O305" s="180">
        <f>ROUND(E305*N305,2)</f>
        <v>0.4</v>
      </c>
      <c r="P305" s="180">
        <v>0</v>
      </c>
      <c r="Q305" s="180">
        <f>ROUND(E305*P305,2)</f>
        <v>0</v>
      </c>
      <c r="R305" s="182" t="s">
        <v>410</v>
      </c>
      <c r="S305" s="182" t="s">
        <v>294</v>
      </c>
      <c r="T305" s="183" t="s">
        <v>294</v>
      </c>
      <c r="U305" s="159">
        <v>2.7</v>
      </c>
      <c r="V305" s="159">
        <f>ROUND(E305*U305,2)</f>
        <v>26.8</v>
      </c>
      <c r="W305" s="159"/>
      <c r="X305" s="159" t="s">
        <v>295</v>
      </c>
      <c r="Y305" s="159" t="s">
        <v>296</v>
      </c>
      <c r="Z305" s="148"/>
      <c r="AA305" s="148"/>
      <c r="AB305" s="148"/>
      <c r="AC305" s="148"/>
      <c r="AD305" s="148"/>
      <c r="AE305" s="148"/>
      <c r="AF305" s="148"/>
      <c r="AG305" s="148" t="s">
        <v>297</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2" x14ac:dyDescent="0.2">
      <c r="A306" s="155"/>
      <c r="B306" s="156"/>
      <c r="C306" s="262" t="s">
        <v>906</v>
      </c>
      <c r="D306" s="263"/>
      <c r="E306" s="263"/>
      <c r="F306" s="263"/>
      <c r="G306" s="263"/>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299</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2" x14ac:dyDescent="0.2">
      <c r="A307" s="155"/>
      <c r="B307" s="156"/>
      <c r="C307" s="264" t="s">
        <v>906</v>
      </c>
      <c r="D307" s="265"/>
      <c r="E307" s="265"/>
      <c r="F307" s="265"/>
      <c r="G307" s="265"/>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300</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
      <c r="A308" s="155"/>
      <c r="B308" s="156"/>
      <c r="C308" s="195" t="s">
        <v>3282</v>
      </c>
      <c r="D308" s="161"/>
      <c r="E308" s="162">
        <v>9.93</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22.5" outlineLevel="1" x14ac:dyDescent="0.2">
      <c r="A309" s="177">
        <v>68</v>
      </c>
      <c r="B309" s="178" t="s">
        <v>912</v>
      </c>
      <c r="C309" s="194" t="s">
        <v>913</v>
      </c>
      <c r="D309" s="179" t="s">
        <v>424</v>
      </c>
      <c r="E309" s="180">
        <v>0.5464</v>
      </c>
      <c r="F309" s="181"/>
      <c r="G309" s="182">
        <f>ROUND(E309*F309,2)</f>
        <v>0</v>
      </c>
      <c r="H309" s="181"/>
      <c r="I309" s="182">
        <f>ROUND(E309*H309,2)</f>
        <v>0</v>
      </c>
      <c r="J309" s="181"/>
      <c r="K309" s="182">
        <f>ROUND(E309*J309,2)</f>
        <v>0</v>
      </c>
      <c r="L309" s="182">
        <v>21</v>
      </c>
      <c r="M309" s="182">
        <f>G309*(1+L309/100)</f>
        <v>0</v>
      </c>
      <c r="N309" s="180">
        <v>1.0800399999999999</v>
      </c>
      <c r="O309" s="180">
        <f>ROUND(E309*N309,2)</f>
        <v>0.59</v>
      </c>
      <c r="P309" s="180">
        <v>0</v>
      </c>
      <c r="Q309" s="180">
        <f>ROUND(E309*P309,2)</f>
        <v>0</v>
      </c>
      <c r="R309" s="182" t="s">
        <v>410</v>
      </c>
      <c r="S309" s="182" t="s">
        <v>294</v>
      </c>
      <c r="T309" s="183" t="s">
        <v>294</v>
      </c>
      <c r="U309" s="159">
        <v>15.231</v>
      </c>
      <c r="V309" s="159">
        <f>ROUND(E309*U309,2)</f>
        <v>8.32</v>
      </c>
      <c r="W309" s="159"/>
      <c r="X309" s="159" t="s">
        <v>295</v>
      </c>
      <c r="Y309" s="159" t="s">
        <v>296</v>
      </c>
      <c r="Z309" s="148"/>
      <c r="AA309" s="148"/>
      <c r="AB309" s="148"/>
      <c r="AC309" s="148"/>
      <c r="AD309" s="148"/>
      <c r="AE309" s="148"/>
      <c r="AF309" s="148"/>
      <c r="AG309" s="148" t="s">
        <v>297</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
      <c r="A310" s="155"/>
      <c r="B310" s="156"/>
      <c r="C310" s="262" t="s">
        <v>443</v>
      </c>
      <c r="D310" s="263"/>
      <c r="E310" s="263"/>
      <c r="F310" s="263"/>
      <c r="G310" s="263"/>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299</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2" x14ac:dyDescent="0.2">
      <c r="A311" s="155"/>
      <c r="B311" s="156"/>
      <c r="C311" s="264" t="s">
        <v>443</v>
      </c>
      <c r="D311" s="265"/>
      <c r="E311" s="265"/>
      <c r="F311" s="265"/>
      <c r="G311" s="265"/>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300</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2" x14ac:dyDescent="0.2">
      <c r="A312" s="155"/>
      <c r="B312" s="156"/>
      <c r="C312" s="195" t="s">
        <v>3283</v>
      </c>
      <c r="D312" s="161"/>
      <c r="E312" s="162">
        <v>0.55000000000000004</v>
      </c>
      <c r="F312" s="159"/>
      <c r="G312" s="159"/>
      <c r="H312" s="159"/>
      <c r="I312" s="159"/>
      <c r="J312" s="159"/>
      <c r="K312" s="159"/>
      <c r="L312" s="159"/>
      <c r="M312" s="159"/>
      <c r="N312" s="158"/>
      <c r="O312" s="158"/>
      <c r="P312" s="158"/>
      <c r="Q312" s="158"/>
      <c r="R312" s="159"/>
      <c r="S312" s="159"/>
      <c r="T312" s="159"/>
      <c r="U312" s="159"/>
      <c r="V312" s="159"/>
      <c r="W312" s="159"/>
      <c r="X312" s="159"/>
      <c r="Y312" s="159"/>
      <c r="Z312" s="148"/>
      <c r="AA312" s="148"/>
      <c r="AB312" s="148"/>
      <c r="AC312" s="148"/>
      <c r="AD312" s="148"/>
      <c r="AE312" s="148"/>
      <c r="AF312" s="148"/>
      <c r="AG312" s="148" t="s">
        <v>314</v>
      </c>
      <c r="AH312" s="148">
        <v>0</v>
      </c>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x14ac:dyDescent="0.2">
      <c r="A313" s="170" t="s">
        <v>288</v>
      </c>
      <c r="B313" s="171" t="s">
        <v>156</v>
      </c>
      <c r="C313" s="193" t="s">
        <v>157</v>
      </c>
      <c r="D313" s="172"/>
      <c r="E313" s="173"/>
      <c r="F313" s="174"/>
      <c r="G313" s="174">
        <f>SUMIF(AG314:AG347,"&lt;&gt;NOR",G314:G347)</f>
        <v>0</v>
      </c>
      <c r="H313" s="174"/>
      <c r="I313" s="174">
        <f>SUM(I314:I347)</f>
        <v>0</v>
      </c>
      <c r="J313" s="174"/>
      <c r="K313" s="174">
        <f>SUM(K314:K347)</f>
        <v>0</v>
      </c>
      <c r="L313" s="174"/>
      <c r="M313" s="174">
        <f>SUM(M314:M347)</f>
        <v>0</v>
      </c>
      <c r="N313" s="173"/>
      <c r="O313" s="173">
        <f>SUM(O314:O347)</f>
        <v>1.04</v>
      </c>
      <c r="P313" s="173"/>
      <c r="Q313" s="173">
        <f>SUM(Q314:Q347)</f>
        <v>0</v>
      </c>
      <c r="R313" s="174"/>
      <c r="S313" s="174"/>
      <c r="T313" s="175"/>
      <c r="U313" s="169"/>
      <c r="V313" s="169">
        <f>SUM(V314:V347)</f>
        <v>39.15</v>
      </c>
      <c r="W313" s="169"/>
      <c r="X313" s="169"/>
      <c r="Y313" s="169"/>
      <c r="AG313" t="s">
        <v>289</v>
      </c>
    </row>
    <row r="314" spans="1:60" outlineLevel="1" x14ac:dyDescent="0.2">
      <c r="A314" s="177">
        <v>69</v>
      </c>
      <c r="B314" s="178" t="s">
        <v>935</v>
      </c>
      <c r="C314" s="194" t="s">
        <v>936</v>
      </c>
      <c r="D314" s="179" t="s">
        <v>292</v>
      </c>
      <c r="E314" s="180">
        <v>9</v>
      </c>
      <c r="F314" s="181"/>
      <c r="G314" s="182">
        <f>ROUND(E314*F314,2)</f>
        <v>0</v>
      </c>
      <c r="H314" s="181"/>
      <c r="I314" s="182">
        <f>ROUND(E314*H314,2)</f>
        <v>0</v>
      </c>
      <c r="J314" s="181"/>
      <c r="K314" s="182">
        <f>ROUND(E314*J314,2)</f>
        <v>0</v>
      </c>
      <c r="L314" s="182">
        <v>21</v>
      </c>
      <c r="M314" s="182">
        <f>G314*(1+L314/100)</f>
        <v>0</v>
      </c>
      <c r="N314" s="180">
        <v>8.4159999999999999E-2</v>
      </c>
      <c r="O314" s="180">
        <f>ROUND(E314*N314,2)</f>
        <v>0.76</v>
      </c>
      <c r="P314" s="180">
        <v>0</v>
      </c>
      <c r="Q314" s="180">
        <f>ROUND(E314*P314,2)</f>
        <v>0</v>
      </c>
      <c r="R314" s="182" t="s">
        <v>550</v>
      </c>
      <c r="S314" s="182" t="s">
        <v>294</v>
      </c>
      <c r="T314" s="183" t="s">
        <v>294</v>
      </c>
      <c r="U314" s="159">
        <v>2.4900000000000002</v>
      </c>
      <c r="V314" s="159">
        <f>ROUND(E314*U314,2)</f>
        <v>22.41</v>
      </c>
      <c r="W314" s="159"/>
      <c r="X314" s="159" t="s">
        <v>295</v>
      </c>
      <c r="Y314" s="159" t="s">
        <v>296</v>
      </c>
      <c r="Z314" s="148"/>
      <c r="AA314" s="148"/>
      <c r="AB314" s="148"/>
      <c r="AC314" s="148"/>
      <c r="AD314" s="148"/>
      <c r="AE314" s="148"/>
      <c r="AF314" s="148"/>
      <c r="AG314" s="148" t="s">
        <v>297</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
      <c r="A315" s="155"/>
      <c r="B315" s="156"/>
      <c r="C315" s="262" t="s">
        <v>937</v>
      </c>
      <c r="D315" s="263"/>
      <c r="E315" s="263"/>
      <c r="F315" s="263"/>
      <c r="G315" s="263"/>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299</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
      <c r="A316" s="155"/>
      <c r="B316" s="156"/>
      <c r="C316" s="264" t="s">
        <v>937</v>
      </c>
      <c r="D316" s="265"/>
      <c r="E316" s="265"/>
      <c r="F316" s="265"/>
      <c r="G316" s="265"/>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300</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33.75" outlineLevel="1" x14ac:dyDescent="0.2">
      <c r="A317" s="177">
        <v>70</v>
      </c>
      <c r="B317" s="178" t="s">
        <v>938</v>
      </c>
      <c r="C317" s="194" t="s">
        <v>939</v>
      </c>
      <c r="D317" s="179" t="s">
        <v>292</v>
      </c>
      <c r="E317" s="180">
        <v>1</v>
      </c>
      <c r="F317" s="181"/>
      <c r="G317" s="182">
        <f>ROUND(E317*F317,2)</f>
        <v>0</v>
      </c>
      <c r="H317" s="181"/>
      <c r="I317" s="182">
        <f>ROUND(E317*H317,2)</f>
        <v>0</v>
      </c>
      <c r="J317" s="181"/>
      <c r="K317" s="182">
        <f>ROUND(E317*J317,2)</f>
        <v>0</v>
      </c>
      <c r="L317" s="182">
        <v>21</v>
      </c>
      <c r="M317" s="182">
        <f>G317*(1+L317/100)</f>
        <v>0</v>
      </c>
      <c r="N317" s="180">
        <v>3.1269999999999999E-2</v>
      </c>
      <c r="O317" s="180">
        <f>ROUND(E317*N317,2)</f>
        <v>0.03</v>
      </c>
      <c r="P317" s="180">
        <v>0</v>
      </c>
      <c r="Q317" s="180">
        <f>ROUND(E317*P317,2)</f>
        <v>0</v>
      </c>
      <c r="R317" s="182" t="s">
        <v>410</v>
      </c>
      <c r="S317" s="182" t="s">
        <v>294</v>
      </c>
      <c r="T317" s="183" t="s">
        <v>294</v>
      </c>
      <c r="U317" s="159">
        <v>1.86</v>
      </c>
      <c r="V317" s="159">
        <f>ROUND(E317*U317,2)</f>
        <v>1.86</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
      <c r="A318" s="155"/>
      <c r="B318" s="156"/>
      <c r="C318" s="273" t="s">
        <v>940</v>
      </c>
      <c r="D318" s="274"/>
      <c r="E318" s="274"/>
      <c r="F318" s="274"/>
      <c r="G318" s="274"/>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300</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
      <c r="A319" s="155"/>
      <c r="B319" s="156"/>
      <c r="C319" s="195" t="s">
        <v>3284</v>
      </c>
      <c r="D319" s="161"/>
      <c r="E319" s="162">
        <v>1</v>
      </c>
      <c r="F319" s="159"/>
      <c r="G319" s="159"/>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314</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ht="33.75" outlineLevel="1" x14ac:dyDescent="0.2">
      <c r="A320" s="177">
        <v>71</v>
      </c>
      <c r="B320" s="178" t="s">
        <v>944</v>
      </c>
      <c r="C320" s="194" t="s">
        <v>945</v>
      </c>
      <c r="D320" s="179" t="s">
        <v>292</v>
      </c>
      <c r="E320" s="180">
        <v>5</v>
      </c>
      <c r="F320" s="181"/>
      <c r="G320" s="182">
        <f>ROUND(E320*F320,2)</f>
        <v>0</v>
      </c>
      <c r="H320" s="181"/>
      <c r="I320" s="182">
        <f>ROUND(E320*H320,2)</f>
        <v>0</v>
      </c>
      <c r="J320" s="181"/>
      <c r="K320" s="182">
        <f>ROUND(E320*J320,2)</f>
        <v>0</v>
      </c>
      <c r="L320" s="182">
        <v>21</v>
      </c>
      <c r="M320" s="182">
        <f>G320*(1+L320/100)</f>
        <v>0</v>
      </c>
      <c r="N320" s="180">
        <v>3.1469999999999998E-2</v>
      </c>
      <c r="O320" s="180">
        <f>ROUND(E320*N320,2)</f>
        <v>0.16</v>
      </c>
      <c r="P320" s="180">
        <v>0</v>
      </c>
      <c r="Q320" s="180">
        <f>ROUND(E320*P320,2)</f>
        <v>0</v>
      </c>
      <c r="R320" s="182" t="s">
        <v>410</v>
      </c>
      <c r="S320" s="182" t="s">
        <v>294</v>
      </c>
      <c r="T320" s="183" t="s">
        <v>294</v>
      </c>
      <c r="U320" s="159">
        <v>1.86</v>
      </c>
      <c r="V320" s="159">
        <f>ROUND(E320*U320,2)</f>
        <v>9.3000000000000007</v>
      </c>
      <c r="W320" s="159"/>
      <c r="X320" s="159" t="s">
        <v>295</v>
      </c>
      <c r="Y320" s="159" t="s">
        <v>296</v>
      </c>
      <c r="Z320" s="148"/>
      <c r="AA320" s="148"/>
      <c r="AB320" s="148"/>
      <c r="AC320" s="148"/>
      <c r="AD320" s="148"/>
      <c r="AE320" s="148"/>
      <c r="AF320" s="148"/>
      <c r="AG320" s="148" t="s">
        <v>297</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2" x14ac:dyDescent="0.2">
      <c r="A321" s="155"/>
      <c r="B321" s="156"/>
      <c r="C321" s="273" t="s">
        <v>946</v>
      </c>
      <c r="D321" s="274"/>
      <c r="E321" s="274"/>
      <c r="F321" s="274"/>
      <c r="G321" s="274"/>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300</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
      <c r="A322" s="155"/>
      <c r="B322" s="156"/>
      <c r="C322" s="195" t="s">
        <v>3285</v>
      </c>
      <c r="D322" s="161"/>
      <c r="E322" s="162">
        <v>2</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314</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195" t="s">
        <v>3286</v>
      </c>
      <c r="D323" s="161"/>
      <c r="E323" s="162">
        <v>3</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314</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33.75" outlineLevel="1" x14ac:dyDescent="0.2">
      <c r="A324" s="177">
        <v>72</v>
      </c>
      <c r="B324" s="178" t="s">
        <v>3287</v>
      </c>
      <c r="C324" s="194" t="s">
        <v>3288</v>
      </c>
      <c r="D324" s="179" t="s">
        <v>292</v>
      </c>
      <c r="E324" s="180">
        <v>1</v>
      </c>
      <c r="F324" s="181"/>
      <c r="G324" s="182">
        <f>ROUND(E324*F324,2)</f>
        <v>0</v>
      </c>
      <c r="H324" s="181"/>
      <c r="I324" s="182">
        <f>ROUND(E324*H324,2)</f>
        <v>0</v>
      </c>
      <c r="J324" s="181"/>
      <c r="K324" s="182">
        <f>ROUND(E324*J324,2)</f>
        <v>0</v>
      </c>
      <c r="L324" s="182">
        <v>21</v>
      </c>
      <c r="M324" s="182">
        <f>G324*(1+L324/100)</f>
        <v>0</v>
      </c>
      <c r="N324" s="180">
        <v>3.1669999999999997E-2</v>
      </c>
      <c r="O324" s="180">
        <f>ROUND(E324*N324,2)</f>
        <v>0.03</v>
      </c>
      <c r="P324" s="180">
        <v>0</v>
      </c>
      <c r="Q324" s="180">
        <f>ROUND(E324*P324,2)</f>
        <v>0</v>
      </c>
      <c r="R324" s="182" t="s">
        <v>410</v>
      </c>
      <c r="S324" s="182" t="s">
        <v>294</v>
      </c>
      <c r="T324" s="183" t="s">
        <v>294</v>
      </c>
      <c r="U324" s="159">
        <v>1.86</v>
      </c>
      <c r="V324" s="159">
        <f>ROUND(E324*U324,2)</f>
        <v>1.86</v>
      </c>
      <c r="W324" s="159"/>
      <c r="X324" s="159" t="s">
        <v>295</v>
      </c>
      <c r="Y324" s="159" t="s">
        <v>296</v>
      </c>
      <c r="Z324" s="148"/>
      <c r="AA324" s="148"/>
      <c r="AB324" s="148"/>
      <c r="AC324" s="148"/>
      <c r="AD324" s="148"/>
      <c r="AE324" s="148"/>
      <c r="AF324" s="148"/>
      <c r="AG324" s="148" t="s">
        <v>297</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2" x14ac:dyDescent="0.2">
      <c r="A325" s="155"/>
      <c r="B325" s="156"/>
      <c r="C325" s="273" t="s">
        <v>3289</v>
      </c>
      <c r="D325" s="274"/>
      <c r="E325" s="274"/>
      <c r="F325" s="274"/>
      <c r="G325" s="274"/>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300</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
      <c r="A326" s="155"/>
      <c r="B326" s="156"/>
      <c r="C326" s="195" t="s">
        <v>3290</v>
      </c>
      <c r="D326" s="161"/>
      <c r="E326" s="162">
        <v>1</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33.75" outlineLevel="1" x14ac:dyDescent="0.2">
      <c r="A327" s="177">
        <v>73</v>
      </c>
      <c r="B327" s="178" t="s">
        <v>3291</v>
      </c>
      <c r="C327" s="194" t="s">
        <v>3292</v>
      </c>
      <c r="D327" s="179" t="s">
        <v>292</v>
      </c>
      <c r="E327" s="180">
        <v>1</v>
      </c>
      <c r="F327" s="181"/>
      <c r="G327" s="182">
        <f>ROUND(E327*F327,2)</f>
        <v>0</v>
      </c>
      <c r="H327" s="181"/>
      <c r="I327" s="182">
        <f>ROUND(E327*H327,2)</f>
        <v>0</v>
      </c>
      <c r="J327" s="181"/>
      <c r="K327" s="182">
        <f>ROUND(E327*J327,2)</f>
        <v>0</v>
      </c>
      <c r="L327" s="182">
        <v>21</v>
      </c>
      <c r="M327" s="182">
        <f>G327*(1+L327/100)</f>
        <v>0</v>
      </c>
      <c r="N327" s="180">
        <v>3.4169999999999999E-2</v>
      </c>
      <c r="O327" s="180">
        <f>ROUND(E327*N327,2)</f>
        <v>0.03</v>
      </c>
      <c r="P327" s="180">
        <v>0</v>
      </c>
      <c r="Q327" s="180">
        <f>ROUND(E327*P327,2)</f>
        <v>0</v>
      </c>
      <c r="R327" s="182" t="s">
        <v>410</v>
      </c>
      <c r="S327" s="182" t="s">
        <v>294</v>
      </c>
      <c r="T327" s="183" t="s">
        <v>294</v>
      </c>
      <c r="U327" s="159">
        <v>1.86</v>
      </c>
      <c r="V327" s="159">
        <f>ROUND(E327*U327,2)</f>
        <v>1.86</v>
      </c>
      <c r="W327" s="159"/>
      <c r="X327" s="159" t="s">
        <v>295</v>
      </c>
      <c r="Y327" s="159" t="s">
        <v>296</v>
      </c>
      <c r="Z327" s="148"/>
      <c r="AA327" s="148"/>
      <c r="AB327" s="148"/>
      <c r="AC327" s="148"/>
      <c r="AD327" s="148"/>
      <c r="AE327" s="148"/>
      <c r="AF327" s="148"/>
      <c r="AG327" s="148" t="s">
        <v>297</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
      <c r="A328" s="155"/>
      <c r="B328" s="156"/>
      <c r="C328" s="273" t="s">
        <v>3293</v>
      </c>
      <c r="D328" s="274"/>
      <c r="E328" s="274"/>
      <c r="F328" s="274"/>
      <c r="G328" s="274"/>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300</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
      <c r="A329" s="155"/>
      <c r="B329" s="156"/>
      <c r="C329" s="195" t="s">
        <v>3294</v>
      </c>
      <c r="D329" s="161"/>
      <c r="E329" s="162">
        <v>1</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33.75" outlineLevel="1" x14ac:dyDescent="0.2">
      <c r="A330" s="177">
        <v>74</v>
      </c>
      <c r="B330" s="178" t="s">
        <v>3295</v>
      </c>
      <c r="C330" s="194" t="s">
        <v>3296</v>
      </c>
      <c r="D330" s="179" t="s">
        <v>292</v>
      </c>
      <c r="E330" s="180">
        <v>1</v>
      </c>
      <c r="F330" s="181"/>
      <c r="G330" s="182">
        <f>ROUND(E330*F330,2)</f>
        <v>0</v>
      </c>
      <c r="H330" s="181"/>
      <c r="I330" s="182">
        <f>ROUND(E330*H330,2)</f>
        <v>0</v>
      </c>
      <c r="J330" s="181"/>
      <c r="K330" s="182">
        <f>ROUND(E330*J330,2)</f>
        <v>0</v>
      </c>
      <c r="L330" s="182">
        <v>21</v>
      </c>
      <c r="M330" s="182">
        <f>G330*(1+L330/100)</f>
        <v>0</v>
      </c>
      <c r="N330" s="180">
        <v>3.4470000000000001E-2</v>
      </c>
      <c r="O330" s="180">
        <f>ROUND(E330*N330,2)</f>
        <v>0.03</v>
      </c>
      <c r="P330" s="180">
        <v>0</v>
      </c>
      <c r="Q330" s="180">
        <f>ROUND(E330*P330,2)</f>
        <v>0</v>
      </c>
      <c r="R330" s="182" t="s">
        <v>410</v>
      </c>
      <c r="S330" s="182" t="s">
        <v>294</v>
      </c>
      <c r="T330" s="183" t="s">
        <v>294</v>
      </c>
      <c r="U330" s="159">
        <v>1.86</v>
      </c>
      <c r="V330" s="159">
        <f>ROUND(E330*U330,2)</f>
        <v>1.86</v>
      </c>
      <c r="W330" s="159"/>
      <c r="X330" s="159" t="s">
        <v>295</v>
      </c>
      <c r="Y330" s="159" t="s">
        <v>296</v>
      </c>
      <c r="Z330" s="148"/>
      <c r="AA330" s="148"/>
      <c r="AB330" s="148"/>
      <c r="AC330" s="148"/>
      <c r="AD330" s="148"/>
      <c r="AE330" s="148"/>
      <c r="AF330" s="148"/>
      <c r="AG330" s="148" t="s">
        <v>297</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
      <c r="A331" s="155"/>
      <c r="B331" s="156"/>
      <c r="C331" s="273" t="s">
        <v>3297</v>
      </c>
      <c r="D331" s="274"/>
      <c r="E331" s="274"/>
      <c r="F331" s="274"/>
      <c r="G331" s="274"/>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300</v>
      </c>
      <c r="AH331" s="148"/>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2" x14ac:dyDescent="0.2">
      <c r="A332" s="155"/>
      <c r="B332" s="156"/>
      <c r="C332" s="195" t="s">
        <v>3298</v>
      </c>
      <c r="D332" s="161"/>
      <c r="E332" s="162">
        <v>1</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
      <c r="A333" s="185">
        <v>75</v>
      </c>
      <c r="B333" s="186" t="s">
        <v>3299</v>
      </c>
      <c r="C333" s="198" t="s">
        <v>3300</v>
      </c>
      <c r="D333" s="187" t="s">
        <v>292</v>
      </c>
      <c r="E333" s="188">
        <v>1</v>
      </c>
      <c r="F333" s="189"/>
      <c r="G333" s="190">
        <f t="shared" ref="G333:G343" si="0">ROUND(E333*F333,2)</f>
        <v>0</v>
      </c>
      <c r="H333" s="189"/>
      <c r="I333" s="190">
        <f t="shared" ref="I333:I343" si="1">ROUND(E333*H333,2)</f>
        <v>0</v>
      </c>
      <c r="J333" s="189"/>
      <c r="K333" s="190">
        <f t="shared" ref="K333:K343" si="2">ROUND(E333*J333,2)</f>
        <v>0</v>
      </c>
      <c r="L333" s="190">
        <v>21</v>
      </c>
      <c r="M333" s="190">
        <f t="shared" ref="M333:M343" si="3">G333*(1+L333/100)</f>
        <v>0</v>
      </c>
      <c r="N333" s="188">
        <v>0</v>
      </c>
      <c r="O333" s="188">
        <f t="shared" ref="O333:O343" si="4">ROUND(E333*N333,2)</f>
        <v>0</v>
      </c>
      <c r="P333" s="188">
        <v>0</v>
      </c>
      <c r="Q333" s="188">
        <f t="shared" ref="Q333:Q343" si="5">ROUND(E333*P333,2)</f>
        <v>0</v>
      </c>
      <c r="R333" s="190"/>
      <c r="S333" s="190" t="s">
        <v>878</v>
      </c>
      <c r="T333" s="191" t="s">
        <v>879</v>
      </c>
      <c r="U333" s="159">
        <v>0</v>
      </c>
      <c r="V333" s="159">
        <f t="shared" ref="V333:V343" si="6">ROUND(E333*U333,2)</f>
        <v>0</v>
      </c>
      <c r="W333" s="159"/>
      <c r="X333" s="159" t="s">
        <v>295</v>
      </c>
      <c r="Y333" s="159" t="s">
        <v>296</v>
      </c>
      <c r="Z333" s="148"/>
      <c r="AA333" s="148"/>
      <c r="AB333" s="148"/>
      <c r="AC333" s="148"/>
      <c r="AD333" s="148"/>
      <c r="AE333" s="148"/>
      <c r="AF333" s="148"/>
      <c r="AG333" s="148" t="s">
        <v>297</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1" x14ac:dyDescent="0.2">
      <c r="A334" s="185">
        <v>76</v>
      </c>
      <c r="B334" s="186" t="s">
        <v>949</v>
      </c>
      <c r="C334" s="198" t="s">
        <v>3301</v>
      </c>
      <c r="D334" s="187" t="s">
        <v>292</v>
      </c>
      <c r="E334" s="188">
        <v>1</v>
      </c>
      <c r="F334" s="189"/>
      <c r="G334" s="190">
        <f t="shared" si="0"/>
        <v>0</v>
      </c>
      <c r="H334" s="189"/>
      <c r="I334" s="190">
        <f t="shared" si="1"/>
        <v>0</v>
      </c>
      <c r="J334" s="189"/>
      <c r="K334" s="190">
        <f t="shared" si="2"/>
        <v>0</v>
      </c>
      <c r="L334" s="190">
        <v>21</v>
      </c>
      <c r="M334" s="190">
        <f t="shared" si="3"/>
        <v>0</v>
      </c>
      <c r="N334" s="188">
        <v>0</v>
      </c>
      <c r="O334" s="188">
        <f t="shared" si="4"/>
        <v>0</v>
      </c>
      <c r="P334" s="188">
        <v>0</v>
      </c>
      <c r="Q334" s="188">
        <f t="shared" si="5"/>
        <v>0</v>
      </c>
      <c r="R334" s="190"/>
      <c r="S334" s="190" t="s">
        <v>878</v>
      </c>
      <c r="T334" s="191" t="s">
        <v>879</v>
      </c>
      <c r="U334" s="159">
        <v>0</v>
      </c>
      <c r="V334" s="159">
        <f t="shared" si="6"/>
        <v>0</v>
      </c>
      <c r="W334" s="159"/>
      <c r="X334" s="159" t="s">
        <v>295</v>
      </c>
      <c r="Y334" s="159" t="s">
        <v>296</v>
      </c>
      <c r="Z334" s="148"/>
      <c r="AA334" s="148"/>
      <c r="AB334" s="148"/>
      <c r="AC334" s="148"/>
      <c r="AD334" s="148"/>
      <c r="AE334" s="148"/>
      <c r="AF334" s="148"/>
      <c r="AG334" s="148" t="s">
        <v>297</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ht="22.5" outlineLevel="1" x14ac:dyDescent="0.2">
      <c r="A335" s="185">
        <v>77</v>
      </c>
      <c r="B335" s="186" t="s">
        <v>951</v>
      </c>
      <c r="C335" s="198" t="s">
        <v>3302</v>
      </c>
      <c r="D335" s="187" t="s">
        <v>292</v>
      </c>
      <c r="E335" s="188">
        <v>2</v>
      </c>
      <c r="F335" s="189"/>
      <c r="G335" s="190">
        <f t="shared" si="0"/>
        <v>0</v>
      </c>
      <c r="H335" s="189"/>
      <c r="I335" s="190">
        <f t="shared" si="1"/>
        <v>0</v>
      </c>
      <c r="J335" s="189"/>
      <c r="K335" s="190">
        <f t="shared" si="2"/>
        <v>0</v>
      </c>
      <c r="L335" s="190">
        <v>21</v>
      </c>
      <c r="M335" s="190">
        <f t="shared" si="3"/>
        <v>0</v>
      </c>
      <c r="N335" s="188">
        <v>0</v>
      </c>
      <c r="O335" s="188">
        <f t="shared" si="4"/>
        <v>0</v>
      </c>
      <c r="P335" s="188">
        <v>0</v>
      </c>
      <c r="Q335" s="188">
        <f t="shared" si="5"/>
        <v>0</v>
      </c>
      <c r="R335" s="190"/>
      <c r="S335" s="190" t="s">
        <v>878</v>
      </c>
      <c r="T335" s="191" t="s">
        <v>879</v>
      </c>
      <c r="U335" s="159">
        <v>0</v>
      </c>
      <c r="V335" s="159">
        <f t="shared" si="6"/>
        <v>0</v>
      </c>
      <c r="W335" s="159"/>
      <c r="X335" s="159" t="s">
        <v>295</v>
      </c>
      <c r="Y335" s="159" t="s">
        <v>296</v>
      </c>
      <c r="Z335" s="148"/>
      <c r="AA335" s="148"/>
      <c r="AB335" s="148"/>
      <c r="AC335" s="148"/>
      <c r="AD335" s="148"/>
      <c r="AE335" s="148"/>
      <c r="AF335" s="148"/>
      <c r="AG335" s="148" t="s">
        <v>297</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2.5" outlineLevel="1" x14ac:dyDescent="0.2">
      <c r="A336" s="185">
        <v>78</v>
      </c>
      <c r="B336" s="186" t="s">
        <v>3303</v>
      </c>
      <c r="C336" s="198" t="s">
        <v>3302</v>
      </c>
      <c r="D336" s="187" t="s">
        <v>292</v>
      </c>
      <c r="E336" s="188">
        <v>1</v>
      </c>
      <c r="F336" s="189"/>
      <c r="G336" s="190">
        <f t="shared" si="0"/>
        <v>0</v>
      </c>
      <c r="H336" s="189"/>
      <c r="I336" s="190">
        <f t="shared" si="1"/>
        <v>0</v>
      </c>
      <c r="J336" s="189"/>
      <c r="K336" s="190">
        <f t="shared" si="2"/>
        <v>0</v>
      </c>
      <c r="L336" s="190">
        <v>21</v>
      </c>
      <c r="M336" s="190">
        <f t="shared" si="3"/>
        <v>0</v>
      </c>
      <c r="N336" s="188">
        <v>0</v>
      </c>
      <c r="O336" s="188">
        <f t="shared" si="4"/>
        <v>0</v>
      </c>
      <c r="P336" s="188">
        <v>0</v>
      </c>
      <c r="Q336" s="188">
        <f t="shared" si="5"/>
        <v>0</v>
      </c>
      <c r="R336" s="190"/>
      <c r="S336" s="190" t="s">
        <v>878</v>
      </c>
      <c r="T336" s="191" t="s">
        <v>879</v>
      </c>
      <c r="U336" s="159">
        <v>0</v>
      </c>
      <c r="V336" s="159">
        <f t="shared" si="6"/>
        <v>0</v>
      </c>
      <c r="W336" s="159"/>
      <c r="X336" s="159" t="s">
        <v>295</v>
      </c>
      <c r="Y336" s="159" t="s">
        <v>296</v>
      </c>
      <c r="Z336" s="148"/>
      <c r="AA336" s="148"/>
      <c r="AB336" s="148"/>
      <c r="AC336" s="148"/>
      <c r="AD336" s="148"/>
      <c r="AE336" s="148"/>
      <c r="AF336" s="148"/>
      <c r="AG336" s="148" t="s">
        <v>297</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ht="22.5" outlineLevel="1" x14ac:dyDescent="0.2">
      <c r="A337" s="185">
        <v>79</v>
      </c>
      <c r="B337" s="186" t="s">
        <v>953</v>
      </c>
      <c r="C337" s="198" t="s">
        <v>3304</v>
      </c>
      <c r="D337" s="187" t="s">
        <v>292</v>
      </c>
      <c r="E337" s="188">
        <v>2</v>
      </c>
      <c r="F337" s="189"/>
      <c r="G337" s="190">
        <f t="shared" si="0"/>
        <v>0</v>
      </c>
      <c r="H337" s="189"/>
      <c r="I337" s="190">
        <f t="shared" si="1"/>
        <v>0</v>
      </c>
      <c r="J337" s="189"/>
      <c r="K337" s="190">
        <f t="shared" si="2"/>
        <v>0</v>
      </c>
      <c r="L337" s="190">
        <v>21</v>
      </c>
      <c r="M337" s="190">
        <f t="shared" si="3"/>
        <v>0</v>
      </c>
      <c r="N337" s="188">
        <v>0</v>
      </c>
      <c r="O337" s="188">
        <f t="shared" si="4"/>
        <v>0</v>
      </c>
      <c r="P337" s="188">
        <v>0</v>
      </c>
      <c r="Q337" s="188">
        <f t="shared" si="5"/>
        <v>0</v>
      </c>
      <c r="R337" s="190"/>
      <c r="S337" s="190" t="s">
        <v>878</v>
      </c>
      <c r="T337" s="191" t="s">
        <v>879</v>
      </c>
      <c r="U337" s="159">
        <v>0</v>
      </c>
      <c r="V337" s="159">
        <f t="shared" si="6"/>
        <v>0</v>
      </c>
      <c r="W337" s="159"/>
      <c r="X337" s="159" t="s">
        <v>295</v>
      </c>
      <c r="Y337" s="159" t="s">
        <v>296</v>
      </c>
      <c r="Z337" s="148"/>
      <c r="AA337" s="148"/>
      <c r="AB337" s="148"/>
      <c r="AC337" s="148"/>
      <c r="AD337" s="148"/>
      <c r="AE337" s="148"/>
      <c r="AF337" s="148"/>
      <c r="AG337" s="148" t="s">
        <v>297</v>
      </c>
      <c r="AH337" s="148"/>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ht="22.5" outlineLevel="1" x14ac:dyDescent="0.2">
      <c r="A338" s="185">
        <v>80</v>
      </c>
      <c r="B338" s="186" t="s">
        <v>961</v>
      </c>
      <c r="C338" s="198" t="s">
        <v>3305</v>
      </c>
      <c r="D338" s="187" t="s">
        <v>292</v>
      </c>
      <c r="E338" s="188">
        <v>1</v>
      </c>
      <c r="F338" s="189"/>
      <c r="G338" s="190">
        <f t="shared" si="0"/>
        <v>0</v>
      </c>
      <c r="H338" s="189"/>
      <c r="I338" s="190">
        <f t="shared" si="1"/>
        <v>0</v>
      </c>
      <c r="J338" s="189"/>
      <c r="K338" s="190">
        <f t="shared" si="2"/>
        <v>0</v>
      </c>
      <c r="L338" s="190">
        <v>21</v>
      </c>
      <c r="M338" s="190">
        <f t="shared" si="3"/>
        <v>0</v>
      </c>
      <c r="N338" s="188">
        <v>0</v>
      </c>
      <c r="O338" s="188">
        <f t="shared" si="4"/>
        <v>0</v>
      </c>
      <c r="P338" s="188">
        <v>0</v>
      </c>
      <c r="Q338" s="188">
        <f t="shared" si="5"/>
        <v>0</v>
      </c>
      <c r="R338" s="190"/>
      <c r="S338" s="190" t="s">
        <v>878</v>
      </c>
      <c r="T338" s="191" t="s">
        <v>879</v>
      </c>
      <c r="U338" s="159">
        <v>0</v>
      </c>
      <c r="V338" s="159">
        <f t="shared" si="6"/>
        <v>0</v>
      </c>
      <c r="W338" s="159"/>
      <c r="X338" s="159" t="s">
        <v>295</v>
      </c>
      <c r="Y338" s="159" t="s">
        <v>296</v>
      </c>
      <c r="Z338" s="148"/>
      <c r="AA338" s="148"/>
      <c r="AB338" s="148"/>
      <c r="AC338" s="148"/>
      <c r="AD338" s="148"/>
      <c r="AE338" s="148"/>
      <c r="AF338" s="148"/>
      <c r="AG338" s="148" t="s">
        <v>297</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ht="22.5" outlineLevel="1" x14ac:dyDescent="0.2">
      <c r="A339" s="185">
        <v>81</v>
      </c>
      <c r="B339" s="186" t="s">
        <v>965</v>
      </c>
      <c r="C339" s="198" t="s">
        <v>3306</v>
      </c>
      <c r="D339" s="187" t="s">
        <v>292</v>
      </c>
      <c r="E339" s="188">
        <v>2</v>
      </c>
      <c r="F339" s="189"/>
      <c r="G339" s="190">
        <f t="shared" si="0"/>
        <v>0</v>
      </c>
      <c r="H339" s="189"/>
      <c r="I339" s="190">
        <f t="shared" si="1"/>
        <v>0</v>
      </c>
      <c r="J339" s="189"/>
      <c r="K339" s="190">
        <f t="shared" si="2"/>
        <v>0</v>
      </c>
      <c r="L339" s="190">
        <v>21</v>
      </c>
      <c r="M339" s="190">
        <f t="shared" si="3"/>
        <v>0</v>
      </c>
      <c r="N339" s="188">
        <v>0</v>
      </c>
      <c r="O339" s="188">
        <f t="shared" si="4"/>
        <v>0</v>
      </c>
      <c r="P339" s="188">
        <v>0</v>
      </c>
      <c r="Q339" s="188">
        <f t="shared" si="5"/>
        <v>0</v>
      </c>
      <c r="R339" s="190"/>
      <c r="S339" s="190" t="s">
        <v>878</v>
      </c>
      <c r="T339" s="191" t="s">
        <v>879</v>
      </c>
      <c r="U339" s="159">
        <v>0</v>
      </c>
      <c r="V339" s="159">
        <f t="shared" si="6"/>
        <v>0</v>
      </c>
      <c r="W339" s="159"/>
      <c r="X339" s="159" t="s">
        <v>295</v>
      </c>
      <c r="Y339" s="159" t="s">
        <v>296</v>
      </c>
      <c r="Z339" s="148"/>
      <c r="AA339" s="148"/>
      <c r="AB339" s="148"/>
      <c r="AC339" s="148"/>
      <c r="AD339" s="148"/>
      <c r="AE339" s="148"/>
      <c r="AF339" s="148"/>
      <c r="AG339" s="148" t="s">
        <v>297</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ht="22.5" outlineLevel="1" x14ac:dyDescent="0.2">
      <c r="A340" s="185">
        <v>82</v>
      </c>
      <c r="B340" s="186" t="s">
        <v>967</v>
      </c>
      <c r="C340" s="198" t="s">
        <v>3307</v>
      </c>
      <c r="D340" s="187" t="s">
        <v>292</v>
      </c>
      <c r="E340" s="188">
        <v>1</v>
      </c>
      <c r="F340" s="189"/>
      <c r="G340" s="190">
        <f t="shared" si="0"/>
        <v>0</v>
      </c>
      <c r="H340" s="189"/>
      <c r="I340" s="190">
        <f t="shared" si="1"/>
        <v>0</v>
      </c>
      <c r="J340" s="189"/>
      <c r="K340" s="190">
        <f t="shared" si="2"/>
        <v>0</v>
      </c>
      <c r="L340" s="190">
        <v>21</v>
      </c>
      <c r="M340" s="190">
        <f t="shared" si="3"/>
        <v>0</v>
      </c>
      <c r="N340" s="188">
        <v>0</v>
      </c>
      <c r="O340" s="188">
        <f t="shared" si="4"/>
        <v>0</v>
      </c>
      <c r="P340" s="188">
        <v>0</v>
      </c>
      <c r="Q340" s="188">
        <f t="shared" si="5"/>
        <v>0</v>
      </c>
      <c r="R340" s="190"/>
      <c r="S340" s="190" t="s">
        <v>878</v>
      </c>
      <c r="T340" s="191" t="s">
        <v>879</v>
      </c>
      <c r="U340" s="159">
        <v>0</v>
      </c>
      <c r="V340" s="159">
        <f t="shared" si="6"/>
        <v>0</v>
      </c>
      <c r="W340" s="159"/>
      <c r="X340" s="159" t="s">
        <v>295</v>
      </c>
      <c r="Y340" s="159" t="s">
        <v>296</v>
      </c>
      <c r="Z340" s="148"/>
      <c r="AA340" s="148"/>
      <c r="AB340" s="148"/>
      <c r="AC340" s="148"/>
      <c r="AD340" s="148"/>
      <c r="AE340" s="148"/>
      <c r="AF340" s="148"/>
      <c r="AG340" s="148" t="s">
        <v>297</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ht="22.5" outlineLevel="1" x14ac:dyDescent="0.2">
      <c r="A341" s="185">
        <v>83</v>
      </c>
      <c r="B341" s="186" t="s">
        <v>969</v>
      </c>
      <c r="C341" s="198" t="s">
        <v>3308</v>
      </c>
      <c r="D341" s="187" t="s">
        <v>292</v>
      </c>
      <c r="E341" s="188">
        <v>1</v>
      </c>
      <c r="F341" s="189"/>
      <c r="G341" s="190">
        <f t="shared" si="0"/>
        <v>0</v>
      </c>
      <c r="H341" s="189"/>
      <c r="I341" s="190">
        <f t="shared" si="1"/>
        <v>0</v>
      </c>
      <c r="J341" s="189"/>
      <c r="K341" s="190">
        <f t="shared" si="2"/>
        <v>0</v>
      </c>
      <c r="L341" s="190">
        <v>21</v>
      </c>
      <c r="M341" s="190">
        <f t="shared" si="3"/>
        <v>0</v>
      </c>
      <c r="N341" s="188">
        <v>0</v>
      </c>
      <c r="O341" s="188">
        <f t="shared" si="4"/>
        <v>0</v>
      </c>
      <c r="P341" s="188">
        <v>0</v>
      </c>
      <c r="Q341" s="188">
        <f t="shared" si="5"/>
        <v>0</v>
      </c>
      <c r="R341" s="190"/>
      <c r="S341" s="190" t="s">
        <v>878</v>
      </c>
      <c r="T341" s="191" t="s">
        <v>879</v>
      </c>
      <c r="U341" s="159">
        <v>0</v>
      </c>
      <c r="V341" s="159">
        <f t="shared" si="6"/>
        <v>0</v>
      </c>
      <c r="W341" s="159"/>
      <c r="X341" s="159" t="s">
        <v>295</v>
      </c>
      <c r="Y341" s="159" t="s">
        <v>296</v>
      </c>
      <c r="Z341" s="148"/>
      <c r="AA341" s="148"/>
      <c r="AB341" s="148"/>
      <c r="AC341" s="148"/>
      <c r="AD341" s="148"/>
      <c r="AE341" s="148"/>
      <c r="AF341" s="148"/>
      <c r="AG341" s="148" t="s">
        <v>297</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ht="22.5" outlineLevel="1" x14ac:dyDescent="0.2">
      <c r="A342" s="185">
        <v>84</v>
      </c>
      <c r="B342" s="186" t="s">
        <v>971</v>
      </c>
      <c r="C342" s="198" t="s">
        <v>3309</v>
      </c>
      <c r="D342" s="187" t="s">
        <v>292</v>
      </c>
      <c r="E342" s="188">
        <v>2</v>
      </c>
      <c r="F342" s="189"/>
      <c r="G342" s="190">
        <f t="shared" si="0"/>
        <v>0</v>
      </c>
      <c r="H342" s="189"/>
      <c r="I342" s="190">
        <f t="shared" si="1"/>
        <v>0</v>
      </c>
      <c r="J342" s="189"/>
      <c r="K342" s="190">
        <f t="shared" si="2"/>
        <v>0</v>
      </c>
      <c r="L342" s="190">
        <v>21</v>
      </c>
      <c r="M342" s="190">
        <f t="shared" si="3"/>
        <v>0</v>
      </c>
      <c r="N342" s="188">
        <v>0</v>
      </c>
      <c r="O342" s="188">
        <f t="shared" si="4"/>
        <v>0</v>
      </c>
      <c r="P342" s="188">
        <v>0</v>
      </c>
      <c r="Q342" s="188">
        <f t="shared" si="5"/>
        <v>0</v>
      </c>
      <c r="R342" s="190"/>
      <c r="S342" s="190" t="s">
        <v>878</v>
      </c>
      <c r="T342" s="191" t="s">
        <v>879</v>
      </c>
      <c r="U342" s="159">
        <v>0</v>
      </c>
      <c r="V342" s="159">
        <f t="shared" si="6"/>
        <v>0</v>
      </c>
      <c r="W342" s="159"/>
      <c r="X342" s="159" t="s">
        <v>295</v>
      </c>
      <c r="Y342" s="159" t="s">
        <v>296</v>
      </c>
      <c r="Z342" s="148"/>
      <c r="AA342" s="148"/>
      <c r="AB342" s="148"/>
      <c r="AC342" s="148"/>
      <c r="AD342" s="148"/>
      <c r="AE342" s="148"/>
      <c r="AF342" s="148"/>
      <c r="AG342" s="148" t="s">
        <v>297</v>
      </c>
      <c r="AH342" s="148"/>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1" x14ac:dyDescent="0.2">
      <c r="A343" s="177">
        <v>85</v>
      </c>
      <c r="B343" s="178" t="s">
        <v>982</v>
      </c>
      <c r="C343" s="194" t="s">
        <v>983</v>
      </c>
      <c r="D343" s="179" t="s">
        <v>310</v>
      </c>
      <c r="E343" s="180">
        <v>12.625</v>
      </c>
      <c r="F343" s="181"/>
      <c r="G343" s="182">
        <f t="shared" si="0"/>
        <v>0</v>
      </c>
      <c r="H343" s="181"/>
      <c r="I343" s="182">
        <f t="shared" si="1"/>
        <v>0</v>
      </c>
      <c r="J343" s="181"/>
      <c r="K343" s="182">
        <f t="shared" si="2"/>
        <v>0</v>
      </c>
      <c r="L343" s="182">
        <v>21</v>
      </c>
      <c r="M343" s="182">
        <f t="shared" si="3"/>
        <v>0</v>
      </c>
      <c r="N343" s="180">
        <v>0</v>
      </c>
      <c r="O343" s="180">
        <f t="shared" si="4"/>
        <v>0</v>
      </c>
      <c r="P343" s="180">
        <v>0</v>
      </c>
      <c r="Q343" s="180">
        <f t="shared" si="5"/>
        <v>0</v>
      </c>
      <c r="R343" s="182"/>
      <c r="S343" s="182" t="s">
        <v>878</v>
      </c>
      <c r="T343" s="183" t="s">
        <v>879</v>
      </c>
      <c r="U343" s="159">
        <v>0</v>
      </c>
      <c r="V343" s="159">
        <f t="shared" si="6"/>
        <v>0</v>
      </c>
      <c r="W343" s="159"/>
      <c r="X343" s="159" t="s">
        <v>295</v>
      </c>
      <c r="Y343" s="159" t="s">
        <v>296</v>
      </c>
      <c r="Z343" s="148"/>
      <c r="AA343" s="148"/>
      <c r="AB343" s="148"/>
      <c r="AC343" s="148"/>
      <c r="AD343" s="148"/>
      <c r="AE343" s="148"/>
      <c r="AF343" s="148"/>
      <c r="AG343" s="148" t="s">
        <v>297</v>
      </c>
      <c r="AH343" s="148"/>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outlineLevel="2" x14ac:dyDescent="0.2">
      <c r="A344" s="155"/>
      <c r="B344" s="156"/>
      <c r="C344" s="195" t="s">
        <v>3310</v>
      </c>
      <c r="D344" s="161"/>
      <c r="E344" s="162">
        <v>4.8</v>
      </c>
      <c r="F344" s="159"/>
      <c r="G344" s="159"/>
      <c r="H344" s="159"/>
      <c r="I344" s="159"/>
      <c r="J344" s="159"/>
      <c r="K344" s="159"/>
      <c r="L344" s="159"/>
      <c r="M344" s="159"/>
      <c r="N344" s="158"/>
      <c r="O344" s="158"/>
      <c r="P344" s="158"/>
      <c r="Q344" s="158"/>
      <c r="R344" s="159"/>
      <c r="S344" s="159"/>
      <c r="T344" s="159"/>
      <c r="U344" s="159"/>
      <c r="V344" s="159"/>
      <c r="W344" s="159"/>
      <c r="X344" s="159"/>
      <c r="Y344" s="159"/>
      <c r="Z344" s="148"/>
      <c r="AA344" s="148"/>
      <c r="AB344" s="148"/>
      <c r="AC344" s="148"/>
      <c r="AD344" s="148"/>
      <c r="AE344" s="148"/>
      <c r="AF344" s="148"/>
      <c r="AG344" s="148" t="s">
        <v>314</v>
      </c>
      <c r="AH344" s="148">
        <v>0</v>
      </c>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3" x14ac:dyDescent="0.2">
      <c r="A345" s="155"/>
      <c r="B345" s="156"/>
      <c r="C345" s="195" t="s">
        <v>3311</v>
      </c>
      <c r="D345" s="161"/>
      <c r="E345" s="162">
        <v>3.68</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
      <c r="A346" s="155"/>
      <c r="B346" s="156"/>
      <c r="C346" s="195" t="s">
        <v>3312</v>
      </c>
      <c r="D346" s="161"/>
      <c r="E346" s="162">
        <v>2.72</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
      <c r="A347" s="155"/>
      <c r="B347" s="156"/>
      <c r="C347" s="195" t="s">
        <v>3313</v>
      </c>
      <c r="D347" s="161"/>
      <c r="E347" s="162">
        <v>1.43</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314</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x14ac:dyDescent="0.2">
      <c r="A348" s="170" t="s">
        <v>288</v>
      </c>
      <c r="B348" s="171" t="s">
        <v>162</v>
      </c>
      <c r="C348" s="193" t="s">
        <v>163</v>
      </c>
      <c r="D348" s="172"/>
      <c r="E348" s="173"/>
      <c r="F348" s="174"/>
      <c r="G348" s="174">
        <f>SUMIF(AG349:AG355,"&lt;&gt;NOR",G349:G355)</f>
        <v>0</v>
      </c>
      <c r="H348" s="174"/>
      <c r="I348" s="174">
        <f>SUM(I349:I355)</f>
        <v>0</v>
      </c>
      <c r="J348" s="174"/>
      <c r="K348" s="174">
        <f>SUM(K349:K355)</f>
        <v>0</v>
      </c>
      <c r="L348" s="174"/>
      <c r="M348" s="174">
        <f>SUM(M349:M355)</f>
        <v>0</v>
      </c>
      <c r="N348" s="173"/>
      <c r="O348" s="173">
        <f>SUM(O349:O355)</f>
        <v>2.27</v>
      </c>
      <c r="P348" s="173"/>
      <c r="Q348" s="173">
        <f>SUM(Q349:Q355)</f>
        <v>0</v>
      </c>
      <c r="R348" s="174"/>
      <c r="S348" s="174"/>
      <c r="T348" s="175"/>
      <c r="U348" s="169"/>
      <c r="V348" s="169">
        <f>SUM(V349:V355)</f>
        <v>2.86</v>
      </c>
      <c r="W348" s="169"/>
      <c r="X348" s="169"/>
      <c r="Y348" s="169"/>
      <c r="AG348" t="s">
        <v>289</v>
      </c>
    </row>
    <row r="349" spans="1:60" ht="22.5" outlineLevel="1" x14ac:dyDescent="0.2">
      <c r="A349" s="177">
        <v>86</v>
      </c>
      <c r="B349" s="178" t="s">
        <v>3314</v>
      </c>
      <c r="C349" s="194" t="s">
        <v>3315</v>
      </c>
      <c r="D349" s="179" t="s">
        <v>331</v>
      </c>
      <c r="E349" s="180">
        <v>10.5</v>
      </c>
      <c r="F349" s="181"/>
      <c r="G349" s="182">
        <f>ROUND(E349*F349,2)</f>
        <v>0</v>
      </c>
      <c r="H349" s="181"/>
      <c r="I349" s="182">
        <f>ROUND(E349*H349,2)</f>
        <v>0</v>
      </c>
      <c r="J349" s="181"/>
      <c r="K349" s="182">
        <f>ROUND(E349*J349,2)</f>
        <v>0</v>
      </c>
      <c r="L349" s="182">
        <v>21</v>
      </c>
      <c r="M349" s="182">
        <f>G349*(1+L349/100)</f>
        <v>0</v>
      </c>
      <c r="N349" s="180">
        <v>0.188</v>
      </c>
      <c r="O349" s="180">
        <f>ROUND(E349*N349,2)</f>
        <v>1.97</v>
      </c>
      <c r="P349" s="180">
        <v>0</v>
      </c>
      <c r="Q349" s="180">
        <f>ROUND(E349*P349,2)</f>
        <v>0</v>
      </c>
      <c r="R349" s="182" t="s">
        <v>311</v>
      </c>
      <c r="S349" s="182" t="s">
        <v>294</v>
      </c>
      <c r="T349" s="183" t="s">
        <v>294</v>
      </c>
      <c r="U349" s="159">
        <v>0.27200000000000002</v>
      </c>
      <c r="V349" s="159">
        <f>ROUND(E349*U349,2)</f>
        <v>2.86</v>
      </c>
      <c r="W349" s="159"/>
      <c r="X349" s="159" t="s">
        <v>295</v>
      </c>
      <c r="Y349" s="159" t="s">
        <v>296</v>
      </c>
      <c r="Z349" s="148"/>
      <c r="AA349" s="148"/>
      <c r="AB349" s="148"/>
      <c r="AC349" s="148"/>
      <c r="AD349" s="148"/>
      <c r="AE349" s="148"/>
      <c r="AF349" s="148"/>
      <c r="AG349" s="148" t="s">
        <v>297</v>
      </c>
      <c r="AH349" s="148"/>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2" x14ac:dyDescent="0.2">
      <c r="A350" s="155"/>
      <c r="B350" s="156"/>
      <c r="C350" s="262" t="s">
        <v>2013</v>
      </c>
      <c r="D350" s="263"/>
      <c r="E350" s="263"/>
      <c r="F350" s="263"/>
      <c r="G350" s="263"/>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299</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
      <c r="A351" s="155"/>
      <c r="B351" s="156"/>
      <c r="C351" s="264" t="s">
        <v>2013</v>
      </c>
      <c r="D351" s="265"/>
      <c r="E351" s="265"/>
      <c r="F351" s="265"/>
      <c r="G351" s="265"/>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300</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
      <c r="A352" s="155"/>
      <c r="B352" s="156"/>
      <c r="C352" s="195" t="s">
        <v>484</v>
      </c>
      <c r="D352" s="161"/>
      <c r="E352" s="162">
        <v>10.5</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ht="22.5" outlineLevel="1" x14ac:dyDescent="0.2">
      <c r="A353" s="177">
        <v>87</v>
      </c>
      <c r="B353" s="178" t="s">
        <v>3316</v>
      </c>
      <c r="C353" s="194" t="s">
        <v>3317</v>
      </c>
      <c r="D353" s="179" t="s">
        <v>292</v>
      </c>
      <c r="E353" s="180">
        <v>11.025</v>
      </c>
      <c r="F353" s="181"/>
      <c r="G353" s="182">
        <f>ROUND(E353*F353,2)</f>
        <v>0</v>
      </c>
      <c r="H353" s="181"/>
      <c r="I353" s="182">
        <f>ROUND(E353*H353,2)</f>
        <v>0</v>
      </c>
      <c r="J353" s="181"/>
      <c r="K353" s="182">
        <f>ROUND(E353*J353,2)</f>
        <v>0</v>
      </c>
      <c r="L353" s="182">
        <v>21</v>
      </c>
      <c r="M353" s="182">
        <f>G353*(1+L353/100)</f>
        <v>0</v>
      </c>
      <c r="N353" s="180">
        <v>2.7E-2</v>
      </c>
      <c r="O353" s="180">
        <f>ROUND(E353*N353,2)</f>
        <v>0.3</v>
      </c>
      <c r="P353" s="180">
        <v>0</v>
      </c>
      <c r="Q353" s="180">
        <f>ROUND(E353*P353,2)</f>
        <v>0</v>
      </c>
      <c r="R353" s="182" t="s">
        <v>621</v>
      </c>
      <c r="S353" s="182" t="s">
        <v>294</v>
      </c>
      <c r="T353" s="183" t="s">
        <v>294</v>
      </c>
      <c r="U353" s="159">
        <v>0</v>
      </c>
      <c r="V353" s="159">
        <f>ROUND(E353*U353,2)</f>
        <v>0</v>
      </c>
      <c r="W353" s="159"/>
      <c r="X353" s="159" t="s">
        <v>622</v>
      </c>
      <c r="Y353" s="159" t="s">
        <v>296</v>
      </c>
      <c r="Z353" s="148"/>
      <c r="AA353" s="148"/>
      <c r="AB353" s="148"/>
      <c r="AC353" s="148"/>
      <c r="AD353" s="148"/>
      <c r="AE353" s="148"/>
      <c r="AF353" s="148"/>
      <c r="AG353" s="148" t="s">
        <v>623</v>
      </c>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2" x14ac:dyDescent="0.2">
      <c r="A354" s="155"/>
      <c r="B354" s="156"/>
      <c r="C354" s="195" t="s">
        <v>484</v>
      </c>
      <c r="D354" s="161"/>
      <c r="E354" s="162">
        <v>10.5</v>
      </c>
      <c r="F354" s="159"/>
      <c r="G354" s="159"/>
      <c r="H354" s="159"/>
      <c r="I354" s="159"/>
      <c r="J354" s="159"/>
      <c r="K354" s="159"/>
      <c r="L354" s="159"/>
      <c r="M354" s="159"/>
      <c r="N354" s="158"/>
      <c r="O354" s="158"/>
      <c r="P354" s="158"/>
      <c r="Q354" s="158"/>
      <c r="R354" s="159"/>
      <c r="S354" s="159"/>
      <c r="T354" s="159"/>
      <c r="U354" s="159"/>
      <c r="V354" s="159"/>
      <c r="W354" s="159"/>
      <c r="X354" s="159"/>
      <c r="Y354" s="159"/>
      <c r="Z354" s="148"/>
      <c r="AA354" s="148"/>
      <c r="AB354" s="148"/>
      <c r="AC354" s="148"/>
      <c r="AD354" s="148"/>
      <c r="AE354" s="148"/>
      <c r="AF354" s="148"/>
      <c r="AG354" s="148" t="s">
        <v>314</v>
      </c>
      <c r="AH354" s="148">
        <v>0</v>
      </c>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3" x14ac:dyDescent="0.2">
      <c r="A355" s="155"/>
      <c r="B355" s="156"/>
      <c r="C355" s="197" t="s">
        <v>1417</v>
      </c>
      <c r="D355" s="165"/>
      <c r="E355" s="166">
        <v>0.53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4</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x14ac:dyDescent="0.2">
      <c r="A356" s="170" t="s">
        <v>288</v>
      </c>
      <c r="B356" s="171" t="s">
        <v>164</v>
      </c>
      <c r="C356" s="193" t="s">
        <v>165</v>
      </c>
      <c r="D356" s="172"/>
      <c r="E356" s="173"/>
      <c r="F356" s="174"/>
      <c r="G356" s="174">
        <f>SUMIF(AG357:AG369,"&lt;&gt;NOR",G357:G369)</f>
        <v>0</v>
      </c>
      <c r="H356" s="174"/>
      <c r="I356" s="174">
        <f>SUM(I357:I369)</f>
        <v>0</v>
      </c>
      <c r="J356" s="174"/>
      <c r="K356" s="174">
        <f>SUM(K357:K369)</f>
        <v>0</v>
      </c>
      <c r="L356" s="174"/>
      <c r="M356" s="174">
        <f>SUM(M357:M369)</f>
        <v>0</v>
      </c>
      <c r="N356" s="173"/>
      <c r="O356" s="173">
        <f>SUM(O357:O369)</f>
        <v>6.29</v>
      </c>
      <c r="P356" s="173"/>
      <c r="Q356" s="173">
        <f>SUM(Q357:Q369)</f>
        <v>0</v>
      </c>
      <c r="R356" s="174"/>
      <c r="S356" s="174"/>
      <c r="T356" s="175"/>
      <c r="U356" s="169"/>
      <c r="V356" s="169">
        <f>SUM(V357:V369)</f>
        <v>149.01999999999998</v>
      </c>
      <c r="W356" s="169"/>
      <c r="X356" s="169"/>
      <c r="Y356" s="169"/>
      <c r="AG356" t="s">
        <v>289</v>
      </c>
    </row>
    <row r="357" spans="1:60" ht="22.5" outlineLevel="1" x14ac:dyDescent="0.2">
      <c r="A357" s="177">
        <v>88</v>
      </c>
      <c r="B357" s="178" t="s">
        <v>1001</v>
      </c>
      <c r="C357" s="194" t="s">
        <v>1002</v>
      </c>
      <c r="D357" s="179" t="s">
        <v>310</v>
      </c>
      <c r="E357" s="180">
        <v>245</v>
      </c>
      <c r="F357" s="181"/>
      <c r="G357" s="182">
        <f>ROUND(E357*F357,2)</f>
        <v>0</v>
      </c>
      <c r="H357" s="181"/>
      <c r="I357" s="182">
        <f>ROUND(E357*H357,2)</f>
        <v>0</v>
      </c>
      <c r="J357" s="181"/>
      <c r="K357" s="182">
        <f>ROUND(E357*J357,2)</f>
        <v>0</v>
      </c>
      <c r="L357" s="182">
        <v>21</v>
      </c>
      <c r="M357" s="182">
        <f>G357*(1+L357/100)</f>
        <v>0</v>
      </c>
      <c r="N357" s="180">
        <v>1.8380000000000001E-2</v>
      </c>
      <c r="O357" s="180">
        <f>ROUND(E357*N357,2)</f>
        <v>4.5</v>
      </c>
      <c r="P357" s="180">
        <v>0</v>
      </c>
      <c r="Q357" s="180">
        <f>ROUND(E357*P357,2)</f>
        <v>0</v>
      </c>
      <c r="R357" s="182" t="s">
        <v>1003</v>
      </c>
      <c r="S357" s="182" t="s">
        <v>294</v>
      </c>
      <c r="T357" s="183" t="s">
        <v>294</v>
      </c>
      <c r="U357" s="159">
        <v>0.14399999999999999</v>
      </c>
      <c r="V357" s="159">
        <f>ROUND(E357*U357,2)</f>
        <v>35.28</v>
      </c>
      <c r="W357" s="159"/>
      <c r="X357" s="159" t="s">
        <v>295</v>
      </c>
      <c r="Y357" s="159" t="s">
        <v>296</v>
      </c>
      <c r="Z357" s="148"/>
      <c r="AA357" s="148"/>
      <c r="AB357" s="148"/>
      <c r="AC357" s="148"/>
      <c r="AD357" s="148"/>
      <c r="AE357" s="148"/>
      <c r="AF357" s="148"/>
      <c r="AG357" s="148" t="s">
        <v>297</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
      <c r="A358" s="155"/>
      <c r="B358" s="156"/>
      <c r="C358" s="262" t="s">
        <v>1004</v>
      </c>
      <c r="D358" s="263"/>
      <c r="E358" s="263"/>
      <c r="F358" s="263"/>
      <c r="G358" s="263"/>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299</v>
      </c>
      <c r="AH358" s="148"/>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2" x14ac:dyDescent="0.2">
      <c r="A359" s="155"/>
      <c r="B359" s="156"/>
      <c r="C359" s="264" t="s">
        <v>1004</v>
      </c>
      <c r="D359" s="265"/>
      <c r="E359" s="265"/>
      <c r="F359" s="265"/>
      <c r="G359" s="265"/>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300</v>
      </c>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2" x14ac:dyDescent="0.2">
      <c r="A360" s="155"/>
      <c r="B360" s="156"/>
      <c r="C360" s="195" t="s">
        <v>3318</v>
      </c>
      <c r="D360" s="161"/>
      <c r="E360" s="162">
        <v>245</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314</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ht="22.5" outlineLevel="1" x14ac:dyDescent="0.2">
      <c r="A361" s="177">
        <v>89</v>
      </c>
      <c r="B361" s="178" t="s">
        <v>1008</v>
      </c>
      <c r="C361" s="194" t="s">
        <v>1009</v>
      </c>
      <c r="D361" s="179" t="s">
        <v>310</v>
      </c>
      <c r="E361" s="180">
        <v>735</v>
      </c>
      <c r="F361" s="181"/>
      <c r="G361" s="182">
        <f>ROUND(E361*F361,2)</f>
        <v>0</v>
      </c>
      <c r="H361" s="181"/>
      <c r="I361" s="182">
        <f>ROUND(E361*H361,2)</f>
        <v>0</v>
      </c>
      <c r="J361" s="181"/>
      <c r="K361" s="182">
        <f>ROUND(E361*J361,2)</f>
        <v>0</v>
      </c>
      <c r="L361" s="182">
        <v>21</v>
      </c>
      <c r="M361" s="182">
        <f>G361*(1+L361/100)</f>
        <v>0</v>
      </c>
      <c r="N361" s="180">
        <v>1.6000000000000001E-3</v>
      </c>
      <c r="O361" s="180">
        <f>ROUND(E361*N361,2)</f>
        <v>1.18</v>
      </c>
      <c r="P361" s="180">
        <v>0</v>
      </c>
      <c r="Q361" s="180">
        <f>ROUND(E361*P361,2)</f>
        <v>0</v>
      </c>
      <c r="R361" s="182" t="s">
        <v>1003</v>
      </c>
      <c r="S361" s="182" t="s">
        <v>294</v>
      </c>
      <c r="T361" s="183" t="s">
        <v>294</v>
      </c>
      <c r="U361" s="159">
        <v>6.0000000000000001E-3</v>
      </c>
      <c r="V361" s="159">
        <f>ROUND(E361*U361,2)</f>
        <v>4.41</v>
      </c>
      <c r="W361" s="159"/>
      <c r="X361" s="159" t="s">
        <v>295</v>
      </c>
      <c r="Y361" s="159" t="s">
        <v>296</v>
      </c>
      <c r="Z361" s="148"/>
      <c r="AA361" s="148"/>
      <c r="AB361" s="148"/>
      <c r="AC361" s="148"/>
      <c r="AD361" s="148"/>
      <c r="AE361" s="148"/>
      <c r="AF361" s="148"/>
      <c r="AG361" s="148" t="s">
        <v>297</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
      <c r="A362" s="155"/>
      <c r="B362" s="156"/>
      <c r="C362" s="262" t="s">
        <v>1004</v>
      </c>
      <c r="D362" s="263"/>
      <c r="E362" s="263"/>
      <c r="F362" s="263"/>
      <c r="G362" s="263"/>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299</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
      <c r="A363" s="155"/>
      <c r="B363" s="156"/>
      <c r="C363" s="264" t="s">
        <v>1004</v>
      </c>
      <c r="D363" s="265"/>
      <c r="E363" s="265"/>
      <c r="F363" s="265"/>
      <c r="G363" s="265"/>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300</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2" x14ac:dyDescent="0.2">
      <c r="A364" s="155"/>
      <c r="B364" s="156"/>
      <c r="C364" s="195" t="s">
        <v>3319</v>
      </c>
      <c r="D364" s="161"/>
      <c r="E364" s="162">
        <v>735</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1" x14ac:dyDescent="0.2">
      <c r="A365" s="185">
        <v>90</v>
      </c>
      <c r="B365" s="186" t="s">
        <v>1011</v>
      </c>
      <c r="C365" s="198" t="s">
        <v>1012</v>
      </c>
      <c r="D365" s="187" t="s">
        <v>310</v>
      </c>
      <c r="E365" s="188">
        <v>245</v>
      </c>
      <c r="F365" s="189"/>
      <c r="G365" s="190">
        <f>ROUND(E365*F365,2)</f>
        <v>0</v>
      </c>
      <c r="H365" s="189"/>
      <c r="I365" s="190">
        <f>ROUND(E365*H365,2)</f>
        <v>0</v>
      </c>
      <c r="J365" s="189"/>
      <c r="K365" s="190">
        <f>ROUND(E365*J365,2)</f>
        <v>0</v>
      </c>
      <c r="L365" s="190">
        <v>21</v>
      </c>
      <c r="M365" s="190">
        <f>G365*(1+L365/100)</f>
        <v>0</v>
      </c>
      <c r="N365" s="188">
        <v>0</v>
      </c>
      <c r="O365" s="188">
        <f>ROUND(E365*N365,2)</f>
        <v>0</v>
      </c>
      <c r="P365" s="188">
        <v>0</v>
      </c>
      <c r="Q365" s="188">
        <f>ROUND(E365*P365,2)</f>
        <v>0</v>
      </c>
      <c r="R365" s="190" t="s">
        <v>1003</v>
      </c>
      <c r="S365" s="190" t="s">
        <v>294</v>
      </c>
      <c r="T365" s="191" t="s">
        <v>294</v>
      </c>
      <c r="U365" s="159">
        <v>0.107</v>
      </c>
      <c r="V365" s="159">
        <f>ROUND(E365*U365,2)</f>
        <v>26.22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1" x14ac:dyDescent="0.2">
      <c r="A366" s="177">
        <v>91</v>
      </c>
      <c r="B366" s="178" t="s">
        <v>1014</v>
      </c>
      <c r="C366" s="194" t="s">
        <v>1015</v>
      </c>
      <c r="D366" s="179" t="s">
        <v>310</v>
      </c>
      <c r="E366" s="180">
        <v>388.36680000000001</v>
      </c>
      <c r="F366" s="181"/>
      <c r="G366" s="182">
        <f>ROUND(E366*F366,2)</f>
        <v>0</v>
      </c>
      <c r="H366" s="181"/>
      <c r="I366" s="182">
        <f>ROUND(E366*H366,2)</f>
        <v>0</v>
      </c>
      <c r="J366" s="181"/>
      <c r="K366" s="182">
        <f>ROUND(E366*J366,2)</f>
        <v>0</v>
      </c>
      <c r="L366" s="182">
        <v>21</v>
      </c>
      <c r="M366" s="182">
        <f>G366*(1+L366/100)</f>
        <v>0</v>
      </c>
      <c r="N366" s="180">
        <v>1.58E-3</v>
      </c>
      <c r="O366" s="180">
        <f>ROUND(E366*N366,2)</f>
        <v>0.61</v>
      </c>
      <c r="P366" s="180">
        <v>0</v>
      </c>
      <c r="Q366" s="180">
        <f>ROUND(E366*P366,2)</f>
        <v>0</v>
      </c>
      <c r="R366" s="182" t="s">
        <v>1003</v>
      </c>
      <c r="S366" s="182" t="s">
        <v>294</v>
      </c>
      <c r="T366" s="183" t="s">
        <v>294</v>
      </c>
      <c r="U366" s="159">
        <v>0.214</v>
      </c>
      <c r="V366" s="159">
        <f>ROUND(E366*U366,2)</f>
        <v>83.11</v>
      </c>
      <c r="W366" s="159"/>
      <c r="X366" s="159" t="s">
        <v>295</v>
      </c>
      <c r="Y366" s="159" t="s">
        <v>296</v>
      </c>
      <c r="Z366" s="148"/>
      <c r="AA366" s="148"/>
      <c r="AB366" s="148"/>
      <c r="AC366" s="148"/>
      <c r="AD366" s="148"/>
      <c r="AE366" s="148"/>
      <c r="AF366" s="148"/>
      <c r="AG366" s="148" t="s">
        <v>297</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
      <c r="A367" s="155"/>
      <c r="B367" s="156"/>
      <c r="C367" s="195" t="s">
        <v>3320</v>
      </c>
      <c r="D367" s="161"/>
      <c r="E367" s="162">
        <v>119.12</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314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
      <c r="A368" s="155"/>
      <c r="B368" s="156"/>
      <c r="C368" s="195" t="s">
        <v>3321</v>
      </c>
      <c r="D368" s="161"/>
      <c r="E368" s="162">
        <v>12.64</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314</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
      <c r="A369" s="155"/>
      <c r="B369" s="156"/>
      <c r="C369" s="195" t="s">
        <v>3322</v>
      </c>
      <c r="D369" s="161"/>
      <c r="E369" s="162">
        <v>256.60000000000002</v>
      </c>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314</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x14ac:dyDescent="0.2">
      <c r="A370" s="170" t="s">
        <v>288</v>
      </c>
      <c r="B370" s="171" t="s">
        <v>166</v>
      </c>
      <c r="C370" s="193" t="s">
        <v>167</v>
      </c>
      <c r="D370" s="172"/>
      <c r="E370" s="173"/>
      <c r="F370" s="174"/>
      <c r="G370" s="174">
        <f>SUMIF(AG371:AG376,"&lt;&gt;NOR",G371:G376)</f>
        <v>0</v>
      </c>
      <c r="H370" s="174"/>
      <c r="I370" s="174">
        <f>SUM(I371:I376)</f>
        <v>0</v>
      </c>
      <c r="J370" s="174"/>
      <c r="K370" s="174">
        <f>SUM(K371:K376)</f>
        <v>0</v>
      </c>
      <c r="L370" s="174"/>
      <c r="M370" s="174">
        <f>SUM(M371:M376)</f>
        <v>0</v>
      </c>
      <c r="N370" s="173"/>
      <c r="O370" s="173">
        <f>SUM(O371:O376)</f>
        <v>0.01</v>
      </c>
      <c r="P370" s="173"/>
      <c r="Q370" s="173">
        <f>SUM(Q371:Q376)</f>
        <v>0</v>
      </c>
      <c r="R370" s="174"/>
      <c r="S370" s="174"/>
      <c r="T370" s="175"/>
      <c r="U370" s="169"/>
      <c r="V370" s="169">
        <f>SUM(V371:V376)</f>
        <v>66.75</v>
      </c>
      <c r="W370" s="169"/>
      <c r="X370" s="169"/>
      <c r="Y370" s="169"/>
      <c r="AG370" t="s">
        <v>289</v>
      </c>
    </row>
    <row r="371" spans="1:60" ht="56.25" outlineLevel="1" x14ac:dyDescent="0.2">
      <c r="A371" s="177">
        <v>92</v>
      </c>
      <c r="B371" s="178" t="s">
        <v>1022</v>
      </c>
      <c r="C371" s="194" t="s">
        <v>1023</v>
      </c>
      <c r="D371" s="179" t="s">
        <v>310</v>
      </c>
      <c r="E371" s="180">
        <v>198.54</v>
      </c>
      <c r="F371" s="181"/>
      <c r="G371" s="182">
        <f>ROUND(E371*F371,2)</f>
        <v>0</v>
      </c>
      <c r="H371" s="181"/>
      <c r="I371" s="182">
        <f>ROUND(E371*H371,2)</f>
        <v>0</v>
      </c>
      <c r="J371" s="181"/>
      <c r="K371" s="182">
        <f>ROUND(E371*J371,2)</f>
        <v>0</v>
      </c>
      <c r="L371" s="182">
        <v>21</v>
      </c>
      <c r="M371" s="182">
        <f>G371*(1+L371/100)</f>
        <v>0</v>
      </c>
      <c r="N371" s="180">
        <v>4.0000000000000003E-5</v>
      </c>
      <c r="O371" s="180">
        <f>ROUND(E371*N371,2)</f>
        <v>0.01</v>
      </c>
      <c r="P371" s="180">
        <v>0</v>
      </c>
      <c r="Q371" s="180">
        <f>ROUND(E371*P371,2)</f>
        <v>0</v>
      </c>
      <c r="R371" s="182" t="s">
        <v>410</v>
      </c>
      <c r="S371" s="182" t="s">
        <v>294</v>
      </c>
      <c r="T371" s="183" t="s">
        <v>294</v>
      </c>
      <c r="U371" s="159">
        <v>0.308</v>
      </c>
      <c r="V371" s="159">
        <f>ROUND(E371*U371,2)</f>
        <v>61.15</v>
      </c>
      <c r="W371" s="159"/>
      <c r="X371" s="159" t="s">
        <v>295</v>
      </c>
      <c r="Y371" s="159" t="s">
        <v>296</v>
      </c>
      <c r="Z371" s="148"/>
      <c r="AA371" s="148"/>
      <c r="AB371" s="148"/>
      <c r="AC371" s="148"/>
      <c r="AD371" s="148"/>
      <c r="AE371" s="148"/>
      <c r="AF371" s="148"/>
      <c r="AG371" s="148" t="s">
        <v>297</v>
      </c>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ht="22.5" outlineLevel="2" x14ac:dyDescent="0.2">
      <c r="A372" s="155"/>
      <c r="B372" s="156"/>
      <c r="C372" s="273" t="s">
        <v>1024</v>
      </c>
      <c r="D372" s="274"/>
      <c r="E372" s="274"/>
      <c r="F372" s="274"/>
      <c r="G372" s="274"/>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300</v>
      </c>
      <c r="AH372" s="148"/>
      <c r="AI372" s="148"/>
      <c r="AJ372" s="148"/>
      <c r="AK372" s="148"/>
      <c r="AL372" s="148"/>
      <c r="AM372" s="148"/>
      <c r="AN372" s="148"/>
      <c r="AO372" s="148"/>
      <c r="AP372" s="148"/>
      <c r="AQ372" s="148"/>
      <c r="AR372" s="148"/>
      <c r="AS372" s="148"/>
      <c r="AT372" s="148"/>
      <c r="AU372" s="148"/>
      <c r="AV372" s="148"/>
      <c r="AW372" s="148"/>
      <c r="AX372" s="148"/>
      <c r="AY372" s="148"/>
      <c r="AZ372" s="148"/>
      <c r="BA372" s="184" t="str">
        <f>C372</f>
        <v>zárubněmi, umytí a vyčištění jiných zasklených a natíraných ploch a zařizovacích předmětů před předáním do užívání světlá výška podlaží do 4 m</v>
      </c>
      <c r="BB372" s="148"/>
      <c r="BC372" s="148"/>
      <c r="BD372" s="148"/>
      <c r="BE372" s="148"/>
      <c r="BF372" s="148"/>
      <c r="BG372" s="148"/>
      <c r="BH372" s="148"/>
    </row>
    <row r="373" spans="1:60" ht="22.5" outlineLevel="1" x14ac:dyDescent="0.2">
      <c r="A373" s="177">
        <v>93</v>
      </c>
      <c r="B373" s="178" t="s">
        <v>3323</v>
      </c>
      <c r="C373" s="194" t="s">
        <v>3324</v>
      </c>
      <c r="D373" s="179" t="s">
        <v>292</v>
      </c>
      <c r="E373" s="180">
        <v>14</v>
      </c>
      <c r="F373" s="181"/>
      <c r="G373" s="182">
        <f>ROUND(E373*F373,2)</f>
        <v>0</v>
      </c>
      <c r="H373" s="181"/>
      <c r="I373" s="182">
        <f>ROUND(E373*H373,2)</f>
        <v>0</v>
      </c>
      <c r="J373" s="181"/>
      <c r="K373" s="182">
        <f>ROUND(E373*J373,2)</f>
        <v>0</v>
      </c>
      <c r="L373" s="182">
        <v>21</v>
      </c>
      <c r="M373" s="182">
        <f>G373*(1+L373/100)</f>
        <v>0</v>
      </c>
      <c r="N373" s="180">
        <v>1.4999999999999999E-4</v>
      </c>
      <c r="O373" s="180">
        <f>ROUND(E373*N373,2)</f>
        <v>0</v>
      </c>
      <c r="P373" s="180">
        <v>0</v>
      </c>
      <c r="Q373" s="180">
        <f>ROUND(E373*P373,2)</f>
        <v>0</v>
      </c>
      <c r="R373" s="182" t="s">
        <v>410</v>
      </c>
      <c r="S373" s="182" t="s">
        <v>294</v>
      </c>
      <c r="T373" s="183" t="s">
        <v>294</v>
      </c>
      <c r="U373" s="159">
        <v>0.4</v>
      </c>
      <c r="V373" s="159">
        <f>ROUND(E373*U373,2)</f>
        <v>5.6</v>
      </c>
      <c r="W373" s="159"/>
      <c r="X373" s="159" t="s">
        <v>295</v>
      </c>
      <c r="Y373" s="159" t="s">
        <v>296</v>
      </c>
      <c r="Z373" s="148"/>
      <c r="AA373" s="148"/>
      <c r="AB373" s="148"/>
      <c r="AC373" s="148"/>
      <c r="AD373" s="148"/>
      <c r="AE373" s="148"/>
      <c r="AF373" s="148"/>
      <c r="AG373" s="148" t="s">
        <v>297</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2" x14ac:dyDescent="0.2">
      <c r="A374" s="155"/>
      <c r="B374" s="156"/>
      <c r="C374" s="262" t="s">
        <v>1028</v>
      </c>
      <c r="D374" s="263"/>
      <c r="E374" s="263"/>
      <c r="F374" s="263"/>
      <c r="G374" s="263"/>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299</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2" x14ac:dyDescent="0.2">
      <c r="A375" s="155"/>
      <c r="B375" s="156"/>
      <c r="C375" s="264" t="s">
        <v>1028</v>
      </c>
      <c r="D375" s="265"/>
      <c r="E375" s="265"/>
      <c r="F375" s="265"/>
      <c r="G375" s="265"/>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300</v>
      </c>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1" x14ac:dyDescent="0.2">
      <c r="A376" s="185">
        <v>94</v>
      </c>
      <c r="B376" s="186" t="s">
        <v>3325</v>
      </c>
      <c r="C376" s="198" t="s">
        <v>3326</v>
      </c>
      <c r="D376" s="187" t="s">
        <v>292</v>
      </c>
      <c r="E376" s="188">
        <v>14</v>
      </c>
      <c r="F376" s="189"/>
      <c r="G376" s="190">
        <f>ROUND(E376*F376,2)</f>
        <v>0</v>
      </c>
      <c r="H376" s="189"/>
      <c r="I376" s="190">
        <f>ROUND(E376*H376,2)</f>
        <v>0</v>
      </c>
      <c r="J376" s="189"/>
      <c r="K376" s="190">
        <f>ROUND(E376*J376,2)</f>
        <v>0</v>
      </c>
      <c r="L376" s="190">
        <v>21</v>
      </c>
      <c r="M376" s="190">
        <f>G376*(1+L376/100)</f>
        <v>0</v>
      </c>
      <c r="N376" s="188">
        <v>0</v>
      </c>
      <c r="O376" s="188">
        <f>ROUND(E376*N376,2)</f>
        <v>0</v>
      </c>
      <c r="P376" s="188">
        <v>0</v>
      </c>
      <c r="Q376" s="188">
        <f>ROUND(E376*P376,2)</f>
        <v>0</v>
      </c>
      <c r="R376" s="190"/>
      <c r="S376" s="190" t="s">
        <v>878</v>
      </c>
      <c r="T376" s="191" t="s">
        <v>879</v>
      </c>
      <c r="U376" s="159">
        <v>0</v>
      </c>
      <c r="V376" s="159">
        <f>ROUND(E376*U376,2)</f>
        <v>0</v>
      </c>
      <c r="W376" s="159"/>
      <c r="X376" s="159" t="s">
        <v>622</v>
      </c>
      <c r="Y376" s="159" t="s">
        <v>296</v>
      </c>
      <c r="Z376" s="148"/>
      <c r="AA376" s="148"/>
      <c r="AB376" s="148"/>
      <c r="AC376" s="148"/>
      <c r="AD376" s="148"/>
      <c r="AE376" s="148"/>
      <c r="AF376" s="148"/>
      <c r="AG376" s="148" t="s">
        <v>623</v>
      </c>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x14ac:dyDescent="0.2">
      <c r="A377" s="170" t="s">
        <v>288</v>
      </c>
      <c r="B377" s="171" t="s">
        <v>168</v>
      </c>
      <c r="C377" s="193" t="s">
        <v>169</v>
      </c>
      <c r="D377" s="172"/>
      <c r="E377" s="173"/>
      <c r="F377" s="174"/>
      <c r="G377" s="174">
        <f>SUMIF(AG378:AG545,"&lt;&gt;NOR",G378:G545)</f>
        <v>0</v>
      </c>
      <c r="H377" s="174"/>
      <c r="I377" s="174">
        <f>SUM(I378:I545)</f>
        <v>0</v>
      </c>
      <c r="J377" s="174"/>
      <c r="K377" s="174">
        <f>SUM(K378:K545)</f>
        <v>0</v>
      </c>
      <c r="L377" s="174"/>
      <c r="M377" s="174">
        <f>SUM(M378:M545)</f>
        <v>0</v>
      </c>
      <c r="N377" s="173"/>
      <c r="O377" s="173">
        <f>SUM(O378:O545)</f>
        <v>0.31000000000000005</v>
      </c>
      <c r="P377" s="173"/>
      <c r="Q377" s="173">
        <f>SUM(Q378:Q545)</f>
        <v>285.76</v>
      </c>
      <c r="R377" s="174"/>
      <c r="S377" s="174"/>
      <c r="T377" s="175"/>
      <c r="U377" s="169"/>
      <c r="V377" s="169">
        <f>SUM(V378:V545)</f>
        <v>1110.7199999999998</v>
      </c>
      <c r="W377" s="169"/>
      <c r="X377" s="169"/>
      <c r="Y377" s="169"/>
      <c r="AG377" t="s">
        <v>289</v>
      </c>
    </row>
    <row r="378" spans="1:60" outlineLevel="1" x14ac:dyDescent="0.2">
      <c r="A378" s="177">
        <v>95</v>
      </c>
      <c r="B378" s="178" t="s">
        <v>1031</v>
      </c>
      <c r="C378" s="194" t="s">
        <v>1032</v>
      </c>
      <c r="D378" s="179" t="s">
        <v>338</v>
      </c>
      <c r="E378" s="180">
        <v>0.42</v>
      </c>
      <c r="F378" s="181"/>
      <c r="G378" s="182">
        <f>ROUND(E378*F378,2)</f>
        <v>0</v>
      </c>
      <c r="H378" s="181"/>
      <c r="I378" s="182">
        <f>ROUND(E378*H378,2)</f>
        <v>0</v>
      </c>
      <c r="J378" s="181"/>
      <c r="K378" s="182">
        <f>ROUND(E378*J378,2)</f>
        <v>0</v>
      </c>
      <c r="L378" s="182">
        <v>21</v>
      </c>
      <c r="M378" s="182">
        <f>G378*(1+L378/100)</f>
        <v>0</v>
      </c>
      <c r="N378" s="180">
        <v>0</v>
      </c>
      <c r="O378" s="180">
        <f>ROUND(E378*N378,2)</f>
        <v>0</v>
      </c>
      <c r="P378" s="180">
        <v>2.85</v>
      </c>
      <c r="Q378" s="180">
        <f>ROUND(E378*P378,2)</f>
        <v>1.2</v>
      </c>
      <c r="R378" s="182"/>
      <c r="S378" s="182" t="s">
        <v>878</v>
      </c>
      <c r="T378" s="183" t="s">
        <v>879</v>
      </c>
      <c r="U378" s="159">
        <v>17.606999999999999</v>
      </c>
      <c r="V378" s="159">
        <f>ROUND(E378*U378,2)</f>
        <v>7.39</v>
      </c>
      <c r="W378" s="159"/>
      <c r="X378" s="159" t="s">
        <v>295</v>
      </c>
      <c r="Y378" s="159" t="s">
        <v>296</v>
      </c>
      <c r="Z378" s="148"/>
      <c r="AA378" s="148"/>
      <c r="AB378" s="148"/>
      <c r="AC378" s="148"/>
      <c r="AD378" s="148"/>
      <c r="AE378" s="148"/>
      <c r="AF378" s="148"/>
      <c r="AG378" s="148" t="s">
        <v>297</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2" x14ac:dyDescent="0.2">
      <c r="A379" s="155"/>
      <c r="B379" s="156"/>
      <c r="C379" s="273" t="s">
        <v>1033</v>
      </c>
      <c r="D379" s="274"/>
      <c r="E379" s="274"/>
      <c r="F379" s="274"/>
      <c r="G379" s="274"/>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s naložením vybouraných hmot a suti na dopravní prostředek nebo s odklizením na hromady do vzdálenosti 20 m</v>
      </c>
      <c r="BB379" s="148"/>
      <c r="BC379" s="148"/>
      <c r="BD379" s="148"/>
      <c r="BE379" s="148"/>
      <c r="BF379" s="148"/>
      <c r="BG379" s="148"/>
      <c r="BH379" s="148"/>
    </row>
    <row r="380" spans="1:60" outlineLevel="2" x14ac:dyDescent="0.2">
      <c r="A380" s="155"/>
      <c r="B380" s="156"/>
      <c r="C380" s="195" t="s">
        <v>3327</v>
      </c>
      <c r="D380" s="161"/>
      <c r="E380" s="162">
        <v>0.42</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314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1" x14ac:dyDescent="0.2">
      <c r="A381" s="177">
        <v>96</v>
      </c>
      <c r="B381" s="178" t="s">
        <v>1043</v>
      </c>
      <c r="C381" s="194" t="s">
        <v>1044</v>
      </c>
      <c r="D381" s="179" t="s">
        <v>310</v>
      </c>
      <c r="E381" s="180">
        <v>285.3802</v>
      </c>
      <c r="F381" s="181"/>
      <c r="G381" s="182">
        <f>ROUND(E381*F381,2)</f>
        <v>0</v>
      </c>
      <c r="H381" s="181"/>
      <c r="I381" s="182">
        <f>ROUND(E381*H381,2)</f>
        <v>0</v>
      </c>
      <c r="J381" s="181"/>
      <c r="K381" s="182">
        <f>ROUND(E381*J381,2)</f>
        <v>0</v>
      </c>
      <c r="L381" s="182">
        <v>21</v>
      </c>
      <c r="M381" s="182">
        <f>G381*(1+L381/100)</f>
        <v>0</v>
      </c>
      <c r="N381" s="180">
        <v>6.7000000000000002E-4</v>
      </c>
      <c r="O381" s="180">
        <f>ROUND(E381*N381,2)</f>
        <v>0.19</v>
      </c>
      <c r="P381" s="180">
        <v>0.184</v>
      </c>
      <c r="Q381" s="180">
        <f>ROUND(E381*P381,2)</f>
        <v>52.51</v>
      </c>
      <c r="R381" s="182" t="s">
        <v>1040</v>
      </c>
      <c r="S381" s="182" t="s">
        <v>294</v>
      </c>
      <c r="T381" s="183" t="s">
        <v>294</v>
      </c>
      <c r="U381" s="159">
        <v>0.22700000000000001</v>
      </c>
      <c r="V381" s="159">
        <f>ROUND(E381*U381,2)</f>
        <v>64.78</v>
      </c>
      <c r="W381" s="159"/>
      <c r="X381" s="159" t="s">
        <v>295</v>
      </c>
      <c r="Y381" s="159" t="s">
        <v>296</v>
      </c>
      <c r="Z381" s="148"/>
      <c r="AA381" s="148"/>
      <c r="AB381" s="148"/>
      <c r="AC381" s="148"/>
      <c r="AD381" s="148"/>
      <c r="AE381" s="148"/>
      <c r="AF381" s="148"/>
      <c r="AG381" s="148" t="s">
        <v>297</v>
      </c>
      <c r="AH381" s="148"/>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ht="22.5" outlineLevel="2" x14ac:dyDescent="0.2">
      <c r="A382" s="155"/>
      <c r="B382" s="156"/>
      <c r="C382" s="262" t="s">
        <v>1045</v>
      </c>
      <c r="D382" s="263"/>
      <c r="E382" s="263"/>
      <c r="F382" s="263"/>
      <c r="G382" s="263"/>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299</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84" t="str">
        <f>C382</f>
        <v>nebo vybourání otvorů průřezové plochy přes 4 m2 v příčkách, včetně pomocného lešení o výšce podlahy do 1900 mm a pro zatížení do 1,5 kPa  (150 kg/m2),</v>
      </c>
      <c r="BB382" s="148"/>
      <c r="BC382" s="148"/>
      <c r="BD382" s="148"/>
      <c r="BE382" s="148"/>
      <c r="BF382" s="148"/>
      <c r="BG382" s="148"/>
      <c r="BH382" s="148"/>
    </row>
    <row r="383" spans="1:60" ht="22.5" outlineLevel="2" x14ac:dyDescent="0.2">
      <c r="A383" s="155"/>
      <c r="B383" s="156"/>
      <c r="C383" s="264" t="s">
        <v>1045</v>
      </c>
      <c r="D383" s="265"/>
      <c r="E383" s="265"/>
      <c r="F383" s="265"/>
      <c r="G383" s="265"/>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300</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84" t="str">
        <f>C383</f>
        <v>nebo vybourání otvorů průřezové plochy přes 4 m2 v příčkách, včetně pomocného lešení o výšce podlahy do 1900 mm a pro zatížení do 1,5 kPa  (150 kg/m2),</v>
      </c>
      <c r="BB383" s="148"/>
      <c r="BC383" s="148"/>
      <c r="BD383" s="148"/>
      <c r="BE383" s="148"/>
      <c r="BF383" s="148"/>
      <c r="BG383" s="148"/>
      <c r="BH383" s="148"/>
    </row>
    <row r="384" spans="1:60" outlineLevel="2" x14ac:dyDescent="0.2">
      <c r="A384" s="155"/>
      <c r="B384" s="156"/>
      <c r="C384" s="195" t="s">
        <v>3328</v>
      </c>
      <c r="D384" s="161"/>
      <c r="E384" s="162">
        <v>12.26</v>
      </c>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314</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5" t="s">
        <v>3329</v>
      </c>
      <c r="D385" s="161"/>
      <c r="E385" s="162">
        <v>30.8</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
      <c r="A386" s="155"/>
      <c r="B386" s="156"/>
      <c r="C386" s="195" t="s">
        <v>3330</v>
      </c>
      <c r="D386" s="161"/>
      <c r="E386" s="162">
        <v>7.9</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
      <c r="A387" s="155"/>
      <c r="B387" s="156"/>
      <c r="C387" s="195" t="s">
        <v>3331</v>
      </c>
      <c r="D387" s="161"/>
      <c r="E387" s="162">
        <v>54.42</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3" x14ac:dyDescent="0.2">
      <c r="A388" s="155"/>
      <c r="B388" s="156"/>
      <c r="C388" s="195" t="s">
        <v>3332</v>
      </c>
      <c r="D388" s="161"/>
      <c r="E388" s="162">
        <v>55.63</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314</v>
      </c>
      <c r="AH388" s="148">
        <v>0</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3" x14ac:dyDescent="0.2">
      <c r="A389" s="155"/>
      <c r="B389" s="156"/>
      <c r="C389" s="195" t="s">
        <v>3333</v>
      </c>
      <c r="D389" s="161"/>
      <c r="E389" s="162">
        <v>49.52</v>
      </c>
      <c r="F389" s="159"/>
      <c r="G389" s="159"/>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314</v>
      </c>
      <c r="AH389" s="148">
        <v>0</v>
      </c>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3" x14ac:dyDescent="0.2">
      <c r="A390" s="155"/>
      <c r="B390" s="156"/>
      <c r="C390" s="195" t="s">
        <v>3334</v>
      </c>
      <c r="D390" s="161"/>
      <c r="E390" s="162">
        <v>43.17</v>
      </c>
      <c r="F390" s="159"/>
      <c r="G390" s="159"/>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314</v>
      </c>
      <c r="AH390" s="148">
        <v>0</v>
      </c>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3" x14ac:dyDescent="0.2">
      <c r="A391" s="155"/>
      <c r="B391" s="156"/>
      <c r="C391" s="195" t="s">
        <v>3335</v>
      </c>
      <c r="D391" s="161"/>
      <c r="E391" s="162">
        <v>31.68</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
      <c r="A392" s="177">
        <v>97</v>
      </c>
      <c r="B392" s="178" t="s">
        <v>1052</v>
      </c>
      <c r="C392" s="194" t="s">
        <v>1053</v>
      </c>
      <c r="D392" s="179" t="s">
        <v>310</v>
      </c>
      <c r="E392" s="180">
        <v>31.7407</v>
      </c>
      <c r="F392" s="181"/>
      <c r="G392" s="182">
        <f>ROUND(E392*F392,2)</f>
        <v>0</v>
      </c>
      <c r="H392" s="181"/>
      <c r="I392" s="182">
        <f>ROUND(E392*H392,2)</f>
        <v>0</v>
      </c>
      <c r="J392" s="181"/>
      <c r="K392" s="182">
        <f>ROUND(E392*J392,2)</f>
        <v>0</v>
      </c>
      <c r="L392" s="182">
        <v>21</v>
      </c>
      <c r="M392" s="182">
        <f>G392*(1+L392/100)</f>
        <v>0</v>
      </c>
      <c r="N392" s="180">
        <v>6.7000000000000002E-4</v>
      </c>
      <c r="O392" s="180">
        <f>ROUND(E392*N392,2)</f>
        <v>0.02</v>
      </c>
      <c r="P392" s="180">
        <v>0.31900000000000001</v>
      </c>
      <c r="Q392" s="180">
        <f>ROUND(E392*P392,2)</f>
        <v>10.130000000000001</v>
      </c>
      <c r="R392" s="182" t="s">
        <v>1040</v>
      </c>
      <c r="S392" s="182" t="s">
        <v>294</v>
      </c>
      <c r="T392" s="183" t="s">
        <v>294</v>
      </c>
      <c r="U392" s="159">
        <v>0.317</v>
      </c>
      <c r="V392" s="159">
        <f>ROUND(E392*U392,2)</f>
        <v>10.06</v>
      </c>
      <c r="W392" s="159"/>
      <c r="X392" s="159" t="s">
        <v>295</v>
      </c>
      <c r="Y392" s="159" t="s">
        <v>296</v>
      </c>
      <c r="Z392" s="148"/>
      <c r="AA392" s="148"/>
      <c r="AB392" s="148"/>
      <c r="AC392" s="148"/>
      <c r="AD392" s="148"/>
      <c r="AE392" s="148"/>
      <c r="AF392" s="148"/>
      <c r="AG392" s="148" t="s">
        <v>297</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ht="22.5" outlineLevel="2" x14ac:dyDescent="0.2">
      <c r="A393" s="155"/>
      <c r="B393" s="156"/>
      <c r="C393" s="262" t="s">
        <v>1045</v>
      </c>
      <c r="D393" s="263"/>
      <c r="E393" s="263"/>
      <c r="F393" s="263"/>
      <c r="G393" s="263"/>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299</v>
      </c>
      <c r="AH393" s="148"/>
      <c r="AI393" s="148"/>
      <c r="AJ393" s="148"/>
      <c r="AK393" s="148"/>
      <c r="AL393" s="148"/>
      <c r="AM393" s="148"/>
      <c r="AN393" s="148"/>
      <c r="AO393" s="148"/>
      <c r="AP393" s="148"/>
      <c r="AQ393" s="148"/>
      <c r="AR393" s="148"/>
      <c r="AS393" s="148"/>
      <c r="AT393" s="148"/>
      <c r="AU393" s="148"/>
      <c r="AV393" s="148"/>
      <c r="AW393" s="148"/>
      <c r="AX393" s="148"/>
      <c r="AY393" s="148"/>
      <c r="AZ393" s="148"/>
      <c r="BA393" s="184" t="str">
        <f>C393</f>
        <v>nebo vybourání otvorů průřezové plochy přes 4 m2 v příčkách, včetně pomocného lešení o výšce podlahy do 1900 mm a pro zatížení do 1,5 kPa  (150 kg/m2),</v>
      </c>
      <c r="BB393" s="148"/>
      <c r="BC393" s="148"/>
      <c r="BD393" s="148"/>
      <c r="BE393" s="148"/>
      <c r="BF393" s="148"/>
      <c r="BG393" s="148"/>
      <c r="BH393" s="148"/>
    </row>
    <row r="394" spans="1:60" ht="22.5" outlineLevel="2" x14ac:dyDescent="0.2">
      <c r="A394" s="155"/>
      <c r="B394" s="156"/>
      <c r="C394" s="264" t="s">
        <v>1045</v>
      </c>
      <c r="D394" s="265"/>
      <c r="E394" s="265"/>
      <c r="F394" s="265"/>
      <c r="G394" s="265"/>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300</v>
      </c>
      <c r="AH394" s="148"/>
      <c r="AI394" s="148"/>
      <c r="AJ394" s="148"/>
      <c r="AK394" s="148"/>
      <c r="AL394" s="148"/>
      <c r="AM394" s="148"/>
      <c r="AN394" s="148"/>
      <c r="AO394" s="148"/>
      <c r="AP394" s="148"/>
      <c r="AQ394" s="148"/>
      <c r="AR394" s="148"/>
      <c r="AS394" s="148"/>
      <c r="AT394" s="148"/>
      <c r="AU394" s="148"/>
      <c r="AV394" s="148"/>
      <c r="AW394" s="148"/>
      <c r="AX394" s="148"/>
      <c r="AY394" s="148"/>
      <c r="AZ394" s="148"/>
      <c r="BA394" s="184" t="str">
        <f>C394</f>
        <v>nebo vybourání otvorů průřezové plochy přes 4 m2 v příčkách, včetně pomocného lešení o výšce podlahy do 1900 mm a pro zatížení do 1,5 kPa  (150 kg/m2),</v>
      </c>
      <c r="BB394" s="148"/>
      <c r="BC394" s="148"/>
      <c r="BD394" s="148"/>
      <c r="BE394" s="148"/>
      <c r="BF394" s="148"/>
      <c r="BG394" s="148"/>
      <c r="BH394" s="148"/>
    </row>
    <row r="395" spans="1:60" outlineLevel="2" x14ac:dyDescent="0.2">
      <c r="A395" s="155"/>
      <c r="B395" s="156"/>
      <c r="C395" s="195" t="s">
        <v>3336</v>
      </c>
      <c r="D395" s="161"/>
      <c r="E395" s="162">
        <v>16.45</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3" x14ac:dyDescent="0.2">
      <c r="A396" s="155"/>
      <c r="B396" s="156"/>
      <c r="C396" s="195" t="s">
        <v>3337</v>
      </c>
      <c r="D396" s="161"/>
      <c r="E396" s="162">
        <v>15.29</v>
      </c>
      <c r="F396" s="159"/>
      <c r="G396" s="159"/>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314</v>
      </c>
      <c r="AH396" s="148">
        <v>0</v>
      </c>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ht="22.5" outlineLevel="1" x14ac:dyDescent="0.2">
      <c r="A397" s="177">
        <v>98</v>
      </c>
      <c r="B397" s="178" t="s">
        <v>1056</v>
      </c>
      <c r="C397" s="194" t="s">
        <v>1057</v>
      </c>
      <c r="D397" s="179" t="s">
        <v>338</v>
      </c>
      <c r="E397" s="180">
        <v>6.5638800000000002</v>
      </c>
      <c r="F397" s="181"/>
      <c r="G397" s="182">
        <f>ROUND(E397*F397,2)</f>
        <v>0</v>
      </c>
      <c r="H397" s="181"/>
      <c r="I397" s="182">
        <f>ROUND(E397*H397,2)</f>
        <v>0</v>
      </c>
      <c r="J397" s="181"/>
      <c r="K397" s="182">
        <f>ROUND(E397*J397,2)</f>
        <v>0</v>
      </c>
      <c r="L397" s="182">
        <v>21</v>
      </c>
      <c r="M397" s="182">
        <f>G397*(1+L397/100)</f>
        <v>0</v>
      </c>
      <c r="N397" s="180">
        <v>1.2800000000000001E-3</v>
      </c>
      <c r="O397" s="180">
        <f>ROUND(E397*N397,2)</f>
        <v>0.01</v>
      </c>
      <c r="P397" s="180">
        <v>1.95</v>
      </c>
      <c r="Q397" s="180">
        <f>ROUND(E397*P397,2)</f>
        <v>12.8</v>
      </c>
      <c r="R397" s="182" t="s">
        <v>1040</v>
      </c>
      <c r="S397" s="182" t="s">
        <v>294</v>
      </c>
      <c r="T397" s="183" t="s">
        <v>294</v>
      </c>
      <c r="U397" s="159">
        <v>1.7010000000000001</v>
      </c>
      <c r="V397" s="159">
        <f>ROUND(E397*U397,2)</f>
        <v>11.17</v>
      </c>
      <c r="W397" s="159"/>
      <c r="X397" s="159" t="s">
        <v>295</v>
      </c>
      <c r="Y397" s="159" t="s">
        <v>296</v>
      </c>
      <c r="Z397" s="148"/>
      <c r="AA397" s="148"/>
      <c r="AB397" s="148"/>
      <c r="AC397" s="148"/>
      <c r="AD397" s="148"/>
      <c r="AE397" s="148"/>
      <c r="AF397" s="148"/>
      <c r="AG397" s="148" t="s">
        <v>297</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ht="22.5" outlineLevel="2" x14ac:dyDescent="0.2">
      <c r="A398" s="155"/>
      <c r="B398" s="156"/>
      <c r="C398" s="262" t="s">
        <v>1058</v>
      </c>
      <c r="D398" s="263"/>
      <c r="E398" s="263"/>
      <c r="F398" s="263"/>
      <c r="G398" s="263"/>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299</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84" t="str">
        <f>C398</f>
        <v>nebo vybourání otvorů průřezové plochy přes 4 m2 ve zdivu nadzákladovém, včetně pomocného lešení o výšce podlahy do 1900 mm a pro zatížení do 1,5 kPa  (150 kg/m2)</v>
      </c>
      <c r="BB398" s="148"/>
      <c r="BC398" s="148"/>
      <c r="BD398" s="148"/>
      <c r="BE398" s="148"/>
      <c r="BF398" s="148"/>
      <c r="BG398" s="148"/>
      <c r="BH398" s="148"/>
    </row>
    <row r="399" spans="1:60" ht="22.5" outlineLevel="2" x14ac:dyDescent="0.2">
      <c r="A399" s="155"/>
      <c r="B399" s="156"/>
      <c r="C399" s="264" t="s">
        <v>1058</v>
      </c>
      <c r="D399" s="265"/>
      <c r="E399" s="265"/>
      <c r="F399" s="265"/>
      <c r="G399" s="265"/>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300</v>
      </c>
      <c r="AH399" s="148"/>
      <c r="AI399" s="148"/>
      <c r="AJ399" s="148"/>
      <c r="AK399" s="148"/>
      <c r="AL399" s="148"/>
      <c r="AM399" s="148"/>
      <c r="AN399" s="148"/>
      <c r="AO399" s="148"/>
      <c r="AP399" s="148"/>
      <c r="AQ399" s="148"/>
      <c r="AR399" s="148"/>
      <c r="AS399" s="148"/>
      <c r="AT399" s="148"/>
      <c r="AU399" s="148"/>
      <c r="AV399" s="148"/>
      <c r="AW399" s="148"/>
      <c r="AX399" s="148"/>
      <c r="AY399" s="148"/>
      <c r="AZ399" s="148"/>
      <c r="BA399" s="184" t="str">
        <f>C399</f>
        <v>nebo vybourání otvorů průřezové plochy přes 4 m2 ve zdivu nadzákladovém, včetně pomocného lešení o výšce podlahy do 1900 mm a pro zatížení do 1,5 kPa  (150 kg/m2)</v>
      </c>
      <c r="BB399" s="148"/>
      <c r="BC399" s="148"/>
      <c r="BD399" s="148"/>
      <c r="BE399" s="148"/>
      <c r="BF399" s="148"/>
      <c r="BG399" s="148"/>
      <c r="BH399" s="148"/>
    </row>
    <row r="400" spans="1:60" outlineLevel="2" x14ac:dyDescent="0.2">
      <c r="A400" s="155"/>
      <c r="B400" s="156"/>
      <c r="C400" s="195" t="s">
        <v>3338</v>
      </c>
      <c r="D400" s="161"/>
      <c r="E400" s="162">
        <v>2.5499999999999998</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314</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5" t="s">
        <v>3339</v>
      </c>
      <c r="D401" s="161"/>
      <c r="E401" s="162">
        <v>0.61</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5" t="s">
        <v>3340</v>
      </c>
      <c r="D402" s="161"/>
      <c r="E402" s="162">
        <v>0.61</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5" t="s">
        <v>3341</v>
      </c>
      <c r="D403" s="161"/>
      <c r="E403" s="162">
        <v>0.34</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314</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3" x14ac:dyDescent="0.2">
      <c r="A404" s="155"/>
      <c r="B404" s="156"/>
      <c r="C404" s="196" t="s">
        <v>405</v>
      </c>
      <c r="D404" s="163"/>
      <c r="E404" s="164">
        <v>4.12</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1</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3" x14ac:dyDescent="0.2">
      <c r="A405" s="155"/>
      <c r="B405" s="156"/>
      <c r="C405" s="195" t="s">
        <v>3342</v>
      </c>
      <c r="D405" s="161"/>
      <c r="E405" s="162">
        <v>0.82</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314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5" t="s">
        <v>3343</v>
      </c>
      <c r="D406" s="161"/>
      <c r="E406" s="162">
        <v>1.63</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314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ht="22.5" outlineLevel="1" x14ac:dyDescent="0.2">
      <c r="A407" s="177">
        <v>99</v>
      </c>
      <c r="B407" s="178" t="s">
        <v>1086</v>
      </c>
      <c r="C407" s="194" t="s">
        <v>1087</v>
      </c>
      <c r="D407" s="179" t="s">
        <v>338</v>
      </c>
      <c r="E407" s="180">
        <v>0.114</v>
      </c>
      <c r="F407" s="181"/>
      <c r="G407" s="182">
        <f>ROUND(E407*F407,2)</f>
        <v>0</v>
      </c>
      <c r="H407" s="181"/>
      <c r="I407" s="182">
        <f>ROUND(E407*H407,2)</f>
        <v>0</v>
      </c>
      <c r="J407" s="181"/>
      <c r="K407" s="182">
        <f>ROUND(E407*J407,2)</f>
        <v>0</v>
      </c>
      <c r="L407" s="182">
        <v>21</v>
      </c>
      <c r="M407" s="182">
        <f>G407*(1+L407/100)</f>
        <v>0</v>
      </c>
      <c r="N407" s="180">
        <v>1.0789999999999999E-2</v>
      </c>
      <c r="O407" s="180">
        <f>ROUND(E407*N407,2)</f>
        <v>0</v>
      </c>
      <c r="P407" s="180">
        <v>2.4</v>
      </c>
      <c r="Q407" s="180">
        <f>ROUND(E407*P407,2)</f>
        <v>0.27</v>
      </c>
      <c r="R407" s="182" t="s">
        <v>1040</v>
      </c>
      <c r="S407" s="182" t="s">
        <v>294</v>
      </c>
      <c r="T407" s="183" t="s">
        <v>294</v>
      </c>
      <c r="U407" s="159">
        <v>9.6709999999999994</v>
      </c>
      <c r="V407" s="159">
        <f>ROUND(E407*U407,2)</f>
        <v>1.1000000000000001</v>
      </c>
      <c r="W407" s="159"/>
      <c r="X407" s="159" t="s">
        <v>295</v>
      </c>
      <c r="Y407" s="159" t="s">
        <v>296</v>
      </c>
      <c r="Z407" s="148"/>
      <c r="AA407" s="148"/>
      <c r="AB407" s="148"/>
      <c r="AC407" s="148"/>
      <c r="AD407" s="148"/>
      <c r="AE407" s="148"/>
      <c r="AF407" s="148"/>
      <c r="AG407" s="148" t="s">
        <v>297</v>
      </c>
      <c r="AH407" s="148"/>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2" x14ac:dyDescent="0.2">
      <c r="A408" s="155"/>
      <c r="B408" s="156"/>
      <c r="C408" s="262" t="s">
        <v>1088</v>
      </c>
      <c r="D408" s="263"/>
      <c r="E408" s="263"/>
      <c r="F408" s="263"/>
      <c r="G408" s="263"/>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299</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84" t="str">
        <f>C408</f>
        <v>uložených ve zdivu, včetně pomocného lešení o výšce podlahy do 1900 mm a pro zatížení do 1,5 kPa  (150 kg/m2),</v>
      </c>
      <c r="BB408" s="148"/>
      <c r="BC408" s="148"/>
      <c r="BD408" s="148"/>
      <c r="BE408" s="148"/>
      <c r="BF408" s="148"/>
      <c r="BG408" s="148"/>
      <c r="BH408" s="148"/>
    </row>
    <row r="409" spans="1:60" outlineLevel="2" x14ac:dyDescent="0.2">
      <c r="A409" s="155"/>
      <c r="B409" s="156"/>
      <c r="C409" s="264" t="s">
        <v>1088</v>
      </c>
      <c r="D409" s="265"/>
      <c r="E409" s="265"/>
      <c r="F409" s="265"/>
      <c r="G409" s="265"/>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300</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84" t="str">
        <f>C409</f>
        <v>uložených ve zdivu, včetně pomocného lešení o výšce podlahy do 1900 mm a pro zatížení do 1,5 kPa  (150 kg/m2),</v>
      </c>
      <c r="BB409" s="148"/>
      <c r="BC409" s="148"/>
      <c r="BD409" s="148"/>
      <c r="BE409" s="148"/>
      <c r="BF409" s="148"/>
      <c r="BG409" s="148"/>
      <c r="BH409" s="148"/>
    </row>
    <row r="410" spans="1:60" outlineLevel="2" x14ac:dyDescent="0.2">
      <c r="A410" s="155"/>
      <c r="B410" s="156"/>
      <c r="C410" s="195" t="s">
        <v>3344</v>
      </c>
      <c r="D410" s="161"/>
      <c r="E410" s="162">
        <v>0.11</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ht="22.5" outlineLevel="1" x14ac:dyDescent="0.2">
      <c r="A411" s="177">
        <v>100</v>
      </c>
      <c r="B411" s="178" t="s">
        <v>1095</v>
      </c>
      <c r="C411" s="194" t="s">
        <v>1096</v>
      </c>
      <c r="D411" s="179" t="s">
        <v>338</v>
      </c>
      <c r="E411" s="180">
        <v>15.492760000000001</v>
      </c>
      <c r="F411" s="181"/>
      <c r="G411" s="182">
        <f>ROUND(E411*F411,2)</f>
        <v>0</v>
      </c>
      <c r="H411" s="181"/>
      <c r="I411" s="182">
        <f>ROUND(E411*H411,2)</f>
        <v>0</v>
      </c>
      <c r="J411" s="181"/>
      <c r="K411" s="182">
        <f>ROUND(E411*J411,2)</f>
        <v>0</v>
      </c>
      <c r="L411" s="182">
        <v>21</v>
      </c>
      <c r="M411" s="182">
        <f>G411*(1+L411/100)</f>
        <v>0</v>
      </c>
      <c r="N411" s="180">
        <v>0</v>
      </c>
      <c r="O411" s="180">
        <f>ROUND(E411*N411,2)</f>
        <v>0</v>
      </c>
      <c r="P411" s="180">
        <v>2.2000000000000002</v>
      </c>
      <c r="Q411" s="180">
        <f>ROUND(E411*P411,2)</f>
        <v>34.08</v>
      </c>
      <c r="R411" s="182" t="s">
        <v>1040</v>
      </c>
      <c r="S411" s="182" t="s">
        <v>294</v>
      </c>
      <c r="T411" s="183" t="s">
        <v>294</v>
      </c>
      <c r="U411" s="159">
        <v>7.1950000000000003</v>
      </c>
      <c r="V411" s="159">
        <f>ROUND(E411*U411,2)</f>
        <v>111.47</v>
      </c>
      <c r="W411" s="159"/>
      <c r="X411" s="159" t="s">
        <v>295</v>
      </c>
      <c r="Y411" s="159" t="s">
        <v>296</v>
      </c>
      <c r="Z411" s="148"/>
      <c r="AA411" s="148"/>
      <c r="AB411" s="148"/>
      <c r="AC411" s="148"/>
      <c r="AD411" s="148"/>
      <c r="AE411" s="148"/>
      <c r="AF411" s="148"/>
      <c r="AG411" s="148" t="s">
        <v>297</v>
      </c>
      <c r="AH411" s="148"/>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2" x14ac:dyDescent="0.2">
      <c r="A412" s="155"/>
      <c r="B412" s="156"/>
      <c r="C412" s="199" t="s">
        <v>845</v>
      </c>
      <c r="D412" s="167"/>
      <c r="E412" s="168"/>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314</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200" t="s">
        <v>3345</v>
      </c>
      <c r="D413" s="167"/>
      <c r="E413" s="168">
        <v>17.78</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314</v>
      </c>
      <c r="AH413" s="148">
        <v>2</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ht="33.75" outlineLevel="3" x14ac:dyDescent="0.2">
      <c r="A414" s="155"/>
      <c r="B414" s="156"/>
      <c r="C414" s="200" t="s">
        <v>3346</v>
      </c>
      <c r="D414" s="167"/>
      <c r="E414" s="168">
        <v>175.88</v>
      </c>
      <c r="F414" s="159"/>
      <c r="G414" s="159"/>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314</v>
      </c>
      <c r="AH414" s="148">
        <v>2</v>
      </c>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3" x14ac:dyDescent="0.2">
      <c r="A415" s="155"/>
      <c r="B415" s="156"/>
      <c r="C415" s="199" t="s">
        <v>848</v>
      </c>
      <c r="D415" s="167"/>
      <c r="E415" s="168"/>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314</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3" x14ac:dyDescent="0.2">
      <c r="A416" s="155"/>
      <c r="B416" s="156"/>
      <c r="C416" s="195" t="s">
        <v>3347</v>
      </c>
      <c r="D416" s="161"/>
      <c r="E416" s="162">
        <v>15.49</v>
      </c>
      <c r="F416" s="159"/>
      <c r="G416" s="159"/>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314</v>
      </c>
      <c r="AH416" s="148">
        <v>0</v>
      </c>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ht="22.5" outlineLevel="1" x14ac:dyDescent="0.2">
      <c r="A417" s="177">
        <v>101</v>
      </c>
      <c r="B417" s="178" t="s">
        <v>1098</v>
      </c>
      <c r="C417" s="194" t="s">
        <v>1099</v>
      </c>
      <c r="D417" s="179" t="s">
        <v>338</v>
      </c>
      <c r="E417" s="180">
        <v>34.277819999999998</v>
      </c>
      <c r="F417" s="181"/>
      <c r="G417" s="182">
        <f>ROUND(E417*F417,2)</f>
        <v>0</v>
      </c>
      <c r="H417" s="181"/>
      <c r="I417" s="182">
        <f>ROUND(E417*H417,2)</f>
        <v>0</v>
      </c>
      <c r="J417" s="181"/>
      <c r="K417" s="182">
        <f>ROUND(E417*J417,2)</f>
        <v>0</v>
      </c>
      <c r="L417" s="182">
        <v>21</v>
      </c>
      <c r="M417" s="182">
        <f>G417*(1+L417/100)</f>
        <v>0</v>
      </c>
      <c r="N417" s="180">
        <v>0</v>
      </c>
      <c r="O417" s="180">
        <f>ROUND(E417*N417,2)</f>
        <v>0</v>
      </c>
      <c r="P417" s="180">
        <v>2.2000000000000002</v>
      </c>
      <c r="Q417" s="180">
        <f>ROUND(E417*P417,2)</f>
        <v>75.41</v>
      </c>
      <c r="R417" s="182" t="s">
        <v>1040</v>
      </c>
      <c r="S417" s="182" t="s">
        <v>294</v>
      </c>
      <c r="T417" s="183" t="s">
        <v>294</v>
      </c>
      <c r="U417" s="159">
        <v>5.867</v>
      </c>
      <c r="V417" s="159">
        <f>ROUND(E417*U417,2)</f>
        <v>201.11</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195" t="s">
        <v>3348</v>
      </c>
      <c r="D418" s="161"/>
      <c r="E418" s="162">
        <v>34.28</v>
      </c>
      <c r="F418" s="159"/>
      <c r="G418" s="159"/>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314</v>
      </c>
      <c r="AH418" s="148">
        <v>0</v>
      </c>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ht="22.5" outlineLevel="1" x14ac:dyDescent="0.2">
      <c r="A419" s="177">
        <v>102</v>
      </c>
      <c r="B419" s="178" t="s">
        <v>1102</v>
      </c>
      <c r="C419" s="194" t="s">
        <v>1103</v>
      </c>
      <c r="D419" s="179" t="s">
        <v>338</v>
      </c>
      <c r="E419" s="180">
        <v>15.492760000000001</v>
      </c>
      <c r="F419" s="181"/>
      <c r="G419" s="182">
        <f>ROUND(E419*F419,2)</f>
        <v>0</v>
      </c>
      <c r="H419" s="181"/>
      <c r="I419" s="182">
        <f>ROUND(E419*H419,2)</f>
        <v>0</v>
      </c>
      <c r="J419" s="181"/>
      <c r="K419" s="182">
        <f>ROUND(E419*J419,2)</f>
        <v>0</v>
      </c>
      <c r="L419" s="182">
        <v>21</v>
      </c>
      <c r="M419" s="182">
        <f>G419*(1+L419/100)</f>
        <v>0</v>
      </c>
      <c r="N419" s="180">
        <v>0</v>
      </c>
      <c r="O419" s="180">
        <f>ROUND(E419*N419,2)</f>
        <v>0</v>
      </c>
      <c r="P419" s="180">
        <v>0</v>
      </c>
      <c r="Q419" s="180">
        <f>ROUND(E419*P419,2)</f>
        <v>0</v>
      </c>
      <c r="R419" s="182" t="s">
        <v>1040</v>
      </c>
      <c r="S419" s="182" t="s">
        <v>294</v>
      </c>
      <c r="T419" s="183" t="s">
        <v>294</v>
      </c>
      <c r="U419" s="159">
        <v>4.8280000000000003</v>
      </c>
      <c r="V419" s="159">
        <f>ROUND(E419*U419,2)</f>
        <v>74.8</v>
      </c>
      <c r="W419" s="159"/>
      <c r="X419" s="159" t="s">
        <v>295</v>
      </c>
      <c r="Y419" s="159" t="s">
        <v>296</v>
      </c>
      <c r="Z419" s="148"/>
      <c r="AA419" s="148"/>
      <c r="AB419" s="148"/>
      <c r="AC419" s="148"/>
      <c r="AD419" s="148"/>
      <c r="AE419" s="148"/>
      <c r="AF419" s="148"/>
      <c r="AG419" s="148" t="s">
        <v>297</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
      <c r="A420" s="155"/>
      <c r="B420" s="156"/>
      <c r="C420" s="195" t="s">
        <v>3349</v>
      </c>
      <c r="D420" s="161"/>
      <c r="E420" s="162">
        <v>15.49</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ht="22.5" outlineLevel="1" x14ac:dyDescent="0.2">
      <c r="A421" s="177">
        <v>103</v>
      </c>
      <c r="B421" s="178" t="s">
        <v>1105</v>
      </c>
      <c r="C421" s="194" t="s">
        <v>1106</v>
      </c>
      <c r="D421" s="179" t="s">
        <v>338</v>
      </c>
      <c r="E421" s="180">
        <v>34.277819999999998</v>
      </c>
      <c r="F421" s="181"/>
      <c r="G421" s="182">
        <f>ROUND(E421*F421,2)</f>
        <v>0</v>
      </c>
      <c r="H421" s="181"/>
      <c r="I421" s="182">
        <f>ROUND(E421*H421,2)</f>
        <v>0</v>
      </c>
      <c r="J421" s="181"/>
      <c r="K421" s="182">
        <f>ROUND(E421*J421,2)</f>
        <v>0</v>
      </c>
      <c r="L421" s="182">
        <v>21</v>
      </c>
      <c r="M421" s="182">
        <f>G421*(1+L421/100)</f>
        <v>0</v>
      </c>
      <c r="N421" s="180">
        <v>0</v>
      </c>
      <c r="O421" s="180">
        <f>ROUND(E421*N421,2)</f>
        <v>0</v>
      </c>
      <c r="P421" s="180">
        <v>0</v>
      </c>
      <c r="Q421" s="180">
        <f>ROUND(E421*P421,2)</f>
        <v>0</v>
      </c>
      <c r="R421" s="182" t="s">
        <v>1040</v>
      </c>
      <c r="S421" s="182" t="s">
        <v>294</v>
      </c>
      <c r="T421" s="183" t="s">
        <v>294</v>
      </c>
      <c r="U421" s="159">
        <v>4.0289999999999999</v>
      </c>
      <c r="V421" s="159">
        <f>ROUND(E421*U421,2)</f>
        <v>138.11000000000001</v>
      </c>
      <c r="W421" s="159"/>
      <c r="X421" s="159" t="s">
        <v>295</v>
      </c>
      <c r="Y421" s="159" t="s">
        <v>296</v>
      </c>
      <c r="Z421" s="148"/>
      <c r="AA421" s="148"/>
      <c r="AB421" s="148"/>
      <c r="AC421" s="148"/>
      <c r="AD421" s="148"/>
      <c r="AE421" s="148"/>
      <c r="AF421" s="148"/>
      <c r="AG421" s="148" t="s">
        <v>297</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195" t="s">
        <v>3350</v>
      </c>
      <c r="D422" s="161"/>
      <c r="E422" s="162">
        <v>34.28</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314</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1" x14ac:dyDescent="0.2">
      <c r="A423" s="177">
        <v>104</v>
      </c>
      <c r="B423" s="178" t="s">
        <v>1108</v>
      </c>
      <c r="C423" s="194" t="s">
        <v>1109</v>
      </c>
      <c r="D423" s="179" t="s">
        <v>310</v>
      </c>
      <c r="E423" s="180">
        <v>168.4915</v>
      </c>
      <c r="F423" s="181"/>
      <c r="G423" s="182">
        <f>ROUND(E423*F423,2)</f>
        <v>0</v>
      </c>
      <c r="H423" s="181"/>
      <c r="I423" s="182">
        <f>ROUND(E423*H423,2)</f>
        <v>0</v>
      </c>
      <c r="J423" s="181"/>
      <c r="K423" s="182">
        <f>ROUND(E423*J423,2)</f>
        <v>0</v>
      </c>
      <c r="L423" s="182">
        <v>21</v>
      </c>
      <c r="M423" s="182">
        <f>G423*(1+L423/100)</f>
        <v>0</v>
      </c>
      <c r="N423" s="180">
        <v>0</v>
      </c>
      <c r="O423" s="180">
        <f>ROUND(E423*N423,2)</f>
        <v>0</v>
      </c>
      <c r="P423" s="180">
        <v>0.02</v>
      </c>
      <c r="Q423" s="180">
        <f>ROUND(E423*P423,2)</f>
        <v>3.37</v>
      </c>
      <c r="R423" s="182" t="s">
        <v>1040</v>
      </c>
      <c r="S423" s="182" t="s">
        <v>294</v>
      </c>
      <c r="T423" s="183" t="s">
        <v>294</v>
      </c>
      <c r="U423" s="159">
        <v>0.23</v>
      </c>
      <c r="V423" s="159">
        <f>ROUND(E423*U423,2)</f>
        <v>38.75</v>
      </c>
      <c r="W423" s="159"/>
      <c r="X423" s="159" t="s">
        <v>295</v>
      </c>
      <c r="Y423" s="159" t="s">
        <v>296</v>
      </c>
      <c r="Z423" s="148"/>
      <c r="AA423" s="148"/>
      <c r="AB423" s="148"/>
      <c r="AC423" s="148"/>
      <c r="AD423" s="148"/>
      <c r="AE423" s="148"/>
      <c r="AF423" s="148"/>
      <c r="AG423" s="148" t="s">
        <v>297</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262" t="s">
        <v>1110</v>
      </c>
      <c r="D424" s="263"/>
      <c r="E424" s="263"/>
      <c r="F424" s="263"/>
      <c r="G424" s="263"/>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299</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
      <c r="A425" s="155"/>
      <c r="B425" s="156"/>
      <c r="C425" s="264" t="s">
        <v>1110</v>
      </c>
      <c r="D425" s="265"/>
      <c r="E425" s="265"/>
      <c r="F425" s="265"/>
      <c r="G425" s="265"/>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300</v>
      </c>
      <c r="AH425" s="148"/>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2" x14ac:dyDescent="0.2">
      <c r="A426" s="155"/>
      <c r="B426" s="156"/>
      <c r="C426" s="195" t="s">
        <v>3351</v>
      </c>
      <c r="D426" s="161"/>
      <c r="E426" s="162">
        <v>17.78</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5" t="s">
        <v>3352</v>
      </c>
      <c r="D427" s="161"/>
      <c r="E427" s="162">
        <v>24.93</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5" t="s">
        <v>3353</v>
      </c>
      <c r="D428" s="161"/>
      <c r="E428" s="162">
        <v>40.81</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5" t="s">
        <v>3354</v>
      </c>
      <c r="D429" s="161"/>
      <c r="E429" s="162">
        <v>73.010000000000005</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
      <c r="A430" s="155"/>
      <c r="B430" s="156"/>
      <c r="C430" s="196" t="s">
        <v>405</v>
      </c>
      <c r="D430" s="163"/>
      <c r="E430" s="164">
        <v>156.53</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v>1</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
      <c r="A431" s="155"/>
      <c r="B431" s="156"/>
      <c r="C431" s="195" t="s">
        <v>3355</v>
      </c>
      <c r="D431" s="161"/>
      <c r="E431" s="162"/>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9" t="s">
        <v>845</v>
      </c>
      <c r="D432" s="167"/>
      <c r="E432" s="168"/>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200" t="s">
        <v>3356</v>
      </c>
      <c r="D433" s="167"/>
      <c r="E433" s="168">
        <v>14.52</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2</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
      <c r="A434" s="155"/>
      <c r="B434" s="156"/>
      <c r="C434" s="200" t="s">
        <v>3357</v>
      </c>
      <c r="D434" s="167"/>
      <c r="E434" s="168">
        <v>29.6</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2</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
      <c r="A435" s="155"/>
      <c r="B435" s="156"/>
      <c r="C435" s="200" t="s">
        <v>3358</v>
      </c>
      <c r="D435" s="167"/>
      <c r="E435" s="168">
        <v>3.52</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2</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200" t="s">
        <v>3359</v>
      </c>
      <c r="D436" s="167"/>
      <c r="E436" s="168">
        <v>-3.75</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2</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200" t="s">
        <v>3360</v>
      </c>
      <c r="D437" s="167"/>
      <c r="E437" s="168">
        <v>3.44</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2</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200" t="s">
        <v>3361</v>
      </c>
      <c r="D438" s="167"/>
      <c r="E438" s="168">
        <v>4.47</v>
      </c>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314</v>
      </c>
      <c r="AH438" s="148">
        <v>2</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200" t="s">
        <v>3362</v>
      </c>
      <c r="D439" s="167"/>
      <c r="E439" s="168">
        <v>12.46</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314</v>
      </c>
      <c r="AH439" s="148">
        <v>2</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200" t="s">
        <v>3363</v>
      </c>
      <c r="D440" s="167"/>
      <c r="E440" s="168">
        <v>7.18</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314</v>
      </c>
      <c r="AH440" s="148">
        <v>2</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200" t="s">
        <v>3364</v>
      </c>
      <c r="D441" s="167"/>
      <c r="E441" s="168">
        <v>10.7</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2</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200" t="s">
        <v>3365</v>
      </c>
      <c r="D442" s="167"/>
      <c r="E442" s="168">
        <v>7.3</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2</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200" t="s">
        <v>3366</v>
      </c>
      <c r="D443" s="167"/>
      <c r="E443" s="168">
        <v>9.92</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314</v>
      </c>
      <c r="AH443" s="148">
        <v>2</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200" t="s">
        <v>3367</v>
      </c>
      <c r="D444" s="167"/>
      <c r="E444" s="168">
        <v>9.7200000000000006</v>
      </c>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2</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200" t="s">
        <v>3368</v>
      </c>
      <c r="D445" s="167"/>
      <c r="E445" s="168">
        <v>4.1399999999999997</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2</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200" t="s">
        <v>3369</v>
      </c>
      <c r="D446" s="167"/>
      <c r="E446" s="168">
        <v>6.4</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2</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9" t="s">
        <v>848</v>
      </c>
      <c r="D447" s="167"/>
      <c r="E447" s="168"/>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
      <c r="A448" s="155"/>
      <c r="B448" s="156"/>
      <c r="C448" s="195" t="s">
        <v>3370</v>
      </c>
      <c r="D448" s="161"/>
      <c r="E448" s="162">
        <v>11.96</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ht="22.5" outlineLevel="1" x14ac:dyDescent="0.2">
      <c r="A449" s="177">
        <v>105</v>
      </c>
      <c r="B449" s="178" t="s">
        <v>3371</v>
      </c>
      <c r="C449" s="194" t="s">
        <v>3372</v>
      </c>
      <c r="D449" s="179" t="s">
        <v>338</v>
      </c>
      <c r="E449" s="180">
        <v>21.063279999999999</v>
      </c>
      <c r="F449" s="181"/>
      <c r="G449" s="182">
        <f>ROUND(E449*F449,2)</f>
        <v>0</v>
      </c>
      <c r="H449" s="181"/>
      <c r="I449" s="182">
        <f>ROUND(E449*H449,2)</f>
        <v>0</v>
      </c>
      <c r="J449" s="181"/>
      <c r="K449" s="182">
        <f>ROUND(E449*J449,2)</f>
        <v>0</v>
      </c>
      <c r="L449" s="182">
        <v>21</v>
      </c>
      <c r="M449" s="182">
        <f>G449*(1+L449/100)</f>
        <v>0</v>
      </c>
      <c r="N449" s="180">
        <v>0</v>
      </c>
      <c r="O449" s="180">
        <f>ROUND(E449*N449,2)</f>
        <v>0</v>
      </c>
      <c r="P449" s="180">
        <v>1.4</v>
      </c>
      <c r="Q449" s="180">
        <f>ROUND(E449*P449,2)</f>
        <v>29.49</v>
      </c>
      <c r="R449" s="182" t="s">
        <v>1040</v>
      </c>
      <c r="S449" s="182" t="s">
        <v>294</v>
      </c>
      <c r="T449" s="183" t="s">
        <v>294</v>
      </c>
      <c r="U449" s="159">
        <v>1.2569999999999999</v>
      </c>
      <c r="V449" s="159">
        <f>ROUND(E449*U449,2)</f>
        <v>26.48</v>
      </c>
      <c r="W449" s="159"/>
      <c r="X449" s="159" t="s">
        <v>295</v>
      </c>
      <c r="Y449" s="159" t="s">
        <v>296</v>
      </c>
      <c r="Z449" s="148"/>
      <c r="AA449" s="148"/>
      <c r="AB449" s="148"/>
      <c r="AC449" s="148"/>
      <c r="AD449" s="148"/>
      <c r="AE449" s="148"/>
      <c r="AF449" s="148"/>
      <c r="AG449" s="148" t="s">
        <v>297</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195" t="s">
        <v>3373</v>
      </c>
      <c r="D450" s="161"/>
      <c r="E450" s="162">
        <v>21.063279999999999</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1" x14ac:dyDescent="0.2">
      <c r="A451" s="177">
        <v>106</v>
      </c>
      <c r="B451" s="178" t="s">
        <v>1113</v>
      </c>
      <c r="C451" s="194" t="s">
        <v>1114</v>
      </c>
      <c r="D451" s="179" t="s">
        <v>292</v>
      </c>
      <c r="E451" s="180">
        <v>24</v>
      </c>
      <c r="F451" s="181"/>
      <c r="G451" s="182">
        <f>ROUND(E451*F451,2)</f>
        <v>0</v>
      </c>
      <c r="H451" s="181"/>
      <c r="I451" s="182">
        <f>ROUND(E451*H451,2)</f>
        <v>0</v>
      </c>
      <c r="J451" s="181"/>
      <c r="K451" s="182">
        <f>ROUND(E451*J451,2)</f>
        <v>0</v>
      </c>
      <c r="L451" s="182">
        <v>21</v>
      </c>
      <c r="M451" s="182">
        <f>G451*(1+L451/100)</f>
        <v>0</v>
      </c>
      <c r="N451" s="180">
        <v>0</v>
      </c>
      <c r="O451" s="180">
        <f>ROUND(E451*N451,2)</f>
        <v>0</v>
      </c>
      <c r="P451" s="180">
        <v>0</v>
      </c>
      <c r="Q451" s="180">
        <f>ROUND(E451*P451,2)</f>
        <v>0</v>
      </c>
      <c r="R451" s="182" t="s">
        <v>1040</v>
      </c>
      <c r="S451" s="182" t="s">
        <v>294</v>
      </c>
      <c r="T451" s="183" t="s">
        <v>294</v>
      </c>
      <c r="U451" s="159">
        <v>0.03</v>
      </c>
      <c r="V451" s="159">
        <f>ROUND(E451*U451,2)</f>
        <v>0.72</v>
      </c>
      <c r="W451" s="159"/>
      <c r="X451" s="159" t="s">
        <v>295</v>
      </c>
      <c r="Y451" s="159" t="s">
        <v>296</v>
      </c>
      <c r="Z451" s="148"/>
      <c r="AA451" s="148"/>
      <c r="AB451" s="148"/>
      <c r="AC451" s="148"/>
      <c r="AD451" s="148"/>
      <c r="AE451" s="148"/>
      <c r="AF451" s="148"/>
      <c r="AG451" s="148" t="s">
        <v>297</v>
      </c>
      <c r="AH451" s="148"/>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2" x14ac:dyDescent="0.2">
      <c r="A452" s="155"/>
      <c r="B452" s="156"/>
      <c r="C452" s="262" t="s">
        <v>1115</v>
      </c>
      <c r="D452" s="263"/>
      <c r="E452" s="263"/>
      <c r="F452" s="263"/>
      <c r="G452" s="263"/>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299</v>
      </c>
      <c r="AH452" s="148"/>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2" x14ac:dyDescent="0.2">
      <c r="A453" s="155"/>
      <c r="B453" s="156"/>
      <c r="C453" s="264" t="s">
        <v>1115</v>
      </c>
      <c r="D453" s="265"/>
      <c r="E453" s="265"/>
      <c r="F453" s="265"/>
      <c r="G453" s="265"/>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300</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195" t="s">
        <v>3374</v>
      </c>
      <c r="D454" s="161"/>
      <c r="E454" s="162">
        <v>24</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1" x14ac:dyDescent="0.2">
      <c r="A455" s="177">
        <v>107</v>
      </c>
      <c r="B455" s="178" t="s">
        <v>1122</v>
      </c>
      <c r="C455" s="194" t="s">
        <v>1123</v>
      </c>
      <c r="D455" s="179" t="s">
        <v>292</v>
      </c>
      <c r="E455" s="180">
        <v>16</v>
      </c>
      <c r="F455" s="181"/>
      <c r="G455" s="182">
        <f>ROUND(E455*F455,2)</f>
        <v>0</v>
      </c>
      <c r="H455" s="181"/>
      <c r="I455" s="182">
        <f>ROUND(E455*H455,2)</f>
        <v>0</v>
      </c>
      <c r="J455" s="181"/>
      <c r="K455" s="182">
        <f>ROUND(E455*J455,2)</f>
        <v>0</v>
      </c>
      <c r="L455" s="182">
        <v>21</v>
      </c>
      <c r="M455" s="182">
        <f>G455*(1+L455/100)</f>
        <v>0</v>
      </c>
      <c r="N455" s="180">
        <v>0</v>
      </c>
      <c r="O455" s="180">
        <f>ROUND(E455*N455,2)</f>
        <v>0</v>
      </c>
      <c r="P455" s="180">
        <v>0</v>
      </c>
      <c r="Q455" s="180">
        <f>ROUND(E455*P455,2)</f>
        <v>0</v>
      </c>
      <c r="R455" s="182" t="s">
        <v>1040</v>
      </c>
      <c r="S455" s="182" t="s">
        <v>294</v>
      </c>
      <c r="T455" s="183" t="s">
        <v>294</v>
      </c>
      <c r="U455" s="159">
        <v>0.05</v>
      </c>
      <c r="V455" s="159">
        <f>ROUND(E455*U455,2)</f>
        <v>0.8</v>
      </c>
      <c r="W455" s="159"/>
      <c r="X455" s="159" t="s">
        <v>295</v>
      </c>
      <c r="Y455" s="159" t="s">
        <v>296</v>
      </c>
      <c r="Z455" s="148"/>
      <c r="AA455" s="148"/>
      <c r="AB455" s="148"/>
      <c r="AC455" s="148"/>
      <c r="AD455" s="148"/>
      <c r="AE455" s="148"/>
      <c r="AF455" s="148"/>
      <c r="AG455" s="148" t="s">
        <v>297</v>
      </c>
      <c r="AH455" s="148"/>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2" x14ac:dyDescent="0.2">
      <c r="A456" s="155"/>
      <c r="B456" s="156"/>
      <c r="C456" s="262" t="s">
        <v>1115</v>
      </c>
      <c r="D456" s="263"/>
      <c r="E456" s="263"/>
      <c r="F456" s="263"/>
      <c r="G456" s="263"/>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299</v>
      </c>
      <c r="AH456" s="148"/>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2" x14ac:dyDescent="0.2">
      <c r="A457" s="155"/>
      <c r="B457" s="156"/>
      <c r="C457" s="264" t="s">
        <v>1115</v>
      </c>
      <c r="D457" s="265"/>
      <c r="E457" s="265"/>
      <c r="F457" s="265"/>
      <c r="G457" s="265"/>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300</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195" t="s">
        <v>3375</v>
      </c>
      <c r="D458" s="161"/>
      <c r="E458" s="162">
        <v>16</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314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1" x14ac:dyDescent="0.2">
      <c r="A459" s="177">
        <v>108</v>
      </c>
      <c r="B459" s="178" t="s">
        <v>1129</v>
      </c>
      <c r="C459" s="194" t="s">
        <v>1130</v>
      </c>
      <c r="D459" s="179" t="s">
        <v>310</v>
      </c>
      <c r="E459" s="180">
        <v>5.8905000000000003</v>
      </c>
      <c r="F459" s="181"/>
      <c r="G459" s="182">
        <f>ROUND(E459*F459,2)</f>
        <v>0</v>
      </c>
      <c r="H459" s="181"/>
      <c r="I459" s="182">
        <f>ROUND(E459*H459,2)</f>
        <v>0</v>
      </c>
      <c r="J459" s="181"/>
      <c r="K459" s="182">
        <f>ROUND(E459*J459,2)</f>
        <v>0</v>
      </c>
      <c r="L459" s="182">
        <v>21</v>
      </c>
      <c r="M459" s="182">
        <f>G459*(1+L459/100)</f>
        <v>0</v>
      </c>
      <c r="N459" s="180">
        <v>2.1900000000000001E-3</v>
      </c>
      <c r="O459" s="180">
        <f>ROUND(E459*N459,2)</f>
        <v>0.01</v>
      </c>
      <c r="P459" s="180">
        <v>7.4999999999999997E-2</v>
      </c>
      <c r="Q459" s="180">
        <f>ROUND(E459*P459,2)</f>
        <v>0.44</v>
      </c>
      <c r="R459" s="182" t="s">
        <v>1040</v>
      </c>
      <c r="S459" s="182" t="s">
        <v>294</v>
      </c>
      <c r="T459" s="183" t="s">
        <v>294</v>
      </c>
      <c r="U459" s="159">
        <v>0.95499999999999996</v>
      </c>
      <c r="V459" s="159">
        <f>ROUND(E459*U459,2)</f>
        <v>5.63</v>
      </c>
      <c r="W459" s="159"/>
      <c r="X459" s="159" t="s">
        <v>295</v>
      </c>
      <c r="Y459" s="159" t="s">
        <v>296</v>
      </c>
      <c r="Z459" s="148"/>
      <c r="AA459" s="148"/>
      <c r="AB459" s="148"/>
      <c r="AC459" s="148"/>
      <c r="AD459" s="148"/>
      <c r="AE459" s="148"/>
      <c r="AF459" s="148"/>
      <c r="AG459" s="148" t="s">
        <v>297</v>
      </c>
      <c r="AH459" s="148"/>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2" x14ac:dyDescent="0.2">
      <c r="A460" s="155"/>
      <c r="B460" s="156"/>
      <c r="C460" s="262" t="s">
        <v>1131</v>
      </c>
      <c r="D460" s="263"/>
      <c r="E460" s="263"/>
      <c r="F460" s="263"/>
      <c r="G460" s="263"/>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299</v>
      </c>
      <c r="AH460" s="148"/>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2" x14ac:dyDescent="0.2">
      <c r="A461" s="155"/>
      <c r="B461" s="156"/>
      <c r="C461" s="264" t="s">
        <v>1131</v>
      </c>
      <c r="D461" s="265"/>
      <c r="E461" s="265"/>
      <c r="F461" s="265"/>
      <c r="G461" s="265"/>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300</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195" t="s">
        <v>3376</v>
      </c>
      <c r="D462" s="161"/>
      <c r="E462" s="162">
        <v>0.92</v>
      </c>
      <c r="F462" s="159"/>
      <c r="G462" s="159"/>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314</v>
      </c>
      <c r="AH462" s="148">
        <v>0</v>
      </c>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3" x14ac:dyDescent="0.2">
      <c r="A463" s="155"/>
      <c r="B463" s="156"/>
      <c r="C463" s="195" t="s">
        <v>3377</v>
      </c>
      <c r="D463" s="161"/>
      <c r="E463" s="162">
        <v>4.97</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314</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1" x14ac:dyDescent="0.2">
      <c r="A464" s="177">
        <v>109</v>
      </c>
      <c r="B464" s="178" t="s">
        <v>3378</v>
      </c>
      <c r="C464" s="194" t="s">
        <v>3379</v>
      </c>
      <c r="D464" s="179" t="s">
        <v>310</v>
      </c>
      <c r="E464" s="180">
        <v>1.575</v>
      </c>
      <c r="F464" s="181"/>
      <c r="G464" s="182">
        <f>ROUND(E464*F464,2)</f>
        <v>0</v>
      </c>
      <c r="H464" s="181"/>
      <c r="I464" s="182">
        <f>ROUND(E464*H464,2)</f>
        <v>0</v>
      </c>
      <c r="J464" s="181"/>
      <c r="K464" s="182">
        <f>ROUND(E464*J464,2)</f>
        <v>0</v>
      </c>
      <c r="L464" s="182">
        <v>21</v>
      </c>
      <c r="M464" s="182">
        <f>G464*(1+L464/100)</f>
        <v>0</v>
      </c>
      <c r="N464" s="180">
        <v>1E-3</v>
      </c>
      <c r="O464" s="180">
        <f>ROUND(E464*N464,2)</f>
        <v>0</v>
      </c>
      <c r="P464" s="180">
        <v>6.2E-2</v>
      </c>
      <c r="Q464" s="180">
        <f>ROUND(E464*P464,2)</f>
        <v>0.1</v>
      </c>
      <c r="R464" s="182" t="s">
        <v>1040</v>
      </c>
      <c r="S464" s="182" t="s">
        <v>294</v>
      </c>
      <c r="T464" s="183" t="s">
        <v>294</v>
      </c>
      <c r="U464" s="159">
        <v>0.61199999999999999</v>
      </c>
      <c r="V464" s="159">
        <f>ROUND(E464*U464,2)</f>
        <v>0.96</v>
      </c>
      <c r="W464" s="159"/>
      <c r="X464" s="159" t="s">
        <v>295</v>
      </c>
      <c r="Y464" s="159" t="s">
        <v>296</v>
      </c>
      <c r="Z464" s="148"/>
      <c r="AA464" s="148"/>
      <c r="AB464" s="148"/>
      <c r="AC464" s="148"/>
      <c r="AD464" s="148"/>
      <c r="AE464" s="148"/>
      <c r="AF464" s="148"/>
      <c r="AG464" s="148" t="s">
        <v>297</v>
      </c>
      <c r="AH464" s="148"/>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2" x14ac:dyDescent="0.2">
      <c r="A465" s="155"/>
      <c r="B465" s="156"/>
      <c r="C465" s="262" t="s">
        <v>1131</v>
      </c>
      <c r="D465" s="263"/>
      <c r="E465" s="263"/>
      <c r="F465" s="263"/>
      <c r="G465" s="263"/>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299</v>
      </c>
      <c r="AH465" s="148"/>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2" x14ac:dyDescent="0.2">
      <c r="A466" s="155"/>
      <c r="B466" s="156"/>
      <c r="C466" s="264" t="s">
        <v>1131</v>
      </c>
      <c r="D466" s="265"/>
      <c r="E466" s="265"/>
      <c r="F466" s="265"/>
      <c r="G466" s="265"/>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300</v>
      </c>
      <c r="AH466" s="148"/>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2" x14ac:dyDescent="0.2">
      <c r="A467" s="155"/>
      <c r="B467" s="156"/>
      <c r="C467" s="195" t="s">
        <v>3380</v>
      </c>
      <c r="D467" s="161"/>
      <c r="E467" s="162">
        <v>1.57</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314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1" x14ac:dyDescent="0.2">
      <c r="A468" s="177">
        <v>110</v>
      </c>
      <c r="B468" s="178" t="s">
        <v>1135</v>
      </c>
      <c r="C468" s="194" t="s">
        <v>1136</v>
      </c>
      <c r="D468" s="179" t="s">
        <v>310</v>
      </c>
      <c r="E468" s="180">
        <v>17.367999999999999</v>
      </c>
      <c r="F468" s="181"/>
      <c r="G468" s="182">
        <f>ROUND(E468*F468,2)</f>
        <v>0</v>
      </c>
      <c r="H468" s="181"/>
      <c r="I468" s="182">
        <f>ROUND(E468*H468,2)</f>
        <v>0</v>
      </c>
      <c r="J468" s="181"/>
      <c r="K468" s="182">
        <f>ROUND(E468*J468,2)</f>
        <v>0</v>
      </c>
      <c r="L468" s="182">
        <v>21</v>
      </c>
      <c r="M468" s="182">
        <f>G468*(1+L468/100)</f>
        <v>0</v>
      </c>
      <c r="N468" s="180">
        <v>9.2000000000000003E-4</v>
      </c>
      <c r="O468" s="180">
        <f>ROUND(E468*N468,2)</f>
        <v>0.02</v>
      </c>
      <c r="P468" s="180">
        <v>5.3999999999999999E-2</v>
      </c>
      <c r="Q468" s="180">
        <f>ROUND(E468*P468,2)</f>
        <v>0.94</v>
      </c>
      <c r="R468" s="182" t="s">
        <v>1040</v>
      </c>
      <c r="S468" s="182" t="s">
        <v>294</v>
      </c>
      <c r="T468" s="183" t="s">
        <v>294</v>
      </c>
      <c r="U468" s="159">
        <v>0.46500000000000002</v>
      </c>
      <c r="V468" s="159">
        <f>ROUND(E468*U468,2)</f>
        <v>8.08</v>
      </c>
      <c r="W468" s="159"/>
      <c r="X468" s="159" t="s">
        <v>295</v>
      </c>
      <c r="Y468" s="159" t="s">
        <v>296</v>
      </c>
      <c r="Z468" s="148"/>
      <c r="AA468" s="148"/>
      <c r="AB468" s="148"/>
      <c r="AC468" s="148"/>
      <c r="AD468" s="148"/>
      <c r="AE468" s="148"/>
      <c r="AF468" s="148"/>
      <c r="AG468" s="148" t="s">
        <v>297</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
      <c r="A469" s="155"/>
      <c r="B469" s="156"/>
      <c r="C469" s="262" t="s">
        <v>1131</v>
      </c>
      <c r="D469" s="263"/>
      <c r="E469" s="263"/>
      <c r="F469" s="263"/>
      <c r="G469" s="263"/>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299</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
      <c r="A470" s="155"/>
      <c r="B470" s="156"/>
      <c r="C470" s="264" t="s">
        <v>1131</v>
      </c>
      <c r="D470" s="265"/>
      <c r="E470" s="265"/>
      <c r="F470" s="265"/>
      <c r="G470" s="265"/>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300</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5" t="s">
        <v>3381</v>
      </c>
      <c r="D471" s="161"/>
      <c r="E471" s="162">
        <v>8.9700000000000006</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314</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5" t="s">
        <v>3382</v>
      </c>
      <c r="D472" s="161"/>
      <c r="E472" s="162">
        <v>8.4</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314</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1" x14ac:dyDescent="0.2">
      <c r="A473" s="177">
        <v>111</v>
      </c>
      <c r="B473" s="178" t="s">
        <v>1142</v>
      </c>
      <c r="C473" s="194" t="s">
        <v>1143</v>
      </c>
      <c r="D473" s="179" t="s">
        <v>310</v>
      </c>
      <c r="E473" s="180">
        <v>29.390499999999999</v>
      </c>
      <c r="F473" s="181"/>
      <c r="G473" s="182">
        <f>ROUND(E473*F473,2)</f>
        <v>0</v>
      </c>
      <c r="H473" s="181"/>
      <c r="I473" s="182">
        <f>ROUND(E473*H473,2)</f>
        <v>0</v>
      </c>
      <c r="J473" s="181"/>
      <c r="K473" s="182">
        <f>ROUND(E473*J473,2)</f>
        <v>0</v>
      </c>
      <c r="L473" s="182">
        <v>21</v>
      </c>
      <c r="M473" s="182">
        <f>G473*(1+L473/100)</f>
        <v>0</v>
      </c>
      <c r="N473" s="180">
        <v>8.1999999999999998E-4</v>
      </c>
      <c r="O473" s="180">
        <f>ROUND(E473*N473,2)</f>
        <v>0.02</v>
      </c>
      <c r="P473" s="180">
        <v>4.7E-2</v>
      </c>
      <c r="Q473" s="180">
        <f>ROUND(E473*P473,2)</f>
        <v>1.38</v>
      </c>
      <c r="R473" s="182" t="s">
        <v>1040</v>
      </c>
      <c r="S473" s="182" t="s">
        <v>294</v>
      </c>
      <c r="T473" s="183" t="s">
        <v>294</v>
      </c>
      <c r="U473" s="159">
        <v>0.39600000000000002</v>
      </c>
      <c r="V473" s="159">
        <f>ROUND(E473*U473,2)</f>
        <v>11.64</v>
      </c>
      <c r="W473" s="159"/>
      <c r="X473" s="159" t="s">
        <v>295</v>
      </c>
      <c r="Y473" s="159" t="s">
        <v>296</v>
      </c>
      <c r="Z473" s="148"/>
      <c r="AA473" s="148"/>
      <c r="AB473" s="148"/>
      <c r="AC473" s="148"/>
      <c r="AD473" s="148"/>
      <c r="AE473" s="148"/>
      <c r="AF473" s="148"/>
      <c r="AG473" s="148" t="s">
        <v>297</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
      <c r="A474" s="155"/>
      <c r="B474" s="156"/>
      <c r="C474" s="262" t="s">
        <v>1131</v>
      </c>
      <c r="D474" s="263"/>
      <c r="E474" s="263"/>
      <c r="F474" s="263"/>
      <c r="G474" s="263"/>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299</v>
      </c>
      <c r="AH474" s="148"/>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2" x14ac:dyDescent="0.2">
      <c r="A475" s="155"/>
      <c r="B475" s="156"/>
      <c r="C475" s="264" t="s">
        <v>1131</v>
      </c>
      <c r="D475" s="265"/>
      <c r="E475" s="265"/>
      <c r="F475" s="265"/>
      <c r="G475" s="265"/>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300</v>
      </c>
      <c r="AH475" s="148"/>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2" x14ac:dyDescent="0.2">
      <c r="A476" s="155"/>
      <c r="B476" s="156"/>
      <c r="C476" s="195" t="s">
        <v>3383</v>
      </c>
      <c r="D476" s="161"/>
      <c r="E476" s="162">
        <v>4.1900000000000004</v>
      </c>
      <c r="F476" s="159"/>
      <c r="G476" s="159"/>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314</v>
      </c>
      <c r="AH476" s="148">
        <v>0</v>
      </c>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3" x14ac:dyDescent="0.2">
      <c r="A477" s="155"/>
      <c r="B477" s="156"/>
      <c r="C477" s="195" t="s">
        <v>3384</v>
      </c>
      <c r="D477" s="161"/>
      <c r="E477" s="162">
        <v>25.2</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314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1" x14ac:dyDescent="0.2">
      <c r="A478" s="177">
        <v>112</v>
      </c>
      <c r="B478" s="178" t="s">
        <v>3385</v>
      </c>
      <c r="C478" s="194" t="s">
        <v>3386</v>
      </c>
      <c r="D478" s="179" t="s">
        <v>292</v>
      </c>
      <c r="E478" s="180">
        <v>5</v>
      </c>
      <c r="F478" s="181"/>
      <c r="G478" s="182">
        <f>ROUND(E478*F478,2)</f>
        <v>0</v>
      </c>
      <c r="H478" s="181"/>
      <c r="I478" s="182">
        <f>ROUND(E478*H478,2)</f>
        <v>0</v>
      </c>
      <c r="J478" s="181"/>
      <c r="K478" s="182">
        <f>ROUND(E478*J478,2)</f>
        <v>0</v>
      </c>
      <c r="L478" s="182">
        <v>21</v>
      </c>
      <c r="M478" s="182">
        <f>G478*(1+L478/100)</f>
        <v>0</v>
      </c>
      <c r="N478" s="180">
        <v>0</v>
      </c>
      <c r="O478" s="180">
        <f>ROUND(E478*N478,2)</f>
        <v>0</v>
      </c>
      <c r="P478" s="180">
        <v>0</v>
      </c>
      <c r="Q478" s="180">
        <f>ROUND(E478*P478,2)</f>
        <v>0</v>
      </c>
      <c r="R478" s="182" t="s">
        <v>1040</v>
      </c>
      <c r="S478" s="182" t="s">
        <v>294</v>
      </c>
      <c r="T478" s="183" t="s">
        <v>294</v>
      </c>
      <c r="U478" s="159">
        <v>0.14000000000000001</v>
      </c>
      <c r="V478" s="159">
        <f>ROUND(E478*U478,2)</f>
        <v>0.7</v>
      </c>
      <c r="W478" s="159"/>
      <c r="X478" s="159" t="s">
        <v>295</v>
      </c>
      <c r="Y478" s="159" t="s">
        <v>296</v>
      </c>
      <c r="Z478" s="148"/>
      <c r="AA478" s="148"/>
      <c r="AB478" s="148"/>
      <c r="AC478" s="148"/>
      <c r="AD478" s="148"/>
      <c r="AE478" s="148"/>
      <c r="AF478" s="148"/>
      <c r="AG478" s="148" t="s">
        <v>297</v>
      </c>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2" x14ac:dyDescent="0.2">
      <c r="A479" s="155"/>
      <c r="B479" s="156"/>
      <c r="C479" s="262" t="s">
        <v>1148</v>
      </c>
      <c r="D479" s="263"/>
      <c r="E479" s="263"/>
      <c r="F479" s="263"/>
      <c r="G479" s="263"/>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299</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264" t="s">
        <v>1148</v>
      </c>
      <c r="D480" s="265"/>
      <c r="E480" s="265"/>
      <c r="F480" s="265"/>
      <c r="G480" s="265"/>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300</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ht="33.75" outlineLevel="1" x14ac:dyDescent="0.2">
      <c r="A481" s="177">
        <v>113</v>
      </c>
      <c r="B481" s="178" t="s">
        <v>1149</v>
      </c>
      <c r="C481" s="194" t="s">
        <v>1150</v>
      </c>
      <c r="D481" s="179" t="s">
        <v>310</v>
      </c>
      <c r="E481" s="180">
        <v>26.2</v>
      </c>
      <c r="F481" s="181"/>
      <c r="G481" s="182">
        <f>ROUND(E481*F481,2)</f>
        <v>0</v>
      </c>
      <c r="H481" s="181"/>
      <c r="I481" s="182">
        <f>ROUND(E481*H481,2)</f>
        <v>0</v>
      </c>
      <c r="J481" s="181"/>
      <c r="K481" s="182">
        <f>ROUND(E481*J481,2)</f>
        <v>0</v>
      </c>
      <c r="L481" s="182">
        <v>21</v>
      </c>
      <c r="M481" s="182">
        <f>G481*(1+L481/100)</f>
        <v>0</v>
      </c>
      <c r="N481" s="180">
        <v>1.17E-3</v>
      </c>
      <c r="O481" s="180">
        <f>ROUND(E481*N481,2)</f>
        <v>0.03</v>
      </c>
      <c r="P481" s="180">
        <v>7.5999999999999998E-2</v>
      </c>
      <c r="Q481" s="180">
        <f>ROUND(E481*P481,2)</f>
        <v>1.99</v>
      </c>
      <c r="R481" s="182" t="s">
        <v>1040</v>
      </c>
      <c r="S481" s="182" t="s">
        <v>294</v>
      </c>
      <c r="T481" s="183" t="s">
        <v>294</v>
      </c>
      <c r="U481" s="159">
        <v>0.93899999999999995</v>
      </c>
      <c r="V481" s="159">
        <f>ROUND(E481*U481,2)</f>
        <v>24.6</v>
      </c>
      <c r="W481" s="159"/>
      <c r="X481" s="159" t="s">
        <v>295</v>
      </c>
      <c r="Y481" s="159" t="s">
        <v>296</v>
      </c>
      <c r="Z481" s="148"/>
      <c r="AA481" s="148"/>
      <c r="AB481" s="148"/>
      <c r="AC481" s="148"/>
      <c r="AD481" s="148"/>
      <c r="AE481" s="148"/>
      <c r="AF481" s="148"/>
      <c r="AG481" s="148" t="s">
        <v>297</v>
      </c>
      <c r="AH481" s="148"/>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2" x14ac:dyDescent="0.2">
      <c r="A482" s="155"/>
      <c r="B482" s="156"/>
      <c r="C482" s="195" t="s">
        <v>3387</v>
      </c>
      <c r="D482" s="161"/>
      <c r="E482" s="162">
        <v>11.9</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
      <c r="A483" s="155"/>
      <c r="B483" s="156"/>
      <c r="C483" s="195" t="s">
        <v>3388</v>
      </c>
      <c r="D483" s="161"/>
      <c r="E483" s="162">
        <v>5.2</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
      <c r="A484" s="155"/>
      <c r="B484" s="156"/>
      <c r="C484" s="195" t="s">
        <v>3389</v>
      </c>
      <c r="D484" s="161"/>
      <c r="E484" s="162">
        <v>7.6</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
      <c r="A485" s="155"/>
      <c r="B485" s="156"/>
      <c r="C485" s="195" t="s">
        <v>3390</v>
      </c>
      <c r="D485" s="161"/>
      <c r="E485" s="162">
        <v>1.5</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ht="33.75" outlineLevel="1" x14ac:dyDescent="0.2">
      <c r="A486" s="177">
        <v>114</v>
      </c>
      <c r="B486" s="178" t="s">
        <v>1157</v>
      </c>
      <c r="C486" s="194" t="s">
        <v>1158</v>
      </c>
      <c r="D486" s="179" t="s">
        <v>310</v>
      </c>
      <c r="E486" s="180">
        <v>14.202999999999999</v>
      </c>
      <c r="F486" s="181"/>
      <c r="G486" s="182">
        <f>ROUND(E486*F486,2)</f>
        <v>0</v>
      </c>
      <c r="H486" s="181"/>
      <c r="I486" s="182">
        <f>ROUND(E486*H486,2)</f>
        <v>0</v>
      </c>
      <c r="J486" s="181"/>
      <c r="K486" s="182">
        <f>ROUND(E486*J486,2)</f>
        <v>0</v>
      </c>
      <c r="L486" s="182">
        <v>21</v>
      </c>
      <c r="M486" s="182">
        <f>G486*(1+L486/100)</f>
        <v>0</v>
      </c>
      <c r="N486" s="180">
        <v>1E-3</v>
      </c>
      <c r="O486" s="180">
        <f>ROUND(E486*N486,2)</f>
        <v>0.01</v>
      </c>
      <c r="P486" s="180">
        <v>6.3E-2</v>
      </c>
      <c r="Q486" s="180">
        <f>ROUND(E486*P486,2)</f>
        <v>0.89</v>
      </c>
      <c r="R486" s="182" t="s">
        <v>1040</v>
      </c>
      <c r="S486" s="182" t="s">
        <v>294</v>
      </c>
      <c r="T486" s="183" t="s">
        <v>294</v>
      </c>
      <c r="U486" s="159">
        <v>0.71799999999999997</v>
      </c>
      <c r="V486" s="159">
        <f>ROUND(E486*U486,2)</f>
        <v>10.199999999999999</v>
      </c>
      <c r="W486" s="159"/>
      <c r="X486" s="159" t="s">
        <v>295</v>
      </c>
      <c r="Y486" s="159" t="s">
        <v>296</v>
      </c>
      <c r="Z486" s="148"/>
      <c r="AA486" s="148"/>
      <c r="AB486" s="148"/>
      <c r="AC486" s="148"/>
      <c r="AD486" s="148"/>
      <c r="AE486" s="148"/>
      <c r="AF486" s="148"/>
      <c r="AG486" s="148" t="s">
        <v>297</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5" t="s">
        <v>3391</v>
      </c>
      <c r="D487" s="161"/>
      <c r="E487" s="162">
        <v>2.98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5" t="s">
        <v>3392</v>
      </c>
      <c r="D488" s="161"/>
      <c r="E488" s="162">
        <v>3.36</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5" t="s">
        <v>3393</v>
      </c>
      <c r="D489" s="161"/>
      <c r="E489" s="162">
        <v>3.25</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5" t="s">
        <v>3394</v>
      </c>
      <c r="D490" s="161"/>
      <c r="E490" s="162">
        <v>4.62</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1" x14ac:dyDescent="0.2">
      <c r="A491" s="177">
        <v>115</v>
      </c>
      <c r="B491" s="178" t="s">
        <v>1164</v>
      </c>
      <c r="C491" s="194" t="s">
        <v>1165</v>
      </c>
      <c r="D491" s="179" t="s">
        <v>331</v>
      </c>
      <c r="E491" s="180">
        <v>6.4</v>
      </c>
      <c r="F491" s="181"/>
      <c r="G491" s="182">
        <f>ROUND(E491*F491,2)</f>
        <v>0</v>
      </c>
      <c r="H491" s="181"/>
      <c r="I491" s="182">
        <f>ROUND(E491*H491,2)</f>
        <v>0</v>
      </c>
      <c r="J491" s="181"/>
      <c r="K491" s="182">
        <f>ROUND(E491*J491,2)</f>
        <v>0</v>
      </c>
      <c r="L491" s="182">
        <v>21</v>
      </c>
      <c r="M491" s="182">
        <f>G491*(1+L491/100)</f>
        <v>0</v>
      </c>
      <c r="N491" s="180">
        <v>0</v>
      </c>
      <c r="O491" s="180">
        <f>ROUND(E491*N491,2)</f>
        <v>0</v>
      </c>
      <c r="P491" s="180">
        <v>4.6000000000000001E-4</v>
      </c>
      <c r="Q491" s="180">
        <f>ROUND(E491*P491,2)</f>
        <v>0</v>
      </c>
      <c r="R491" s="182" t="s">
        <v>1040</v>
      </c>
      <c r="S491" s="182" t="s">
        <v>294</v>
      </c>
      <c r="T491" s="183" t="s">
        <v>294</v>
      </c>
      <c r="U491" s="159">
        <v>1.2150000000000001</v>
      </c>
      <c r="V491" s="159">
        <f>ROUND(E491*U491,2)</f>
        <v>7.78</v>
      </c>
      <c r="W491" s="159"/>
      <c r="X491" s="159" t="s">
        <v>295</v>
      </c>
      <c r="Y491" s="159" t="s">
        <v>296</v>
      </c>
      <c r="Z491" s="148"/>
      <c r="AA491" s="148"/>
      <c r="AB491" s="148"/>
      <c r="AC491" s="148"/>
      <c r="AD491" s="148"/>
      <c r="AE491" s="148"/>
      <c r="AF491" s="148"/>
      <c r="AG491" s="148" t="s">
        <v>297</v>
      </c>
      <c r="AH491" s="148"/>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2" x14ac:dyDescent="0.2">
      <c r="A492" s="155"/>
      <c r="B492" s="156"/>
      <c r="C492" s="195" t="s">
        <v>3395</v>
      </c>
      <c r="D492" s="161"/>
      <c r="E492" s="162">
        <v>6.4</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1" x14ac:dyDescent="0.2">
      <c r="A493" s="177">
        <v>116</v>
      </c>
      <c r="B493" s="178" t="s">
        <v>1177</v>
      </c>
      <c r="C493" s="194" t="s">
        <v>1178</v>
      </c>
      <c r="D493" s="179" t="s">
        <v>331</v>
      </c>
      <c r="E493" s="180">
        <v>3.8</v>
      </c>
      <c r="F493" s="181"/>
      <c r="G493" s="182">
        <f>ROUND(E493*F493,2)</f>
        <v>0</v>
      </c>
      <c r="H493" s="181"/>
      <c r="I493" s="182">
        <f>ROUND(E493*H493,2)</f>
        <v>0</v>
      </c>
      <c r="J493" s="181"/>
      <c r="K493" s="182">
        <f>ROUND(E493*J493,2)</f>
        <v>0</v>
      </c>
      <c r="L493" s="182">
        <v>21</v>
      </c>
      <c r="M493" s="182">
        <f>G493*(1+L493/100)</f>
        <v>0</v>
      </c>
      <c r="N493" s="180">
        <v>0</v>
      </c>
      <c r="O493" s="180">
        <f>ROUND(E493*N493,2)</f>
        <v>0</v>
      </c>
      <c r="P493" s="180">
        <v>4.6000000000000001E-4</v>
      </c>
      <c r="Q493" s="180">
        <f>ROUND(E493*P493,2)</f>
        <v>0</v>
      </c>
      <c r="R493" s="182" t="s">
        <v>1040</v>
      </c>
      <c r="S493" s="182" t="s">
        <v>294</v>
      </c>
      <c r="T493" s="183" t="s">
        <v>294</v>
      </c>
      <c r="U493" s="159">
        <v>3.24</v>
      </c>
      <c r="V493" s="159">
        <f>ROUND(E493*U493,2)</f>
        <v>12.31</v>
      </c>
      <c r="W493" s="159"/>
      <c r="X493" s="159" t="s">
        <v>295</v>
      </c>
      <c r="Y493" s="159" t="s">
        <v>296</v>
      </c>
      <c r="Z493" s="148"/>
      <c r="AA493" s="148"/>
      <c r="AB493" s="148"/>
      <c r="AC493" s="148"/>
      <c r="AD493" s="148"/>
      <c r="AE493" s="148"/>
      <c r="AF493" s="148"/>
      <c r="AG493" s="148" t="s">
        <v>297</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5" t="s">
        <v>3396</v>
      </c>
      <c r="D494" s="161"/>
      <c r="E494" s="162">
        <v>1.7</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
      <c r="A495" s="155"/>
      <c r="B495" s="156"/>
      <c r="C495" s="195" t="s">
        <v>3397</v>
      </c>
      <c r="D495" s="161"/>
      <c r="E495" s="162">
        <v>2.1</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22.5" outlineLevel="1" x14ac:dyDescent="0.2">
      <c r="A496" s="177">
        <v>117</v>
      </c>
      <c r="B496" s="178" t="s">
        <v>1183</v>
      </c>
      <c r="C496" s="194" t="s">
        <v>1184</v>
      </c>
      <c r="D496" s="179" t="s">
        <v>331</v>
      </c>
      <c r="E496" s="180">
        <v>10.8</v>
      </c>
      <c r="F496" s="181"/>
      <c r="G496" s="182">
        <f>ROUND(E496*F496,2)</f>
        <v>0</v>
      </c>
      <c r="H496" s="181"/>
      <c r="I496" s="182">
        <f>ROUND(E496*H496,2)</f>
        <v>0</v>
      </c>
      <c r="J496" s="181"/>
      <c r="K496" s="182">
        <f>ROUND(E496*J496,2)</f>
        <v>0</v>
      </c>
      <c r="L496" s="182">
        <v>21</v>
      </c>
      <c r="M496" s="182">
        <f>G496*(1+L496/100)</f>
        <v>0</v>
      </c>
      <c r="N496" s="180">
        <v>0</v>
      </c>
      <c r="O496" s="180">
        <f>ROUND(E496*N496,2)</f>
        <v>0</v>
      </c>
      <c r="P496" s="180">
        <v>6.5000000000000002E-2</v>
      </c>
      <c r="Q496" s="180">
        <f>ROUND(E496*P496,2)</f>
        <v>0.7</v>
      </c>
      <c r="R496" s="182" t="s">
        <v>1040</v>
      </c>
      <c r="S496" s="182" t="s">
        <v>294</v>
      </c>
      <c r="T496" s="183" t="s">
        <v>294</v>
      </c>
      <c r="U496" s="159">
        <v>0.93</v>
      </c>
      <c r="V496" s="159">
        <f>ROUND(E496*U496,2)</f>
        <v>10.039999999999999</v>
      </c>
      <c r="W496" s="159"/>
      <c r="X496" s="159" t="s">
        <v>295</v>
      </c>
      <c r="Y496" s="159" t="s">
        <v>296</v>
      </c>
      <c r="Z496" s="148"/>
      <c r="AA496" s="148"/>
      <c r="AB496" s="148"/>
      <c r="AC496" s="148"/>
      <c r="AD496" s="148"/>
      <c r="AE496" s="148"/>
      <c r="AF496" s="148"/>
      <c r="AG496" s="148" t="s">
        <v>297</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2" x14ac:dyDescent="0.2">
      <c r="A497" s="155"/>
      <c r="B497" s="156"/>
      <c r="C497" s="195" t="s">
        <v>3398</v>
      </c>
      <c r="D497" s="161"/>
      <c r="E497" s="162">
        <v>10.8</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
      <c r="A498" s="185">
        <v>118</v>
      </c>
      <c r="B498" s="186" t="s">
        <v>3399</v>
      </c>
      <c r="C498" s="198" t="s">
        <v>3400</v>
      </c>
      <c r="D498" s="187" t="s">
        <v>331</v>
      </c>
      <c r="E498" s="188">
        <v>8</v>
      </c>
      <c r="F498" s="189"/>
      <c r="G498" s="190">
        <f>ROUND(E498*F498,2)</f>
        <v>0</v>
      </c>
      <c r="H498" s="189"/>
      <c r="I498" s="190">
        <f>ROUND(E498*H498,2)</f>
        <v>0</v>
      </c>
      <c r="J498" s="189"/>
      <c r="K498" s="190">
        <f>ROUND(E498*J498,2)</f>
        <v>0</v>
      </c>
      <c r="L498" s="190">
        <v>21</v>
      </c>
      <c r="M498" s="190">
        <f>G498*(1+L498/100)</f>
        <v>0</v>
      </c>
      <c r="N498" s="188">
        <v>0</v>
      </c>
      <c r="O498" s="188">
        <f>ROUND(E498*N498,2)</f>
        <v>0</v>
      </c>
      <c r="P498" s="188">
        <v>3.6999999999999998E-2</v>
      </c>
      <c r="Q498" s="188">
        <f>ROUND(E498*P498,2)</f>
        <v>0.3</v>
      </c>
      <c r="R498" s="190" t="s">
        <v>1040</v>
      </c>
      <c r="S498" s="190" t="s">
        <v>294</v>
      </c>
      <c r="T498" s="191" t="s">
        <v>294</v>
      </c>
      <c r="U498" s="159">
        <v>0.55000000000000004</v>
      </c>
      <c r="V498" s="159">
        <f>ROUND(E498*U498,2)</f>
        <v>4.4000000000000004</v>
      </c>
      <c r="W498" s="159"/>
      <c r="X498" s="159" t="s">
        <v>295</v>
      </c>
      <c r="Y498" s="159" t="s">
        <v>296</v>
      </c>
      <c r="Z498" s="148"/>
      <c r="AA498" s="148"/>
      <c r="AB498" s="148"/>
      <c r="AC498" s="148"/>
      <c r="AD498" s="148"/>
      <c r="AE498" s="148"/>
      <c r="AF498" s="148"/>
      <c r="AG498" s="148" t="s">
        <v>297</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2.5" outlineLevel="1" x14ac:dyDescent="0.2">
      <c r="A499" s="177">
        <v>119</v>
      </c>
      <c r="B499" s="178" t="s">
        <v>3401</v>
      </c>
      <c r="C499" s="194" t="s">
        <v>3402</v>
      </c>
      <c r="D499" s="179" t="s">
        <v>310</v>
      </c>
      <c r="E499" s="180">
        <v>193.65950000000001</v>
      </c>
      <c r="F499" s="181"/>
      <c r="G499" s="182">
        <f>ROUND(E499*F499,2)</f>
        <v>0</v>
      </c>
      <c r="H499" s="181"/>
      <c r="I499" s="182">
        <f>ROUND(E499*H499,2)</f>
        <v>0</v>
      </c>
      <c r="J499" s="181"/>
      <c r="K499" s="182">
        <f>ROUND(E499*J499,2)</f>
        <v>0</v>
      </c>
      <c r="L499" s="182">
        <v>21</v>
      </c>
      <c r="M499" s="182">
        <f>G499*(1+L499/100)</f>
        <v>0</v>
      </c>
      <c r="N499" s="180">
        <v>0</v>
      </c>
      <c r="O499" s="180">
        <f>ROUND(E499*N499,2)</f>
        <v>0</v>
      </c>
      <c r="P499" s="180">
        <v>0.05</v>
      </c>
      <c r="Q499" s="180">
        <f>ROUND(E499*P499,2)</f>
        <v>9.68</v>
      </c>
      <c r="R499" s="182" t="s">
        <v>1040</v>
      </c>
      <c r="S499" s="182" t="s">
        <v>294</v>
      </c>
      <c r="T499" s="183" t="s">
        <v>294</v>
      </c>
      <c r="U499" s="159">
        <v>0.33</v>
      </c>
      <c r="V499" s="159">
        <f>ROUND(E499*U499,2)</f>
        <v>63.91</v>
      </c>
      <c r="W499" s="159"/>
      <c r="X499" s="159" t="s">
        <v>295</v>
      </c>
      <c r="Y499" s="159" t="s">
        <v>296</v>
      </c>
      <c r="Z499" s="148"/>
      <c r="AA499" s="148"/>
      <c r="AB499" s="148"/>
      <c r="AC499" s="148"/>
      <c r="AD499" s="148"/>
      <c r="AE499" s="148"/>
      <c r="AF499" s="148"/>
      <c r="AG499" s="148" t="s">
        <v>297</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2" x14ac:dyDescent="0.2">
      <c r="A500" s="155"/>
      <c r="B500" s="156"/>
      <c r="C500" s="195" t="s">
        <v>3351</v>
      </c>
      <c r="D500" s="161"/>
      <c r="E500" s="162">
        <v>17.78</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314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ht="33.75" outlineLevel="3" x14ac:dyDescent="0.2">
      <c r="A501" s="155"/>
      <c r="B501" s="156"/>
      <c r="C501" s="195" t="s">
        <v>3403</v>
      </c>
      <c r="D501" s="161"/>
      <c r="E501" s="162">
        <v>175.88</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ht="22.5" outlineLevel="1" x14ac:dyDescent="0.2">
      <c r="A502" s="177">
        <v>120</v>
      </c>
      <c r="B502" s="178" t="s">
        <v>1192</v>
      </c>
      <c r="C502" s="194" t="s">
        <v>1193</v>
      </c>
      <c r="D502" s="179" t="s">
        <v>310</v>
      </c>
      <c r="E502" s="180">
        <v>752.31965000000002</v>
      </c>
      <c r="F502" s="181"/>
      <c r="G502" s="182">
        <f>ROUND(E502*F502,2)</f>
        <v>0</v>
      </c>
      <c r="H502" s="181"/>
      <c r="I502" s="182">
        <f>ROUND(E502*H502,2)</f>
        <v>0</v>
      </c>
      <c r="J502" s="181"/>
      <c r="K502" s="182">
        <f>ROUND(E502*J502,2)</f>
        <v>0</v>
      </c>
      <c r="L502" s="182">
        <v>21</v>
      </c>
      <c r="M502" s="182">
        <f>G502*(1+L502/100)</f>
        <v>0</v>
      </c>
      <c r="N502" s="180">
        <v>0</v>
      </c>
      <c r="O502" s="180">
        <f>ROUND(E502*N502,2)</f>
        <v>0</v>
      </c>
      <c r="P502" s="180">
        <v>4.5999999999999999E-2</v>
      </c>
      <c r="Q502" s="180">
        <f>ROUND(E502*P502,2)</f>
        <v>34.61</v>
      </c>
      <c r="R502" s="182" t="s">
        <v>1040</v>
      </c>
      <c r="S502" s="182" t="s">
        <v>294</v>
      </c>
      <c r="T502" s="183" t="s">
        <v>294</v>
      </c>
      <c r="U502" s="159">
        <v>0.26</v>
      </c>
      <c r="V502" s="159">
        <f>ROUND(E502*U502,2)</f>
        <v>195.6</v>
      </c>
      <c r="W502" s="159"/>
      <c r="X502" s="159" t="s">
        <v>295</v>
      </c>
      <c r="Y502" s="159" t="s">
        <v>296</v>
      </c>
      <c r="Z502" s="148"/>
      <c r="AA502" s="148"/>
      <c r="AB502" s="148"/>
      <c r="AC502" s="148"/>
      <c r="AD502" s="148"/>
      <c r="AE502" s="148"/>
      <c r="AF502" s="148"/>
      <c r="AG502" s="148" t="s">
        <v>297</v>
      </c>
      <c r="AH502" s="148"/>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2" x14ac:dyDescent="0.2">
      <c r="A503" s="155"/>
      <c r="B503" s="156"/>
      <c r="C503" s="195" t="s">
        <v>3404</v>
      </c>
      <c r="D503" s="161"/>
      <c r="E503" s="162">
        <v>57.87</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5" t="s">
        <v>3405</v>
      </c>
      <c r="D504" s="161"/>
      <c r="E504" s="162">
        <v>88.42</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5" t="s">
        <v>3406</v>
      </c>
      <c r="D505" s="161"/>
      <c r="E505" s="162">
        <v>11.88</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5" t="s">
        <v>3407</v>
      </c>
      <c r="D506" s="161"/>
      <c r="E506" s="162">
        <v>14.7</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
      <c r="A507" s="155"/>
      <c r="B507" s="156"/>
      <c r="C507" s="195" t="s">
        <v>3408</v>
      </c>
      <c r="D507" s="161"/>
      <c r="E507" s="162">
        <v>30.92</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outlineLevel="3" x14ac:dyDescent="0.2">
      <c r="A508" s="155"/>
      <c r="B508" s="156"/>
      <c r="C508" s="195" t="s">
        <v>3409</v>
      </c>
      <c r="D508" s="161"/>
      <c r="E508" s="162">
        <v>37.909999999999997</v>
      </c>
      <c r="F508" s="159"/>
      <c r="G508" s="159"/>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314</v>
      </c>
      <c r="AH508" s="148">
        <v>0</v>
      </c>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3" x14ac:dyDescent="0.2">
      <c r="A509" s="155"/>
      <c r="B509" s="156"/>
      <c r="C509" s="195" t="s">
        <v>3410</v>
      </c>
      <c r="D509" s="161"/>
      <c r="E509" s="162">
        <v>10.44</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314</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5" t="s">
        <v>3411</v>
      </c>
      <c r="D510" s="161"/>
      <c r="E510" s="162">
        <v>10.88</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314</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5" t="s">
        <v>3412</v>
      </c>
      <c r="D511" s="161"/>
      <c r="E511" s="162">
        <v>9.4600000000000009</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5" t="s">
        <v>3413</v>
      </c>
      <c r="D512" s="161"/>
      <c r="E512" s="162">
        <v>13.99</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314</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5" t="s">
        <v>3414</v>
      </c>
      <c r="D513" s="161"/>
      <c r="E513" s="162">
        <v>19.239999999999998</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314</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5" t="s">
        <v>3415</v>
      </c>
      <c r="D514" s="161"/>
      <c r="E514" s="162">
        <v>7.49</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314</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3" x14ac:dyDescent="0.2">
      <c r="A515" s="155"/>
      <c r="B515" s="156"/>
      <c r="C515" s="195" t="s">
        <v>3416</v>
      </c>
      <c r="D515" s="161"/>
      <c r="E515" s="162">
        <v>35.979999999999997</v>
      </c>
      <c r="F515" s="159"/>
      <c r="G515" s="159"/>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314</v>
      </c>
      <c r="AH515" s="148">
        <v>0</v>
      </c>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3" x14ac:dyDescent="0.2">
      <c r="A516" s="155"/>
      <c r="B516" s="156"/>
      <c r="C516" s="195" t="s">
        <v>3417</v>
      </c>
      <c r="D516" s="161"/>
      <c r="E516" s="162">
        <v>26.39</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
      <c r="A517" s="155"/>
      <c r="B517" s="156"/>
      <c r="C517" s="195" t="s">
        <v>3418</v>
      </c>
      <c r="D517" s="161"/>
      <c r="E517" s="162">
        <v>24.27</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
      <c r="A518" s="155"/>
      <c r="B518" s="156"/>
      <c r="C518" s="195" t="s">
        <v>3419</v>
      </c>
      <c r="D518" s="161"/>
      <c r="E518" s="162">
        <v>28.42</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3" x14ac:dyDescent="0.2">
      <c r="A519" s="155"/>
      <c r="B519" s="156"/>
      <c r="C519" s="195" t="s">
        <v>3420</v>
      </c>
      <c r="D519" s="161"/>
      <c r="E519" s="162">
        <v>23.65</v>
      </c>
      <c r="F519" s="159"/>
      <c r="G519" s="159"/>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314</v>
      </c>
      <c r="AH519" s="148">
        <v>0</v>
      </c>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3" x14ac:dyDescent="0.2">
      <c r="A520" s="155"/>
      <c r="B520" s="156"/>
      <c r="C520" s="195" t="s">
        <v>3421</v>
      </c>
      <c r="D520" s="161"/>
      <c r="E520" s="162">
        <v>25.49</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314</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5" t="s">
        <v>3422</v>
      </c>
      <c r="D521" s="161"/>
      <c r="E521" s="162">
        <v>32.92</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5" t="s">
        <v>3423</v>
      </c>
      <c r="D522" s="161"/>
      <c r="E522" s="162">
        <v>30.69</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314</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5" t="s">
        <v>3424</v>
      </c>
      <c r="D523" s="161"/>
      <c r="E523" s="162">
        <v>48.77</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314</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5" t="s">
        <v>3425</v>
      </c>
      <c r="D524" s="161"/>
      <c r="E524" s="162">
        <v>87.4</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5" t="s">
        <v>3426</v>
      </c>
      <c r="D525" s="161"/>
      <c r="E525" s="162">
        <v>11.88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
      <c r="A526" s="155"/>
      <c r="B526" s="156"/>
      <c r="C526" s="195" t="s">
        <v>3427</v>
      </c>
      <c r="D526" s="161"/>
      <c r="E526" s="162">
        <v>29.98</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
      <c r="A527" s="155"/>
      <c r="B527" s="156"/>
      <c r="C527" s="195" t="s">
        <v>3428</v>
      </c>
      <c r="D527" s="161"/>
      <c r="E527" s="162">
        <v>13.24</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
      <c r="A528" s="155"/>
      <c r="B528" s="156"/>
      <c r="C528" s="195" t="s">
        <v>3429</v>
      </c>
      <c r="D528" s="161"/>
      <c r="E528" s="162">
        <v>20.02</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22.5" outlineLevel="1" x14ac:dyDescent="0.2">
      <c r="A529" s="177">
        <v>121</v>
      </c>
      <c r="B529" s="178" t="s">
        <v>1234</v>
      </c>
      <c r="C529" s="194" t="s">
        <v>1235</v>
      </c>
      <c r="D529" s="179" t="s">
        <v>310</v>
      </c>
      <c r="E529" s="180">
        <v>162.63900000000001</v>
      </c>
      <c r="F529" s="181"/>
      <c r="G529" s="182">
        <f>ROUND(E529*F529,2)</f>
        <v>0</v>
      </c>
      <c r="H529" s="181"/>
      <c r="I529" s="182">
        <f>ROUND(E529*H529,2)</f>
        <v>0</v>
      </c>
      <c r="J529" s="181"/>
      <c r="K529" s="182">
        <f>ROUND(E529*J529,2)</f>
        <v>0</v>
      </c>
      <c r="L529" s="182">
        <v>21</v>
      </c>
      <c r="M529" s="182">
        <f>G529*(1+L529/100)</f>
        <v>0</v>
      </c>
      <c r="N529" s="180">
        <v>0</v>
      </c>
      <c r="O529" s="180">
        <f>ROUND(E529*N529,2)</f>
        <v>0</v>
      </c>
      <c r="P529" s="180">
        <v>6.8000000000000005E-2</v>
      </c>
      <c r="Q529" s="180">
        <f>ROUND(E529*P529,2)</f>
        <v>11.06</v>
      </c>
      <c r="R529" s="182" t="s">
        <v>1040</v>
      </c>
      <c r="S529" s="182" t="s">
        <v>294</v>
      </c>
      <c r="T529" s="183" t="s">
        <v>294</v>
      </c>
      <c r="U529" s="159">
        <v>0.3</v>
      </c>
      <c r="V529" s="159">
        <f>ROUND(E529*U529,2)</f>
        <v>48.79</v>
      </c>
      <c r="W529" s="159"/>
      <c r="X529" s="159" t="s">
        <v>295</v>
      </c>
      <c r="Y529" s="159" t="s">
        <v>296</v>
      </c>
      <c r="Z529" s="148"/>
      <c r="AA529" s="148"/>
      <c r="AB529" s="148"/>
      <c r="AC529" s="148"/>
      <c r="AD529" s="148"/>
      <c r="AE529" s="148"/>
      <c r="AF529" s="148"/>
      <c r="AG529" s="148" t="s">
        <v>297</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262" t="s">
        <v>1236</v>
      </c>
      <c r="D530" s="263"/>
      <c r="E530" s="263"/>
      <c r="F530" s="263"/>
      <c r="G530" s="263"/>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299</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
      <c r="A531" s="155"/>
      <c r="B531" s="156"/>
      <c r="C531" s="264" t="s">
        <v>1236</v>
      </c>
      <c r="D531" s="265"/>
      <c r="E531" s="265"/>
      <c r="F531" s="265"/>
      <c r="G531" s="265"/>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300</v>
      </c>
      <c r="AH531" s="148"/>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outlineLevel="2" x14ac:dyDescent="0.2">
      <c r="A532" s="155"/>
      <c r="B532" s="156"/>
      <c r="C532" s="195" t="s">
        <v>3430</v>
      </c>
      <c r="D532" s="161"/>
      <c r="E532" s="162">
        <v>16.170000000000002</v>
      </c>
      <c r="F532" s="159"/>
      <c r="G532" s="159"/>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314</v>
      </c>
      <c r="AH532" s="148">
        <v>0</v>
      </c>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3" x14ac:dyDescent="0.2">
      <c r="A533" s="155"/>
      <c r="B533" s="156"/>
      <c r="C533" s="195" t="s">
        <v>3431</v>
      </c>
      <c r="D533" s="161"/>
      <c r="E533" s="162">
        <v>21.75</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
      <c r="A534" s="155"/>
      <c r="B534" s="156"/>
      <c r="C534" s="195" t="s">
        <v>3432</v>
      </c>
      <c r="D534" s="161"/>
      <c r="E534" s="162">
        <v>5.13</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
      <c r="A535" s="155"/>
      <c r="B535" s="156"/>
      <c r="C535" s="195" t="s">
        <v>3433</v>
      </c>
      <c r="D535" s="161"/>
      <c r="E535" s="162">
        <v>4.1100000000000003</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
      <c r="A536" s="155"/>
      <c r="B536" s="156"/>
      <c r="C536" s="195" t="s">
        <v>3434</v>
      </c>
      <c r="D536" s="161"/>
      <c r="E536" s="162">
        <v>4.5</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
      <c r="A537" s="155"/>
      <c r="B537" s="156"/>
      <c r="C537" s="195" t="s">
        <v>3435</v>
      </c>
      <c r="D537" s="161"/>
      <c r="E537" s="162">
        <v>2.82</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
      <c r="A538" s="155"/>
      <c r="B538" s="156"/>
      <c r="C538" s="195" t="s">
        <v>3436</v>
      </c>
      <c r="D538" s="161"/>
      <c r="E538" s="162">
        <v>4.5</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
      <c r="A539" s="155"/>
      <c r="B539" s="156"/>
      <c r="C539" s="195" t="s">
        <v>3437</v>
      </c>
      <c r="D539" s="161"/>
      <c r="E539" s="162">
        <v>27.32</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
      <c r="A540" s="155"/>
      <c r="B540" s="156"/>
      <c r="C540" s="195" t="s">
        <v>3438</v>
      </c>
      <c r="D540" s="161"/>
      <c r="E540" s="162">
        <v>20.18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
      <c r="A541" s="155"/>
      <c r="B541" s="156"/>
      <c r="C541" s="195" t="s">
        <v>3439</v>
      </c>
      <c r="D541" s="161"/>
      <c r="E541" s="162">
        <v>56.16</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ht="22.5" outlineLevel="1" x14ac:dyDescent="0.2">
      <c r="A542" s="177">
        <v>122</v>
      </c>
      <c r="B542" s="178" t="s">
        <v>1254</v>
      </c>
      <c r="C542" s="194" t="s">
        <v>1255</v>
      </c>
      <c r="D542" s="179" t="s">
        <v>310</v>
      </c>
      <c r="E542" s="180">
        <v>49.58</v>
      </c>
      <c r="F542" s="181"/>
      <c r="G542" s="182">
        <f>ROUND(E542*F542,2)</f>
        <v>0</v>
      </c>
      <c r="H542" s="181"/>
      <c r="I542" s="182">
        <f>ROUND(E542*H542,2)</f>
        <v>0</v>
      </c>
      <c r="J542" s="181"/>
      <c r="K542" s="182">
        <f>ROUND(E542*J542,2)</f>
        <v>0</v>
      </c>
      <c r="L542" s="182">
        <v>21</v>
      </c>
      <c r="M542" s="182">
        <f>G542*(1+L542/100)</f>
        <v>0</v>
      </c>
      <c r="N542" s="180">
        <v>0</v>
      </c>
      <c r="O542" s="180">
        <f>ROUND(E542*N542,2)</f>
        <v>0</v>
      </c>
      <c r="P542" s="180">
        <v>8.8999999999999996E-2</v>
      </c>
      <c r="Q542" s="180">
        <f>ROUND(E542*P542,2)</f>
        <v>4.41</v>
      </c>
      <c r="R542" s="182" t="s">
        <v>1040</v>
      </c>
      <c r="S542" s="182" t="s">
        <v>294</v>
      </c>
      <c r="T542" s="183" t="s">
        <v>294</v>
      </c>
      <c r="U542" s="159">
        <v>0.39</v>
      </c>
      <c r="V542" s="159">
        <f>ROUND(E542*U542,2)</f>
        <v>19.34</v>
      </c>
      <c r="W542" s="159"/>
      <c r="X542" s="159" t="s">
        <v>295</v>
      </c>
      <c r="Y542" s="159" t="s">
        <v>296</v>
      </c>
      <c r="Z542" s="148"/>
      <c r="AA542" s="148"/>
      <c r="AB542" s="148"/>
      <c r="AC542" s="148"/>
      <c r="AD542" s="148"/>
      <c r="AE542" s="148"/>
      <c r="AF542" s="148"/>
      <c r="AG542" s="148" t="s">
        <v>297</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262" t="s">
        <v>1236</v>
      </c>
      <c r="D543" s="263"/>
      <c r="E543" s="263"/>
      <c r="F543" s="263"/>
      <c r="G543" s="263"/>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299</v>
      </c>
      <c r="AH543" s="148"/>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2" x14ac:dyDescent="0.2">
      <c r="A544" s="155"/>
      <c r="B544" s="156"/>
      <c r="C544" s="264" t="s">
        <v>1236</v>
      </c>
      <c r="D544" s="265"/>
      <c r="E544" s="265"/>
      <c r="F544" s="265"/>
      <c r="G544" s="265"/>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300</v>
      </c>
      <c r="AH544" s="148"/>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2" x14ac:dyDescent="0.2">
      <c r="A545" s="155"/>
      <c r="B545" s="156"/>
      <c r="C545" s="195" t="s">
        <v>3440</v>
      </c>
      <c r="D545" s="161"/>
      <c r="E545" s="162">
        <v>49.58</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x14ac:dyDescent="0.2">
      <c r="A546" s="170" t="s">
        <v>288</v>
      </c>
      <c r="B546" s="171" t="s">
        <v>172</v>
      </c>
      <c r="C546" s="193" t="s">
        <v>173</v>
      </c>
      <c r="D546" s="172"/>
      <c r="E546" s="173"/>
      <c r="F546" s="174"/>
      <c r="G546" s="174">
        <f>SUMIF(AG547:AG548,"&lt;&gt;NOR",G547:G548)</f>
        <v>0</v>
      </c>
      <c r="H546" s="174"/>
      <c r="I546" s="174">
        <f>SUM(I547:I548)</f>
        <v>0</v>
      </c>
      <c r="J546" s="174"/>
      <c r="K546" s="174">
        <f>SUM(K547:K548)</f>
        <v>0</v>
      </c>
      <c r="L546" s="174"/>
      <c r="M546" s="174">
        <f>SUM(M547:M548)</f>
        <v>0</v>
      </c>
      <c r="N546" s="173"/>
      <c r="O546" s="173">
        <f>SUM(O547:O548)</f>
        <v>0</v>
      </c>
      <c r="P546" s="173"/>
      <c r="Q546" s="173">
        <f>SUM(Q547:Q548)</f>
        <v>0</v>
      </c>
      <c r="R546" s="174"/>
      <c r="S546" s="174"/>
      <c r="T546" s="175"/>
      <c r="U546" s="169"/>
      <c r="V546" s="169">
        <f>SUM(V547:V548)</f>
        <v>187.64</v>
      </c>
      <c r="W546" s="169"/>
      <c r="X546" s="169"/>
      <c r="Y546" s="169"/>
      <c r="AG546" t="s">
        <v>289</v>
      </c>
    </row>
    <row r="547" spans="1:60" ht="22.5" outlineLevel="1" x14ac:dyDescent="0.2">
      <c r="A547" s="177">
        <v>123</v>
      </c>
      <c r="B547" s="178" t="s">
        <v>3441</v>
      </c>
      <c r="C547" s="194" t="s">
        <v>3442</v>
      </c>
      <c r="D547" s="179" t="s">
        <v>424</v>
      </c>
      <c r="E547" s="180">
        <v>199.93581</v>
      </c>
      <c r="F547" s="181"/>
      <c r="G547" s="182">
        <f>ROUND(E547*F547,2)</f>
        <v>0</v>
      </c>
      <c r="H547" s="181"/>
      <c r="I547" s="182">
        <f>ROUND(E547*H547,2)</f>
        <v>0</v>
      </c>
      <c r="J547" s="181"/>
      <c r="K547" s="182">
        <f>ROUND(E547*J547,2)</f>
        <v>0</v>
      </c>
      <c r="L547" s="182">
        <v>21</v>
      </c>
      <c r="M547" s="182">
        <f>G547*(1+L547/100)</f>
        <v>0</v>
      </c>
      <c r="N547" s="180">
        <v>0</v>
      </c>
      <c r="O547" s="180">
        <f>ROUND(E547*N547,2)</f>
        <v>0</v>
      </c>
      <c r="P547" s="180">
        <v>0</v>
      </c>
      <c r="Q547" s="180">
        <f>ROUND(E547*P547,2)</f>
        <v>0</v>
      </c>
      <c r="R547" s="182" t="s">
        <v>550</v>
      </c>
      <c r="S547" s="182" t="s">
        <v>294</v>
      </c>
      <c r="T547" s="183" t="s">
        <v>294</v>
      </c>
      <c r="U547" s="159">
        <v>0.9385</v>
      </c>
      <c r="V547" s="159">
        <f>ROUND(E547*U547,2)</f>
        <v>187.64</v>
      </c>
      <c r="W547" s="159"/>
      <c r="X547" s="159" t="s">
        <v>1275</v>
      </c>
      <c r="Y547" s="159" t="s">
        <v>296</v>
      </c>
      <c r="Z547" s="148"/>
      <c r="AA547" s="148"/>
      <c r="AB547" s="148"/>
      <c r="AC547" s="148"/>
      <c r="AD547" s="148"/>
      <c r="AE547" s="148"/>
      <c r="AF547" s="148"/>
      <c r="AG547" s="148" t="s">
        <v>1276</v>
      </c>
      <c r="AH547" s="148"/>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2" x14ac:dyDescent="0.2">
      <c r="A548" s="155"/>
      <c r="B548" s="156"/>
      <c r="C548" s="262" t="s">
        <v>1277</v>
      </c>
      <c r="D548" s="263"/>
      <c r="E548" s="263"/>
      <c r="F548" s="263"/>
      <c r="G548" s="263"/>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299</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x14ac:dyDescent="0.2">
      <c r="A549" s="170" t="s">
        <v>288</v>
      </c>
      <c r="B549" s="171" t="s">
        <v>192</v>
      </c>
      <c r="C549" s="193" t="s">
        <v>193</v>
      </c>
      <c r="D549" s="172"/>
      <c r="E549" s="173"/>
      <c r="F549" s="174"/>
      <c r="G549" s="174">
        <f>SUMIF(AG550:AG572,"&lt;&gt;NOR",G550:G572)</f>
        <v>0</v>
      </c>
      <c r="H549" s="174"/>
      <c r="I549" s="174">
        <f>SUM(I550:I572)</f>
        <v>0</v>
      </c>
      <c r="J549" s="174"/>
      <c r="K549" s="174">
        <f>SUM(K550:K572)</f>
        <v>0</v>
      </c>
      <c r="L549" s="174"/>
      <c r="M549" s="174">
        <f>SUM(M550:M572)</f>
        <v>0</v>
      </c>
      <c r="N549" s="173"/>
      <c r="O549" s="173">
        <f>SUM(O550:O572)</f>
        <v>1.7</v>
      </c>
      <c r="P549" s="173"/>
      <c r="Q549" s="173">
        <f>SUM(Q550:Q572)</f>
        <v>0</v>
      </c>
      <c r="R549" s="174"/>
      <c r="S549" s="174"/>
      <c r="T549" s="175"/>
      <c r="U549" s="169"/>
      <c r="V549" s="169">
        <f>SUM(V550:V572)</f>
        <v>83.390000000000015</v>
      </c>
      <c r="W549" s="169"/>
      <c r="X549" s="169"/>
      <c r="Y549" s="169"/>
      <c r="AG549" t="s">
        <v>289</v>
      </c>
    </row>
    <row r="550" spans="1:60" ht="22.5" outlineLevel="1" x14ac:dyDescent="0.2">
      <c r="A550" s="177">
        <v>124</v>
      </c>
      <c r="B550" s="178" t="s">
        <v>1278</v>
      </c>
      <c r="C550" s="194" t="s">
        <v>1279</v>
      </c>
      <c r="D550" s="179" t="s">
        <v>310</v>
      </c>
      <c r="E550" s="180">
        <v>228.5188</v>
      </c>
      <c r="F550" s="181"/>
      <c r="G550" s="182">
        <f>ROUND(E550*F550,2)</f>
        <v>0</v>
      </c>
      <c r="H550" s="181"/>
      <c r="I550" s="182">
        <f>ROUND(E550*H550,2)</f>
        <v>0</v>
      </c>
      <c r="J550" s="181"/>
      <c r="K550" s="182">
        <f>ROUND(E550*J550,2)</f>
        <v>0</v>
      </c>
      <c r="L550" s="182">
        <v>21</v>
      </c>
      <c r="M550" s="182">
        <f>G550*(1+L550/100)</f>
        <v>0</v>
      </c>
      <c r="N550" s="180">
        <v>3.3E-4</v>
      </c>
      <c r="O550" s="180">
        <f>ROUND(E550*N550,2)</f>
        <v>0.08</v>
      </c>
      <c r="P550" s="180">
        <v>0</v>
      </c>
      <c r="Q550" s="180">
        <f>ROUND(E550*P550,2)</f>
        <v>0</v>
      </c>
      <c r="R550" s="182" t="s">
        <v>1280</v>
      </c>
      <c r="S550" s="182" t="s">
        <v>294</v>
      </c>
      <c r="T550" s="183" t="s">
        <v>294</v>
      </c>
      <c r="U550" s="159">
        <v>2.75E-2</v>
      </c>
      <c r="V550" s="159">
        <f>ROUND(E550*U550,2)</f>
        <v>6.28</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2" x14ac:dyDescent="0.2">
      <c r="A551" s="155"/>
      <c r="B551" s="156"/>
      <c r="C551" s="195" t="s">
        <v>3443</v>
      </c>
      <c r="D551" s="161"/>
      <c r="E551" s="162">
        <v>228.52</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314</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ht="33.75" outlineLevel="1" x14ac:dyDescent="0.2">
      <c r="A552" s="177">
        <v>125</v>
      </c>
      <c r="B552" s="178" t="s">
        <v>1284</v>
      </c>
      <c r="C552" s="194" t="s">
        <v>1285</v>
      </c>
      <c r="D552" s="179" t="s">
        <v>310</v>
      </c>
      <c r="E552" s="180">
        <v>30.41</v>
      </c>
      <c r="F552" s="181"/>
      <c r="G552" s="182">
        <f>ROUND(E552*F552,2)</f>
        <v>0</v>
      </c>
      <c r="H552" s="181"/>
      <c r="I552" s="182">
        <f>ROUND(E552*H552,2)</f>
        <v>0</v>
      </c>
      <c r="J552" s="181"/>
      <c r="K552" s="182">
        <f>ROUND(E552*J552,2)</f>
        <v>0</v>
      </c>
      <c r="L552" s="182">
        <v>21</v>
      </c>
      <c r="M552" s="182">
        <f>G552*(1+L552/100)</f>
        <v>0</v>
      </c>
      <c r="N552" s="180">
        <v>5.1999999999999995E-4</v>
      </c>
      <c r="O552" s="180">
        <f>ROUND(E552*N552,2)</f>
        <v>0.02</v>
      </c>
      <c r="P552" s="180">
        <v>0</v>
      </c>
      <c r="Q552" s="180">
        <f>ROUND(E552*P552,2)</f>
        <v>0</v>
      </c>
      <c r="R552" s="182" t="s">
        <v>1280</v>
      </c>
      <c r="S552" s="182" t="s">
        <v>294</v>
      </c>
      <c r="T552" s="183" t="s">
        <v>294</v>
      </c>
      <c r="U552" s="159">
        <v>4.9000000000000002E-2</v>
      </c>
      <c r="V552" s="159">
        <f>ROUND(E552*U552,2)</f>
        <v>1.49</v>
      </c>
      <c r="W552" s="159"/>
      <c r="X552" s="159" t="s">
        <v>295</v>
      </c>
      <c r="Y552" s="159" t="s">
        <v>296</v>
      </c>
      <c r="Z552" s="148"/>
      <c r="AA552" s="148"/>
      <c r="AB552" s="148"/>
      <c r="AC552" s="148"/>
      <c r="AD552" s="148"/>
      <c r="AE552" s="148"/>
      <c r="AF552" s="148"/>
      <c r="AG552" s="148" t="s">
        <v>297</v>
      </c>
      <c r="AH552" s="148"/>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outlineLevel="2" x14ac:dyDescent="0.2">
      <c r="A553" s="155"/>
      <c r="B553" s="156"/>
      <c r="C553" s="273" t="s">
        <v>1286</v>
      </c>
      <c r="D553" s="274"/>
      <c r="E553" s="274"/>
      <c r="F553" s="274"/>
      <c r="G553" s="274"/>
      <c r="H553" s="159"/>
      <c r="I553" s="159"/>
      <c r="J553" s="159"/>
      <c r="K553" s="159"/>
      <c r="L553" s="159"/>
      <c r="M553" s="159"/>
      <c r="N553" s="158"/>
      <c r="O553" s="158"/>
      <c r="P553" s="158"/>
      <c r="Q553" s="158"/>
      <c r="R553" s="159"/>
      <c r="S553" s="159"/>
      <c r="T553" s="159"/>
      <c r="U553" s="159"/>
      <c r="V553" s="159"/>
      <c r="W553" s="159"/>
      <c r="X553" s="159"/>
      <c r="Y553" s="159"/>
      <c r="Z553" s="148"/>
      <c r="AA553" s="148"/>
      <c r="AB553" s="148"/>
      <c r="AC553" s="148"/>
      <c r="AD553" s="148"/>
      <c r="AE553" s="148"/>
      <c r="AF553" s="148"/>
      <c r="AG553" s="148" t="s">
        <v>300</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5" t="s">
        <v>3444</v>
      </c>
      <c r="D554" s="161"/>
      <c r="E554" s="162">
        <v>30.41</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314</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ht="22.5" outlineLevel="1" x14ac:dyDescent="0.2">
      <c r="A555" s="177">
        <v>126</v>
      </c>
      <c r="B555" s="178" t="s">
        <v>1294</v>
      </c>
      <c r="C555" s="194" t="s">
        <v>1295</v>
      </c>
      <c r="D555" s="179" t="s">
        <v>310</v>
      </c>
      <c r="E555" s="180">
        <v>228.5188</v>
      </c>
      <c r="F555" s="181"/>
      <c r="G555" s="182">
        <f>ROUND(E555*F555,2)</f>
        <v>0</v>
      </c>
      <c r="H555" s="181"/>
      <c r="I555" s="182">
        <f>ROUND(E555*H555,2)</f>
        <v>0</v>
      </c>
      <c r="J555" s="181"/>
      <c r="K555" s="182">
        <f>ROUND(E555*J555,2)</f>
        <v>0</v>
      </c>
      <c r="L555" s="182">
        <v>21</v>
      </c>
      <c r="M555" s="182">
        <f>G555*(1+L555/100)</f>
        <v>0</v>
      </c>
      <c r="N555" s="180">
        <v>4.0999999999999999E-4</v>
      </c>
      <c r="O555" s="180">
        <f>ROUND(E555*N555,2)</f>
        <v>0.09</v>
      </c>
      <c r="P555" s="180">
        <v>0</v>
      </c>
      <c r="Q555" s="180">
        <f>ROUND(E555*P555,2)</f>
        <v>0</v>
      </c>
      <c r="R555" s="182" t="s">
        <v>1280</v>
      </c>
      <c r="S555" s="182" t="s">
        <v>294</v>
      </c>
      <c r="T555" s="183" t="s">
        <v>294</v>
      </c>
      <c r="U555" s="159">
        <v>0.22991</v>
      </c>
      <c r="V555" s="159">
        <f>ROUND(E555*U555,2)</f>
        <v>52.54</v>
      </c>
      <c r="W555" s="159"/>
      <c r="X555" s="159" t="s">
        <v>295</v>
      </c>
      <c r="Y555" s="159" t="s">
        <v>296</v>
      </c>
      <c r="Z555" s="148"/>
      <c r="AA555" s="148"/>
      <c r="AB555" s="148"/>
      <c r="AC555" s="148"/>
      <c r="AD555" s="148"/>
      <c r="AE555" s="148"/>
      <c r="AF555" s="148"/>
      <c r="AG555" s="148" t="s">
        <v>297</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2" x14ac:dyDescent="0.2">
      <c r="A556" s="155"/>
      <c r="B556" s="156"/>
      <c r="C556" s="195" t="s">
        <v>3445</v>
      </c>
      <c r="D556" s="161"/>
      <c r="E556" s="162">
        <v>228.52</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314</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ht="22.5" outlineLevel="1" x14ac:dyDescent="0.2">
      <c r="A557" s="177">
        <v>127</v>
      </c>
      <c r="B557" s="178" t="s">
        <v>1297</v>
      </c>
      <c r="C557" s="194" t="s">
        <v>1298</v>
      </c>
      <c r="D557" s="179" t="s">
        <v>310</v>
      </c>
      <c r="E557" s="180">
        <v>30.41</v>
      </c>
      <c r="F557" s="181"/>
      <c r="G557" s="182">
        <f>ROUND(E557*F557,2)</f>
        <v>0</v>
      </c>
      <c r="H557" s="181"/>
      <c r="I557" s="182">
        <f>ROUND(E557*H557,2)</f>
        <v>0</v>
      </c>
      <c r="J557" s="181"/>
      <c r="K557" s="182">
        <f>ROUND(E557*J557,2)</f>
        <v>0</v>
      </c>
      <c r="L557" s="182">
        <v>21</v>
      </c>
      <c r="M557" s="182">
        <f>G557*(1+L557/100)</f>
        <v>0</v>
      </c>
      <c r="N557" s="180">
        <v>5.8E-4</v>
      </c>
      <c r="O557" s="180">
        <f>ROUND(E557*N557,2)</f>
        <v>0.02</v>
      </c>
      <c r="P557" s="180">
        <v>0</v>
      </c>
      <c r="Q557" s="180">
        <f>ROUND(E557*P557,2)</f>
        <v>0</v>
      </c>
      <c r="R557" s="182" t="s">
        <v>1280</v>
      </c>
      <c r="S557" s="182" t="s">
        <v>294</v>
      </c>
      <c r="T557" s="183" t="s">
        <v>294</v>
      </c>
      <c r="U557" s="159">
        <v>0.26600000000000001</v>
      </c>
      <c r="V557" s="159">
        <f>ROUND(E557*U557,2)</f>
        <v>8.09</v>
      </c>
      <c r="W557" s="159"/>
      <c r="X557" s="159" t="s">
        <v>295</v>
      </c>
      <c r="Y557" s="159" t="s">
        <v>296</v>
      </c>
      <c r="Z557" s="148"/>
      <c r="AA557" s="148"/>
      <c r="AB557" s="148"/>
      <c r="AC557" s="148"/>
      <c r="AD557" s="148"/>
      <c r="AE557" s="148"/>
      <c r="AF557" s="148"/>
      <c r="AG557" s="148" t="s">
        <v>297</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2" x14ac:dyDescent="0.2">
      <c r="A558" s="155"/>
      <c r="B558" s="156"/>
      <c r="C558" s="195" t="s">
        <v>3446</v>
      </c>
      <c r="D558" s="161"/>
      <c r="E558" s="162">
        <v>30.41</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outlineLevel="1" x14ac:dyDescent="0.2">
      <c r="A559" s="177">
        <v>128</v>
      </c>
      <c r="B559" s="178" t="s">
        <v>1288</v>
      </c>
      <c r="C559" s="194" t="s">
        <v>1289</v>
      </c>
      <c r="D559" s="179" t="s">
        <v>310</v>
      </c>
      <c r="E559" s="180">
        <v>24.327999999999999</v>
      </c>
      <c r="F559" s="181"/>
      <c r="G559" s="182">
        <f>ROUND(E559*F559,2)</f>
        <v>0</v>
      </c>
      <c r="H559" s="181"/>
      <c r="I559" s="182">
        <f>ROUND(E559*H559,2)</f>
        <v>0</v>
      </c>
      <c r="J559" s="181"/>
      <c r="K559" s="182">
        <f>ROUND(E559*J559,2)</f>
        <v>0</v>
      </c>
      <c r="L559" s="182">
        <v>21</v>
      </c>
      <c r="M559" s="182">
        <f>G559*(1+L559/100)</f>
        <v>0</v>
      </c>
      <c r="N559" s="180">
        <v>3.2000000000000003E-4</v>
      </c>
      <c r="O559" s="180">
        <f>ROUND(E559*N559,2)</f>
        <v>0.01</v>
      </c>
      <c r="P559" s="180">
        <v>0</v>
      </c>
      <c r="Q559" s="180">
        <f>ROUND(E559*P559,2)</f>
        <v>0</v>
      </c>
      <c r="R559" s="182" t="s">
        <v>1280</v>
      </c>
      <c r="S559" s="182" t="s">
        <v>294</v>
      </c>
      <c r="T559" s="183" t="s">
        <v>294</v>
      </c>
      <c r="U559" s="159">
        <v>0.11</v>
      </c>
      <c r="V559" s="159">
        <f>ROUND(E559*U559,2)</f>
        <v>2.68</v>
      </c>
      <c r="W559" s="159"/>
      <c r="X559" s="159" t="s">
        <v>295</v>
      </c>
      <c r="Y559" s="159" t="s">
        <v>296</v>
      </c>
      <c r="Z559" s="148"/>
      <c r="AA559" s="148"/>
      <c r="AB559" s="148"/>
      <c r="AC559" s="148"/>
      <c r="AD559" s="148"/>
      <c r="AE559" s="148"/>
      <c r="AF559" s="148"/>
      <c r="AG559" s="148" t="s">
        <v>297</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5" t="s">
        <v>3447</v>
      </c>
      <c r="D560" s="161"/>
      <c r="E560" s="162">
        <v>24.327999999999999</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1" x14ac:dyDescent="0.2">
      <c r="A561" s="177">
        <v>129</v>
      </c>
      <c r="B561" s="178" t="s">
        <v>1292</v>
      </c>
      <c r="C561" s="194" t="s">
        <v>1293</v>
      </c>
      <c r="D561" s="179" t="s">
        <v>310</v>
      </c>
      <c r="E561" s="180">
        <v>24.327999999999999</v>
      </c>
      <c r="F561" s="181"/>
      <c r="G561" s="182">
        <f>ROUND(E561*F561,2)</f>
        <v>0</v>
      </c>
      <c r="H561" s="181"/>
      <c r="I561" s="182">
        <f>ROUND(E561*H561,2)</f>
        <v>0</v>
      </c>
      <c r="J561" s="181"/>
      <c r="K561" s="182">
        <f>ROUND(E561*J561,2)</f>
        <v>0</v>
      </c>
      <c r="L561" s="182">
        <v>21</v>
      </c>
      <c r="M561" s="182">
        <f>G561*(1+L561/100)</f>
        <v>0</v>
      </c>
      <c r="N561" s="180">
        <v>1.7000000000000001E-4</v>
      </c>
      <c r="O561" s="180">
        <f>ROUND(E561*N561,2)</f>
        <v>0</v>
      </c>
      <c r="P561" s="180">
        <v>0</v>
      </c>
      <c r="Q561" s="180">
        <f>ROUND(E561*P561,2)</f>
        <v>0</v>
      </c>
      <c r="R561" s="182" t="s">
        <v>1280</v>
      </c>
      <c r="S561" s="182" t="s">
        <v>294</v>
      </c>
      <c r="T561" s="183" t="s">
        <v>294</v>
      </c>
      <c r="U561" s="159">
        <v>0.16</v>
      </c>
      <c r="V561" s="159">
        <f>ROUND(E561*U561,2)</f>
        <v>3.89</v>
      </c>
      <c r="W561" s="159"/>
      <c r="X561" s="159" t="s">
        <v>295</v>
      </c>
      <c r="Y561" s="159" t="s">
        <v>296</v>
      </c>
      <c r="Z561" s="148"/>
      <c r="AA561" s="148"/>
      <c r="AB561" s="148"/>
      <c r="AC561" s="148"/>
      <c r="AD561" s="148"/>
      <c r="AE561" s="148"/>
      <c r="AF561" s="148"/>
      <c r="AG561" s="148" t="s">
        <v>297</v>
      </c>
      <c r="AH561" s="148"/>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2" x14ac:dyDescent="0.2">
      <c r="A562" s="155"/>
      <c r="B562" s="156"/>
      <c r="C562" s="195" t="s">
        <v>3447</v>
      </c>
      <c r="D562" s="161"/>
      <c r="E562" s="162">
        <v>24.327999999999999</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314</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ht="22.5" outlineLevel="1" x14ac:dyDescent="0.2">
      <c r="A563" s="177">
        <v>130</v>
      </c>
      <c r="B563" s="178" t="s">
        <v>3448</v>
      </c>
      <c r="C563" s="194" t="s">
        <v>3449</v>
      </c>
      <c r="D563" s="179" t="s">
        <v>310</v>
      </c>
      <c r="E563" s="180">
        <v>24.776</v>
      </c>
      <c r="F563" s="181"/>
      <c r="G563" s="182">
        <f>ROUND(E563*F563,2)</f>
        <v>0</v>
      </c>
      <c r="H563" s="181"/>
      <c r="I563" s="182">
        <f>ROUND(E563*H563,2)</f>
        <v>0</v>
      </c>
      <c r="J563" s="181"/>
      <c r="K563" s="182">
        <f>ROUND(E563*J563,2)</f>
        <v>0</v>
      </c>
      <c r="L563" s="182">
        <v>21</v>
      </c>
      <c r="M563" s="182">
        <f>G563*(1+L563/100)</f>
        <v>0</v>
      </c>
      <c r="N563" s="180">
        <v>7.1000000000000002E-4</v>
      </c>
      <c r="O563" s="180">
        <f>ROUND(E563*N563,2)</f>
        <v>0.02</v>
      </c>
      <c r="P563" s="180">
        <v>0</v>
      </c>
      <c r="Q563" s="180">
        <f>ROUND(E563*P563,2)</f>
        <v>0</v>
      </c>
      <c r="R563" s="182" t="s">
        <v>1280</v>
      </c>
      <c r="S563" s="182" t="s">
        <v>1895</v>
      </c>
      <c r="T563" s="183" t="s">
        <v>1895</v>
      </c>
      <c r="U563" s="159">
        <v>0.34</v>
      </c>
      <c r="V563" s="159">
        <f>ROUND(E563*U563,2)</f>
        <v>8.42</v>
      </c>
      <c r="W563" s="159"/>
      <c r="X563" s="159" t="s">
        <v>295</v>
      </c>
      <c r="Y563" s="159" t="s">
        <v>296</v>
      </c>
      <c r="Z563" s="148"/>
      <c r="AA563" s="148"/>
      <c r="AB563" s="148"/>
      <c r="AC563" s="148"/>
      <c r="AD563" s="148"/>
      <c r="AE563" s="148"/>
      <c r="AF563" s="148"/>
      <c r="AG563" s="148" t="s">
        <v>297</v>
      </c>
      <c r="AH563" s="148"/>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2" x14ac:dyDescent="0.2">
      <c r="A564" s="155"/>
      <c r="B564" s="156"/>
      <c r="C564" s="262" t="s">
        <v>3450</v>
      </c>
      <c r="D564" s="263"/>
      <c r="E564" s="263"/>
      <c r="F564" s="263"/>
      <c r="G564" s="263"/>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299</v>
      </c>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outlineLevel="2" x14ac:dyDescent="0.2">
      <c r="A565" s="155"/>
      <c r="B565" s="156"/>
      <c r="C565" s="264" t="s">
        <v>3450</v>
      </c>
      <c r="D565" s="265"/>
      <c r="E565" s="265"/>
      <c r="F565" s="265"/>
      <c r="G565" s="265"/>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300</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5" t="s">
        <v>3451</v>
      </c>
      <c r="D566" s="161"/>
      <c r="E566" s="162">
        <v>24.78</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314</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ht="22.5" outlineLevel="1" x14ac:dyDescent="0.2">
      <c r="A567" s="177">
        <v>131</v>
      </c>
      <c r="B567" s="178" t="s">
        <v>1320</v>
      </c>
      <c r="C567" s="194" t="s">
        <v>1321</v>
      </c>
      <c r="D567" s="179" t="s">
        <v>310</v>
      </c>
      <c r="E567" s="180">
        <v>297.76812000000001</v>
      </c>
      <c r="F567" s="181"/>
      <c r="G567" s="182">
        <f>ROUND(E567*F567,2)</f>
        <v>0</v>
      </c>
      <c r="H567" s="181"/>
      <c r="I567" s="182">
        <f>ROUND(E567*H567,2)</f>
        <v>0</v>
      </c>
      <c r="J567" s="181"/>
      <c r="K567" s="182">
        <f>ROUND(E567*J567,2)</f>
        <v>0</v>
      </c>
      <c r="L567" s="182">
        <v>21</v>
      </c>
      <c r="M567" s="182">
        <f>G567*(1+L567/100)</f>
        <v>0</v>
      </c>
      <c r="N567" s="180">
        <v>4.8999999999999998E-3</v>
      </c>
      <c r="O567" s="180">
        <f>ROUND(E567*N567,2)</f>
        <v>1.46</v>
      </c>
      <c r="P567" s="180">
        <v>0</v>
      </c>
      <c r="Q567" s="180">
        <f>ROUND(E567*P567,2)</f>
        <v>0</v>
      </c>
      <c r="R567" s="182" t="s">
        <v>621</v>
      </c>
      <c r="S567" s="182" t="s">
        <v>294</v>
      </c>
      <c r="T567" s="183" t="s">
        <v>294</v>
      </c>
      <c r="U567" s="159">
        <v>0</v>
      </c>
      <c r="V567" s="159">
        <f>ROUND(E567*U567,2)</f>
        <v>0</v>
      </c>
      <c r="W567" s="159"/>
      <c r="X567" s="159" t="s">
        <v>622</v>
      </c>
      <c r="Y567" s="159" t="s">
        <v>296</v>
      </c>
      <c r="Z567" s="148"/>
      <c r="AA567" s="148"/>
      <c r="AB567" s="148"/>
      <c r="AC567" s="148"/>
      <c r="AD567" s="148"/>
      <c r="AE567" s="148"/>
      <c r="AF567" s="148"/>
      <c r="AG567" s="148" t="s">
        <v>623</v>
      </c>
      <c r="AH567" s="148"/>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2" x14ac:dyDescent="0.2">
      <c r="A568" s="155"/>
      <c r="B568" s="156"/>
      <c r="C568" s="195" t="s">
        <v>3445</v>
      </c>
      <c r="D568" s="161"/>
      <c r="E568" s="162">
        <v>228.52</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314</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
      <c r="A569" s="155"/>
      <c r="B569" s="156"/>
      <c r="C569" s="195" t="s">
        <v>3446</v>
      </c>
      <c r="D569" s="161"/>
      <c r="E569" s="162">
        <v>30.41</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314</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
      <c r="A570" s="155"/>
      <c r="B570" s="156"/>
      <c r="C570" s="197" t="s">
        <v>1322</v>
      </c>
      <c r="D570" s="165"/>
      <c r="E570" s="166">
        <v>38.840000000000003</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314</v>
      </c>
      <c r="AH570" s="148">
        <v>4</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outlineLevel="1" x14ac:dyDescent="0.2">
      <c r="A571" s="155">
        <v>132</v>
      </c>
      <c r="B571" s="156" t="s">
        <v>3452</v>
      </c>
      <c r="C571" s="201" t="s">
        <v>3453</v>
      </c>
      <c r="D571" s="157" t="s">
        <v>0</v>
      </c>
      <c r="E571" s="192"/>
      <c r="F571" s="160"/>
      <c r="G571" s="159">
        <f>ROUND(E571*F571,2)</f>
        <v>0</v>
      </c>
      <c r="H571" s="160"/>
      <c r="I571" s="159">
        <f>ROUND(E571*H571,2)</f>
        <v>0</v>
      </c>
      <c r="J571" s="160"/>
      <c r="K571" s="159">
        <f>ROUND(E571*J571,2)</f>
        <v>0</v>
      </c>
      <c r="L571" s="159">
        <v>21</v>
      </c>
      <c r="M571" s="159">
        <f>G571*(1+L571/100)</f>
        <v>0</v>
      </c>
      <c r="N571" s="158">
        <v>0</v>
      </c>
      <c r="O571" s="158">
        <f>ROUND(E571*N571,2)</f>
        <v>0</v>
      </c>
      <c r="P571" s="158">
        <v>0</v>
      </c>
      <c r="Q571" s="158">
        <f>ROUND(E571*P571,2)</f>
        <v>0</v>
      </c>
      <c r="R571" s="159" t="s">
        <v>1280</v>
      </c>
      <c r="S571" s="159" t="s">
        <v>294</v>
      </c>
      <c r="T571" s="159" t="s">
        <v>294</v>
      </c>
      <c r="U571" s="159">
        <v>0</v>
      </c>
      <c r="V571" s="159">
        <f>ROUND(E571*U571,2)</f>
        <v>0</v>
      </c>
      <c r="W571" s="159"/>
      <c r="X571" s="159" t="s">
        <v>1275</v>
      </c>
      <c r="Y571" s="159" t="s">
        <v>296</v>
      </c>
      <c r="Z571" s="148"/>
      <c r="AA571" s="148"/>
      <c r="AB571" s="148"/>
      <c r="AC571" s="148"/>
      <c r="AD571" s="148"/>
      <c r="AE571" s="148"/>
      <c r="AF571" s="148"/>
      <c r="AG571" s="148" t="s">
        <v>1325</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275" t="s">
        <v>1326</v>
      </c>
      <c r="D572" s="276"/>
      <c r="E572" s="276"/>
      <c r="F572" s="276"/>
      <c r="G572" s="276"/>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299</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x14ac:dyDescent="0.2">
      <c r="A573" s="170" t="s">
        <v>288</v>
      </c>
      <c r="B573" s="171" t="s">
        <v>194</v>
      </c>
      <c r="C573" s="193" t="s">
        <v>195</v>
      </c>
      <c r="D573" s="172"/>
      <c r="E573" s="173"/>
      <c r="F573" s="174"/>
      <c r="G573" s="174">
        <f>SUMIF(AG574:AG599,"&lt;&gt;NOR",G574:G599)</f>
        <v>0</v>
      </c>
      <c r="H573" s="174"/>
      <c r="I573" s="174">
        <f>SUM(I574:I599)</f>
        <v>0</v>
      </c>
      <c r="J573" s="174"/>
      <c r="K573" s="174">
        <f>SUM(K574:K599)</f>
        <v>0</v>
      </c>
      <c r="L573" s="174"/>
      <c r="M573" s="174">
        <f>SUM(M574:M599)</f>
        <v>0</v>
      </c>
      <c r="N573" s="173"/>
      <c r="O573" s="173">
        <f>SUM(O574:O599)</f>
        <v>2.44</v>
      </c>
      <c r="P573" s="173"/>
      <c r="Q573" s="173">
        <f>SUM(Q574:Q599)</f>
        <v>2.29</v>
      </c>
      <c r="R573" s="174"/>
      <c r="S573" s="174"/>
      <c r="T573" s="175"/>
      <c r="U573" s="169"/>
      <c r="V573" s="169">
        <f>SUM(V574:V599)</f>
        <v>351.95000000000005</v>
      </c>
      <c r="W573" s="169"/>
      <c r="X573" s="169"/>
      <c r="Y573" s="169"/>
      <c r="AG573" t="s">
        <v>289</v>
      </c>
    </row>
    <row r="574" spans="1:60" ht="22.5" outlineLevel="1" x14ac:dyDescent="0.2">
      <c r="A574" s="177">
        <v>133</v>
      </c>
      <c r="B574" s="178" t="s">
        <v>1327</v>
      </c>
      <c r="C574" s="194" t="s">
        <v>1328</v>
      </c>
      <c r="D574" s="179" t="s">
        <v>310</v>
      </c>
      <c r="E574" s="180">
        <v>228.5188</v>
      </c>
      <c r="F574" s="181"/>
      <c r="G574" s="182">
        <f>ROUND(E574*F574,2)</f>
        <v>0</v>
      </c>
      <c r="H574" s="181"/>
      <c r="I574" s="182">
        <f>ROUND(E574*H574,2)</f>
        <v>0</v>
      </c>
      <c r="J574" s="181"/>
      <c r="K574" s="182">
        <f>ROUND(E574*J574,2)</f>
        <v>0</v>
      </c>
      <c r="L574" s="182">
        <v>21</v>
      </c>
      <c r="M574" s="182">
        <f>G574*(1+L574/100)</f>
        <v>0</v>
      </c>
      <c r="N574" s="180">
        <v>0</v>
      </c>
      <c r="O574" s="180">
        <f>ROUND(E574*N574,2)</f>
        <v>0</v>
      </c>
      <c r="P574" s="180">
        <v>0.01</v>
      </c>
      <c r="Q574" s="180">
        <f>ROUND(E574*P574,2)</f>
        <v>2.29</v>
      </c>
      <c r="R574" s="182" t="s">
        <v>1280</v>
      </c>
      <c r="S574" s="182" t="s">
        <v>294</v>
      </c>
      <c r="T574" s="183" t="s">
        <v>294</v>
      </c>
      <c r="U574" s="159">
        <v>0.06</v>
      </c>
      <c r="V574" s="159">
        <f>ROUND(E574*U574,2)</f>
        <v>13.71</v>
      </c>
      <c r="W574" s="159"/>
      <c r="X574" s="159" t="s">
        <v>295</v>
      </c>
      <c r="Y574" s="159" t="s">
        <v>296</v>
      </c>
      <c r="Z574" s="148"/>
      <c r="AA574" s="148"/>
      <c r="AB574" s="148"/>
      <c r="AC574" s="148"/>
      <c r="AD574" s="148"/>
      <c r="AE574" s="148"/>
      <c r="AF574" s="148"/>
      <c r="AG574" s="148" t="s">
        <v>297</v>
      </c>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2" x14ac:dyDescent="0.2">
      <c r="A575" s="155"/>
      <c r="B575" s="156"/>
      <c r="C575" s="195" t="s">
        <v>3443</v>
      </c>
      <c r="D575" s="161"/>
      <c r="E575" s="162">
        <v>228.52</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ht="22.5" outlineLevel="1" x14ac:dyDescent="0.2">
      <c r="A576" s="177">
        <v>134</v>
      </c>
      <c r="B576" s="178" t="s">
        <v>1332</v>
      </c>
      <c r="C576" s="194" t="s">
        <v>1333</v>
      </c>
      <c r="D576" s="179" t="s">
        <v>310</v>
      </c>
      <c r="E576" s="180">
        <v>259.12139999999999</v>
      </c>
      <c r="F576" s="181"/>
      <c r="G576" s="182">
        <f>ROUND(E576*F576,2)</f>
        <v>0</v>
      </c>
      <c r="H576" s="181"/>
      <c r="I576" s="182">
        <f>ROUND(E576*H576,2)</f>
        <v>0</v>
      </c>
      <c r="J576" s="181"/>
      <c r="K576" s="182">
        <f>ROUND(E576*J576,2)</f>
        <v>0</v>
      </c>
      <c r="L576" s="182">
        <v>21</v>
      </c>
      <c r="M576" s="182">
        <f>G576*(1+L576/100)</f>
        <v>0</v>
      </c>
      <c r="N576" s="180">
        <v>3.3E-4</v>
      </c>
      <c r="O576" s="180">
        <f>ROUND(E576*N576,2)</f>
        <v>0.09</v>
      </c>
      <c r="P576" s="180">
        <v>0</v>
      </c>
      <c r="Q576" s="180">
        <f>ROUND(E576*P576,2)</f>
        <v>0</v>
      </c>
      <c r="R576" s="182" t="s">
        <v>1280</v>
      </c>
      <c r="S576" s="182" t="s">
        <v>294</v>
      </c>
      <c r="T576" s="183" t="s">
        <v>294</v>
      </c>
      <c r="U576" s="159">
        <v>2.75E-2</v>
      </c>
      <c r="V576" s="159">
        <f>ROUND(E576*U576,2)</f>
        <v>7.13</v>
      </c>
      <c r="W576" s="159"/>
      <c r="X576" s="159" t="s">
        <v>295</v>
      </c>
      <c r="Y576" s="159" t="s">
        <v>296</v>
      </c>
      <c r="Z576" s="148"/>
      <c r="AA576" s="148"/>
      <c r="AB576" s="148"/>
      <c r="AC576" s="148"/>
      <c r="AD576" s="148"/>
      <c r="AE576" s="148"/>
      <c r="AF576" s="148"/>
      <c r="AG576" s="148" t="s">
        <v>297</v>
      </c>
      <c r="AH576" s="148"/>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2" x14ac:dyDescent="0.2">
      <c r="A577" s="155"/>
      <c r="B577" s="156"/>
      <c r="C577" s="195" t="s">
        <v>3454</v>
      </c>
      <c r="D577" s="161"/>
      <c r="E577" s="162">
        <v>259.12</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0</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ht="33.75" outlineLevel="1" x14ac:dyDescent="0.2">
      <c r="A578" s="177">
        <v>135</v>
      </c>
      <c r="B578" s="178" t="s">
        <v>1337</v>
      </c>
      <c r="C578" s="194" t="s">
        <v>1338</v>
      </c>
      <c r="D578" s="179" t="s">
        <v>310</v>
      </c>
      <c r="E578" s="180">
        <v>32.597499999999997</v>
      </c>
      <c r="F578" s="181"/>
      <c r="G578" s="182">
        <f>ROUND(E578*F578,2)</f>
        <v>0</v>
      </c>
      <c r="H578" s="181"/>
      <c r="I578" s="182">
        <f>ROUND(E578*H578,2)</f>
        <v>0</v>
      </c>
      <c r="J578" s="181"/>
      <c r="K578" s="182">
        <f>ROUND(E578*J578,2)</f>
        <v>0</v>
      </c>
      <c r="L578" s="182">
        <v>21</v>
      </c>
      <c r="M578" s="182">
        <f>G578*(1+L578/100)</f>
        <v>0</v>
      </c>
      <c r="N578" s="180">
        <v>6.9999999999999999E-4</v>
      </c>
      <c r="O578" s="180">
        <f>ROUND(E578*N578,2)</f>
        <v>0.02</v>
      </c>
      <c r="P578" s="180">
        <v>0</v>
      </c>
      <c r="Q578" s="180">
        <f>ROUND(E578*P578,2)</f>
        <v>0</v>
      </c>
      <c r="R578" s="182" t="s">
        <v>1280</v>
      </c>
      <c r="S578" s="182" t="s">
        <v>294</v>
      </c>
      <c r="T578" s="183" t="s">
        <v>294</v>
      </c>
      <c r="U578" s="159">
        <v>2.1000000000000001E-2</v>
      </c>
      <c r="V578" s="159">
        <f>ROUND(E578*U578,2)</f>
        <v>0.68</v>
      </c>
      <c r="W578" s="159"/>
      <c r="X578" s="159" t="s">
        <v>295</v>
      </c>
      <c r="Y578" s="159" t="s">
        <v>296</v>
      </c>
      <c r="Z578" s="148"/>
      <c r="AA578" s="148"/>
      <c r="AB578" s="148"/>
      <c r="AC578" s="148"/>
      <c r="AD578" s="148"/>
      <c r="AE578" s="148"/>
      <c r="AF578" s="148"/>
      <c r="AG578" s="148" t="s">
        <v>297</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
      <c r="A579" s="155"/>
      <c r="B579" s="156"/>
      <c r="C579" s="195" t="s">
        <v>3455</v>
      </c>
      <c r="D579" s="161"/>
      <c r="E579" s="162">
        <v>32.6</v>
      </c>
      <c r="F579" s="159"/>
      <c r="G579" s="159"/>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314</v>
      </c>
      <c r="AH579" s="148">
        <v>0</v>
      </c>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ht="22.5" outlineLevel="1" x14ac:dyDescent="0.2">
      <c r="A580" s="177">
        <v>136</v>
      </c>
      <c r="B580" s="178" t="s">
        <v>1340</v>
      </c>
      <c r="C580" s="194" t="s">
        <v>1341</v>
      </c>
      <c r="D580" s="179" t="s">
        <v>310</v>
      </c>
      <c r="E580" s="180">
        <v>259.12139999999999</v>
      </c>
      <c r="F580" s="181"/>
      <c r="G580" s="182">
        <f>ROUND(E580*F580,2)</f>
        <v>0</v>
      </c>
      <c r="H580" s="181"/>
      <c r="I580" s="182">
        <f>ROUND(E580*H580,2)</f>
        <v>0</v>
      </c>
      <c r="J580" s="181"/>
      <c r="K580" s="182">
        <f>ROUND(E580*J580,2)</f>
        <v>0</v>
      </c>
      <c r="L580" s="182">
        <v>21</v>
      </c>
      <c r="M580" s="182">
        <f>G580*(1+L580/100)</f>
        <v>0</v>
      </c>
      <c r="N580" s="180">
        <v>3.5E-4</v>
      </c>
      <c r="O580" s="180">
        <f>ROUND(E580*N580,2)</f>
        <v>0.09</v>
      </c>
      <c r="P580" s="180">
        <v>0</v>
      </c>
      <c r="Q580" s="180">
        <f>ROUND(E580*P580,2)</f>
        <v>0</v>
      </c>
      <c r="R580" s="182" t="s">
        <v>1280</v>
      </c>
      <c r="S580" s="182" t="s">
        <v>294</v>
      </c>
      <c r="T580" s="183" t="s">
        <v>294</v>
      </c>
      <c r="U580" s="159">
        <v>0.2</v>
      </c>
      <c r="V580" s="159">
        <f>ROUND(E580*U580,2)</f>
        <v>51.82</v>
      </c>
      <c r="W580" s="159"/>
      <c r="X580" s="159" t="s">
        <v>295</v>
      </c>
      <c r="Y580" s="159" t="s">
        <v>296</v>
      </c>
      <c r="Z580" s="148"/>
      <c r="AA580" s="148"/>
      <c r="AB580" s="148"/>
      <c r="AC580" s="148"/>
      <c r="AD580" s="148"/>
      <c r="AE580" s="148"/>
      <c r="AF580" s="148"/>
      <c r="AG580" s="148" t="s">
        <v>297</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
      <c r="A581" s="155"/>
      <c r="B581" s="156"/>
      <c r="C581" s="195" t="s">
        <v>3456</v>
      </c>
      <c r="D581" s="161"/>
      <c r="E581" s="162">
        <v>259.12</v>
      </c>
      <c r="F581" s="159"/>
      <c r="G581" s="159"/>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314</v>
      </c>
      <c r="AH581" s="148">
        <v>0</v>
      </c>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ht="22.5" outlineLevel="1" x14ac:dyDescent="0.2">
      <c r="A582" s="177">
        <v>137</v>
      </c>
      <c r="B582" s="178" t="s">
        <v>1343</v>
      </c>
      <c r="C582" s="194" t="s">
        <v>1344</v>
      </c>
      <c r="D582" s="179" t="s">
        <v>310</v>
      </c>
      <c r="E582" s="180">
        <v>291.71890000000002</v>
      </c>
      <c r="F582" s="181"/>
      <c r="G582" s="182">
        <f>ROUND(E582*F582,2)</f>
        <v>0</v>
      </c>
      <c r="H582" s="181"/>
      <c r="I582" s="182">
        <f>ROUND(E582*H582,2)</f>
        <v>0</v>
      </c>
      <c r="J582" s="181"/>
      <c r="K582" s="182">
        <f>ROUND(E582*J582,2)</f>
        <v>0</v>
      </c>
      <c r="L582" s="182">
        <v>21</v>
      </c>
      <c r="M582" s="182">
        <f>G582*(1+L582/100)</f>
        <v>0</v>
      </c>
      <c r="N582" s="180">
        <v>2.1099999999999999E-3</v>
      </c>
      <c r="O582" s="180">
        <f>ROUND(E582*N582,2)</f>
        <v>0.62</v>
      </c>
      <c r="P582" s="180">
        <v>0</v>
      </c>
      <c r="Q582" s="180">
        <f>ROUND(E582*P582,2)</f>
        <v>0</v>
      </c>
      <c r="R582" s="182" t="s">
        <v>1280</v>
      </c>
      <c r="S582" s="182" t="s">
        <v>294</v>
      </c>
      <c r="T582" s="183" t="s">
        <v>294</v>
      </c>
      <c r="U582" s="159">
        <v>0.84799999999999998</v>
      </c>
      <c r="V582" s="159">
        <f>ROUND(E582*U582,2)</f>
        <v>247.38</v>
      </c>
      <c r="W582" s="159"/>
      <c r="X582" s="159" t="s">
        <v>295</v>
      </c>
      <c r="Y582" s="159" t="s">
        <v>296</v>
      </c>
      <c r="Z582" s="148"/>
      <c r="AA582" s="148"/>
      <c r="AB582" s="148"/>
      <c r="AC582" s="148"/>
      <c r="AD582" s="148"/>
      <c r="AE582" s="148"/>
      <c r="AF582" s="148"/>
      <c r="AG582" s="148" t="s">
        <v>297</v>
      </c>
      <c r="AH582" s="148"/>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2" x14ac:dyDescent="0.2">
      <c r="A583" s="155"/>
      <c r="B583" s="156"/>
      <c r="C583" s="195" t="s">
        <v>3456</v>
      </c>
      <c r="D583" s="161"/>
      <c r="E583" s="162">
        <v>259.12</v>
      </c>
      <c r="F583" s="159"/>
      <c r="G583" s="159"/>
      <c r="H583" s="159"/>
      <c r="I583" s="159"/>
      <c r="J583" s="159"/>
      <c r="K583" s="159"/>
      <c r="L583" s="159"/>
      <c r="M583" s="159"/>
      <c r="N583" s="158"/>
      <c r="O583" s="158"/>
      <c r="P583" s="158"/>
      <c r="Q583" s="158"/>
      <c r="R583" s="159"/>
      <c r="S583" s="159"/>
      <c r="T583" s="159"/>
      <c r="U583" s="159"/>
      <c r="V583" s="159"/>
      <c r="W583" s="159"/>
      <c r="X583" s="159"/>
      <c r="Y583" s="159"/>
      <c r="Z583" s="148"/>
      <c r="AA583" s="148"/>
      <c r="AB583" s="148"/>
      <c r="AC583" s="148"/>
      <c r="AD583" s="148"/>
      <c r="AE583" s="148"/>
      <c r="AF583" s="148"/>
      <c r="AG583" s="148" t="s">
        <v>314</v>
      </c>
      <c r="AH583" s="148">
        <v>0</v>
      </c>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3" x14ac:dyDescent="0.2">
      <c r="A584" s="155"/>
      <c r="B584" s="156"/>
      <c r="C584" s="195" t="s">
        <v>3457</v>
      </c>
      <c r="D584" s="161"/>
      <c r="E584" s="162">
        <v>32.6</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1" x14ac:dyDescent="0.2">
      <c r="A585" s="177">
        <v>138</v>
      </c>
      <c r="B585" s="178" t="s">
        <v>1352</v>
      </c>
      <c r="C585" s="194" t="s">
        <v>1353</v>
      </c>
      <c r="D585" s="179" t="s">
        <v>310</v>
      </c>
      <c r="E585" s="180">
        <v>312.28390000000002</v>
      </c>
      <c r="F585" s="181"/>
      <c r="G585" s="182">
        <f>ROUND(E585*F585,2)</f>
        <v>0</v>
      </c>
      <c r="H585" s="181"/>
      <c r="I585" s="182">
        <f>ROUND(E585*H585,2)</f>
        <v>0</v>
      </c>
      <c r="J585" s="181"/>
      <c r="K585" s="182">
        <f>ROUND(E585*J585,2)</f>
        <v>0</v>
      </c>
      <c r="L585" s="182">
        <v>21</v>
      </c>
      <c r="M585" s="182">
        <f>G585*(1+L585/100)</f>
        <v>0</v>
      </c>
      <c r="N585" s="180">
        <v>0</v>
      </c>
      <c r="O585" s="180">
        <f>ROUND(E585*N585,2)</f>
        <v>0</v>
      </c>
      <c r="P585" s="180">
        <v>0</v>
      </c>
      <c r="Q585" s="180">
        <f>ROUND(E585*P585,2)</f>
        <v>0</v>
      </c>
      <c r="R585" s="182" t="s">
        <v>1280</v>
      </c>
      <c r="S585" s="182" t="s">
        <v>294</v>
      </c>
      <c r="T585" s="183" t="s">
        <v>294</v>
      </c>
      <c r="U585" s="159">
        <v>0.1</v>
      </c>
      <c r="V585" s="159">
        <f>ROUND(E585*U585,2)</f>
        <v>31.23</v>
      </c>
      <c r="W585" s="159"/>
      <c r="X585" s="159" t="s">
        <v>295</v>
      </c>
      <c r="Y585" s="159" t="s">
        <v>296</v>
      </c>
      <c r="Z585" s="148"/>
      <c r="AA585" s="148"/>
      <c r="AB585" s="148"/>
      <c r="AC585" s="148"/>
      <c r="AD585" s="148"/>
      <c r="AE585" s="148"/>
      <c r="AF585" s="148"/>
      <c r="AG585" s="148" t="s">
        <v>297</v>
      </c>
      <c r="AH585" s="148"/>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2" x14ac:dyDescent="0.2">
      <c r="A586" s="155"/>
      <c r="B586" s="156"/>
      <c r="C586" s="195" t="s">
        <v>3456</v>
      </c>
      <c r="D586" s="161"/>
      <c r="E586" s="162">
        <v>259.12</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3" x14ac:dyDescent="0.2">
      <c r="A587" s="155"/>
      <c r="B587" s="156"/>
      <c r="C587" s="195" t="s">
        <v>3457</v>
      </c>
      <c r="D587" s="161"/>
      <c r="E587" s="162">
        <v>32.6</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314</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3" x14ac:dyDescent="0.2">
      <c r="A588" s="155"/>
      <c r="B588" s="156"/>
      <c r="C588" s="195" t="s">
        <v>3189</v>
      </c>
      <c r="D588" s="161"/>
      <c r="E588" s="162">
        <v>20.57</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ht="33.75" outlineLevel="1" x14ac:dyDescent="0.2">
      <c r="A589" s="177">
        <v>139</v>
      </c>
      <c r="B589" s="178" t="s">
        <v>1356</v>
      </c>
      <c r="C589" s="194" t="s">
        <v>1357</v>
      </c>
      <c r="D589" s="179" t="s">
        <v>310</v>
      </c>
      <c r="E589" s="180">
        <v>335.47674000000001</v>
      </c>
      <c r="F589" s="181"/>
      <c r="G589" s="182">
        <f>ROUND(E589*F589,2)</f>
        <v>0</v>
      </c>
      <c r="H589" s="181"/>
      <c r="I589" s="182">
        <f>ROUND(E589*H589,2)</f>
        <v>0</v>
      </c>
      <c r="J589" s="181"/>
      <c r="K589" s="182">
        <f>ROUND(E589*J589,2)</f>
        <v>0</v>
      </c>
      <c r="L589" s="182">
        <v>21</v>
      </c>
      <c r="M589" s="182">
        <f>G589*(1+L589/100)</f>
        <v>0</v>
      </c>
      <c r="N589" s="180">
        <v>4.4999999999999997E-3</v>
      </c>
      <c r="O589" s="180">
        <f>ROUND(E589*N589,2)</f>
        <v>1.51</v>
      </c>
      <c r="P589" s="180">
        <v>0</v>
      </c>
      <c r="Q589" s="180">
        <f>ROUND(E589*P589,2)</f>
        <v>0</v>
      </c>
      <c r="R589" s="182" t="s">
        <v>621</v>
      </c>
      <c r="S589" s="182" t="s">
        <v>294</v>
      </c>
      <c r="T589" s="183" t="s">
        <v>294</v>
      </c>
      <c r="U589" s="159">
        <v>0</v>
      </c>
      <c r="V589" s="159">
        <f>ROUND(E589*U589,2)</f>
        <v>0</v>
      </c>
      <c r="W589" s="159"/>
      <c r="X589" s="159" t="s">
        <v>622</v>
      </c>
      <c r="Y589" s="159" t="s">
        <v>296</v>
      </c>
      <c r="Z589" s="148"/>
      <c r="AA589" s="148"/>
      <c r="AB589" s="148"/>
      <c r="AC589" s="148"/>
      <c r="AD589" s="148"/>
      <c r="AE589" s="148"/>
      <c r="AF589" s="148"/>
      <c r="AG589" s="148" t="s">
        <v>623</v>
      </c>
      <c r="AH589" s="148"/>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2" x14ac:dyDescent="0.2">
      <c r="A590" s="155"/>
      <c r="B590" s="156"/>
      <c r="C590" s="195" t="s">
        <v>3456</v>
      </c>
      <c r="D590" s="161"/>
      <c r="E590" s="162">
        <v>259.12</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
      <c r="A591" s="155"/>
      <c r="B591" s="156"/>
      <c r="C591" s="195" t="s">
        <v>3457</v>
      </c>
      <c r="D591" s="161"/>
      <c r="E591" s="162">
        <v>32.6</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3" x14ac:dyDescent="0.2">
      <c r="A592" s="155"/>
      <c r="B592" s="156"/>
      <c r="C592" s="197" t="s">
        <v>1322</v>
      </c>
      <c r="D592" s="165"/>
      <c r="E592" s="166">
        <v>43.76</v>
      </c>
      <c r="F592" s="159"/>
      <c r="G592" s="159"/>
      <c r="H592" s="159"/>
      <c r="I592" s="159"/>
      <c r="J592" s="159"/>
      <c r="K592" s="159"/>
      <c r="L592" s="159"/>
      <c r="M592" s="159"/>
      <c r="N592" s="158"/>
      <c r="O592" s="158"/>
      <c r="P592" s="158"/>
      <c r="Q592" s="158"/>
      <c r="R592" s="159"/>
      <c r="S592" s="159"/>
      <c r="T592" s="159"/>
      <c r="U592" s="159"/>
      <c r="V592" s="159"/>
      <c r="W592" s="159"/>
      <c r="X592" s="159"/>
      <c r="Y592" s="159"/>
      <c r="Z592" s="148"/>
      <c r="AA592" s="148"/>
      <c r="AB592" s="148"/>
      <c r="AC592" s="148"/>
      <c r="AD592" s="148"/>
      <c r="AE592" s="148"/>
      <c r="AF592" s="148"/>
      <c r="AG592" s="148" t="s">
        <v>314</v>
      </c>
      <c r="AH592" s="148">
        <v>4</v>
      </c>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ht="22.5" outlineLevel="1" x14ac:dyDescent="0.2">
      <c r="A593" s="177">
        <v>140</v>
      </c>
      <c r="B593" s="178" t="s">
        <v>1358</v>
      </c>
      <c r="C593" s="194" t="s">
        <v>1359</v>
      </c>
      <c r="D593" s="179" t="s">
        <v>310</v>
      </c>
      <c r="E593" s="180">
        <v>359.12648999999999</v>
      </c>
      <c r="F593" s="181"/>
      <c r="G593" s="182">
        <f>ROUND(E593*F593,2)</f>
        <v>0</v>
      </c>
      <c r="H593" s="181"/>
      <c r="I593" s="182">
        <f>ROUND(E593*H593,2)</f>
        <v>0</v>
      </c>
      <c r="J593" s="181"/>
      <c r="K593" s="182">
        <f>ROUND(E593*J593,2)</f>
        <v>0</v>
      </c>
      <c r="L593" s="182">
        <v>21</v>
      </c>
      <c r="M593" s="182">
        <f>G593*(1+L593/100)</f>
        <v>0</v>
      </c>
      <c r="N593" s="180">
        <v>2.9999999999999997E-4</v>
      </c>
      <c r="O593" s="180">
        <f>ROUND(E593*N593,2)</f>
        <v>0.11</v>
      </c>
      <c r="P593" s="180">
        <v>0</v>
      </c>
      <c r="Q593" s="180">
        <f>ROUND(E593*P593,2)</f>
        <v>0</v>
      </c>
      <c r="R593" s="182" t="s">
        <v>621</v>
      </c>
      <c r="S593" s="182" t="s">
        <v>294</v>
      </c>
      <c r="T593" s="183" t="s">
        <v>294</v>
      </c>
      <c r="U593" s="159">
        <v>0</v>
      </c>
      <c r="V593" s="159">
        <f>ROUND(E593*U593,2)</f>
        <v>0</v>
      </c>
      <c r="W593" s="159"/>
      <c r="X593" s="159" t="s">
        <v>622</v>
      </c>
      <c r="Y593" s="159" t="s">
        <v>296</v>
      </c>
      <c r="Z593" s="148"/>
      <c r="AA593" s="148"/>
      <c r="AB593" s="148"/>
      <c r="AC593" s="148"/>
      <c r="AD593" s="148"/>
      <c r="AE593" s="148"/>
      <c r="AF593" s="148"/>
      <c r="AG593" s="148" t="s">
        <v>623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195" t="s">
        <v>3456</v>
      </c>
      <c r="D594" s="161"/>
      <c r="E594" s="162">
        <v>259.12</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314</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3" x14ac:dyDescent="0.2">
      <c r="A595" s="155"/>
      <c r="B595" s="156"/>
      <c r="C595" s="195" t="s">
        <v>3457</v>
      </c>
      <c r="D595" s="161"/>
      <c r="E595" s="162">
        <v>32.6</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0</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3" x14ac:dyDescent="0.2">
      <c r="A596" s="155"/>
      <c r="B596" s="156"/>
      <c r="C596" s="195" t="s">
        <v>3458</v>
      </c>
      <c r="D596" s="161"/>
      <c r="E596" s="162">
        <v>20.57</v>
      </c>
      <c r="F596" s="159"/>
      <c r="G596" s="159"/>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314</v>
      </c>
      <c r="AH596" s="148">
        <v>0</v>
      </c>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3" x14ac:dyDescent="0.2">
      <c r="A597" s="155"/>
      <c r="B597" s="156"/>
      <c r="C597" s="197" t="s">
        <v>1322</v>
      </c>
      <c r="D597" s="165"/>
      <c r="E597" s="166">
        <v>46.84</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314</v>
      </c>
      <c r="AH597" s="148">
        <v>4</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1" x14ac:dyDescent="0.2">
      <c r="A598" s="155">
        <v>141</v>
      </c>
      <c r="B598" s="156" t="s">
        <v>3459</v>
      </c>
      <c r="C598" s="201" t="s">
        <v>3460</v>
      </c>
      <c r="D598" s="157" t="s">
        <v>0</v>
      </c>
      <c r="E598" s="192"/>
      <c r="F598" s="160"/>
      <c r="G598" s="159">
        <f>ROUND(E598*F598,2)</f>
        <v>0</v>
      </c>
      <c r="H598" s="160"/>
      <c r="I598" s="159">
        <f>ROUND(E598*H598,2)</f>
        <v>0</v>
      </c>
      <c r="J598" s="160"/>
      <c r="K598" s="159">
        <f>ROUND(E598*J598,2)</f>
        <v>0</v>
      </c>
      <c r="L598" s="159">
        <v>21</v>
      </c>
      <c r="M598" s="159">
        <f>G598*(1+L598/100)</f>
        <v>0</v>
      </c>
      <c r="N598" s="158">
        <v>0</v>
      </c>
      <c r="O598" s="158">
        <f>ROUND(E598*N598,2)</f>
        <v>0</v>
      </c>
      <c r="P598" s="158">
        <v>0</v>
      </c>
      <c r="Q598" s="158">
        <f>ROUND(E598*P598,2)</f>
        <v>0</v>
      </c>
      <c r="R598" s="159" t="s">
        <v>1280</v>
      </c>
      <c r="S598" s="159" t="s">
        <v>294</v>
      </c>
      <c r="T598" s="159" t="s">
        <v>294</v>
      </c>
      <c r="U598" s="159">
        <v>0</v>
      </c>
      <c r="V598" s="159">
        <f>ROUND(E598*U598,2)</f>
        <v>0</v>
      </c>
      <c r="W598" s="159"/>
      <c r="X598" s="159" t="s">
        <v>1275</v>
      </c>
      <c r="Y598" s="159" t="s">
        <v>296</v>
      </c>
      <c r="Z598" s="148"/>
      <c r="AA598" s="148"/>
      <c r="AB598" s="148"/>
      <c r="AC598" s="148"/>
      <c r="AD598" s="148"/>
      <c r="AE598" s="148"/>
      <c r="AF598" s="148"/>
      <c r="AG598" s="148" t="s">
        <v>1325</v>
      </c>
      <c r="AH598" s="148"/>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outlineLevel="2" x14ac:dyDescent="0.2">
      <c r="A599" s="155"/>
      <c r="B599" s="156"/>
      <c r="C599" s="275" t="s">
        <v>1363</v>
      </c>
      <c r="D599" s="276"/>
      <c r="E599" s="276"/>
      <c r="F599" s="276"/>
      <c r="G599" s="276"/>
      <c r="H599" s="159"/>
      <c r="I599" s="159"/>
      <c r="J599" s="159"/>
      <c r="K599" s="159"/>
      <c r="L599" s="159"/>
      <c r="M599" s="159"/>
      <c r="N599" s="158"/>
      <c r="O599" s="158"/>
      <c r="P599" s="158"/>
      <c r="Q599" s="158"/>
      <c r="R599" s="159"/>
      <c r="S599" s="159"/>
      <c r="T599" s="159"/>
      <c r="U599" s="159"/>
      <c r="V599" s="159"/>
      <c r="W599" s="159"/>
      <c r="X599" s="159"/>
      <c r="Y599" s="159"/>
      <c r="Z599" s="148"/>
      <c r="AA599" s="148"/>
      <c r="AB599" s="148"/>
      <c r="AC599" s="148"/>
      <c r="AD599" s="148"/>
      <c r="AE599" s="148"/>
      <c r="AF599" s="148"/>
      <c r="AG599" s="148" t="s">
        <v>299</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x14ac:dyDescent="0.2">
      <c r="A600" s="170" t="s">
        <v>288</v>
      </c>
      <c r="B600" s="171" t="s">
        <v>196</v>
      </c>
      <c r="C600" s="193" t="s">
        <v>197</v>
      </c>
      <c r="D600" s="172"/>
      <c r="E600" s="173"/>
      <c r="F600" s="174"/>
      <c r="G600" s="174">
        <f>SUMIF(AG601:AG639,"&lt;&gt;NOR",G601:G639)</f>
        <v>0</v>
      </c>
      <c r="H600" s="174"/>
      <c r="I600" s="174">
        <f>SUM(I601:I639)</f>
        <v>0</v>
      </c>
      <c r="J600" s="174"/>
      <c r="K600" s="174">
        <f>SUM(K601:K639)</f>
        <v>0</v>
      </c>
      <c r="L600" s="174"/>
      <c r="M600" s="174">
        <f>SUM(M601:M639)</f>
        <v>0</v>
      </c>
      <c r="N600" s="173"/>
      <c r="O600" s="173">
        <f>SUM(O601:O639)</f>
        <v>2.5300000000000002</v>
      </c>
      <c r="P600" s="173"/>
      <c r="Q600" s="173">
        <f>SUM(Q601:Q639)</f>
        <v>7.6899999999999995</v>
      </c>
      <c r="R600" s="174"/>
      <c r="S600" s="174"/>
      <c r="T600" s="175"/>
      <c r="U600" s="169"/>
      <c r="V600" s="169">
        <f>SUM(V601:V639)</f>
        <v>152.44</v>
      </c>
      <c r="W600" s="169"/>
      <c r="X600" s="169"/>
      <c r="Y600" s="169"/>
      <c r="AG600" t="s">
        <v>289</v>
      </c>
    </row>
    <row r="601" spans="1:60" ht="22.5" outlineLevel="1" x14ac:dyDescent="0.2">
      <c r="A601" s="177">
        <v>142</v>
      </c>
      <c r="B601" s="178" t="s">
        <v>1371</v>
      </c>
      <c r="C601" s="194" t="s">
        <v>1372</v>
      </c>
      <c r="D601" s="179" t="s">
        <v>310</v>
      </c>
      <c r="E601" s="180">
        <v>193.65950000000001</v>
      </c>
      <c r="F601" s="181"/>
      <c r="G601" s="182">
        <f>ROUND(E601*F601,2)</f>
        <v>0</v>
      </c>
      <c r="H601" s="181"/>
      <c r="I601" s="182">
        <f>ROUND(E601*H601,2)</f>
        <v>0</v>
      </c>
      <c r="J601" s="181"/>
      <c r="K601" s="182">
        <f>ROUND(E601*J601,2)</f>
        <v>0</v>
      </c>
      <c r="L601" s="182">
        <v>21</v>
      </c>
      <c r="M601" s="182">
        <f>G601*(1+L601/100)</f>
        <v>0</v>
      </c>
      <c r="N601" s="180">
        <v>0</v>
      </c>
      <c r="O601" s="180">
        <f>ROUND(E601*N601,2)</f>
        <v>0</v>
      </c>
      <c r="P601" s="180">
        <v>2E-3</v>
      </c>
      <c r="Q601" s="180">
        <f>ROUND(E601*P601,2)</f>
        <v>0.39</v>
      </c>
      <c r="R601" s="182" t="s">
        <v>1366</v>
      </c>
      <c r="S601" s="182" t="s">
        <v>294</v>
      </c>
      <c r="T601" s="183" t="s">
        <v>294</v>
      </c>
      <c r="U601" s="159">
        <v>3.7999999999999999E-2</v>
      </c>
      <c r="V601" s="159">
        <f>ROUND(E601*U601,2)</f>
        <v>7.36</v>
      </c>
      <c r="W601" s="159"/>
      <c r="X601" s="159" t="s">
        <v>295</v>
      </c>
      <c r="Y601" s="159" t="s">
        <v>296</v>
      </c>
      <c r="Z601" s="148"/>
      <c r="AA601" s="148"/>
      <c r="AB601" s="148"/>
      <c r="AC601" s="148"/>
      <c r="AD601" s="148"/>
      <c r="AE601" s="148"/>
      <c r="AF601" s="148"/>
      <c r="AG601" s="148" t="s">
        <v>297</v>
      </c>
      <c r="AH601" s="148"/>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2" x14ac:dyDescent="0.2">
      <c r="A602" s="155"/>
      <c r="B602" s="156"/>
      <c r="C602" s="195" t="s">
        <v>3351</v>
      </c>
      <c r="D602" s="161"/>
      <c r="E602" s="162">
        <v>17.78</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ht="33.75" outlineLevel="3" x14ac:dyDescent="0.2">
      <c r="A603" s="155"/>
      <c r="B603" s="156"/>
      <c r="C603" s="195" t="s">
        <v>3403</v>
      </c>
      <c r="D603" s="161"/>
      <c r="E603" s="162">
        <v>175.88</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314</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ht="33.75" outlineLevel="1" x14ac:dyDescent="0.2">
      <c r="A604" s="177">
        <v>143</v>
      </c>
      <c r="B604" s="178" t="s">
        <v>1375</v>
      </c>
      <c r="C604" s="194" t="s">
        <v>1376</v>
      </c>
      <c r="D604" s="179" t="s">
        <v>310</v>
      </c>
      <c r="E604" s="180">
        <v>210.6328</v>
      </c>
      <c r="F604" s="181"/>
      <c r="G604" s="182">
        <f>ROUND(E604*F604,2)</f>
        <v>0</v>
      </c>
      <c r="H604" s="181"/>
      <c r="I604" s="182">
        <f>ROUND(E604*H604,2)</f>
        <v>0</v>
      </c>
      <c r="J604" s="181"/>
      <c r="K604" s="182">
        <f>ROUND(E604*J604,2)</f>
        <v>0</v>
      </c>
      <c r="L604" s="182">
        <v>21</v>
      </c>
      <c r="M604" s="182">
        <f>G604*(1+L604/100)</f>
        <v>0</v>
      </c>
      <c r="N604" s="180">
        <v>0</v>
      </c>
      <c r="O604" s="180">
        <f>ROUND(E604*N604,2)</f>
        <v>0</v>
      </c>
      <c r="P604" s="180">
        <v>0.03</v>
      </c>
      <c r="Q604" s="180">
        <f>ROUND(E604*P604,2)</f>
        <v>6.32</v>
      </c>
      <c r="R604" s="182" t="s">
        <v>1366</v>
      </c>
      <c r="S604" s="182" t="s">
        <v>294</v>
      </c>
      <c r="T604" s="183" t="s">
        <v>294</v>
      </c>
      <c r="U604" s="159">
        <v>5.5E-2</v>
      </c>
      <c r="V604" s="159">
        <f>ROUND(E604*U604,2)</f>
        <v>11.58</v>
      </c>
      <c r="W604" s="159"/>
      <c r="X604" s="159" t="s">
        <v>295</v>
      </c>
      <c r="Y604" s="159" t="s">
        <v>296</v>
      </c>
      <c r="Z604" s="148"/>
      <c r="AA604" s="148"/>
      <c r="AB604" s="148"/>
      <c r="AC604" s="148"/>
      <c r="AD604" s="148"/>
      <c r="AE604" s="148"/>
      <c r="AF604" s="148"/>
      <c r="AG604" s="148" t="s">
        <v>297</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
      <c r="A605" s="155"/>
      <c r="B605" s="156"/>
      <c r="C605" s="273" t="s">
        <v>1377</v>
      </c>
      <c r="D605" s="274"/>
      <c r="E605" s="274"/>
      <c r="F605" s="274"/>
      <c r="G605" s="274"/>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300</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195" t="s">
        <v>3461</v>
      </c>
      <c r="D606" s="161"/>
      <c r="E606" s="162">
        <v>210.63</v>
      </c>
      <c r="F606" s="159"/>
      <c r="G606" s="159"/>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314</v>
      </c>
      <c r="AH606" s="148">
        <v>0</v>
      </c>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33.75" outlineLevel="1" x14ac:dyDescent="0.2">
      <c r="A607" s="177">
        <v>144</v>
      </c>
      <c r="B607" s="178" t="s">
        <v>1381</v>
      </c>
      <c r="C607" s="194" t="s">
        <v>1382</v>
      </c>
      <c r="D607" s="179" t="s">
        <v>310</v>
      </c>
      <c r="E607" s="180">
        <v>421.26560000000001</v>
      </c>
      <c r="F607" s="181"/>
      <c r="G607" s="182">
        <f>ROUND(E607*F607,2)</f>
        <v>0</v>
      </c>
      <c r="H607" s="181"/>
      <c r="I607" s="182">
        <f>ROUND(E607*H607,2)</f>
        <v>0</v>
      </c>
      <c r="J607" s="181"/>
      <c r="K607" s="182">
        <f>ROUND(E607*J607,2)</f>
        <v>0</v>
      </c>
      <c r="L607" s="182">
        <v>21</v>
      </c>
      <c r="M607" s="182">
        <f>G607*(1+L607/100)</f>
        <v>0</v>
      </c>
      <c r="N607" s="180">
        <v>0</v>
      </c>
      <c r="O607" s="180">
        <f>ROUND(E607*N607,2)</f>
        <v>0</v>
      </c>
      <c r="P607" s="180">
        <v>2.33E-3</v>
      </c>
      <c r="Q607" s="180">
        <f>ROUND(E607*P607,2)</f>
        <v>0.98</v>
      </c>
      <c r="R607" s="182" t="s">
        <v>1366</v>
      </c>
      <c r="S607" s="182" t="s">
        <v>294</v>
      </c>
      <c r="T607" s="183" t="s">
        <v>294</v>
      </c>
      <c r="U607" s="159">
        <v>9.5000000000000001E-2</v>
      </c>
      <c r="V607" s="159">
        <f>ROUND(E607*U607,2)</f>
        <v>40.020000000000003</v>
      </c>
      <c r="W607" s="159"/>
      <c r="X607" s="159" t="s">
        <v>295</v>
      </c>
      <c r="Y607" s="159" t="s">
        <v>296</v>
      </c>
      <c r="Z607" s="148"/>
      <c r="AA607" s="148"/>
      <c r="AB607" s="148"/>
      <c r="AC607" s="148"/>
      <c r="AD607" s="148"/>
      <c r="AE607" s="148"/>
      <c r="AF607" s="148"/>
      <c r="AG607" s="148" t="s">
        <v>297</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2" x14ac:dyDescent="0.2">
      <c r="A608" s="155"/>
      <c r="B608" s="156"/>
      <c r="C608" s="195" t="s">
        <v>3462</v>
      </c>
      <c r="D608" s="161"/>
      <c r="E608" s="162">
        <v>421.27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7">
        <v>145</v>
      </c>
      <c r="B609" s="178" t="s">
        <v>1385</v>
      </c>
      <c r="C609" s="194" t="s">
        <v>1386</v>
      </c>
      <c r="D609" s="179" t="s">
        <v>310</v>
      </c>
      <c r="E609" s="180">
        <v>198.54</v>
      </c>
      <c r="F609" s="181"/>
      <c r="G609" s="182">
        <f>ROUND(E609*F609,2)</f>
        <v>0</v>
      </c>
      <c r="H609" s="181"/>
      <c r="I609" s="182">
        <f>ROUND(E609*H609,2)</f>
        <v>0</v>
      </c>
      <c r="J609" s="181"/>
      <c r="K609" s="182">
        <f>ROUND(E609*J609,2)</f>
        <v>0</v>
      </c>
      <c r="L609" s="182">
        <v>21</v>
      </c>
      <c r="M609" s="182">
        <f>G609*(1+L609/100)</f>
        <v>0</v>
      </c>
      <c r="N609" s="180">
        <v>0</v>
      </c>
      <c r="O609" s="180">
        <f>ROUND(E609*N609,2)</f>
        <v>0</v>
      </c>
      <c r="P609" s="180">
        <v>0</v>
      </c>
      <c r="Q609" s="180">
        <f>ROUND(E609*P609,2)</f>
        <v>0</v>
      </c>
      <c r="R609" s="182" t="s">
        <v>1366</v>
      </c>
      <c r="S609" s="182" t="s">
        <v>294</v>
      </c>
      <c r="T609" s="183" t="s">
        <v>294</v>
      </c>
      <c r="U609" s="159">
        <v>0.08</v>
      </c>
      <c r="V609" s="159">
        <f>ROUND(E609*U609,2)</f>
        <v>15.88</v>
      </c>
      <c r="W609" s="159"/>
      <c r="X609" s="159" t="s">
        <v>295</v>
      </c>
      <c r="Y609" s="159" t="s">
        <v>296</v>
      </c>
      <c r="Z609" s="148"/>
      <c r="AA609" s="148"/>
      <c r="AB609" s="148"/>
      <c r="AC609" s="148"/>
      <c r="AD609" s="148"/>
      <c r="AE609" s="148"/>
      <c r="AF609" s="148"/>
      <c r="AG609" s="148" t="s">
        <v>297</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195" t="s">
        <v>3463</v>
      </c>
      <c r="D610" s="161"/>
      <c r="E610" s="162">
        <v>198.54</v>
      </c>
      <c r="F610" s="159"/>
      <c r="G610" s="159"/>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314</v>
      </c>
      <c r="AH610" s="148">
        <v>0</v>
      </c>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1" x14ac:dyDescent="0.2">
      <c r="A611" s="177">
        <v>146</v>
      </c>
      <c r="B611" s="178" t="s">
        <v>3464</v>
      </c>
      <c r="C611" s="194" t="s">
        <v>3465</v>
      </c>
      <c r="D611" s="179" t="s">
        <v>310</v>
      </c>
      <c r="E611" s="180">
        <v>17.957999999999998</v>
      </c>
      <c r="F611" s="181"/>
      <c r="G611" s="182">
        <f>ROUND(E611*F611,2)</f>
        <v>0</v>
      </c>
      <c r="H611" s="181"/>
      <c r="I611" s="182">
        <f>ROUND(E611*H611,2)</f>
        <v>0</v>
      </c>
      <c r="J611" s="181"/>
      <c r="K611" s="182">
        <f>ROUND(E611*J611,2)</f>
        <v>0</v>
      </c>
      <c r="L611" s="182">
        <v>21</v>
      </c>
      <c r="M611" s="182">
        <f>G611*(1+L611/100)</f>
        <v>0</v>
      </c>
      <c r="N611" s="180">
        <v>3.3E-4</v>
      </c>
      <c r="O611" s="180">
        <f>ROUND(E611*N611,2)</f>
        <v>0.01</v>
      </c>
      <c r="P611" s="180">
        <v>0</v>
      </c>
      <c r="Q611" s="180">
        <f>ROUND(E611*P611,2)</f>
        <v>0</v>
      </c>
      <c r="R611" s="182" t="s">
        <v>1366</v>
      </c>
      <c r="S611" s="182" t="s">
        <v>1895</v>
      </c>
      <c r="T611" s="183" t="s">
        <v>1895</v>
      </c>
      <c r="U611" s="159">
        <v>0.16</v>
      </c>
      <c r="V611" s="159">
        <f>ROUND(E611*U611,2)</f>
        <v>2.87</v>
      </c>
      <c r="W611" s="159"/>
      <c r="X611" s="159" t="s">
        <v>295</v>
      </c>
      <c r="Y611" s="159" t="s">
        <v>296</v>
      </c>
      <c r="Z611" s="148"/>
      <c r="AA611" s="148"/>
      <c r="AB611" s="148"/>
      <c r="AC611" s="148"/>
      <c r="AD611" s="148"/>
      <c r="AE611" s="148"/>
      <c r="AF611" s="148"/>
      <c r="AG611" s="148" t="s">
        <v>297</v>
      </c>
      <c r="AH611" s="148"/>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outlineLevel="2" x14ac:dyDescent="0.2">
      <c r="A612" s="155"/>
      <c r="B612" s="156"/>
      <c r="C612" s="195" t="s">
        <v>3466</v>
      </c>
      <c r="D612" s="161"/>
      <c r="E612" s="162">
        <v>17.96</v>
      </c>
      <c r="F612" s="159"/>
      <c r="G612" s="159"/>
      <c r="H612" s="159"/>
      <c r="I612" s="159"/>
      <c r="J612" s="159"/>
      <c r="K612" s="159"/>
      <c r="L612" s="159"/>
      <c r="M612" s="159"/>
      <c r="N612" s="158"/>
      <c r="O612" s="158"/>
      <c r="P612" s="158"/>
      <c r="Q612" s="158"/>
      <c r="R612" s="159"/>
      <c r="S612" s="159"/>
      <c r="T612" s="159"/>
      <c r="U612" s="159"/>
      <c r="V612" s="159"/>
      <c r="W612" s="159"/>
      <c r="X612" s="159"/>
      <c r="Y612" s="159"/>
      <c r="Z612" s="148"/>
      <c r="AA612" s="148"/>
      <c r="AB612" s="148"/>
      <c r="AC612" s="148"/>
      <c r="AD612" s="148"/>
      <c r="AE612" s="148"/>
      <c r="AF612" s="148"/>
      <c r="AG612" s="148" t="s">
        <v>314</v>
      </c>
      <c r="AH612" s="148">
        <v>0</v>
      </c>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1" x14ac:dyDescent="0.2">
      <c r="A613" s="177">
        <v>147</v>
      </c>
      <c r="B613" s="178" t="s">
        <v>1399</v>
      </c>
      <c r="C613" s="194" t="s">
        <v>1400</v>
      </c>
      <c r="D613" s="179" t="s">
        <v>310</v>
      </c>
      <c r="E613" s="180">
        <v>846.11693000000002</v>
      </c>
      <c r="F613" s="181"/>
      <c r="G613" s="182">
        <f>ROUND(E613*F613,2)</f>
        <v>0</v>
      </c>
      <c r="H613" s="181"/>
      <c r="I613" s="182">
        <f>ROUND(E613*H613,2)</f>
        <v>0</v>
      </c>
      <c r="J613" s="181"/>
      <c r="K613" s="182">
        <f>ROUND(E613*J613,2)</f>
        <v>0</v>
      </c>
      <c r="L613" s="182">
        <v>21</v>
      </c>
      <c r="M613" s="182">
        <f>G613*(1+L613/100)</f>
        <v>0</v>
      </c>
      <c r="N613" s="180">
        <v>0</v>
      </c>
      <c r="O613" s="180">
        <f>ROUND(E613*N613,2)</f>
        <v>0</v>
      </c>
      <c r="P613" s="180">
        <v>0</v>
      </c>
      <c r="Q613" s="180">
        <f>ROUND(E613*P613,2)</f>
        <v>0</v>
      </c>
      <c r="R613" s="182" t="s">
        <v>1366</v>
      </c>
      <c r="S613" s="182" t="s">
        <v>294</v>
      </c>
      <c r="T613" s="183" t="s">
        <v>294</v>
      </c>
      <c r="U613" s="159">
        <v>7.0000000000000007E-2</v>
      </c>
      <c r="V613" s="159">
        <f>ROUND(E613*U613,2)</f>
        <v>59.23</v>
      </c>
      <c r="W613" s="159"/>
      <c r="X613" s="159" t="s">
        <v>295</v>
      </c>
      <c r="Y613" s="159" t="s">
        <v>296</v>
      </c>
      <c r="Z613" s="148"/>
      <c r="AA613" s="148"/>
      <c r="AB613" s="148"/>
      <c r="AC613" s="148"/>
      <c r="AD613" s="148"/>
      <c r="AE613" s="148"/>
      <c r="AF613" s="148"/>
      <c r="AG613" s="148" t="s">
        <v>297</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
      <c r="A614" s="155"/>
      <c r="B614" s="156"/>
      <c r="C614" s="195" t="s">
        <v>3467</v>
      </c>
      <c r="D614" s="161"/>
      <c r="E614" s="162">
        <v>421.27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3" x14ac:dyDescent="0.2">
      <c r="A615" s="155"/>
      <c r="B615" s="156"/>
      <c r="C615" s="195" t="s">
        <v>3468</v>
      </c>
      <c r="D615" s="161"/>
      <c r="E615" s="162">
        <v>421.27</v>
      </c>
      <c r="F615" s="159"/>
      <c r="G615" s="159"/>
      <c r="H615" s="159"/>
      <c r="I615" s="159"/>
      <c r="J615" s="159"/>
      <c r="K615" s="159"/>
      <c r="L615" s="159"/>
      <c r="M615" s="159"/>
      <c r="N615" s="158"/>
      <c r="O615" s="158"/>
      <c r="P615" s="158"/>
      <c r="Q615" s="158"/>
      <c r="R615" s="159"/>
      <c r="S615" s="159"/>
      <c r="T615" s="159"/>
      <c r="U615" s="159"/>
      <c r="V615" s="159"/>
      <c r="W615" s="159"/>
      <c r="X615" s="159"/>
      <c r="Y615" s="159"/>
      <c r="Z615" s="148"/>
      <c r="AA615" s="148"/>
      <c r="AB615" s="148"/>
      <c r="AC615" s="148"/>
      <c r="AD615" s="148"/>
      <c r="AE615" s="148"/>
      <c r="AF615" s="148"/>
      <c r="AG615" s="148" t="s">
        <v>314</v>
      </c>
      <c r="AH615" s="148">
        <v>0</v>
      </c>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3" x14ac:dyDescent="0.2">
      <c r="A616" s="155"/>
      <c r="B616" s="156"/>
      <c r="C616" s="195" t="s">
        <v>3469</v>
      </c>
      <c r="D616" s="161"/>
      <c r="E616" s="162">
        <v>3.59</v>
      </c>
      <c r="F616" s="159"/>
      <c r="G616" s="159"/>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314</v>
      </c>
      <c r="AH616" s="148">
        <v>0</v>
      </c>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1" x14ac:dyDescent="0.2">
      <c r="A617" s="177">
        <v>148</v>
      </c>
      <c r="B617" s="178" t="s">
        <v>1395</v>
      </c>
      <c r="C617" s="194" t="s">
        <v>1396</v>
      </c>
      <c r="D617" s="179" t="s">
        <v>310</v>
      </c>
      <c r="E617" s="180">
        <v>5.7</v>
      </c>
      <c r="F617" s="181"/>
      <c r="G617" s="182">
        <f>ROUND(E617*F617,2)</f>
        <v>0</v>
      </c>
      <c r="H617" s="181"/>
      <c r="I617" s="182">
        <f>ROUND(E617*H617,2)</f>
        <v>0</v>
      </c>
      <c r="J617" s="181"/>
      <c r="K617" s="182">
        <f>ROUND(E617*J617,2)</f>
        <v>0</v>
      </c>
      <c r="L617" s="182">
        <v>21</v>
      </c>
      <c r="M617" s="182">
        <f>G617*(1+L617/100)</f>
        <v>0</v>
      </c>
      <c r="N617" s="180">
        <v>3.0000000000000001E-3</v>
      </c>
      <c r="O617" s="180">
        <f>ROUND(E617*N617,2)</f>
        <v>0.02</v>
      </c>
      <c r="P617" s="180">
        <v>0</v>
      </c>
      <c r="Q617" s="180">
        <f>ROUND(E617*P617,2)</f>
        <v>0</v>
      </c>
      <c r="R617" s="182" t="s">
        <v>1366</v>
      </c>
      <c r="S617" s="182" t="s">
        <v>294</v>
      </c>
      <c r="T617" s="183" t="s">
        <v>294</v>
      </c>
      <c r="U617" s="159">
        <v>0.28000000000000003</v>
      </c>
      <c r="V617" s="159">
        <f>ROUND(E617*U617,2)</f>
        <v>1.6</v>
      </c>
      <c r="W617" s="159"/>
      <c r="X617" s="159" t="s">
        <v>295</v>
      </c>
      <c r="Y617" s="159" t="s">
        <v>296</v>
      </c>
      <c r="Z617" s="148"/>
      <c r="AA617" s="148"/>
      <c r="AB617" s="148"/>
      <c r="AC617" s="148"/>
      <c r="AD617" s="148"/>
      <c r="AE617" s="148"/>
      <c r="AF617" s="148"/>
      <c r="AG617" s="148" t="s">
        <v>297</v>
      </c>
      <c r="AH617" s="148"/>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2" x14ac:dyDescent="0.2">
      <c r="A618" s="155"/>
      <c r="B618" s="156"/>
      <c r="C618" s="273" t="s">
        <v>3470</v>
      </c>
      <c r="D618" s="274"/>
      <c r="E618" s="274"/>
      <c r="F618" s="274"/>
      <c r="G618" s="274"/>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300</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84" t="str">
        <f>C618</f>
        <v>Očištění povrchu stěny od prachu, nařezání izolačních desek na požadovaný rozměr, nanesení lepicího tmelu, osazení desek.</v>
      </c>
      <c r="BB618" s="148"/>
      <c r="BC618" s="148"/>
      <c r="BD618" s="148"/>
      <c r="BE618" s="148"/>
      <c r="BF618" s="148"/>
      <c r="BG618" s="148"/>
      <c r="BH618" s="148"/>
    </row>
    <row r="619" spans="1:60" outlineLevel="2" x14ac:dyDescent="0.2">
      <c r="A619" s="155"/>
      <c r="B619" s="156"/>
      <c r="C619" s="195" t="s">
        <v>3204</v>
      </c>
      <c r="D619" s="161"/>
      <c r="E619" s="162">
        <v>5.7</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314</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ht="22.5" outlineLevel="1" x14ac:dyDescent="0.2">
      <c r="A620" s="185">
        <v>149</v>
      </c>
      <c r="B620" s="186" t="s">
        <v>1404</v>
      </c>
      <c r="C620" s="198" t="s">
        <v>1405</v>
      </c>
      <c r="D620" s="187" t="s">
        <v>310</v>
      </c>
      <c r="E620" s="188">
        <v>198.54</v>
      </c>
      <c r="F620" s="189"/>
      <c r="G620" s="190">
        <f>ROUND(E620*F620,2)</f>
        <v>0</v>
      </c>
      <c r="H620" s="189"/>
      <c r="I620" s="190">
        <f>ROUND(E620*H620,2)</f>
        <v>0</v>
      </c>
      <c r="J620" s="189"/>
      <c r="K620" s="190">
        <f>ROUND(E620*J620,2)</f>
        <v>0</v>
      </c>
      <c r="L620" s="190">
        <v>21</v>
      </c>
      <c r="M620" s="190">
        <f>G620*(1+L620/100)</f>
        <v>0</v>
      </c>
      <c r="N620" s="188">
        <v>3.0000000000000001E-5</v>
      </c>
      <c r="O620" s="188">
        <f>ROUND(E620*N620,2)</f>
        <v>0.01</v>
      </c>
      <c r="P620" s="188">
        <v>0</v>
      </c>
      <c r="Q620" s="188">
        <f>ROUND(E620*P620,2)</f>
        <v>0</v>
      </c>
      <c r="R620" s="190" t="s">
        <v>1366</v>
      </c>
      <c r="S620" s="190" t="s">
        <v>294</v>
      </c>
      <c r="T620" s="191" t="s">
        <v>294</v>
      </c>
      <c r="U620" s="159">
        <v>7.0000000000000007E-2</v>
      </c>
      <c r="V620" s="159">
        <f>ROUND(E620*U620,2)</f>
        <v>13.9</v>
      </c>
      <c r="W620" s="159"/>
      <c r="X620" s="159" t="s">
        <v>295</v>
      </c>
      <c r="Y620" s="159" t="s">
        <v>296</v>
      </c>
      <c r="Z620" s="148"/>
      <c r="AA620" s="148"/>
      <c r="AB620" s="148"/>
      <c r="AC620" s="148"/>
      <c r="AD620" s="148"/>
      <c r="AE620" s="148"/>
      <c r="AF620" s="148"/>
      <c r="AG620" s="148" t="s">
        <v>297</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ht="33.75" outlineLevel="1" x14ac:dyDescent="0.2">
      <c r="A621" s="177">
        <v>150</v>
      </c>
      <c r="B621" s="178" t="s">
        <v>3471</v>
      </c>
      <c r="C621" s="194" t="s">
        <v>3472</v>
      </c>
      <c r="D621" s="179" t="s">
        <v>310</v>
      </c>
      <c r="E621" s="180">
        <v>5.9850000000000003</v>
      </c>
      <c r="F621" s="181"/>
      <c r="G621" s="182">
        <f>ROUND(E621*F621,2)</f>
        <v>0</v>
      </c>
      <c r="H621" s="181"/>
      <c r="I621" s="182">
        <f>ROUND(E621*H621,2)</f>
        <v>0</v>
      </c>
      <c r="J621" s="181"/>
      <c r="K621" s="182">
        <f>ROUND(E621*J621,2)</f>
        <v>0</v>
      </c>
      <c r="L621" s="182">
        <v>21</v>
      </c>
      <c r="M621" s="182">
        <f>G621*(1+L621/100)</f>
        <v>0</v>
      </c>
      <c r="N621" s="180">
        <v>1.0499999999999999E-3</v>
      </c>
      <c r="O621" s="180">
        <f>ROUND(E621*N621,2)</f>
        <v>0.01</v>
      </c>
      <c r="P621" s="180">
        <v>0</v>
      </c>
      <c r="Q621" s="180">
        <f>ROUND(E621*P621,2)</f>
        <v>0</v>
      </c>
      <c r="R621" s="182" t="s">
        <v>621</v>
      </c>
      <c r="S621" s="182" t="s">
        <v>294</v>
      </c>
      <c r="T621" s="183" t="s">
        <v>294</v>
      </c>
      <c r="U621" s="159">
        <v>0</v>
      </c>
      <c r="V621" s="159">
        <f>ROUND(E621*U621,2)</f>
        <v>0</v>
      </c>
      <c r="W621" s="159"/>
      <c r="X621" s="159" t="s">
        <v>622</v>
      </c>
      <c r="Y621" s="159" t="s">
        <v>296</v>
      </c>
      <c r="Z621" s="148"/>
      <c r="AA621" s="148"/>
      <c r="AB621" s="148"/>
      <c r="AC621" s="148"/>
      <c r="AD621" s="148"/>
      <c r="AE621" s="148"/>
      <c r="AF621" s="148"/>
      <c r="AG621" s="148" t="s">
        <v>623</v>
      </c>
      <c r="AH621" s="148"/>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2" x14ac:dyDescent="0.2">
      <c r="A622" s="155"/>
      <c r="B622" s="156"/>
      <c r="C622" s="195" t="s">
        <v>3473</v>
      </c>
      <c r="D622" s="161"/>
      <c r="E622" s="162">
        <v>5.9850000000000003</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2.5" outlineLevel="1" x14ac:dyDescent="0.2">
      <c r="A623" s="177">
        <v>151</v>
      </c>
      <c r="B623" s="178" t="s">
        <v>3474</v>
      </c>
      <c r="C623" s="194" t="s">
        <v>3475</v>
      </c>
      <c r="D623" s="179" t="s">
        <v>310</v>
      </c>
      <c r="E623" s="180">
        <v>18.855899999999998</v>
      </c>
      <c r="F623" s="181"/>
      <c r="G623" s="182">
        <f>ROUND(E623*F623,2)</f>
        <v>0</v>
      </c>
      <c r="H623" s="181"/>
      <c r="I623" s="182">
        <f>ROUND(E623*H623,2)</f>
        <v>0</v>
      </c>
      <c r="J623" s="181"/>
      <c r="K623" s="182">
        <f>ROUND(E623*J623,2)</f>
        <v>0</v>
      </c>
      <c r="L623" s="182">
        <v>21</v>
      </c>
      <c r="M623" s="182">
        <f>G623*(1+L623/100)</f>
        <v>0</v>
      </c>
      <c r="N623" s="180">
        <v>2.3999999999999998E-3</v>
      </c>
      <c r="O623" s="180">
        <f>ROUND(E623*N623,2)</f>
        <v>0.05</v>
      </c>
      <c r="P623" s="180">
        <v>0</v>
      </c>
      <c r="Q623" s="180">
        <f>ROUND(E623*P623,2)</f>
        <v>0</v>
      </c>
      <c r="R623" s="182" t="s">
        <v>621</v>
      </c>
      <c r="S623" s="182" t="s">
        <v>294</v>
      </c>
      <c r="T623" s="183" t="s">
        <v>294</v>
      </c>
      <c r="U623" s="159">
        <v>0</v>
      </c>
      <c r="V623" s="159">
        <f>ROUND(E623*U623,2)</f>
        <v>0</v>
      </c>
      <c r="W623" s="159"/>
      <c r="X623" s="159" t="s">
        <v>622</v>
      </c>
      <c r="Y623" s="159" t="s">
        <v>296</v>
      </c>
      <c r="Z623" s="148"/>
      <c r="AA623" s="148"/>
      <c r="AB623" s="148"/>
      <c r="AC623" s="148"/>
      <c r="AD623" s="148"/>
      <c r="AE623" s="148"/>
      <c r="AF623" s="148"/>
      <c r="AG623" s="148" t="s">
        <v>623</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195" t="s">
        <v>3476</v>
      </c>
      <c r="D624" s="161"/>
      <c r="E624" s="162">
        <v>17.96</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314</v>
      </c>
      <c r="AH624" s="148">
        <v>0</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3" x14ac:dyDescent="0.2">
      <c r="A625" s="155"/>
      <c r="B625" s="156"/>
      <c r="C625" s="197" t="s">
        <v>1417</v>
      </c>
      <c r="D625" s="165"/>
      <c r="E625" s="166">
        <v>0.9</v>
      </c>
      <c r="F625" s="159"/>
      <c r="G625" s="159"/>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314</v>
      </c>
      <c r="AH625" s="148">
        <v>4</v>
      </c>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ht="22.5" outlineLevel="1" x14ac:dyDescent="0.2">
      <c r="A626" s="177">
        <v>152</v>
      </c>
      <c r="B626" s="178" t="s">
        <v>1407</v>
      </c>
      <c r="C626" s="194" t="s">
        <v>1408</v>
      </c>
      <c r="D626" s="179" t="s">
        <v>338</v>
      </c>
      <c r="E626" s="180">
        <v>20.846699999999998</v>
      </c>
      <c r="F626" s="181"/>
      <c r="G626" s="182">
        <f>ROUND(E626*F626,2)</f>
        <v>0</v>
      </c>
      <c r="H626" s="181"/>
      <c r="I626" s="182">
        <f>ROUND(E626*H626,2)</f>
        <v>0</v>
      </c>
      <c r="J626" s="181"/>
      <c r="K626" s="182">
        <f>ROUND(E626*J626,2)</f>
        <v>0</v>
      </c>
      <c r="L626" s="182">
        <v>21</v>
      </c>
      <c r="M626" s="182">
        <f>G626*(1+L626/100)</f>
        <v>0</v>
      </c>
      <c r="N626" s="180">
        <v>0.02</v>
      </c>
      <c r="O626" s="180">
        <f>ROUND(E626*N626,2)</f>
        <v>0.42</v>
      </c>
      <c r="P626" s="180">
        <v>0</v>
      </c>
      <c r="Q626" s="180">
        <f>ROUND(E626*P626,2)</f>
        <v>0</v>
      </c>
      <c r="R626" s="182" t="s">
        <v>621</v>
      </c>
      <c r="S626" s="182" t="s">
        <v>1409</v>
      </c>
      <c r="T626" s="183" t="s">
        <v>1409</v>
      </c>
      <c r="U626" s="159">
        <v>0</v>
      </c>
      <c r="V626" s="159">
        <f>ROUND(E626*U626,2)</f>
        <v>0</v>
      </c>
      <c r="W626" s="159"/>
      <c r="X626" s="159" t="s">
        <v>622</v>
      </c>
      <c r="Y626" s="159" t="s">
        <v>296</v>
      </c>
      <c r="Z626" s="148"/>
      <c r="AA626" s="148"/>
      <c r="AB626" s="148"/>
      <c r="AC626" s="148"/>
      <c r="AD626" s="148"/>
      <c r="AE626" s="148"/>
      <c r="AF626" s="148"/>
      <c r="AG626" s="148" t="s">
        <v>623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2" x14ac:dyDescent="0.2">
      <c r="A627" s="155"/>
      <c r="B627" s="156"/>
      <c r="C627" s="195" t="s">
        <v>3477</v>
      </c>
      <c r="D627" s="161"/>
      <c r="E627" s="162">
        <v>19.850000000000001</v>
      </c>
      <c r="F627" s="159"/>
      <c r="G627" s="159"/>
      <c r="H627" s="159"/>
      <c r="I627" s="159"/>
      <c r="J627" s="159"/>
      <c r="K627" s="159"/>
      <c r="L627" s="159"/>
      <c r="M627" s="159"/>
      <c r="N627" s="158"/>
      <c r="O627" s="158"/>
      <c r="P627" s="158"/>
      <c r="Q627" s="158"/>
      <c r="R627" s="159"/>
      <c r="S627" s="159"/>
      <c r="T627" s="159"/>
      <c r="U627" s="159"/>
      <c r="V627" s="159"/>
      <c r="W627" s="159"/>
      <c r="X627" s="159"/>
      <c r="Y627" s="159"/>
      <c r="Z627" s="148"/>
      <c r="AA627" s="148"/>
      <c r="AB627" s="148"/>
      <c r="AC627" s="148"/>
      <c r="AD627" s="148"/>
      <c r="AE627" s="148"/>
      <c r="AF627" s="148"/>
      <c r="AG627" s="148" t="s">
        <v>314</v>
      </c>
      <c r="AH627" s="148">
        <v>0</v>
      </c>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3" x14ac:dyDescent="0.2">
      <c r="A628" s="155"/>
      <c r="B628" s="156"/>
      <c r="C628" s="197" t="s">
        <v>1417</v>
      </c>
      <c r="D628" s="165"/>
      <c r="E628" s="166">
        <v>0.99</v>
      </c>
      <c r="F628" s="159"/>
      <c r="G628" s="159"/>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314</v>
      </c>
      <c r="AH628" s="148">
        <v>4</v>
      </c>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ht="22.5" outlineLevel="1" x14ac:dyDescent="0.2">
      <c r="A629" s="177">
        <v>153</v>
      </c>
      <c r="B629" s="178" t="s">
        <v>1418</v>
      </c>
      <c r="C629" s="194" t="s">
        <v>1419</v>
      </c>
      <c r="D629" s="179" t="s">
        <v>338</v>
      </c>
      <c r="E629" s="180">
        <v>34.712290000000003</v>
      </c>
      <c r="F629" s="181"/>
      <c r="G629" s="182">
        <f>ROUND(E629*F629,2)</f>
        <v>0</v>
      </c>
      <c r="H629" s="181"/>
      <c r="I629" s="182">
        <f>ROUND(E629*H629,2)</f>
        <v>0</v>
      </c>
      <c r="J629" s="181"/>
      <c r="K629" s="182">
        <f>ROUND(E629*J629,2)</f>
        <v>0</v>
      </c>
      <c r="L629" s="182">
        <v>21</v>
      </c>
      <c r="M629" s="182">
        <f>G629*(1+L629/100)</f>
        <v>0</v>
      </c>
      <c r="N629" s="180">
        <v>0.03</v>
      </c>
      <c r="O629" s="180">
        <f>ROUND(E629*N629,2)</f>
        <v>1.04</v>
      </c>
      <c r="P629" s="180">
        <v>0</v>
      </c>
      <c r="Q629" s="180">
        <f>ROUND(E629*P629,2)</f>
        <v>0</v>
      </c>
      <c r="R629" s="182" t="s">
        <v>621</v>
      </c>
      <c r="S629" s="182" t="s">
        <v>1409</v>
      </c>
      <c r="T629" s="183" t="s">
        <v>1409</v>
      </c>
      <c r="U629" s="159">
        <v>0</v>
      </c>
      <c r="V629" s="159">
        <f>ROUND(E629*U629,2)</f>
        <v>0</v>
      </c>
      <c r="W629" s="159"/>
      <c r="X629" s="159" t="s">
        <v>622</v>
      </c>
      <c r="Y629" s="159" t="s">
        <v>296</v>
      </c>
      <c r="Z629" s="148"/>
      <c r="AA629" s="148"/>
      <c r="AB629" s="148"/>
      <c r="AC629" s="148"/>
      <c r="AD629" s="148"/>
      <c r="AE629" s="148"/>
      <c r="AF629" s="148"/>
      <c r="AG629" s="148" t="s">
        <v>623</v>
      </c>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2" x14ac:dyDescent="0.2">
      <c r="A630" s="155"/>
      <c r="B630" s="156"/>
      <c r="C630" s="195" t="s">
        <v>3478</v>
      </c>
      <c r="D630" s="161"/>
      <c r="E630" s="162">
        <v>33.700000000000003</v>
      </c>
      <c r="F630" s="159"/>
      <c r="G630" s="159"/>
      <c r="H630" s="159"/>
      <c r="I630" s="159"/>
      <c r="J630" s="159"/>
      <c r="K630" s="159"/>
      <c r="L630" s="159"/>
      <c r="M630" s="159"/>
      <c r="N630" s="158"/>
      <c r="O630" s="158"/>
      <c r="P630" s="158"/>
      <c r="Q630" s="158"/>
      <c r="R630" s="159"/>
      <c r="S630" s="159"/>
      <c r="T630" s="159"/>
      <c r="U630" s="159"/>
      <c r="V630" s="159"/>
      <c r="W630" s="159"/>
      <c r="X630" s="159"/>
      <c r="Y630" s="159"/>
      <c r="Z630" s="148"/>
      <c r="AA630" s="148"/>
      <c r="AB630" s="148"/>
      <c r="AC630" s="148"/>
      <c r="AD630" s="148"/>
      <c r="AE630" s="148"/>
      <c r="AF630" s="148"/>
      <c r="AG630" s="148" t="s">
        <v>314</v>
      </c>
      <c r="AH630" s="148">
        <v>0</v>
      </c>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3" x14ac:dyDescent="0.2">
      <c r="A631" s="155"/>
      <c r="B631" s="156"/>
      <c r="C631" s="197" t="s">
        <v>1413</v>
      </c>
      <c r="D631" s="165"/>
      <c r="E631" s="166">
        <v>1.01</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314</v>
      </c>
      <c r="AH631" s="148">
        <v>4</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2.5" outlineLevel="1" x14ac:dyDescent="0.2">
      <c r="A632" s="177">
        <v>154</v>
      </c>
      <c r="B632" s="178" t="s">
        <v>1421</v>
      </c>
      <c r="C632" s="194" t="s">
        <v>1422</v>
      </c>
      <c r="D632" s="179" t="s">
        <v>338</v>
      </c>
      <c r="E632" s="180">
        <v>3.7650100000000002</v>
      </c>
      <c r="F632" s="181"/>
      <c r="G632" s="182">
        <f>ROUND(E632*F632,2)</f>
        <v>0</v>
      </c>
      <c r="H632" s="181"/>
      <c r="I632" s="182">
        <f>ROUND(E632*H632,2)</f>
        <v>0</v>
      </c>
      <c r="J632" s="181"/>
      <c r="K632" s="182">
        <f>ROUND(E632*J632,2)</f>
        <v>0</v>
      </c>
      <c r="L632" s="182">
        <v>21</v>
      </c>
      <c r="M632" s="182">
        <f>G632*(1+L632/100)</f>
        <v>0</v>
      </c>
      <c r="N632" s="180">
        <v>0.02</v>
      </c>
      <c r="O632" s="180">
        <f>ROUND(E632*N632,2)</f>
        <v>0.08</v>
      </c>
      <c r="P632" s="180">
        <v>0</v>
      </c>
      <c r="Q632" s="180">
        <f>ROUND(E632*P632,2)</f>
        <v>0</v>
      </c>
      <c r="R632" s="182" t="s">
        <v>621</v>
      </c>
      <c r="S632" s="182" t="s">
        <v>294</v>
      </c>
      <c r="T632" s="183" t="s">
        <v>294</v>
      </c>
      <c r="U632" s="159">
        <v>0</v>
      </c>
      <c r="V632" s="159">
        <f>ROUND(E632*U632,2)</f>
        <v>0</v>
      </c>
      <c r="W632" s="159"/>
      <c r="X632" s="159" t="s">
        <v>622</v>
      </c>
      <c r="Y632" s="159" t="s">
        <v>296</v>
      </c>
      <c r="Z632" s="148"/>
      <c r="AA632" s="148"/>
      <c r="AB632" s="148"/>
      <c r="AC632" s="148"/>
      <c r="AD632" s="148"/>
      <c r="AE632" s="148"/>
      <c r="AF632" s="148"/>
      <c r="AG632" s="148" t="s">
        <v>623</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195" t="s">
        <v>3479</v>
      </c>
      <c r="D633" s="161"/>
      <c r="E633" s="162">
        <v>3.59</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314</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3" x14ac:dyDescent="0.2">
      <c r="A634" s="155"/>
      <c r="B634" s="156"/>
      <c r="C634" s="197" t="s">
        <v>1417</v>
      </c>
      <c r="D634" s="165"/>
      <c r="E634" s="166">
        <v>0.18</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4</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ht="22.5" outlineLevel="1" x14ac:dyDescent="0.2">
      <c r="A635" s="177">
        <v>155</v>
      </c>
      <c r="B635" s="178" t="s">
        <v>1424</v>
      </c>
      <c r="C635" s="194" t="s">
        <v>1425</v>
      </c>
      <c r="D635" s="179" t="s">
        <v>338</v>
      </c>
      <c r="E635" s="180">
        <v>35.797040000000003</v>
      </c>
      <c r="F635" s="181"/>
      <c r="G635" s="182">
        <f>ROUND(E635*F635,2)</f>
        <v>0</v>
      </c>
      <c r="H635" s="181"/>
      <c r="I635" s="182">
        <f>ROUND(E635*H635,2)</f>
        <v>0</v>
      </c>
      <c r="J635" s="181"/>
      <c r="K635" s="182">
        <f>ROUND(E635*J635,2)</f>
        <v>0</v>
      </c>
      <c r="L635" s="182">
        <v>21</v>
      </c>
      <c r="M635" s="182">
        <f>G635*(1+L635/100)</f>
        <v>0</v>
      </c>
      <c r="N635" s="180">
        <v>2.5000000000000001E-2</v>
      </c>
      <c r="O635" s="180">
        <f>ROUND(E635*N635,2)</f>
        <v>0.89</v>
      </c>
      <c r="P635" s="180">
        <v>0</v>
      </c>
      <c r="Q635" s="180">
        <f>ROUND(E635*P635,2)</f>
        <v>0</v>
      </c>
      <c r="R635" s="182" t="s">
        <v>621</v>
      </c>
      <c r="S635" s="182" t="s">
        <v>294</v>
      </c>
      <c r="T635" s="183" t="s">
        <v>294</v>
      </c>
      <c r="U635" s="159">
        <v>0</v>
      </c>
      <c r="V635" s="159">
        <f>ROUND(E635*U635,2)</f>
        <v>0</v>
      </c>
      <c r="W635" s="159"/>
      <c r="X635" s="159" t="s">
        <v>622</v>
      </c>
      <c r="Y635" s="159" t="s">
        <v>296</v>
      </c>
      <c r="Z635" s="148"/>
      <c r="AA635" s="148"/>
      <c r="AB635" s="148"/>
      <c r="AC635" s="148"/>
      <c r="AD635" s="148"/>
      <c r="AE635" s="148"/>
      <c r="AF635" s="148"/>
      <c r="AG635" s="148" t="s">
        <v>623</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
      <c r="A636" s="155"/>
      <c r="B636" s="156"/>
      <c r="C636" s="195" t="s">
        <v>3480</v>
      </c>
      <c r="D636" s="161"/>
      <c r="E636" s="162">
        <v>34.75</v>
      </c>
      <c r="F636" s="159"/>
      <c r="G636" s="159"/>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314</v>
      </c>
      <c r="AH636" s="148">
        <v>0</v>
      </c>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3" x14ac:dyDescent="0.2">
      <c r="A637" s="155"/>
      <c r="B637" s="156"/>
      <c r="C637" s="197" t="s">
        <v>1413</v>
      </c>
      <c r="D637" s="165"/>
      <c r="E637" s="166">
        <v>1.04</v>
      </c>
      <c r="F637" s="159"/>
      <c r="G637" s="159"/>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314</v>
      </c>
      <c r="AH637" s="148">
        <v>4</v>
      </c>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1" x14ac:dyDescent="0.2">
      <c r="A638" s="155">
        <v>156</v>
      </c>
      <c r="B638" s="156" t="s">
        <v>3481</v>
      </c>
      <c r="C638" s="201" t="s">
        <v>3482</v>
      </c>
      <c r="D638" s="157" t="s">
        <v>0</v>
      </c>
      <c r="E638" s="192"/>
      <c r="F638" s="160"/>
      <c r="G638" s="159">
        <f>ROUND(E638*F638,2)</f>
        <v>0</v>
      </c>
      <c r="H638" s="160"/>
      <c r="I638" s="159">
        <f>ROUND(E638*H638,2)</f>
        <v>0</v>
      </c>
      <c r="J638" s="160"/>
      <c r="K638" s="159">
        <f>ROUND(E638*J638,2)</f>
        <v>0</v>
      </c>
      <c r="L638" s="159">
        <v>21</v>
      </c>
      <c r="M638" s="159">
        <f>G638*(1+L638/100)</f>
        <v>0</v>
      </c>
      <c r="N638" s="158">
        <v>0</v>
      </c>
      <c r="O638" s="158">
        <f>ROUND(E638*N638,2)</f>
        <v>0</v>
      </c>
      <c r="P638" s="158">
        <v>0</v>
      </c>
      <c r="Q638" s="158">
        <f>ROUND(E638*P638,2)</f>
        <v>0</v>
      </c>
      <c r="R638" s="159" t="s">
        <v>1366</v>
      </c>
      <c r="S638" s="159" t="s">
        <v>294</v>
      </c>
      <c r="T638" s="159" t="s">
        <v>294</v>
      </c>
      <c r="U638" s="159">
        <v>0</v>
      </c>
      <c r="V638" s="159">
        <f>ROUND(E638*U638,2)</f>
        <v>0</v>
      </c>
      <c r="W638" s="159"/>
      <c r="X638" s="159" t="s">
        <v>1275</v>
      </c>
      <c r="Y638" s="159" t="s">
        <v>296</v>
      </c>
      <c r="Z638" s="148"/>
      <c r="AA638" s="148"/>
      <c r="AB638" s="148"/>
      <c r="AC638" s="148"/>
      <c r="AD638" s="148"/>
      <c r="AE638" s="148"/>
      <c r="AF638" s="148"/>
      <c r="AG638" s="148" t="s">
        <v>1325</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
      <c r="A639" s="155"/>
      <c r="B639" s="156"/>
      <c r="C639" s="275" t="s">
        <v>1363</v>
      </c>
      <c r="D639" s="276"/>
      <c r="E639" s="276"/>
      <c r="F639" s="276"/>
      <c r="G639" s="276"/>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299</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x14ac:dyDescent="0.2">
      <c r="A640" s="170" t="s">
        <v>288</v>
      </c>
      <c r="B640" s="171" t="s">
        <v>200</v>
      </c>
      <c r="C640" s="193" t="s">
        <v>201</v>
      </c>
      <c r="D640" s="172"/>
      <c r="E640" s="173"/>
      <c r="F640" s="174"/>
      <c r="G640" s="174">
        <f>SUMIF(AG641:AG644,"&lt;&gt;NOR",G641:G644)</f>
        <v>0</v>
      </c>
      <c r="H640" s="174"/>
      <c r="I640" s="174">
        <f>SUM(I641:I644)</f>
        <v>0</v>
      </c>
      <c r="J640" s="174"/>
      <c r="K640" s="174">
        <f>SUM(K641:K644)</f>
        <v>0</v>
      </c>
      <c r="L640" s="174"/>
      <c r="M640" s="174">
        <f>SUM(M641:M644)</f>
        <v>0</v>
      </c>
      <c r="N640" s="173"/>
      <c r="O640" s="173">
        <f>SUM(O641:O644)</f>
        <v>0</v>
      </c>
      <c r="P640" s="173"/>
      <c r="Q640" s="173">
        <f>SUM(Q641:Q644)</f>
        <v>0.03</v>
      </c>
      <c r="R640" s="174"/>
      <c r="S640" s="174"/>
      <c r="T640" s="175"/>
      <c r="U640" s="169"/>
      <c r="V640" s="169">
        <f>SUM(V641:V644)</f>
        <v>2.15</v>
      </c>
      <c r="W640" s="169"/>
      <c r="X640" s="169"/>
      <c r="Y640" s="169"/>
      <c r="AG640" t="s">
        <v>289</v>
      </c>
    </row>
    <row r="641" spans="1:60" outlineLevel="1" x14ac:dyDescent="0.2">
      <c r="A641" s="185">
        <v>157</v>
      </c>
      <c r="B641" s="186" t="s">
        <v>3483</v>
      </c>
      <c r="C641" s="198" t="s">
        <v>3484</v>
      </c>
      <c r="D641" s="187" t="s">
        <v>292</v>
      </c>
      <c r="E641" s="188">
        <v>2</v>
      </c>
      <c r="F641" s="189"/>
      <c r="G641" s="190">
        <f>ROUND(E641*F641,2)</f>
        <v>0</v>
      </c>
      <c r="H641" s="189"/>
      <c r="I641" s="190">
        <f>ROUND(E641*H641,2)</f>
        <v>0</v>
      </c>
      <c r="J641" s="189"/>
      <c r="K641" s="190">
        <f>ROUND(E641*J641,2)</f>
        <v>0</v>
      </c>
      <c r="L641" s="190">
        <v>21</v>
      </c>
      <c r="M641" s="190">
        <f>G641*(1+L641/100)</f>
        <v>0</v>
      </c>
      <c r="N641" s="188">
        <v>0</v>
      </c>
      <c r="O641" s="188">
        <f>ROUND(E641*N641,2)</f>
        <v>0</v>
      </c>
      <c r="P641" s="188">
        <v>1.7049999999999999E-2</v>
      </c>
      <c r="Q641" s="188">
        <f>ROUND(E641*P641,2)</f>
        <v>0.03</v>
      </c>
      <c r="R641" s="190" t="s">
        <v>1446</v>
      </c>
      <c r="S641" s="190" t="s">
        <v>294</v>
      </c>
      <c r="T641" s="191" t="s">
        <v>294</v>
      </c>
      <c r="U641" s="159">
        <v>0.41399999999999998</v>
      </c>
      <c r="V641" s="159">
        <f>ROUND(E641*U641,2)</f>
        <v>0.83</v>
      </c>
      <c r="W641" s="159"/>
      <c r="X641" s="159" t="s">
        <v>295</v>
      </c>
      <c r="Y641" s="159" t="s">
        <v>296</v>
      </c>
      <c r="Z641" s="148"/>
      <c r="AA641" s="148"/>
      <c r="AB641" s="148"/>
      <c r="AC641" s="148"/>
      <c r="AD641" s="148"/>
      <c r="AE641" s="148"/>
      <c r="AF641" s="148"/>
      <c r="AG641" s="148" t="s">
        <v>297</v>
      </c>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ht="22.5" outlineLevel="1" x14ac:dyDescent="0.2">
      <c r="A642" s="177">
        <v>158</v>
      </c>
      <c r="B642" s="178" t="s">
        <v>3485</v>
      </c>
      <c r="C642" s="194" t="s">
        <v>3486</v>
      </c>
      <c r="D642" s="179" t="s">
        <v>292</v>
      </c>
      <c r="E642" s="180">
        <v>2</v>
      </c>
      <c r="F642" s="181"/>
      <c r="G642" s="182">
        <f>ROUND(E642*F642,2)</f>
        <v>0</v>
      </c>
      <c r="H642" s="181"/>
      <c r="I642" s="182">
        <f>ROUND(E642*H642,2)</f>
        <v>0</v>
      </c>
      <c r="J642" s="181"/>
      <c r="K642" s="182">
        <f>ROUND(E642*J642,2)</f>
        <v>0</v>
      </c>
      <c r="L642" s="182">
        <v>21</v>
      </c>
      <c r="M642" s="182">
        <f>G642*(1+L642/100)</f>
        <v>0</v>
      </c>
      <c r="N642" s="180">
        <v>1.97E-3</v>
      </c>
      <c r="O642" s="180">
        <f>ROUND(E642*N642,2)</f>
        <v>0</v>
      </c>
      <c r="P642" s="180">
        <v>0</v>
      </c>
      <c r="Q642" s="180">
        <f>ROUND(E642*P642,2)</f>
        <v>0</v>
      </c>
      <c r="R642" s="182" t="s">
        <v>1446</v>
      </c>
      <c r="S642" s="182" t="s">
        <v>294</v>
      </c>
      <c r="T642" s="183" t="s">
        <v>294</v>
      </c>
      <c r="U642" s="159">
        <v>0.66</v>
      </c>
      <c r="V642" s="159">
        <f>ROUND(E642*U642,2)</f>
        <v>1.32</v>
      </c>
      <c r="W642" s="159"/>
      <c r="X642" s="159" t="s">
        <v>295</v>
      </c>
      <c r="Y642" s="159" t="s">
        <v>296</v>
      </c>
      <c r="Z642" s="148"/>
      <c r="AA642" s="148"/>
      <c r="AB642" s="148"/>
      <c r="AC642" s="148"/>
      <c r="AD642" s="148"/>
      <c r="AE642" s="148"/>
      <c r="AF642" s="148"/>
      <c r="AG642" s="148" t="s">
        <v>297</v>
      </c>
      <c r="AH642" s="148"/>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1" x14ac:dyDescent="0.2">
      <c r="A643" s="155">
        <v>159</v>
      </c>
      <c r="B643" s="156" t="s">
        <v>3117</v>
      </c>
      <c r="C643" s="201" t="s">
        <v>3118</v>
      </c>
      <c r="D643" s="157" t="s">
        <v>0</v>
      </c>
      <c r="E643" s="192"/>
      <c r="F643" s="160"/>
      <c r="G643" s="159">
        <f>ROUND(E643*F643,2)</f>
        <v>0</v>
      </c>
      <c r="H643" s="160"/>
      <c r="I643" s="159">
        <f>ROUND(E643*H643,2)</f>
        <v>0</v>
      </c>
      <c r="J643" s="160"/>
      <c r="K643" s="159">
        <f>ROUND(E643*J643,2)</f>
        <v>0</v>
      </c>
      <c r="L643" s="159">
        <v>21</v>
      </c>
      <c r="M643" s="159">
        <f>G643*(1+L643/100)</f>
        <v>0</v>
      </c>
      <c r="N643" s="158">
        <v>0</v>
      </c>
      <c r="O643" s="158">
        <f>ROUND(E643*N643,2)</f>
        <v>0</v>
      </c>
      <c r="P643" s="158">
        <v>0</v>
      </c>
      <c r="Q643" s="158">
        <f>ROUND(E643*P643,2)</f>
        <v>0</v>
      </c>
      <c r="R643" s="159" t="s">
        <v>1446</v>
      </c>
      <c r="S643" s="159" t="s">
        <v>294</v>
      </c>
      <c r="T643" s="159" t="s">
        <v>294</v>
      </c>
      <c r="U643" s="159">
        <v>0</v>
      </c>
      <c r="V643" s="159">
        <f>ROUND(E643*U643,2)</f>
        <v>0</v>
      </c>
      <c r="W643" s="159"/>
      <c r="X643" s="159" t="s">
        <v>1275</v>
      </c>
      <c r="Y643" s="159" t="s">
        <v>296</v>
      </c>
      <c r="Z643" s="148"/>
      <c r="AA643" s="148"/>
      <c r="AB643" s="148"/>
      <c r="AC643" s="148"/>
      <c r="AD643" s="148"/>
      <c r="AE643" s="148"/>
      <c r="AF643" s="148"/>
      <c r="AG643" s="148" t="s">
        <v>1325</v>
      </c>
      <c r="AH643" s="148"/>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2" x14ac:dyDescent="0.2">
      <c r="A644" s="155"/>
      <c r="B644" s="156"/>
      <c r="C644" s="275" t="s">
        <v>2086</v>
      </c>
      <c r="D644" s="276"/>
      <c r="E644" s="276"/>
      <c r="F644" s="276"/>
      <c r="G644" s="276"/>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299</v>
      </c>
      <c r="AH644" s="148"/>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x14ac:dyDescent="0.2">
      <c r="A645" s="170" t="s">
        <v>288</v>
      </c>
      <c r="B645" s="171" t="s">
        <v>208</v>
      </c>
      <c r="C645" s="193" t="s">
        <v>209</v>
      </c>
      <c r="D645" s="172"/>
      <c r="E645" s="173"/>
      <c r="F645" s="174"/>
      <c r="G645" s="174">
        <f>SUMIF(AG646:AG651,"&lt;&gt;NOR",G646:G651)</f>
        <v>0</v>
      </c>
      <c r="H645" s="174"/>
      <c r="I645" s="174">
        <f>SUM(I646:I651)</f>
        <v>0</v>
      </c>
      <c r="J645" s="174"/>
      <c r="K645" s="174">
        <f>SUM(K646:K651)</f>
        <v>0</v>
      </c>
      <c r="L645" s="174"/>
      <c r="M645" s="174">
        <f>SUM(M646:M651)</f>
        <v>0</v>
      </c>
      <c r="N645" s="173"/>
      <c r="O645" s="173">
        <f>SUM(O646:O651)</f>
        <v>0</v>
      </c>
      <c r="P645" s="173"/>
      <c r="Q645" s="173">
        <f>SUM(Q646:Q651)</f>
        <v>0.1</v>
      </c>
      <c r="R645" s="174"/>
      <c r="S645" s="174"/>
      <c r="T645" s="175"/>
      <c r="U645" s="169"/>
      <c r="V645" s="169">
        <f>SUM(V646:V651)</f>
        <v>4.66</v>
      </c>
      <c r="W645" s="169"/>
      <c r="X645" s="169"/>
      <c r="Y645" s="169"/>
      <c r="AG645" t="s">
        <v>289</v>
      </c>
    </row>
    <row r="646" spans="1:60" outlineLevel="1" x14ac:dyDescent="0.2">
      <c r="A646" s="185">
        <v>160</v>
      </c>
      <c r="B646" s="186" t="s">
        <v>1443</v>
      </c>
      <c r="C646" s="198" t="s">
        <v>1444</v>
      </c>
      <c r="D646" s="187" t="s">
        <v>1445</v>
      </c>
      <c r="E646" s="188">
        <v>1</v>
      </c>
      <c r="F646" s="189"/>
      <c r="G646" s="190">
        <f>ROUND(E646*F646,2)</f>
        <v>0</v>
      </c>
      <c r="H646" s="189"/>
      <c r="I646" s="190">
        <f>ROUND(E646*H646,2)</f>
        <v>0</v>
      </c>
      <c r="J646" s="189"/>
      <c r="K646" s="190">
        <f>ROUND(E646*J646,2)</f>
        <v>0</v>
      </c>
      <c r="L646" s="190">
        <v>21</v>
      </c>
      <c r="M646" s="190">
        <f>G646*(1+L646/100)</f>
        <v>0</v>
      </c>
      <c r="N646" s="188">
        <v>0</v>
      </c>
      <c r="O646" s="188">
        <f>ROUND(E646*N646,2)</f>
        <v>0</v>
      </c>
      <c r="P646" s="188">
        <v>1.933E-2</v>
      </c>
      <c r="Q646" s="188">
        <f>ROUND(E646*P646,2)</f>
        <v>0.02</v>
      </c>
      <c r="R646" s="190" t="s">
        <v>1446</v>
      </c>
      <c r="S646" s="190" t="s">
        <v>294</v>
      </c>
      <c r="T646" s="191" t="s">
        <v>294</v>
      </c>
      <c r="U646" s="159">
        <v>0.59</v>
      </c>
      <c r="V646" s="159">
        <f>ROUND(E646*U646,2)</f>
        <v>0.59</v>
      </c>
      <c r="W646" s="159"/>
      <c r="X646" s="159" t="s">
        <v>295</v>
      </c>
      <c r="Y646" s="159" t="s">
        <v>296</v>
      </c>
      <c r="Z646" s="148"/>
      <c r="AA646" s="148"/>
      <c r="AB646" s="148"/>
      <c r="AC646" s="148"/>
      <c r="AD646" s="148"/>
      <c r="AE646" s="148"/>
      <c r="AF646" s="148"/>
      <c r="AG646" s="148" t="s">
        <v>297</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1" x14ac:dyDescent="0.2">
      <c r="A647" s="185">
        <v>161</v>
      </c>
      <c r="B647" s="186" t="s">
        <v>1447</v>
      </c>
      <c r="C647" s="198" t="s">
        <v>1448</v>
      </c>
      <c r="D647" s="187" t="s">
        <v>1445</v>
      </c>
      <c r="E647" s="188">
        <v>1</v>
      </c>
      <c r="F647" s="189"/>
      <c r="G647" s="190">
        <f>ROUND(E647*F647,2)</f>
        <v>0</v>
      </c>
      <c r="H647" s="189"/>
      <c r="I647" s="190">
        <f>ROUND(E647*H647,2)</f>
        <v>0</v>
      </c>
      <c r="J647" s="189"/>
      <c r="K647" s="190">
        <f>ROUND(E647*J647,2)</f>
        <v>0</v>
      </c>
      <c r="L647" s="190">
        <v>21</v>
      </c>
      <c r="M647" s="190">
        <f>G647*(1+L647/100)</f>
        <v>0</v>
      </c>
      <c r="N647" s="188">
        <v>0</v>
      </c>
      <c r="O647" s="188">
        <f>ROUND(E647*N647,2)</f>
        <v>0</v>
      </c>
      <c r="P647" s="188">
        <v>1.9460000000000002E-2</v>
      </c>
      <c r="Q647" s="188">
        <f>ROUND(E647*P647,2)</f>
        <v>0.02</v>
      </c>
      <c r="R647" s="190" t="s">
        <v>1446</v>
      </c>
      <c r="S647" s="190" t="s">
        <v>294</v>
      </c>
      <c r="T647" s="191" t="s">
        <v>294</v>
      </c>
      <c r="U647" s="159">
        <v>0.38200000000000001</v>
      </c>
      <c r="V647" s="159">
        <f>ROUND(E647*U647,2)</f>
        <v>0.38</v>
      </c>
      <c r="W647" s="159"/>
      <c r="X647" s="159" t="s">
        <v>295</v>
      </c>
      <c r="Y647" s="159" t="s">
        <v>296</v>
      </c>
      <c r="Z647" s="148"/>
      <c r="AA647" s="148"/>
      <c r="AB647" s="148"/>
      <c r="AC647" s="148"/>
      <c r="AD647" s="148"/>
      <c r="AE647" s="148"/>
      <c r="AF647" s="148"/>
      <c r="AG647" s="148" t="s">
        <v>297</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1" x14ac:dyDescent="0.2">
      <c r="A648" s="185">
        <v>162</v>
      </c>
      <c r="B648" s="186" t="s">
        <v>1452</v>
      </c>
      <c r="C648" s="198" t="s">
        <v>1453</v>
      </c>
      <c r="D648" s="187" t="s">
        <v>1445</v>
      </c>
      <c r="E648" s="188">
        <v>1</v>
      </c>
      <c r="F648" s="189"/>
      <c r="G648" s="190">
        <f>ROUND(E648*F648,2)</f>
        <v>0</v>
      </c>
      <c r="H648" s="189"/>
      <c r="I648" s="190">
        <f>ROUND(E648*H648,2)</f>
        <v>0</v>
      </c>
      <c r="J648" s="189"/>
      <c r="K648" s="190">
        <f>ROUND(E648*J648,2)</f>
        <v>0</v>
      </c>
      <c r="L648" s="190">
        <v>21</v>
      </c>
      <c r="M648" s="190">
        <f>G648*(1+L648/100)</f>
        <v>0</v>
      </c>
      <c r="N648" s="188">
        <v>0</v>
      </c>
      <c r="O648" s="188">
        <f>ROUND(E648*N648,2)</f>
        <v>0</v>
      </c>
      <c r="P648" s="188">
        <v>1.56E-3</v>
      </c>
      <c r="Q648" s="188">
        <f>ROUND(E648*P648,2)</f>
        <v>0</v>
      </c>
      <c r="R648" s="190" t="s">
        <v>1446</v>
      </c>
      <c r="S648" s="190" t="s">
        <v>294</v>
      </c>
      <c r="T648" s="191" t="s">
        <v>294</v>
      </c>
      <c r="U648" s="159">
        <v>0.217</v>
      </c>
      <c r="V648" s="159">
        <f>ROUND(E648*U648,2)</f>
        <v>0.22</v>
      </c>
      <c r="W648" s="159"/>
      <c r="X648" s="159" t="s">
        <v>295</v>
      </c>
      <c r="Y648" s="159" t="s">
        <v>296</v>
      </c>
      <c r="Z648" s="148"/>
      <c r="AA648" s="148"/>
      <c r="AB648" s="148"/>
      <c r="AC648" s="148"/>
      <c r="AD648" s="148"/>
      <c r="AE648" s="148"/>
      <c r="AF648" s="148"/>
      <c r="AG648" s="148" t="s">
        <v>297</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1" x14ac:dyDescent="0.2">
      <c r="A649" s="177">
        <v>163</v>
      </c>
      <c r="B649" s="178" t="s">
        <v>1459</v>
      </c>
      <c r="C649" s="194" t="s">
        <v>1460</v>
      </c>
      <c r="D649" s="179" t="s">
        <v>292</v>
      </c>
      <c r="E649" s="180">
        <v>2</v>
      </c>
      <c r="F649" s="181"/>
      <c r="G649" s="182">
        <f>ROUND(E649*F649,2)</f>
        <v>0</v>
      </c>
      <c r="H649" s="181"/>
      <c r="I649" s="182">
        <f>ROUND(E649*H649,2)</f>
        <v>0</v>
      </c>
      <c r="J649" s="181"/>
      <c r="K649" s="182">
        <f>ROUND(E649*J649,2)</f>
        <v>0</v>
      </c>
      <c r="L649" s="182">
        <v>21</v>
      </c>
      <c r="M649" s="182">
        <f>G649*(1+L649/100)</f>
        <v>0</v>
      </c>
      <c r="N649" s="180">
        <v>0</v>
      </c>
      <c r="O649" s="180">
        <f>ROUND(E649*N649,2)</f>
        <v>0</v>
      </c>
      <c r="P649" s="180">
        <v>2.8000000000000001E-2</v>
      </c>
      <c r="Q649" s="180">
        <f>ROUND(E649*P649,2)</f>
        <v>0.06</v>
      </c>
      <c r="R649" s="182" t="s">
        <v>1461</v>
      </c>
      <c r="S649" s="182" t="s">
        <v>294</v>
      </c>
      <c r="T649" s="183" t="s">
        <v>294</v>
      </c>
      <c r="U649" s="159">
        <v>1.7355</v>
      </c>
      <c r="V649" s="159">
        <f>ROUND(E649*U649,2)</f>
        <v>3.47</v>
      </c>
      <c r="W649" s="159"/>
      <c r="X649" s="159" t="s">
        <v>295</v>
      </c>
      <c r="Y649" s="159" t="s">
        <v>296</v>
      </c>
      <c r="Z649" s="148"/>
      <c r="AA649" s="148"/>
      <c r="AB649" s="148"/>
      <c r="AC649" s="148"/>
      <c r="AD649" s="148"/>
      <c r="AE649" s="148"/>
      <c r="AF649" s="148"/>
      <c r="AG649" s="148" t="s">
        <v>297</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
      <c r="A650" s="155">
        <v>164</v>
      </c>
      <c r="B650" s="156" t="s">
        <v>3487</v>
      </c>
      <c r="C650" s="201" t="s">
        <v>3488</v>
      </c>
      <c r="D650" s="157" t="s">
        <v>0</v>
      </c>
      <c r="E650" s="192"/>
      <c r="F650" s="160"/>
      <c r="G650" s="159">
        <f>ROUND(E650*F650,2)</f>
        <v>0</v>
      </c>
      <c r="H650" s="160"/>
      <c r="I650" s="159">
        <f>ROUND(E650*H650,2)</f>
        <v>0</v>
      </c>
      <c r="J650" s="160"/>
      <c r="K650" s="159">
        <f>ROUND(E650*J650,2)</f>
        <v>0</v>
      </c>
      <c r="L650" s="159">
        <v>21</v>
      </c>
      <c r="M650" s="159">
        <f>G650*(1+L650/100)</f>
        <v>0</v>
      </c>
      <c r="N650" s="158">
        <v>0</v>
      </c>
      <c r="O650" s="158">
        <f>ROUND(E650*N650,2)</f>
        <v>0</v>
      </c>
      <c r="P650" s="158">
        <v>0</v>
      </c>
      <c r="Q650" s="158">
        <f>ROUND(E650*P650,2)</f>
        <v>0</v>
      </c>
      <c r="R650" s="159" t="s">
        <v>1446</v>
      </c>
      <c r="S650" s="159" t="s">
        <v>294</v>
      </c>
      <c r="T650" s="159" t="s">
        <v>294</v>
      </c>
      <c r="U650" s="159">
        <v>0</v>
      </c>
      <c r="V650" s="159">
        <f>ROUND(E650*U650,2)</f>
        <v>0</v>
      </c>
      <c r="W650" s="159"/>
      <c r="X650" s="159" t="s">
        <v>1275</v>
      </c>
      <c r="Y650" s="159" t="s">
        <v>296</v>
      </c>
      <c r="Z650" s="148"/>
      <c r="AA650" s="148"/>
      <c r="AB650" s="148"/>
      <c r="AC650" s="148"/>
      <c r="AD650" s="148"/>
      <c r="AE650" s="148"/>
      <c r="AF650" s="148"/>
      <c r="AG650" s="148" t="s">
        <v>1325</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275" t="s">
        <v>1458</v>
      </c>
      <c r="D651" s="276"/>
      <c r="E651" s="276"/>
      <c r="F651" s="276"/>
      <c r="G651" s="276"/>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299</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x14ac:dyDescent="0.2">
      <c r="A652" s="170" t="s">
        <v>288</v>
      </c>
      <c r="B652" s="171" t="s">
        <v>221</v>
      </c>
      <c r="C652" s="193" t="s">
        <v>222</v>
      </c>
      <c r="D652" s="172"/>
      <c r="E652" s="173"/>
      <c r="F652" s="174"/>
      <c r="G652" s="174">
        <f>SUMIF(AG653:AG665,"&lt;&gt;NOR",G653:G665)</f>
        <v>0</v>
      </c>
      <c r="H652" s="174"/>
      <c r="I652" s="174">
        <f>SUM(I653:I665)</f>
        <v>0</v>
      </c>
      <c r="J652" s="174"/>
      <c r="K652" s="174">
        <f>SUM(K653:K665)</f>
        <v>0</v>
      </c>
      <c r="L652" s="174"/>
      <c r="M652" s="174">
        <f>SUM(M653:M665)</f>
        <v>0</v>
      </c>
      <c r="N652" s="173"/>
      <c r="O652" s="173">
        <f>SUM(O653:O665)</f>
        <v>0.78</v>
      </c>
      <c r="P652" s="173"/>
      <c r="Q652" s="173">
        <f>SUM(Q653:Q665)</f>
        <v>0</v>
      </c>
      <c r="R652" s="174"/>
      <c r="S652" s="174"/>
      <c r="T652" s="175"/>
      <c r="U652" s="169"/>
      <c r="V652" s="169">
        <f>SUM(V653:V665)</f>
        <v>16.84</v>
      </c>
      <c r="W652" s="169"/>
      <c r="X652" s="169"/>
      <c r="Y652" s="169"/>
      <c r="AG652" t="s">
        <v>289</v>
      </c>
    </row>
    <row r="653" spans="1:60" outlineLevel="1" x14ac:dyDescent="0.2">
      <c r="A653" s="177">
        <v>165</v>
      </c>
      <c r="B653" s="178" t="s">
        <v>3489</v>
      </c>
      <c r="C653" s="194" t="s">
        <v>3490</v>
      </c>
      <c r="D653" s="179" t="s">
        <v>310</v>
      </c>
      <c r="E653" s="180">
        <v>20.55</v>
      </c>
      <c r="F653" s="181"/>
      <c r="G653" s="182">
        <f>ROUND(E653*F653,2)</f>
        <v>0</v>
      </c>
      <c r="H653" s="181"/>
      <c r="I653" s="182">
        <f>ROUND(E653*H653,2)</f>
        <v>0</v>
      </c>
      <c r="J653" s="181"/>
      <c r="K653" s="182">
        <f>ROUND(E653*J653,2)</f>
        <v>0</v>
      </c>
      <c r="L653" s="182">
        <v>21</v>
      </c>
      <c r="M653" s="182">
        <f>G653*(1+L653/100)</f>
        <v>0</v>
      </c>
      <c r="N653" s="180">
        <v>0</v>
      </c>
      <c r="O653" s="180">
        <f>ROUND(E653*N653,2)</f>
        <v>0</v>
      </c>
      <c r="P653" s="180">
        <v>0</v>
      </c>
      <c r="Q653" s="180">
        <f>ROUND(E653*P653,2)</f>
        <v>0</v>
      </c>
      <c r="R653" s="182" t="s">
        <v>1466</v>
      </c>
      <c r="S653" s="182" t="s">
        <v>294</v>
      </c>
      <c r="T653" s="183" t="s">
        <v>294</v>
      </c>
      <c r="U653" s="159">
        <v>0.156</v>
      </c>
      <c r="V653" s="159">
        <f>ROUND(E653*U653,2)</f>
        <v>3.21</v>
      </c>
      <c r="W653" s="159"/>
      <c r="X653" s="159" t="s">
        <v>295</v>
      </c>
      <c r="Y653" s="159" t="s">
        <v>296</v>
      </c>
      <c r="Z653" s="148"/>
      <c r="AA653" s="148"/>
      <c r="AB653" s="148"/>
      <c r="AC653" s="148"/>
      <c r="AD653" s="148"/>
      <c r="AE653" s="148"/>
      <c r="AF653" s="148"/>
      <c r="AG653" s="148" t="s">
        <v>297</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
      <c r="A654" s="155"/>
      <c r="B654" s="156"/>
      <c r="C654" s="195" t="s">
        <v>3491</v>
      </c>
      <c r="D654" s="161"/>
      <c r="E654" s="162">
        <v>20.55</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314</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ht="22.5" outlineLevel="1" x14ac:dyDescent="0.2">
      <c r="A655" s="177">
        <v>166</v>
      </c>
      <c r="B655" s="178" t="s">
        <v>3492</v>
      </c>
      <c r="C655" s="194" t="s">
        <v>3493</v>
      </c>
      <c r="D655" s="179" t="s">
        <v>310</v>
      </c>
      <c r="E655" s="180">
        <v>31.7258</v>
      </c>
      <c r="F655" s="181"/>
      <c r="G655" s="182">
        <f>ROUND(E655*F655,2)</f>
        <v>0</v>
      </c>
      <c r="H655" s="181"/>
      <c r="I655" s="182">
        <f>ROUND(E655*H655,2)</f>
        <v>0</v>
      </c>
      <c r="J655" s="181"/>
      <c r="K655" s="182">
        <f>ROUND(E655*J655,2)</f>
        <v>0</v>
      </c>
      <c r="L655" s="182">
        <v>21</v>
      </c>
      <c r="M655" s="182">
        <f>G655*(1+L655/100)</f>
        <v>0</v>
      </c>
      <c r="N655" s="180">
        <v>1.4019999999999999E-2</v>
      </c>
      <c r="O655" s="180">
        <f>ROUND(E655*N655,2)</f>
        <v>0.44</v>
      </c>
      <c r="P655" s="180">
        <v>0</v>
      </c>
      <c r="Q655" s="180">
        <f>ROUND(E655*P655,2)</f>
        <v>0</v>
      </c>
      <c r="R655" s="182" t="s">
        <v>1466</v>
      </c>
      <c r="S655" s="182" t="s">
        <v>3494</v>
      </c>
      <c r="T655" s="183" t="s">
        <v>3494</v>
      </c>
      <c r="U655" s="159">
        <v>0.29499999999999998</v>
      </c>
      <c r="V655" s="159">
        <f>ROUND(E655*U655,2)</f>
        <v>9.36</v>
      </c>
      <c r="W655" s="159"/>
      <c r="X655" s="159" t="s">
        <v>295</v>
      </c>
      <c r="Y655" s="159" t="s">
        <v>296</v>
      </c>
      <c r="Z655" s="148"/>
      <c r="AA655" s="148"/>
      <c r="AB655" s="148"/>
      <c r="AC655" s="148"/>
      <c r="AD655" s="148"/>
      <c r="AE655" s="148"/>
      <c r="AF655" s="148"/>
      <c r="AG655" s="148" t="s">
        <v>297</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2" x14ac:dyDescent="0.2">
      <c r="A656" s="155"/>
      <c r="B656" s="156"/>
      <c r="C656" s="195" t="s">
        <v>3495</v>
      </c>
      <c r="D656" s="161"/>
      <c r="E656" s="162">
        <v>31.73</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314</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ht="22.5" outlineLevel="1" x14ac:dyDescent="0.2">
      <c r="A657" s="177">
        <v>167</v>
      </c>
      <c r="B657" s="178" t="s">
        <v>3496</v>
      </c>
      <c r="C657" s="194" t="s">
        <v>3497</v>
      </c>
      <c r="D657" s="179" t="s">
        <v>310</v>
      </c>
      <c r="E657" s="180">
        <v>20.55</v>
      </c>
      <c r="F657" s="181"/>
      <c r="G657" s="182">
        <f>ROUND(E657*F657,2)</f>
        <v>0</v>
      </c>
      <c r="H657" s="181"/>
      <c r="I657" s="182">
        <f>ROUND(E657*H657,2)</f>
        <v>0</v>
      </c>
      <c r="J657" s="181"/>
      <c r="K657" s="182">
        <f>ROUND(E657*J657,2)</f>
        <v>0</v>
      </c>
      <c r="L657" s="182">
        <v>21</v>
      </c>
      <c r="M657" s="182">
        <f>G657*(1+L657/100)</f>
        <v>0</v>
      </c>
      <c r="N657" s="180">
        <v>9.8600000000000007E-3</v>
      </c>
      <c r="O657" s="180">
        <f>ROUND(E657*N657,2)</f>
        <v>0.2</v>
      </c>
      <c r="P657" s="180">
        <v>0</v>
      </c>
      <c r="Q657" s="180">
        <f>ROUND(E657*P657,2)</f>
        <v>0</v>
      </c>
      <c r="R657" s="182" t="s">
        <v>3498</v>
      </c>
      <c r="S657" s="182" t="s">
        <v>294</v>
      </c>
      <c r="T657" s="183" t="s">
        <v>294</v>
      </c>
      <c r="U657" s="159">
        <v>0.20791999999999999</v>
      </c>
      <c r="V657" s="159">
        <f>ROUND(E657*U657,2)</f>
        <v>4.2699999999999996</v>
      </c>
      <c r="W657" s="159"/>
      <c r="X657" s="159" t="s">
        <v>295</v>
      </c>
      <c r="Y657" s="159" t="s">
        <v>296</v>
      </c>
      <c r="Z657" s="148"/>
      <c r="AA657" s="148"/>
      <c r="AB657" s="148"/>
      <c r="AC657" s="148"/>
      <c r="AD657" s="148"/>
      <c r="AE657" s="148"/>
      <c r="AF657" s="148"/>
      <c r="AG657" s="148" t="s">
        <v>297</v>
      </c>
      <c r="AH657" s="148"/>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2" x14ac:dyDescent="0.2">
      <c r="A658" s="155"/>
      <c r="B658" s="156"/>
      <c r="C658" s="262" t="s">
        <v>3499</v>
      </c>
      <c r="D658" s="263"/>
      <c r="E658" s="263"/>
      <c r="F658" s="263"/>
      <c r="G658" s="263"/>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299</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2" x14ac:dyDescent="0.2">
      <c r="A659" s="155"/>
      <c r="B659" s="156"/>
      <c r="C659" s="264" t="s">
        <v>3499</v>
      </c>
      <c r="D659" s="265"/>
      <c r="E659" s="265"/>
      <c r="F659" s="265"/>
      <c r="G659" s="265"/>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300</v>
      </c>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2" x14ac:dyDescent="0.2">
      <c r="A660" s="155"/>
      <c r="B660" s="156"/>
      <c r="C660" s="195" t="s">
        <v>3491</v>
      </c>
      <c r="D660" s="161"/>
      <c r="E660" s="162">
        <v>20.55</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314</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1" x14ac:dyDescent="0.2">
      <c r="A661" s="177">
        <v>168</v>
      </c>
      <c r="B661" s="178" t="s">
        <v>3500</v>
      </c>
      <c r="C661" s="194" t="s">
        <v>3501</v>
      </c>
      <c r="D661" s="179" t="s">
        <v>338</v>
      </c>
      <c r="E661" s="180">
        <v>0.24660000000000001</v>
      </c>
      <c r="F661" s="181"/>
      <c r="G661" s="182">
        <f>ROUND(E661*F661,2)</f>
        <v>0</v>
      </c>
      <c r="H661" s="181"/>
      <c r="I661" s="182">
        <f>ROUND(E661*H661,2)</f>
        <v>0</v>
      </c>
      <c r="J661" s="181"/>
      <c r="K661" s="182">
        <f>ROUND(E661*J661,2)</f>
        <v>0</v>
      </c>
      <c r="L661" s="182">
        <v>21</v>
      </c>
      <c r="M661" s="182">
        <f>G661*(1+L661/100)</f>
        <v>0</v>
      </c>
      <c r="N661" s="180">
        <v>0.55000000000000004</v>
      </c>
      <c r="O661" s="180">
        <f>ROUND(E661*N661,2)</f>
        <v>0.14000000000000001</v>
      </c>
      <c r="P661" s="180">
        <v>0</v>
      </c>
      <c r="Q661" s="180">
        <f>ROUND(E661*P661,2)</f>
        <v>0</v>
      </c>
      <c r="R661" s="182" t="s">
        <v>621</v>
      </c>
      <c r="S661" s="182" t="s">
        <v>1895</v>
      </c>
      <c r="T661" s="183" t="s">
        <v>1895</v>
      </c>
      <c r="U661" s="159">
        <v>0</v>
      </c>
      <c r="V661" s="159">
        <f>ROUND(E661*U661,2)</f>
        <v>0</v>
      </c>
      <c r="W661" s="159"/>
      <c r="X661" s="159" t="s">
        <v>622</v>
      </c>
      <c r="Y661" s="159" t="s">
        <v>296</v>
      </c>
      <c r="Z661" s="148"/>
      <c r="AA661" s="148"/>
      <c r="AB661" s="148"/>
      <c r="AC661" s="148"/>
      <c r="AD661" s="148"/>
      <c r="AE661" s="148"/>
      <c r="AF661" s="148"/>
      <c r="AG661" s="148" t="s">
        <v>623</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2" x14ac:dyDescent="0.2">
      <c r="A662" s="155"/>
      <c r="B662" s="156"/>
      <c r="C662" s="195" t="s">
        <v>3502</v>
      </c>
      <c r="D662" s="161"/>
      <c r="E662" s="162">
        <v>0.2</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314</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
      <c r="A663" s="155"/>
      <c r="B663" s="156"/>
      <c r="C663" s="197" t="s">
        <v>3503</v>
      </c>
      <c r="D663" s="165"/>
      <c r="E663" s="166">
        <v>0.05</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314</v>
      </c>
      <c r="AH663" s="148">
        <v>4</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1" x14ac:dyDescent="0.2">
      <c r="A664" s="155">
        <v>169</v>
      </c>
      <c r="B664" s="156" t="s">
        <v>1493</v>
      </c>
      <c r="C664" s="201" t="s">
        <v>1494</v>
      </c>
      <c r="D664" s="157" t="s">
        <v>0</v>
      </c>
      <c r="E664" s="192"/>
      <c r="F664" s="160"/>
      <c r="G664" s="159">
        <f>ROUND(E664*F664,2)</f>
        <v>0</v>
      </c>
      <c r="H664" s="160"/>
      <c r="I664" s="159">
        <f>ROUND(E664*H664,2)</f>
        <v>0</v>
      </c>
      <c r="J664" s="160"/>
      <c r="K664" s="159">
        <f>ROUND(E664*J664,2)</f>
        <v>0</v>
      </c>
      <c r="L664" s="159">
        <v>21</v>
      </c>
      <c r="M664" s="159">
        <f>G664*(1+L664/100)</f>
        <v>0</v>
      </c>
      <c r="N664" s="158">
        <v>0</v>
      </c>
      <c r="O664" s="158">
        <f>ROUND(E664*N664,2)</f>
        <v>0</v>
      </c>
      <c r="P664" s="158">
        <v>0</v>
      </c>
      <c r="Q664" s="158">
        <f>ROUND(E664*P664,2)</f>
        <v>0</v>
      </c>
      <c r="R664" s="159" t="s">
        <v>1466</v>
      </c>
      <c r="S664" s="159" t="s">
        <v>294</v>
      </c>
      <c r="T664" s="159" t="s">
        <v>294</v>
      </c>
      <c r="U664" s="159">
        <v>0</v>
      </c>
      <c r="V664" s="159">
        <f>ROUND(E664*U664,2)</f>
        <v>0</v>
      </c>
      <c r="W664" s="159"/>
      <c r="X664" s="159" t="s">
        <v>1275</v>
      </c>
      <c r="Y664" s="159" t="s">
        <v>296</v>
      </c>
      <c r="Z664" s="148"/>
      <c r="AA664" s="148"/>
      <c r="AB664" s="148"/>
      <c r="AC664" s="148"/>
      <c r="AD664" s="148"/>
      <c r="AE664" s="148"/>
      <c r="AF664" s="148"/>
      <c r="AG664" s="148" t="s">
        <v>1325</v>
      </c>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2" x14ac:dyDescent="0.2">
      <c r="A665" s="155"/>
      <c r="B665" s="156"/>
      <c r="C665" s="275" t="s">
        <v>1363</v>
      </c>
      <c r="D665" s="276"/>
      <c r="E665" s="276"/>
      <c r="F665" s="276"/>
      <c r="G665" s="276"/>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299</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x14ac:dyDescent="0.2">
      <c r="A666" s="170" t="s">
        <v>288</v>
      </c>
      <c r="B666" s="171" t="s">
        <v>223</v>
      </c>
      <c r="C666" s="193" t="s">
        <v>224</v>
      </c>
      <c r="D666" s="172"/>
      <c r="E666" s="173"/>
      <c r="F666" s="174"/>
      <c r="G666" s="174">
        <f>SUMIF(AG667:AG696,"&lt;&gt;NOR",G667:G696)</f>
        <v>0</v>
      </c>
      <c r="H666" s="174"/>
      <c r="I666" s="174">
        <f>SUM(I667:I696)</f>
        <v>0</v>
      </c>
      <c r="J666" s="174"/>
      <c r="K666" s="174">
        <f>SUM(K667:K696)</f>
        <v>0</v>
      </c>
      <c r="L666" s="174"/>
      <c r="M666" s="174">
        <f>SUM(M667:M696)</f>
        <v>0</v>
      </c>
      <c r="N666" s="173"/>
      <c r="O666" s="173">
        <f>SUM(O667:O696)</f>
        <v>0.18000000000000002</v>
      </c>
      <c r="P666" s="173"/>
      <c r="Q666" s="173">
        <f>SUM(Q667:Q696)</f>
        <v>0.17</v>
      </c>
      <c r="R666" s="174"/>
      <c r="S666" s="174"/>
      <c r="T666" s="175"/>
      <c r="U666" s="169"/>
      <c r="V666" s="169">
        <f>SUM(V667:V696)</f>
        <v>36.21</v>
      </c>
      <c r="W666" s="169"/>
      <c r="X666" s="169"/>
      <c r="Y666" s="169"/>
      <c r="AG666" t="s">
        <v>289</v>
      </c>
    </row>
    <row r="667" spans="1:60" ht="22.5" outlineLevel="1" x14ac:dyDescent="0.2">
      <c r="A667" s="177">
        <v>170</v>
      </c>
      <c r="B667" s="178" t="s">
        <v>3504</v>
      </c>
      <c r="C667" s="194" t="s">
        <v>3505</v>
      </c>
      <c r="D667" s="179" t="s">
        <v>331</v>
      </c>
      <c r="E667" s="180">
        <v>3</v>
      </c>
      <c r="F667" s="181"/>
      <c r="G667" s="182">
        <f>ROUND(E667*F667,2)</f>
        <v>0</v>
      </c>
      <c r="H667" s="181"/>
      <c r="I667" s="182">
        <f>ROUND(E667*H667,2)</f>
        <v>0</v>
      </c>
      <c r="J667" s="181"/>
      <c r="K667" s="182">
        <f>ROUND(E667*J667,2)</f>
        <v>0</v>
      </c>
      <c r="L667" s="182">
        <v>21</v>
      </c>
      <c r="M667" s="182">
        <f>G667*(1+L667/100)</f>
        <v>0</v>
      </c>
      <c r="N667" s="180">
        <v>3.1700000000000001E-3</v>
      </c>
      <c r="O667" s="180">
        <f>ROUND(E667*N667,2)</f>
        <v>0.01</v>
      </c>
      <c r="P667" s="180">
        <v>0</v>
      </c>
      <c r="Q667" s="180">
        <f>ROUND(E667*P667,2)</f>
        <v>0</v>
      </c>
      <c r="R667" s="182" t="s">
        <v>1500</v>
      </c>
      <c r="S667" s="182" t="s">
        <v>294</v>
      </c>
      <c r="T667" s="183" t="s">
        <v>294</v>
      </c>
      <c r="U667" s="159">
        <v>0.219</v>
      </c>
      <c r="V667" s="159">
        <f>ROUND(E667*U667,2)</f>
        <v>0.66</v>
      </c>
      <c r="W667" s="159"/>
      <c r="X667" s="159" t="s">
        <v>295</v>
      </c>
      <c r="Y667" s="159" t="s">
        <v>296</v>
      </c>
      <c r="Z667" s="148"/>
      <c r="AA667" s="148"/>
      <c r="AB667" s="148"/>
      <c r="AC667" s="148"/>
      <c r="AD667" s="148"/>
      <c r="AE667" s="148"/>
      <c r="AF667" s="148"/>
      <c r="AG667" s="148" t="s">
        <v>297</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2" x14ac:dyDescent="0.2">
      <c r="A668" s="155"/>
      <c r="B668" s="156"/>
      <c r="C668" s="195" t="s">
        <v>3506</v>
      </c>
      <c r="D668" s="161"/>
      <c r="E668" s="162">
        <v>3</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314</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ht="22.5" outlineLevel="1" x14ac:dyDescent="0.2">
      <c r="A669" s="177">
        <v>171</v>
      </c>
      <c r="B669" s="178" t="s">
        <v>3507</v>
      </c>
      <c r="C669" s="194" t="s">
        <v>3508</v>
      </c>
      <c r="D669" s="179" t="s">
        <v>331</v>
      </c>
      <c r="E669" s="180">
        <v>13.7</v>
      </c>
      <c r="F669" s="181"/>
      <c r="G669" s="182">
        <f>ROUND(E669*F669,2)</f>
        <v>0</v>
      </c>
      <c r="H669" s="181"/>
      <c r="I669" s="182">
        <f>ROUND(E669*H669,2)</f>
        <v>0</v>
      </c>
      <c r="J669" s="181"/>
      <c r="K669" s="182">
        <f>ROUND(E669*J669,2)</f>
        <v>0</v>
      </c>
      <c r="L669" s="182">
        <v>21</v>
      </c>
      <c r="M669" s="182">
        <f>G669*(1+L669/100)</f>
        <v>0</v>
      </c>
      <c r="N669" s="180">
        <v>1.8400000000000001E-3</v>
      </c>
      <c r="O669" s="180">
        <f>ROUND(E669*N669,2)</f>
        <v>0.03</v>
      </c>
      <c r="P669" s="180">
        <v>0</v>
      </c>
      <c r="Q669" s="180">
        <f>ROUND(E669*P669,2)</f>
        <v>0</v>
      </c>
      <c r="R669" s="182" t="s">
        <v>1500</v>
      </c>
      <c r="S669" s="182" t="s">
        <v>294</v>
      </c>
      <c r="T669" s="183" t="s">
        <v>294</v>
      </c>
      <c r="U669" s="159">
        <v>0.26400000000000001</v>
      </c>
      <c r="V669" s="159">
        <f>ROUND(E669*U669,2)</f>
        <v>3.62</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
      <c r="A670" s="155"/>
      <c r="B670" s="156"/>
      <c r="C670" s="262" t="s">
        <v>3509</v>
      </c>
      <c r="D670" s="263"/>
      <c r="E670" s="263"/>
      <c r="F670" s="263"/>
      <c r="G670" s="263"/>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299</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2" x14ac:dyDescent="0.2">
      <c r="A671" s="155"/>
      <c r="B671" s="156"/>
      <c r="C671" s="264" t="s">
        <v>3509</v>
      </c>
      <c r="D671" s="265"/>
      <c r="E671" s="265"/>
      <c r="F671" s="265"/>
      <c r="G671" s="265"/>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
      <c r="A672" s="155"/>
      <c r="B672" s="156"/>
      <c r="C672" s="195" t="s">
        <v>3510</v>
      </c>
      <c r="D672" s="161"/>
      <c r="E672" s="162">
        <v>13.7</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ht="22.5" outlineLevel="1" x14ac:dyDescent="0.2">
      <c r="A673" s="185">
        <v>172</v>
      </c>
      <c r="B673" s="186" t="s">
        <v>3511</v>
      </c>
      <c r="C673" s="198" t="s">
        <v>3512</v>
      </c>
      <c r="D673" s="187" t="s">
        <v>292</v>
      </c>
      <c r="E673" s="188">
        <v>2</v>
      </c>
      <c r="F673" s="189"/>
      <c r="G673" s="190">
        <f>ROUND(E673*F673,2)</f>
        <v>0</v>
      </c>
      <c r="H673" s="189"/>
      <c r="I673" s="190">
        <f>ROUND(E673*H673,2)</f>
        <v>0</v>
      </c>
      <c r="J673" s="189"/>
      <c r="K673" s="190">
        <f>ROUND(E673*J673,2)</f>
        <v>0</v>
      </c>
      <c r="L673" s="190">
        <v>21</v>
      </c>
      <c r="M673" s="190">
        <f>G673*(1+L673/100)</f>
        <v>0</v>
      </c>
      <c r="N673" s="188">
        <v>4.0000000000000002E-4</v>
      </c>
      <c r="O673" s="188">
        <f>ROUND(E673*N673,2)</f>
        <v>0</v>
      </c>
      <c r="P673" s="188">
        <v>0</v>
      </c>
      <c r="Q673" s="188">
        <f>ROUND(E673*P673,2)</f>
        <v>0</v>
      </c>
      <c r="R673" s="190" t="s">
        <v>1500</v>
      </c>
      <c r="S673" s="190" t="s">
        <v>294</v>
      </c>
      <c r="T673" s="191" t="s">
        <v>294</v>
      </c>
      <c r="U673" s="159">
        <v>0.41</v>
      </c>
      <c r="V673" s="159">
        <f>ROUND(E673*U673,2)</f>
        <v>0.82</v>
      </c>
      <c r="W673" s="159"/>
      <c r="X673" s="159" t="s">
        <v>295</v>
      </c>
      <c r="Y673" s="159" t="s">
        <v>296</v>
      </c>
      <c r="Z673" s="148"/>
      <c r="AA673" s="148"/>
      <c r="AB673" s="148"/>
      <c r="AC673" s="148"/>
      <c r="AD673" s="148"/>
      <c r="AE673" s="148"/>
      <c r="AF673" s="148"/>
      <c r="AG673" s="148" t="s">
        <v>297</v>
      </c>
      <c r="AH673" s="148"/>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1" x14ac:dyDescent="0.2">
      <c r="A674" s="177">
        <v>173</v>
      </c>
      <c r="B674" s="178" t="s">
        <v>1505</v>
      </c>
      <c r="C674" s="194" t="s">
        <v>1506</v>
      </c>
      <c r="D674" s="179" t="s">
        <v>331</v>
      </c>
      <c r="E674" s="180">
        <v>67</v>
      </c>
      <c r="F674" s="181"/>
      <c r="G674" s="182">
        <f>ROUND(E674*F674,2)</f>
        <v>0</v>
      </c>
      <c r="H674" s="181"/>
      <c r="I674" s="182">
        <f>ROUND(E674*H674,2)</f>
        <v>0</v>
      </c>
      <c r="J674" s="181"/>
      <c r="K674" s="182">
        <f>ROUND(E674*J674,2)</f>
        <v>0</v>
      </c>
      <c r="L674" s="182">
        <v>21</v>
      </c>
      <c r="M674" s="182">
        <f>G674*(1+L674/100)</f>
        <v>0</v>
      </c>
      <c r="N674" s="180">
        <v>1.0300000000000001E-3</v>
      </c>
      <c r="O674" s="180">
        <f>ROUND(E674*N674,2)</f>
        <v>7.0000000000000007E-2</v>
      </c>
      <c r="P674" s="180">
        <v>0</v>
      </c>
      <c r="Q674" s="180">
        <f>ROUND(E674*P674,2)</f>
        <v>0</v>
      </c>
      <c r="R674" s="182" t="s">
        <v>1500</v>
      </c>
      <c r="S674" s="182" t="s">
        <v>294</v>
      </c>
      <c r="T674" s="183" t="s">
        <v>294</v>
      </c>
      <c r="U674" s="159">
        <v>0.24</v>
      </c>
      <c r="V674" s="159">
        <f>ROUND(E674*U674,2)</f>
        <v>16.079999999999998</v>
      </c>
      <c r="W674" s="159"/>
      <c r="X674" s="159" t="s">
        <v>295</v>
      </c>
      <c r="Y674" s="159" t="s">
        <v>296</v>
      </c>
      <c r="Z674" s="148"/>
      <c r="AA674" s="148"/>
      <c r="AB674" s="148"/>
      <c r="AC674" s="148"/>
      <c r="AD674" s="148"/>
      <c r="AE674" s="148"/>
      <c r="AF674" s="148"/>
      <c r="AG674" s="148" t="s">
        <v>297</v>
      </c>
      <c r="AH674" s="148"/>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2" x14ac:dyDescent="0.2">
      <c r="A675" s="155"/>
      <c r="B675" s="156"/>
      <c r="C675" s="195" t="s">
        <v>3513</v>
      </c>
      <c r="D675" s="161"/>
      <c r="E675" s="162">
        <v>67</v>
      </c>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314</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ht="22.5" outlineLevel="1" x14ac:dyDescent="0.2">
      <c r="A676" s="177">
        <v>174</v>
      </c>
      <c r="B676" s="178" t="s">
        <v>3514</v>
      </c>
      <c r="C676" s="194" t="s">
        <v>3515</v>
      </c>
      <c r="D676" s="179" t="s">
        <v>331</v>
      </c>
      <c r="E676" s="180">
        <v>19.5</v>
      </c>
      <c r="F676" s="181"/>
      <c r="G676" s="182">
        <f>ROUND(E676*F676,2)</f>
        <v>0</v>
      </c>
      <c r="H676" s="181"/>
      <c r="I676" s="182">
        <f>ROUND(E676*H676,2)</f>
        <v>0</v>
      </c>
      <c r="J676" s="181"/>
      <c r="K676" s="182">
        <f>ROUND(E676*J676,2)</f>
        <v>0</v>
      </c>
      <c r="L676" s="182">
        <v>21</v>
      </c>
      <c r="M676" s="182">
        <f>G676*(1+L676/100)</f>
        <v>0</v>
      </c>
      <c r="N676" s="180">
        <v>2.96E-3</v>
      </c>
      <c r="O676" s="180">
        <f>ROUND(E676*N676,2)</f>
        <v>0.06</v>
      </c>
      <c r="P676" s="180">
        <v>0</v>
      </c>
      <c r="Q676" s="180">
        <f>ROUND(E676*P676,2)</f>
        <v>0</v>
      </c>
      <c r="R676" s="182" t="s">
        <v>1500</v>
      </c>
      <c r="S676" s="182" t="s">
        <v>294</v>
      </c>
      <c r="T676" s="183" t="s">
        <v>294</v>
      </c>
      <c r="U676" s="159">
        <v>0.36799999999999999</v>
      </c>
      <c r="V676" s="159">
        <f>ROUND(E676*U676,2)</f>
        <v>7.18</v>
      </c>
      <c r="W676" s="159"/>
      <c r="X676" s="159" t="s">
        <v>295</v>
      </c>
      <c r="Y676" s="159" t="s">
        <v>296</v>
      </c>
      <c r="Z676" s="148"/>
      <c r="AA676" s="148"/>
      <c r="AB676" s="148"/>
      <c r="AC676" s="148"/>
      <c r="AD676" s="148"/>
      <c r="AE676" s="148"/>
      <c r="AF676" s="148"/>
      <c r="AG676" s="148" t="s">
        <v>297</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2" x14ac:dyDescent="0.2">
      <c r="A677" s="155"/>
      <c r="B677" s="156"/>
      <c r="C677" s="262" t="s">
        <v>1512</v>
      </c>
      <c r="D677" s="263"/>
      <c r="E677" s="263"/>
      <c r="F677" s="263"/>
      <c r="G677" s="263"/>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299</v>
      </c>
      <c r="AH677" s="148"/>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2" x14ac:dyDescent="0.2">
      <c r="A678" s="155"/>
      <c r="B678" s="156"/>
      <c r="C678" s="264" t="s">
        <v>1512</v>
      </c>
      <c r="D678" s="265"/>
      <c r="E678" s="265"/>
      <c r="F678" s="265"/>
      <c r="G678" s="265"/>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300</v>
      </c>
      <c r="AH678" s="148"/>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2" x14ac:dyDescent="0.2">
      <c r="A679" s="155"/>
      <c r="B679" s="156"/>
      <c r="C679" s="195" t="s">
        <v>3516</v>
      </c>
      <c r="D679" s="161"/>
      <c r="E679" s="162"/>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314</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5" t="s">
        <v>3517</v>
      </c>
      <c r="D680" s="161"/>
      <c r="E680" s="162">
        <v>6</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314</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5" t="s">
        <v>3518</v>
      </c>
      <c r="D681" s="161"/>
      <c r="E681" s="162">
        <v>2</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314</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5" t="s">
        <v>3519</v>
      </c>
      <c r="D682" s="161"/>
      <c r="E682" s="162">
        <v>3.4</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314</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5" t="s">
        <v>3520</v>
      </c>
      <c r="D683" s="161"/>
      <c r="E683" s="162">
        <v>4.5999999999999996</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314</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
      <c r="A684" s="155"/>
      <c r="B684" s="156"/>
      <c r="C684" s="195" t="s">
        <v>3521</v>
      </c>
      <c r="D684" s="161"/>
      <c r="E684" s="162">
        <v>2</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314</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
      <c r="A685" s="155"/>
      <c r="B685" s="156"/>
      <c r="C685" s="195" t="s">
        <v>3522</v>
      </c>
      <c r="D685" s="161"/>
      <c r="E685" s="162">
        <v>1.5</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314</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ht="33.75" outlineLevel="1" x14ac:dyDescent="0.2">
      <c r="A686" s="185">
        <v>175</v>
      </c>
      <c r="B686" s="186" t="s">
        <v>1518</v>
      </c>
      <c r="C686" s="198" t="s">
        <v>1519</v>
      </c>
      <c r="D686" s="187" t="s">
        <v>292</v>
      </c>
      <c r="E686" s="188">
        <v>3</v>
      </c>
      <c r="F686" s="189"/>
      <c r="G686" s="190">
        <f>ROUND(E686*F686,2)</f>
        <v>0</v>
      </c>
      <c r="H686" s="189"/>
      <c r="I686" s="190">
        <f>ROUND(E686*H686,2)</f>
        <v>0</v>
      </c>
      <c r="J686" s="189"/>
      <c r="K686" s="190">
        <f>ROUND(E686*J686,2)</f>
        <v>0</v>
      </c>
      <c r="L686" s="190">
        <v>21</v>
      </c>
      <c r="M686" s="190">
        <f>G686*(1+L686/100)</f>
        <v>0</v>
      </c>
      <c r="N686" s="188">
        <v>0</v>
      </c>
      <c r="O686" s="188">
        <f>ROUND(E686*N686,2)</f>
        <v>0</v>
      </c>
      <c r="P686" s="188">
        <v>6.4000000000000005E-4</v>
      </c>
      <c r="Q686" s="188">
        <f>ROUND(E686*P686,2)</f>
        <v>0</v>
      </c>
      <c r="R686" s="190" t="s">
        <v>1500</v>
      </c>
      <c r="S686" s="190" t="s">
        <v>294</v>
      </c>
      <c r="T686" s="191" t="s">
        <v>294</v>
      </c>
      <c r="U686" s="159">
        <v>6.9000000000000006E-2</v>
      </c>
      <c r="V686" s="159">
        <f>ROUND(E686*U686,2)</f>
        <v>0.21</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ht="33.75" outlineLevel="1" x14ac:dyDescent="0.2">
      <c r="A687" s="185">
        <v>176</v>
      </c>
      <c r="B687" s="186" t="s">
        <v>1520</v>
      </c>
      <c r="C687" s="198" t="s">
        <v>1521</v>
      </c>
      <c r="D687" s="187" t="s">
        <v>292</v>
      </c>
      <c r="E687" s="188">
        <v>2</v>
      </c>
      <c r="F687" s="189"/>
      <c r="G687" s="190">
        <f>ROUND(E687*F687,2)</f>
        <v>0</v>
      </c>
      <c r="H687" s="189"/>
      <c r="I687" s="190">
        <f>ROUND(E687*H687,2)</f>
        <v>0</v>
      </c>
      <c r="J687" s="189"/>
      <c r="K687" s="190">
        <f>ROUND(E687*J687,2)</f>
        <v>0</v>
      </c>
      <c r="L687" s="190">
        <v>21</v>
      </c>
      <c r="M687" s="190">
        <f>G687*(1+L687/100)</f>
        <v>0</v>
      </c>
      <c r="N687" s="188">
        <v>0</v>
      </c>
      <c r="O687" s="188">
        <f>ROUND(E687*N687,2)</f>
        <v>0</v>
      </c>
      <c r="P687" s="188">
        <v>8.0999999999999996E-4</v>
      </c>
      <c r="Q687" s="188">
        <f>ROUND(E687*P687,2)</f>
        <v>0</v>
      </c>
      <c r="R687" s="190" t="s">
        <v>1500</v>
      </c>
      <c r="S687" s="190" t="s">
        <v>294</v>
      </c>
      <c r="T687" s="191" t="s">
        <v>294</v>
      </c>
      <c r="U687" s="159">
        <v>8.0500000000000002E-2</v>
      </c>
      <c r="V687" s="159">
        <f>ROUND(E687*U687,2)</f>
        <v>0.16</v>
      </c>
      <c r="W687" s="159"/>
      <c r="X687" s="159" t="s">
        <v>295</v>
      </c>
      <c r="Y687" s="159" t="s">
        <v>296</v>
      </c>
      <c r="Z687" s="148"/>
      <c r="AA687" s="148"/>
      <c r="AB687" s="148"/>
      <c r="AC687" s="148"/>
      <c r="AD687" s="148"/>
      <c r="AE687" s="148"/>
      <c r="AF687" s="148"/>
      <c r="AG687" s="148" t="s">
        <v>297</v>
      </c>
      <c r="AH687" s="148"/>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1" x14ac:dyDescent="0.2">
      <c r="A688" s="177">
        <v>177</v>
      </c>
      <c r="B688" s="178" t="s">
        <v>3523</v>
      </c>
      <c r="C688" s="194" t="s">
        <v>3524</v>
      </c>
      <c r="D688" s="179" t="s">
        <v>331</v>
      </c>
      <c r="E688" s="180">
        <v>7.9</v>
      </c>
      <c r="F688" s="181"/>
      <c r="G688" s="182">
        <f>ROUND(E688*F688,2)</f>
        <v>0</v>
      </c>
      <c r="H688" s="181"/>
      <c r="I688" s="182">
        <f>ROUND(E688*H688,2)</f>
        <v>0</v>
      </c>
      <c r="J688" s="181"/>
      <c r="K688" s="182">
        <f>ROUND(E688*J688,2)</f>
        <v>0</v>
      </c>
      <c r="L688" s="182">
        <v>21</v>
      </c>
      <c r="M688" s="182">
        <f>G688*(1+L688/100)</f>
        <v>0</v>
      </c>
      <c r="N688" s="180">
        <v>0</v>
      </c>
      <c r="O688" s="180">
        <f>ROUND(E688*N688,2)</f>
        <v>0</v>
      </c>
      <c r="P688" s="180">
        <v>2.8600000000000001E-3</v>
      </c>
      <c r="Q688" s="180">
        <f>ROUND(E688*P688,2)</f>
        <v>0.02</v>
      </c>
      <c r="R688" s="182" t="s">
        <v>1500</v>
      </c>
      <c r="S688" s="182" t="s">
        <v>294</v>
      </c>
      <c r="T688" s="183" t="s">
        <v>294</v>
      </c>
      <c r="U688" s="159">
        <v>5.7500000000000002E-2</v>
      </c>
      <c r="V688" s="159">
        <f>ROUND(E688*U688,2)</f>
        <v>0.45</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2" x14ac:dyDescent="0.2">
      <c r="A689" s="155"/>
      <c r="B689" s="156"/>
      <c r="C689" s="195" t="s">
        <v>3525</v>
      </c>
      <c r="D689" s="161"/>
      <c r="E689" s="162">
        <v>7.9</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314</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1" x14ac:dyDescent="0.2">
      <c r="A690" s="185">
        <v>178</v>
      </c>
      <c r="B690" s="186" t="s">
        <v>3526</v>
      </c>
      <c r="C690" s="198" t="s">
        <v>3527</v>
      </c>
      <c r="D690" s="187" t="s">
        <v>292</v>
      </c>
      <c r="E690" s="188">
        <v>1</v>
      </c>
      <c r="F690" s="189"/>
      <c r="G690" s="190">
        <f>ROUND(E690*F690,2)</f>
        <v>0</v>
      </c>
      <c r="H690" s="189"/>
      <c r="I690" s="190">
        <f>ROUND(E690*H690,2)</f>
        <v>0</v>
      </c>
      <c r="J690" s="189"/>
      <c r="K690" s="190">
        <f>ROUND(E690*J690,2)</f>
        <v>0</v>
      </c>
      <c r="L690" s="190">
        <v>21</v>
      </c>
      <c r="M690" s="190">
        <f>G690*(1+L690/100)</f>
        <v>0</v>
      </c>
      <c r="N690" s="188">
        <v>0</v>
      </c>
      <c r="O690" s="188">
        <f>ROUND(E690*N690,2)</f>
        <v>0</v>
      </c>
      <c r="P690" s="188">
        <v>1.15E-3</v>
      </c>
      <c r="Q690" s="188">
        <f>ROUND(E690*P690,2)</f>
        <v>0</v>
      </c>
      <c r="R690" s="190" t="s">
        <v>1500</v>
      </c>
      <c r="S690" s="190" t="s">
        <v>294</v>
      </c>
      <c r="T690" s="191" t="s">
        <v>294</v>
      </c>
      <c r="U690" s="159">
        <v>9.1999999999999998E-2</v>
      </c>
      <c r="V690" s="159">
        <f>ROUND(E690*U690,2)</f>
        <v>0.09</v>
      </c>
      <c r="W690" s="159"/>
      <c r="X690" s="159" t="s">
        <v>295</v>
      </c>
      <c r="Y690" s="159" t="s">
        <v>296</v>
      </c>
      <c r="Z690" s="148"/>
      <c r="AA690" s="148"/>
      <c r="AB690" s="148"/>
      <c r="AC690" s="148"/>
      <c r="AD690" s="148"/>
      <c r="AE690" s="148"/>
      <c r="AF690" s="148"/>
      <c r="AG690" s="148" t="s">
        <v>297</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1" x14ac:dyDescent="0.2">
      <c r="A691" s="177">
        <v>179</v>
      </c>
      <c r="B691" s="178" t="s">
        <v>1532</v>
      </c>
      <c r="C691" s="194" t="s">
        <v>1533</v>
      </c>
      <c r="D691" s="179" t="s">
        <v>331</v>
      </c>
      <c r="E691" s="180">
        <v>59.62</v>
      </c>
      <c r="F691" s="181"/>
      <c r="G691" s="182">
        <f>ROUND(E691*F691,2)</f>
        <v>0</v>
      </c>
      <c r="H691" s="181"/>
      <c r="I691" s="182">
        <f>ROUND(E691*H691,2)</f>
        <v>0</v>
      </c>
      <c r="J691" s="181"/>
      <c r="K691" s="182">
        <f>ROUND(E691*J691,2)</f>
        <v>0</v>
      </c>
      <c r="L691" s="182">
        <v>21</v>
      </c>
      <c r="M691" s="182">
        <f>G691*(1+L691/100)</f>
        <v>0</v>
      </c>
      <c r="N691" s="180">
        <v>0</v>
      </c>
      <c r="O691" s="180">
        <f>ROUND(E691*N691,2)</f>
        <v>0</v>
      </c>
      <c r="P691" s="180">
        <v>2.3E-3</v>
      </c>
      <c r="Q691" s="180">
        <f>ROUND(E691*P691,2)</f>
        <v>0.14000000000000001</v>
      </c>
      <c r="R691" s="182" t="s">
        <v>1500</v>
      </c>
      <c r="S691" s="182" t="s">
        <v>294</v>
      </c>
      <c r="T691" s="183" t="s">
        <v>294</v>
      </c>
      <c r="U691" s="159">
        <v>0.10349999999999999</v>
      </c>
      <c r="V691" s="159">
        <f>ROUND(E691*U691,2)</f>
        <v>6.17</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2" x14ac:dyDescent="0.2">
      <c r="A692" s="155"/>
      <c r="B692" s="156"/>
      <c r="C692" s="195" t="s">
        <v>3528</v>
      </c>
      <c r="D692" s="161"/>
      <c r="E692" s="162">
        <v>59.62</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314</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1" x14ac:dyDescent="0.2">
      <c r="A693" s="185">
        <v>180</v>
      </c>
      <c r="B693" s="186" t="s">
        <v>3529</v>
      </c>
      <c r="C693" s="198" t="s">
        <v>3530</v>
      </c>
      <c r="D693" s="187" t="s">
        <v>331</v>
      </c>
      <c r="E693" s="188">
        <v>3.5</v>
      </c>
      <c r="F693" s="189"/>
      <c r="G693" s="190">
        <f>ROUND(E693*F693,2)</f>
        <v>0</v>
      </c>
      <c r="H693" s="189"/>
      <c r="I693" s="190">
        <f>ROUND(E693*H693,2)</f>
        <v>0</v>
      </c>
      <c r="J693" s="189"/>
      <c r="K693" s="190">
        <f>ROUND(E693*J693,2)</f>
        <v>0</v>
      </c>
      <c r="L693" s="190">
        <v>21</v>
      </c>
      <c r="M693" s="190">
        <f>G693*(1+L693/100)</f>
        <v>0</v>
      </c>
      <c r="N693" s="188">
        <v>0</v>
      </c>
      <c r="O693" s="188">
        <f>ROUND(E693*N693,2)</f>
        <v>0</v>
      </c>
      <c r="P693" s="188">
        <v>2.2599999999999999E-3</v>
      </c>
      <c r="Q693" s="188">
        <f>ROUND(E693*P693,2)</f>
        <v>0.01</v>
      </c>
      <c r="R693" s="190" t="s">
        <v>1500</v>
      </c>
      <c r="S693" s="190" t="s">
        <v>294</v>
      </c>
      <c r="T693" s="191" t="s">
        <v>294</v>
      </c>
      <c r="U693" s="159">
        <v>5.7500000000000002E-2</v>
      </c>
      <c r="V693" s="159">
        <f>ROUND(E693*U693,2)</f>
        <v>0.2</v>
      </c>
      <c r="W693" s="159"/>
      <c r="X693" s="159" t="s">
        <v>295</v>
      </c>
      <c r="Y693" s="159" t="s">
        <v>296</v>
      </c>
      <c r="Z693" s="148"/>
      <c r="AA693" s="148"/>
      <c r="AB693" s="148"/>
      <c r="AC693" s="148"/>
      <c r="AD693" s="148"/>
      <c r="AE693" s="148"/>
      <c r="AF693" s="148"/>
      <c r="AG693" s="148" t="s">
        <v>297</v>
      </c>
      <c r="AH693" s="148"/>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1" x14ac:dyDescent="0.2">
      <c r="A694" s="177">
        <v>181</v>
      </c>
      <c r="B694" s="178" t="s">
        <v>3531</v>
      </c>
      <c r="C694" s="194" t="s">
        <v>3532</v>
      </c>
      <c r="D694" s="179" t="s">
        <v>331</v>
      </c>
      <c r="E694" s="180">
        <v>0.95</v>
      </c>
      <c r="F694" s="181"/>
      <c r="G694" s="182">
        <f>ROUND(E694*F694,2)</f>
        <v>0</v>
      </c>
      <c r="H694" s="181"/>
      <c r="I694" s="182">
        <f>ROUND(E694*H694,2)</f>
        <v>0</v>
      </c>
      <c r="J694" s="181"/>
      <c r="K694" s="182">
        <f>ROUND(E694*J694,2)</f>
        <v>0</v>
      </c>
      <c r="L694" s="182">
        <v>21</v>
      </c>
      <c r="M694" s="182">
        <f>G694*(1+L694/100)</f>
        <v>0</v>
      </c>
      <c r="N694" s="180">
        <v>6.5100000000000002E-3</v>
      </c>
      <c r="O694" s="180">
        <f>ROUND(E694*N694,2)</f>
        <v>0.01</v>
      </c>
      <c r="P694" s="180">
        <v>0</v>
      </c>
      <c r="Q694" s="180">
        <f>ROUND(E694*P694,2)</f>
        <v>0</v>
      </c>
      <c r="R694" s="182"/>
      <c r="S694" s="182" t="s">
        <v>878</v>
      </c>
      <c r="T694" s="183" t="s">
        <v>879</v>
      </c>
      <c r="U694" s="159">
        <v>0.60365000000000002</v>
      </c>
      <c r="V694" s="159">
        <f>ROUND(E694*U694,2)</f>
        <v>0.56999999999999995</v>
      </c>
      <c r="W694" s="159"/>
      <c r="X694" s="159" t="s">
        <v>295</v>
      </c>
      <c r="Y694" s="159" t="s">
        <v>296</v>
      </c>
      <c r="Z694" s="148"/>
      <c r="AA694" s="148"/>
      <c r="AB694" s="148"/>
      <c r="AC694" s="148"/>
      <c r="AD694" s="148"/>
      <c r="AE694" s="148"/>
      <c r="AF694" s="148"/>
      <c r="AG694" s="148" t="s">
        <v>297</v>
      </c>
      <c r="AH694" s="148"/>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1" x14ac:dyDescent="0.2">
      <c r="A695" s="155">
        <v>182</v>
      </c>
      <c r="B695" s="156" t="s">
        <v>3533</v>
      </c>
      <c r="C695" s="201" t="s">
        <v>3534</v>
      </c>
      <c r="D695" s="157" t="s">
        <v>0</v>
      </c>
      <c r="E695" s="192"/>
      <c r="F695" s="160"/>
      <c r="G695" s="159">
        <f>ROUND(E695*F695,2)</f>
        <v>0</v>
      </c>
      <c r="H695" s="160"/>
      <c r="I695" s="159">
        <f>ROUND(E695*H695,2)</f>
        <v>0</v>
      </c>
      <c r="J695" s="160"/>
      <c r="K695" s="159">
        <f>ROUND(E695*J695,2)</f>
        <v>0</v>
      </c>
      <c r="L695" s="159">
        <v>21</v>
      </c>
      <c r="M695" s="159">
        <f>G695*(1+L695/100)</f>
        <v>0</v>
      </c>
      <c r="N695" s="158">
        <v>0</v>
      </c>
      <c r="O695" s="158">
        <f>ROUND(E695*N695,2)</f>
        <v>0</v>
      </c>
      <c r="P695" s="158">
        <v>0</v>
      </c>
      <c r="Q695" s="158">
        <f>ROUND(E695*P695,2)</f>
        <v>0</v>
      </c>
      <c r="R695" s="159" t="s">
        <v>1500</v>
      </c>
      <c r="S695" s="159" t="s">
        <v>294</v>
      </c>
      <c r="T695" s="159" t="s">
        <v>294</v>
      </c>
      <c r="U695" s="159">
        <v>0</v>
      </c>
      <c r="V695" s="159">
        <f>ROUND(E695*U695,2)</f>
        <v>0</v>
      </c>
      <c r="W695" s="159"/>
      <c r="X695" s="159" t="s">
        <v>1275</v>
      </c>
      <c r="Y695" s="159" t="s">
        <v>296</v>
      </c>
      <c r="Z695" s="148"/>
      <c r="AA695" s="148"/>
      <c r="AB695" s="148"/>
      <c r="AC695" s="148"/>
      <c r="AD695" s="148"/>
      <c r="AE695" s="148"/>
      <c r="AF695" s="148"/>
      <c r="AG695" s="148" t="s">
        <v>1325</v>
      </c>
      <c r="AH695" s="148"/>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2" x14ac:dyDescent="0.2">
      <c r="A696" s="155"/>
      <c r="B696" s="156"/>
      <c r="C696" s="275" t="s">
        <v>1363</v>
      </c>
      <c r="D696" s="276"/>
      <c r="E696" s="276"/>
      <c r="F696" s="276"/>
      <c r="G696" s="276"/>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299</v>
      </c>
      <c r="AH696" s="148"/>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x14ac:dyDescent="0.2">
      <c r="A697" s="170" t="s">
        <v>288</v>
      </c>
      <c r="B697" s="171" t="s">
        <v>225</v>
      </c>
      <c r="C697" s="193" t="s">
        <v>226</v>
      </c>
      <c r="D697" s="172"/>
      <c r="E697" s="173"/>
      <c r="F697" s="174"/>
      <c r="G697" s="174">
        <f>SUMIF(AG698:AG741,"&lt;&gt;NOR",G698:G741)</f>
        <v>0</v>
      </c>
      <c r="H697" s="174"/>
      <c r="I697" s="174">
        <f>SUM(I698:I741)</f>
        <v>0</v>
      </c>
      <c r="J697" s="174"/>
      <c r="K697" s="174">
        <f>SUM(K698:K741)</f>
        <v>0</v>
      </c>
      <c r="L697" s="174"/>
      <c r="M697" s="174">
        <f>SUM(M698:M741)</f>
        <v>0</v>
      </c>
      <c r="N697" s="173"/>
      <c r="O697" s="173">
        <f>SUM(O698:O741)</f>
        <v>0.26</v>
      </c>
      <c r="P697" s="173"/>
      <c r="Q697" s="173">
        <f>SUM(Q698:Q741)</f>
        <v>0</v>
      </c>
      <c r="R697" s="174"/>
      <c r="S697" s="174"/>
      <c r="T697" s="175"/>
      <c r="U697" s="169"/>
      <c r="V697" s="169">
        <f>SUM(V698:V741)</f>
        <v>45.09</v>
      </c>
      <c r="W697" s="169"/>
      <c r="X697" s="169"/>
      <c r="Y697" s="169"/>
      <c r="AG697" t="s">
        <v>289</v>
      </c>
    </row>
    <row r="698" spans="1:60" ht="22.5" outlineLevel="1" x14ac:dyDescent="0.2">
      <c r="A698" s="177">
        <v>183</v>
      </c>
      <c r="B698" s="178" t="s">
        <v>1549</v>
      </c>
      <c r="C698" s="194" t="s">
        <v>1550</v>
      </c>
      <c r="D698" s="179" t="s">
        <v>292</v>
      </c>
      <c r="E698" s="180">
        <v>7</v>
      </c>
      <c r="F698" s="181"/>
      <c r="G698" s="182">
        <f>ROUND(E698*F698,2)</f>
        <v>0</v>
      </c>
      <c r="H698" s="181"/>
      <c r="I698" s="182">
        <f>ROUND(E698*H698,2)</f>
        <v>0</v>
      </c>
      <c r="J698" s="181"/>
      <c r="K698" s="182">
        <f>ROUND(E698*J698,2)</f>
        <v>0</v>
      </c>
      <c r="L698" s="182">
        <v>21</v>
      </c>
      <c r="M698" s="182">
        <f>G698*(1+L698/100)</f>
        <v>0</v>
      </c>
      <c r="N698" s="180">
        <v>0</v>
      </c>
      <c r="O698" s="180">
        <f>ROUND(E698*N698,2)</f>
        <v>0</v>
      </c>
      <c r="P698" s="180">
        <v>0</v>
      </c>
      <c r="Q698" s="180">
        <f>ROUND(E698*P698,2)</f>
        <v>0</v>
      </c>
      <c r="R698" s="182" t="s">
        <v>1551</v>
      </c>
      <c r="S698" s="182" t="s">
        <v>294</v>
      </c>
      <c r="T698" s="183" t="s">
        <v>294</v>
      </c>
      <c r="U698" s="159">
        <v>1.45</v>
      </c>
      <c r="V698" s="159">
        <f>ROUND(E698*U698,2)</f>
        <v>10.15</v>
      </c>
      <c r="W698" s="159"/>
      <c r="X698" s="159" t="s">
        <v>295</v>
      </c>
      <c r="Y698" s="159" t="s">
        <v>296</v>
      </c>
      <c r="Z698" s="148"/>
      <c r="AA698" s="148"/>
      <c r="AB698" s="148"/>
      <c r="AC698" s="148"/>
      <c r="AD698" s="148"/>
      <c r="AE698" s="148"/>
      <c r="AF698" s="148"/>
      <c r="AG698" s="148" t="s">
        <v>297</v>
      </c>
      <c r="AH698" s="148"/>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2" x14ac:dyDescent="0.2">
      <c r="A699" s="155"/>
      <c r="B699" s="156"/>
      <c r="C699" s="195" t="s">
        <v>3535</v>
      </c>
      <c r="D699" s="161"/>
      <c r="E699" s="162">
        <v>1</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5" t="s">
        <v>3536</v>
      </c>
      <c r="D700" s="161"/>
      <c r="E700" s="162">
        <v>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314</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5" t="s">
        <v>3537</v>
      </c>
      <c r="D701" s="161"/>
      <c r="E701" s="162">
        <v>1</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314</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
      <c r="A702" s="155"/>
      <c r="B702" s="156"/>
      <c r="C702" s="195" t="s">
        <v>947</v>
      </c>
      <c r="D702" s="161"/>
      <c r="E702" s="162">
        <v>2</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314</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
      <c r="A703" s="155"/>
      <c r="B703" s="156"/>
      <c r="C703" s="195" t="s">
        <v>3538</v>
      </c>
      <c r="D703" s="161"/>
      <c r="E703" s="162">
        <v>2</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314</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ht="22.5" outlineLevel="1" x14ac:dyDescent="0.2">
      <c r="A704" s="177">
        <v>184</v>
      </c>
      <c r="B704" s="178" t="s">
        <v>3539</v>
      </c>
      <c r="C704" s="194" t="s">
        <v>3540</v>
      </c>
      <c r="D704" s="179" t="s">
        <v>292</v>
      </c>
      <c r="E704" s="180">
        <v>2</v>
      </c>
      <c r="F704" s="181"/>
      <c r="G704" s="182">
        <f>ROUND(E704*F704,2)</f>
        <v>0</v>
      </c>
      <c r="H704" s="181"/>
      <c r="I704" s="182">
        <f>ROUND(E704*H704,2)</f>
        <v>0</v>
      </c>
      <c r="J704" s="181"/>
      <c r="K704" s="182">
        <f>ROUND(E704*J704,2)</f>
        <v>0</v>
      </c>
      <c r="L704" s="182">
        <v>21</v>
      </c>
      <c r="M704" s="182">
        <f>G704*(1+L704/100)</f>
        <v>0</v>
      </c>
      <c r="N704" s="180">
        <v>0</v>
      </c>
      <c r="O704" s="180">
        <f>ROUND(E704*N704,2)</f>
        <v>0</v>
      </c>
      <c r="P704" s="180">
        <v>0</v>
      </c>
      <c r="Q704" s="180">
        <f>ROUND(E704*P704,2)</f>
        <v>0</v>
      </c>
      <c r="R704" s="182" t="s">
        <v>1551</v>
      </c>
      <c r="S704" s="182" t="s">
        <v>294</v>
      </c>
      <c r="T704" s="183" t="s">
        <v>294</v>
      </c>
      <c r="U704" s="159">
        <v>1.5</v>
      </c>
      <c r="V704" s="159">
        <f>ROUND(E704*U704,2)</f>
        <v>3</v>
      </c>
      <c r="W704" s="159"/>
      <c r="X704" s="159" t="s">
        <v>295</v>
      </c>
      <c r="Y704" s="159" t="s">
        <v>296</v>
      </c>
      <c r="Z704" s="148"/>
      <c r="AA704" s="148"/>
      <c r="AB704" s="148"/>
      <c r="AC704" s="148"/>
      <c r="AD704" s="148"/>
      <c r="AE704" s="148"/>
      <c r="AF704" s="148"/>
      <c r="AG704" s="148" t="s">
        <v>297</v>
      </c>
      <c r="AH704" s="148"/>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2" x14ac:dyDescent="0.2">
      <c r="A705" s="155"/>
      <c r="B705" s="156"/>
      <c r="C705" s="195" t="s">
        <v>1637</v>
      </c>
      <c r="D705" s="161"/>
      <c r="E705" s="162">
        <v>1</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314</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
      <c r="A706" s="155"/>
      <c r="B706" s="156"/>
      <c r="C706" s="195" t="s">
        <v>3541</v>
      </c>
      <c r="D706" s="161"/>
      <c r="E706" s="162">
        <v>1</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314</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1" x14ac:dyDescent="0.2">
      <c r="A707" s="185">
        <v>185</v>
      </c>
      <c r="B707" s="186" t="s">
        <v>1579</v>
      </c>
      <c r="C707" s="198" t="s">
        <v>1580</v>
      </c>
      <c r="D707" s="187" t="s">
        <v>292</v>
      </c>
      <c r="E707" s="188">
        <v>9</v>
      </c>
      <c r="F707" s="189"/>
      <c r="G707" s="190">
        <f>ROUND(E707*F707,2)</f>
        <v>0</v>
      </c>
      <c r="H707" s="189"/>
      <c r="I707" s="190">
        <f>ROUND(E707*H707,2)</f>
        <v>0</v>
      </c>
      <c r="J707" s="189"/>
      <c r="K707" s="190">
        <f>ROUND(E707*J707,2)</f>
        <v>0</v>
      </c>
      <c r="L707" s="190">
        <v>21</v>
      </c>
      <c r="M707" s="190">
        <f>G707*(1+L707/100)</f>
        <v>0</v>
      </c>
      <c r="N707" s="188">
        <v>0</v>
      </c>
      <c r="O707" s="188">
        <f>ROUND(E707*N707,2)</f>
        <v>0</v>
      </c>
      <c r="P707" s="188">
        <v>0</v>
      </c>
      <c r="Q707" s="188">
        <f>ROUND(E707*P707,2)</f>
        <v>0</v>
      </c>
      <c r="R707" s="190" t="s">
        <v>1551</v>
      </c>
      <c r="S707" s="190" t="s">
        <v>294</v>
      </c>
      <c r="T707" s="191" t="s">
        <v>294</v>
      </c>
      <c r="U707" s="159">
        <v>0.77500000000000002</v>
      </c>
      <c r="V707" s="159">
        <f>ROUND(E707*U707,2)</f>
        <v>6.98</v>
      </c>
      <c r="W707" s="159"/>
      <c r="X707" s="159" t="s">
        <v>295</v>
      </c>
      <c r="Y707" s="159" t="s">
        <v>296</v>
      </c>
      <c r="Z707" s="148"/>
      <c r="AA707" s="148"/>
      <c r="AB707" s="148"/>
      <c r="AC707" s="148"/>
      <c r="AD707" s="148"/>
      <c r="AE707" s="148"/>
      <c r="AF707" s="148"/>
      <c r="AG707" s="148" t="s">
        <v>297</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ht="22.5" outlineLevel="1" x14ac:dyDescent="0.2">
      <c r="A708" s="177">
        <v>186</v>
      </c>
      <c r="B708" s="178" t="s">
        <v>1588</v>
      </c>
      <c r="C708" s="194" t="s">
        <v>1589</v>
      </c>
      <c r="D708" s="179" t="s">
        <v>292</v>
      </c>
      <c r="E708" s="180">
        <v>4</v>
      </c>
      <c r="F708" s="181"/>
      <c r="G708" s="182">
        <f>ROUND(E708*F708,2)</f>
        <v>0</v>
      </c>
      <c r="H708" s="181"/>
      <c r="I708" s="182">
        <f>ROUND(E708*H708,2)</f>
        <v>0</v>
      </c>
      <c r="J708" s="181"/>
      <c r="K708" s="182">
        <f>ROUND(E708*J708,2)</f>
        <v>0</v>
      </c>
      <c r="L708" s="182">
        <v>21</v>
      </c>
      <c r="M708" s="182">
        <f>G708*(1+L708/100)</f>
        <v>0</v>
      </c>
      <c r="N708" s="180">
        <v>2.0000000000000002E-5</v>
      </c>
      <c r="O708" s="180">
        <f>ROUND(E708*N708,2)</f>
        <v>0</v>
      </c>
      <c r="P708" s="180">
        <v>0</v>
      </c>
      <c r="Q708" s="180">
        <f>ROUND(E708*P708,2)</f>
        <v>0</v>
      </c>
      <c r="R708" s="182" t="s">
        <v>1551</v>
      </c>
      <c r="S708" s="182" t="s">
        <v>294</v>
      </c>
      <c r="T708" s="183" t="s">
        <v>294</v>
      </c>
      <c r="U708" s="159">
        <v>0.61085999999999996</v>
      </c>
      <c r="V708" s="159">
        <f>ROUND(E708*U708,2)</f>
        <v>2.44</v>
      </c>
      <c r="W708" s="159"/>
      <c r="X708" s="159" t="s">
        <v>295</v>
      </c>
      <c r="Y708" s="159" t="s">
        <v>296</v>
      </c>
      <c r="Z708" s="148"/>
      <c r="AA708" s="148"/>
      <c r="AB708" s="148"/>
      <c r="AC708" s="148"/>
      <c r="AD708" s="148"/>
      <c r="AE708" s="148"/>
      <c r="AF708" s="148"/>
      <c r="AG708" s="148" t="s">
        <v>297</v>
      </c>
      <c r="AH708" s="148"/>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2" x14ac:dyDescent="0.2">
      <c r="A709" s="155"/>
      <c r="B709" s="156"/>
      <c r="C709" s="195" t="s">
        <v>1587</v>
      </c>
      <c r="D709" s="161"/>
      <c r="E709" s="162">
        <v>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314</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
      <c r="A710" s="155"/>
      <c r="B710" s="156"/>
      <c r="C710" s="195" t="s">
        <v>3542</v>
      </c>
      <c r="D710" s="161"/>
      <c r="E710" s="162">
        <v>2</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314</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ht="22.5" outlineLevel="1" x14ac:dyDescent="0.2">
      <c r="A711" s="177">
        <v>187</v>
      </c>
      <c r="B711" s="178" t="s">
        <v>1591</v>
      </c>
      <c r="C711" s="194" t="s">
        <v>1592</v>
      </c>
      <c r="D711" s="179" t="s">
        <v>292</v>
      </c>
      <c r="E711" s="180">
        <v>3</v>
      </c>
      <c r="F711" s="181"/>
      <c r="G711" s="182">
        <f>ROUND(E711*F711,2)</f>
        <v>0</v>
      </c>
      <c r="H711" s="181"/>
      <c r="I711" s="182">
        <f>ROUND(E711*H711,2)</f>
        <v>0</v>
      </c>
      <c r="J711" s="181"/>
      <c r="K711" s="182">
        <f>ROUND(E711*J711,2)</f>
        <v>0</v>
      </c>
      <c r="L711" s="182">
        <v>21</v>
      </c>
      <c r="M711" s="182">
        <f>G711*(1+L711/100)</f>
        <v>0</v>
      </c>
      <c r="N711" s="180">
        <v>3.0000000000000001E-5</v>
      </c>
      <c r="O711" s="180">
        <f>ROUND(E711*N711,2)</f>
        <v>0</v>
      </c>
      <c r="P711" s="180">
        <v>0</v>
      </c>
      <c r="Q711" s="180">
        <f>ROUND(E711*P711,2)</f>
        <v>0</v>
      </c>
      <c r="R711" s="182" t="s">
        <v>1551</v>
      </c>
      <c r="S711" s="182" t="s">
        <v>294</v>
      </c>
      <c r="T711" s="183" t="s">
        <v>294</v>
      </c>
      <c r="U711" s="159">
        <v>1.13934</v>
      </c>
      <c r="V711" s="159">
        <f>ROUND(E711*U711,2)</f>
        <v>3.42</v>
      </c>
      <c r="W711" s="159"/>
      <c r="X711" s="159" t="s">
        <v>295</v>
      </c>
      <c r="Y711" s="159" t="s">
        <v>296</v>
      </c>
      <c r="Z711" s="148"/>
      <c r="AA711" s="148"/>
      <c r="AB711" s="148"/>
      <c r="AC711" s="148"/>
      <c r="AD711" s="148"/>
      <c r="AE711" s="148"/>
      <c r="AF711" s="148"/>
      <c r="AG711" s="148" t="s">
        <v>297</v>
      </c>
      <c r="AH711" s="148"/>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2" x14ac:dyDescent="0.2">
      <c r="A712" s="155"/>
      <c r="B712" s="156"/>
      <c r="C712" s="195" t="s">
        <v>3543</v>
      </c>
      <c r="D712" s="161"/>
      <c r="E712" s="162">
        <v>1</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314</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5" t="s">
        <v>1583</v>
      </c>
      <c r="D713" s="161"/>
      <c r="E713" s="162">
        <v>2</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ht="22.5" outlineLevel="1" x14ac:dyDescent="0.2">
      <c r="A714" s="177">
        <v>188</v>
      </c>
      <c r="B714" s="178" t="s">
        <v>3544</v>
      </c>
      <c r="C714" s="194" t="s">
        <v>3545</v>
      </c>
      <c r="D714" s="179" t="s">
        <v>292</v>
      </c>
      <c r="E714" s="180">
        <v>3</v>
      </c>
      <c r="F714" s="181"/>
      <c r="G714" s="182">
        <f>ROUND(E714*F714,2)</f>
        <v>0</v>
      </c>
      <c r="H714" s="181"/>
      <c r="I714" s="182">
        <f>ROUND(E714*H714,2)</f>
        <v>0</v>
      </c>
      <c r="J714" s="181"/>
      <c r="K714" s="182">
        <f>ROUND(E714*J714,2)</f>
        <v>0</v>
      </c>
      <c r="L714" s="182">
        <v>21</v>
      </c>
      <c r="M714" s="182">
        <f>G714*(1+L714/100)</f>
        <v>0</v>
      </c>
      <c r="N714" s="180">
        <v>3.0000000000000001E-5</v>
      </c>
      <c r="O714" s="180">
        <f>ROUND(E714*N714,2)</f>
        <v>0</v>
      </c>
      <c r="P714" s="180">
        <v>0</v>
      </c>
      <c r="Q714" s="180">
        <f>ROUND(E714*P714,2)</f>
        <v>0</v>
      </c>
      <c r="R714" s="182" t="s">
        <v>1551</v>
      </c>
      <c r="S714" s="182" t="s">
        <v>294</v>
      </c>
      <c r="T714" s="183" t="s">
        <v>294</v>
      </c>
      <c r="U714" s="159">
        <v>1.2335</v>
      </c>
      <c r="V714" s="159">
        <f>ROUND(E714*U714,2)</f>
        <v>3.7</v>
      </c>
      <c r="W714" s="159"/>
      <c r="X714" s="159" t="s">
        <v>295</v>
      </c>
      <c r="Y714" s="159" t="s">
        <v>296</v>
      </c>
      <c r="Z714" s="148"/>
      <c r="AA714" s="148"/>
      <c r="AB714" s="148"/>
      <c r="AC714" s="148"/>
      <c r="AD714" s="148"/>
      <c r="AE714" s="148"/>
      <c r="AF714" s="148"/>
      <c r="AG714" s="148" t="s">
        <v>297</v>
      </c>
      <c r="AH714" s="148"/>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2" x14ac:dyDescent="0.2">
      <c r="A715" s="155"/>
      <c r="B715" s="156"/>
      <c r="C715" s="195" t="s">
        <v>3546</v>
      </c>
      <c r="D715" s="161"/>
      <c r="E715" s="162">
        <v>2</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314</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
      <c r="A716" s="155"/>
      <c r="B716" s="156"/>
      <c r="C716" s="195" t="s">
        <v>1584</v>
      </c>
      <c r="D716" s="161"/>
      <c r="E716" s="162">
        <v>1</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314</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1" x14ac:dyDescent="0.2">
      <c r="A717" s="185">
        <v>189</v>
      </c>
      <c r="B717" s="186" t="s">
        <v>3547</v>
      </c>
      <c r="C717" s="198" t="s">
        <v>3548</v>
      </c>
      <c r="D717" s="187" t="s">
        <v>292</v>
      </c>
      <c r="E717" s="188">
        <v>7</v>
      </c>
      <c r="F717" s="189"/>
      <c r="G717" s="190">
        <f>ROUND(E717*F717,2)</f>
        <v>0</v>
      </c>
      <c r="H717" s="189"/>
      <c r="I717" s="190">
        <f>ROUND(E717*H717,2)</f>
        <v>0</v>
      </c>
      <c r="J717" s="189"/>
      <c r="K717" s="190">
        <f>ROUND(E717*J717,2)</f>
        <v>0</v>
      </c>
      <c r="L717" s="190">
        <v>21</v>
      </c>
      <c r="M717" s="190">
        <f>G717*(1+L717/100)</f>
        <v>0</v>
      </c>
      <c r="N717" s="188">
        <v>1.0000000000000001E-5</v>
      </c>
      <c r="O717" s="188">
        <f>ROUND(E717*N717,2)</f>
        <v>0</v>
      </c>
      <c r="P717" s="188">
        <v>0</v>
      </c>
      <c r="Q717" s="188">
        <f>ROUND(E717*P717,2)</f>
        <v>0</v>
      </c>
      <c r="R717" s="190" t="s">
        <v>1551</v>
      </c>
      <c r="S717" s="190" t="s">
        <v>294</v>
      </c>
      <c r="T717" s="191" t="s">
        <v>294</v>
      </c>
      <c r="U717" s="159">
        <v>0.26</v>
      </c>
      <c r="V717" s="159">
        <f>ROUND(E717*U717,2)</f>
        <v>1.82</v>
      </c>
      <c r="W717" s="159"/>
      <c r="X717" s="159" t="s">
        <v>295</v>
      </c>
      <c r="Y717" s="159" t="s">
        <v>296</v>
      </c>
      <c r="Z717" s="148"/>
      <c r="AA717" s="148"/>
      <c r="AB717" s="148"/>
      <c r="AC717" s="148"/>
      <c r="AD717" s="148"/>
      <c r="AE717" s="148"/>
      <c r="AF717" s="148"/>
      <c r="AG717" s="148" t="s">
        <v>297</v>
      </c>
      <c r="AH717" s="148"/>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1" x14ac:dyDescent="0.2">
      <c r="A718" s="185">
        <v>190</v>
      </c>
      <c r="B718" s="186" t="s">
        <v>1594</v>
      </c>
      <c r="C718" s="198" t="s">
        <v>1595</v>
      </c>
      <c r="D718" s="187" t="s">
        <v>292</v>
      </c>
      <c r="E718" s="188">
        <v>2</v>
      </c>
      <c r="F718" s="189"/>
      <c r="G718" s="190">
        <f>ROUND(E718*F718,2)</f>
        <v>0</v>
      </c>
      <c r="H718" s="189"/>
      <c r="I718" s="190">
        <f>ROUND(E718*H718,2)</f>
        <v>0</v>
      </c>
      <c r="J718" s="189"/>
      <c r="K718" s="190">
        <f>ROUND(E718*J718,2)</f>
        <v>0</v>
      </c>
      <c r="L718" s="190">
        <v>21</v>
      </c>
      <c r="M718" s="190">
        <f>G718*(1+L718/100)</f>
        <v>0</v>
      </c>
      <c r="N718" s="188">
        <v>1.0000000000000001E-5</v>
      </c>
      <c r="O718" s="188">
        <f>ROUND(E718*N718,2)</f>
        <v>0</v>
      </c>
      <c r="P718" s="188">
        <v>0</v>
      </c>
      <c r="Q718" s="188">
        <f>ROUND(E718*P718,2)</f>
        <v>0</v>
      </c>
      <c r="R718" s="190" t="s">
        <v>1551</v>
      </c>
      <c r="S718" s="190" t="s">
        <v>294</v>
      </c>
      <c r="T718" s="191" t="s">
        <v>294</v>
      </c>
      <c r="U718" s="159">
        <v>0.28000000000000003</v>
      </c>
      <c r="V718" s="159">
        <f>ROUND(E718*U718,2)</f>
        <v>0.56000000000000005</v>
      </c>
      <c r="W718" s="159"/>
      <c r="X718" s="159" t="s">
        <v>295</v>
      </c>
      <c r="Y718" s="159" t="s">
        <v>296</v>
      </c>
      <c r="Z718" s="148"/>
      <c r="AA718" s="148"/>
      <c r="AB718" s="148"/>
      <c r="AC718" s="148"/>
      <c r="AD718" s="148"/>
      <c r="AE718" s="148"/>
      <c r="AF718" s="148"/>
      <c r="AG718" s="148" t="s">
        <v>297</v>
      </c>
      <c r="AH718" s="148"/>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1" x14ac:dyDescent="0.2">
      <c r="A719" s="177">
        <v>191</v>
      </c>
      <c r="B719" s="178" t="s">
        <v>1607</v>
      </c>
      <c r="C719" s="194" t="s">
        <v>1608</v>
      </c>
      <c r="D719" s="179" t="s">
        <v>292</v>
      </c>
      <c r="E719" s="180">
        <v>3</v>
      </c>
      <c r="F719" s="181"/>
      <c r="G719" s="182">
        <f>ROUND(E719*F719,2)</f>
        <v>0</v>
      </c>
      <c r="H719" s="181"/>
      <c r="I719" s="182">
        <f>ROUND(E719*H719,2)</f>
        <v>0</v>
      </c>
      <c r="J719" s="181"/>
      <c r="K719" s="182">
        <f>ROUND(E719*J719,2)</f>
        <v>0</v>
      </c>
      <c r="L719" s="182">
        <v>21</v>
      </c>
      <c r="M719" s="182">
        <f>G719*(1+L719/100)</f>
        <v>0</v>
      </c>
      <c r="N719" s="180">
        <v>0</v>
      </c>
      <c r="O719" s="180">
        <f>ROUND(E719*N719,2)</f>
        <v>0</v>
      </c>
      <c r="P719" s="180">
        <v>0</v>
      </c>
      <c r="Q719" s="180">
        <f>ROUND(E719*P719,2)</f>
        <v>0</v>
      </c>
      <c r="R719" s="182"/>
      <c r="S719" s="182" t="s">
        <v>878</v>
      </c>
      <c r="T719" s="183" t="s">
        <v>879</v>
      </c>
      <c r="U719" s="159">
        <v>0</v>
      </c>
      <c r="V719" s="159">
        <f>ROUND(E719*U719,2)</f>
        <v>0</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2" x14ac:dyDescent="0.2">
      <c r="A720" s="155"/>
      <c r="B720" s="156"/>
      <c r="C720" s="195" t="s">
        <v>3535</v>
      </c>
      <c r="D720" s="161"/>
      <c r="E720" s="162">
        <v>1</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314</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
      <c r="A721" s="155"/>
      <c r="B721" s="156"/>
      <c r="C721" s="195" t="s">
        <v>3536</v>
      </c>
      <c r="D721" s="161"/>
      <c r="E721" s="162">
        <v>1</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314</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
      <c r="A722" s="155"/>
      <c r="B722" s="156"/>
      <c r="C722" s="195" t="s">
        <v>3537</v>
      </c>
      <c r="D722" s="161"/>
      <c r="E722" s="162">
        <v>1</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ht="22.5" outlineLevel="1" x14ac:dyDescent="0.2">
      <c r="A723" s="177">
        <v>192</v>
      </c>
      <c r="B723" s="178" t="s">
        <v>3549</v>
      </c>
      <c r="C723" s="194" t="s">
        <v>3550</v>
      </c>
      <c r="D723" s="179" t="s">
        <v>310</v>
      </c>
      <c r="E723" s="180">
        <v>11.01</v>
      </c>
      <c r="F723" s="181"/>
      <c r="G723" s="182">
        <f>ROUND(E723*F723,2)</f>
        <v>0</v>
      </c>
      <c r="H723" s="181"/>
      <c r="I723" s="182">
        <f>ROUND(E723*H723,2)</f>
        <v>0</v>
      </c>
      <c r="J723" s="181"/>
      <c r="K723" s="182">
        <f>ROUND(E723*J723,2)</f>
        <v>0</v>
      </c>
      <c r="L723" s="182">
        <v>21</v>
      </c>
      <c r="M723" s="182">
        <f>G723*(1+L723/100)</f>
        <v>0</v>
      </c>
      <c r="N723" s="180">
        <v>1.2330000000000001E-2</v>
      </c>
      <c r="O723" s="180">
        <f>ROUND(E723*N723,2)</f>
        <v>0.14000000000000001</v>
      </c>
      <c r="P723" s="180">
        <v>0</v>
      </c>
      <c r="Q723" s="180">
        <f>ROUND(E723*P723,2)</f>
        <v>0</v>
      </c>
      <c r="R723" s="182" t="s">
        <v>1756</v>
      </c>
      <c r="S723" s="182" t="s">
        <v>294</v>
      </c>
      <c r="T723" s="183" t="s">
        <v>294</v>
      </c>
      <c r="U723" s="159">
        <v>1.1826000000000001</v>
      </c>
      <c r="V723" s="159">
        <f>ROUND(E723*U723,2)</f>
        <v>13.02</v>
      </c>
      <c r="W723" s="159"/>
      <c r="X723" s="159" t="s">
        <v>675</v>
      </c>
      <c r="Y723" s="159" t="s">
        <v>296</v>
      </c>
      <c r="Z723" s="148"/>
      <c r="AA723" s="148"/>
      <c r="AB723" s="148"/>
      <c r="AC723" s="148"/>
      <c r="AD723" s="148"/>
      <c r="AE723" s="148"/>
      <c r="AF723" s="148"/>
      <c r="AG723" s="148" t="s">
        <v>676</v>
      </c>
      <c r="AH723" s="148"/>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2" x14ac:dyDescent="0.2">
      <c r="A724" s="155"/>
      <c r="B724" s="156"/>
      <c r="C724" s="195" t="s">
        <v>3551</v>
      </c>
      <c r="D724" s="161"/>
      <c r="E724" s="162">
        <v>11.01</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ht="22.5" outlineLevel="1" x14ac:dyDescent="0.2">
      <c r="A725" s="185">
        <v>193</v>
      </c>
      <c r="B725" s="186" t="s">
        <v>1620</v>
      </c>
      <c r="C725" s="198" t="s">
        <v>1621</v>
      </c>
      <c r="D725" s="187" t="s">
        <v>292</v>
      </c>
      <c r="E725" s="188">
        <v>9</v>
      </c>
      <c r="F725" s="189"/>
      <c r="G725" s="190">
        <f>ROUND(E725*F725,2)</f>
        <v>0</v>
      </c>
      <c r="H725" s="189"/>
      <c r="I725" s="190">
        <f>ROUND(E725*H725,2)</f>
        <v>0</v>
      </c>
      <c r="J725" s="189"/>
      <c r="K725" s="190">
        <f>ROUND(E725*J725,2)</f>
        <v>0</v>
      </c>
      <c r="L725" s="190">
        <v>21</v>
      </c>
      <c r="M725" s="190">
        <f>G725*(1+L725/100)</f>
        <v>0</v>
      </c>
      <c r="N725" s="188">
        <v>8.0000000000000004E-4</v>
      </c>
      <c r="O725" s="188">
        <f>ROUND(E725*N725,2)</f>
        <v>0.01</v>
      </c>
      <c r="P725" s="188">
        <v>0</v>
      </c>
      <c r="Q725" s="188">
        <f>ROUND(E725*P725,2)</f>
        <v>0</v>
      </c>
      <c r="R725" s="190" t="s">
        <v>621</v>
      </c>
      <c r="S725" s="190" t="s">
        <v>294</v>
      </c>
      <c r="T725" s="191" t="s">
        <v>294</v>
      </c>
      <c r="U725" s="159">
        <v>0</v>
      </c>
      <c r="V725" s="159">
        <f>ROUND(E725*U725,2)</f>
        <v>0</v>
      </c>
      <c r="W725" s="159"/>
      <c r="X725" s="159" t="s">
        <v>622</v>
      </c>
      <c r="Y725" s="159" t="s">
        <v>296</v>
      </c>
      <c r="Z725" s="148"/>
      <c r="AA725" s="148"/>
      <c r="AB725" s="148"/>
      <c r="AC725" s="148"/>
      <c r="AD725" s="148"/>
      <c r="AE725" s="148"/>
      <c r="AF725" s="148"/>
      <c r="AG725" s="148" t="s">
        <v>623</v>
      </c>
      <c r="AH725" s="148"/>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ht="22.5" outlineLevel="1" x14ac:dyDescent="0.2">
      <c r="A726" s="177">
        <v>194</v>
      </c>
      <c r="B726" s="178" t="s">
        <v>1629</v>
      </c>
      <c r="C726" s="194" t="s">
        <v>1630</v>
      </c>
      <c r="D726" s="179" t="s">
        <v>331</v>
      </c>
      <c r="E726" s="180">
        <v>22.425000000000001</v>
      </c>
      <c r="F726" s="181"/>
      <c r="G726" s="182">
        <f>ROUND(E726*F726,2)</f>
        <v>0</v>
      </c>
      <c r="H726" s="181"/>
      <c r="I726" s="182">
        <f>ROUND(E726*H726,2)</f>
        <v>0</v>
      </c>
      <c r="J726" s="181"/>
      <c r="K726" s="182">
        <f>ROUND(E726*J726,2)</f>
        <v>0</v>
      </c>
      <c r="L726" s="182">
        <v>21</v>
      </c>
      <c r="M726" s="182">
        <f>G726*(1+L726/100)</f>
        <v>0</v>
      </c>
      <c r="N726" s="180">
        <v>4.2500000000000003E-3</v>
      </c>
      <c r="O726" s="180">
        <f>ROUND(E726*N726,2)</f>
        <v>0.1</v>
      </c>
      <c r="P726" s="180">
        <v>0</v>
      </c>
      <c r="Q726" s="180">
        <f>ROUND(E726*P726,2)</f>
        <v>0</v>
      </c>
      <c r="R726" s="182" t="s">
        <v>621</v>
      </c>
      <c r="S726" s="182" t="s">
        <v>294</v>
      </c>
      <c r="T726" s="183" t="s">
        <v>294</v>
      </c>
      <c r="U726" s="159">
        <v>0</v>
      </c>
      <c r="V726" s="159">
        <f>ROUND(E726*U726,2)</f>
        <v>0</v>
      </c>
      <c r="W726" s="159"/>
      <c r="X726" s="159" t="s">
        <v>622</v>
      </c>
      <c r="Y726" s="159" t="s">
        <v>296</v>
      </c>
      <c r="Z726" s="148"/>
      <c r="AA726" s="148"/>
      <c r="AB726" s="148"/>
      <c r="AC726" s="148"/>
      <c r="AD726" s="148"/>
      <c r="AE726" s="148"/>
      <c r="AF726" s="148"/>
      <c r="AG726" s="148" t="s">
        <v>623</v>
      </c>
      <c r="AH726" s="148"/>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2" x14ac:dyDescent="0.2">
      <c r="A727" s="155"/>
      <c r="B727" s="156"/>
      <c r="C727" s="195" t="s">
        <v>3552</v>
      </c>
      <c r="D727" s="161"/>
      <c r="E727" s="162">
        <v>6</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5" t="s">
        <v>3553</v>
      </c>
      <c r="D728" s="161"/>
      <c r="E728" s="162">
        <v>2</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5" t="s">
        <v>3554</v>
      </c>
      <c r="D729" s="161"/>
      <c r="E729" s="162">
        <v>4.5999999999999996</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314</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5" t="s">
        <v>3555</v>
      </c>
      <c r="D730" s="161"/>
      <c r="E730" s="162">
        <v>3.4</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314</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5" t="s">
        <v>3556</v>
      </c>
      <c r="D731" s="161"/>
      <c r="E731" s="162">
        <v>2</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314</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
      <c r="A732" s="155"/>
      <c r="B732" s="156"/>
      <c r="C732" s="195" t="s">
        <v>3557</v>
      </c>
      <c r="D732" s="161"/>
      <c r="E732" s="162">
        <v>1.5</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314</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
      <c r="A733" s="155"/>
      <c r="B733" s="156"/>
      <c r="C733" s="197" t="s">
        <v>1322</v>
      </c>
      <c r="D733" s="165"/>
      <c r="E733" s="166">
        <v>2.92</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314</v>
      </c>
      <c r="AH733" s="148">
        <v>4</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1" x14ac:dyDescent="0.2">
      <c r="A734" s="185">
        <v>195</v>
      </c>
      <c r="B734" s="186" t="s">
        <v>3558</v>
      </c>
      <c r="C734" s="198" t="s">
        <v>3559</v>
      </c>
      <c r="D734" s="187" t="s">
        <v>292</v>
      </c>
      <c r="E734" s="188">
        <v>1</v>
      </c>
      <c r="F734" s="189"/>
      <c r="G734" s="190">
        <f t="shared" ref="G734:G740" si="7">ROUND(E734*F734,2)</f>
        <v>0</v>
      </c>
      <c r="H734" s="189"/>
      <c r="I734" s="190">
        <f t="shared" ref="I734:I740" si="8">ROUND(E734*H734,2)</f>
        <v>0</v>
      </c>
      <c r="J734" s="189"/>
      <c r="K734" s="190">
        <f t="shared" ref="K734:K740" si="9">ROUND(E734*J734,2)</f>
        <v>0</v>
      </c>
      <c r="L734" s="190">
        <v>21</v>
      </c>
      <c r="M734" s="190">
        <f t="shared" ref="M734:M740" si="10">G734*(1+L734/100)</f>
        <v>0</v>
      </c>
      <c r="N734" s="188">
        <v>9.3999999999999997E-4</v>
      </c>
      <c r="O734" s="188">
        <f t="shared" ref="O734:O740" si="11">ROUND(E734*N734,2)</f>
        <v>0</v>
      </c>
      <c r="P734" s="188">
        <v>0</v>
      </c>
      <c r="Q734" s="188">
        <f t="shared" ref="Q734:Q740" si="12">ROUND(E734*P734,2)</f>
        <v>0</v>
      </c>
      <c r="R734" s="190" t="s">
        <v>621</v>
      </c>
      <c r="S734" s="190" t="s">
        <v>853</v>
      </c>
      <c r="T734" s="191" t="s">
        <v>853</v>
      </c>
      <c r="U734" s="159">
        <v>0</v>
      </c>
      <c r="V734" s="159">
        <f t="shared" ref="V734:V740" si="13">ROUND(E734*U734,2)</f>
        <v>0</v>
      </c>
      <c r="W734" s="159"/>
      <c r="X734" s="159" t="s">
        <v>622</v>
      </c>
      <c r="Y734" s="159" t="s">
        <v>296</v>
      </c>
      <c r="Z734" s="148"/>
      <c r="AA734" s="148"/>
      <c r="AB734" s="148"/>
      <c r="AC734" s="148"/>
      <c r="AD734" s="148"/>
      <c r="AE734" s="148"/>
      <c r="AF734" s="148"/>
      <c r="AG734" s="148" t="s">
        <v>623</v>
      </c>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1" x14ac:dyDescent="0.2">
      <c r="A735" s="185">
        <v>196</v>
      </c>
      <c r="B735" s="186" t="s">
        <v>3560</v>
      </c>
      <c r="C735" s="198" t="s">
        <v>3561</v>
      </c>
      <c r="D735" s="187" t="s">
        <v>292</v>
      </c>
      <c r="E735" s="188">
        <v>5</v>
      </c>
      <c r="F735" s="189"/>
      <c r="G735" s="190">
        <f t="shared" si="7"/>
        <v>0</v>
      </c>
      <c r="H735" s="189"/>
      <c r="I735" s="190">
        <f t="shared" si="8"/>
        <v>0</v>
      </c>
      <c r="J735" s="189"/>
      <c r="K735" s="190">
        <f t="shared" si="9"/>
        <v>0</v>
      </c>
      <c r="L735" s="190">
        <v>21</v>
      </c>
      <c r="M735" s="190">
        <f t="shared" si="10"/>
        <v>0</v>
      </c>
      <c r="N735" s="188">
        <v>1.07E-3</v>
      </c>
      <c r="O735" s="188">
        <f t="shared" si="11"/>
        <v>0.01</v>
      </c>
      <c r="P735" s="188">
        <v>0</v>
      </c>
      <c r="Q735" s="188">
        <f t="shared" si="12"/>
        <v>0</v>
      </c>
      <c r="R735" s="190" t="s">
        <v>621</v>
      </c>
      <c r="S735" s="190" t="s">
        <v>853</v>
      </c>
      <c r="T735" s="191" t="s">
        <v>853</v>
      </c>
      <c r="U735" s="159">
        <v>0</v>
      </c>
      <c r="V735" s="159">
        <f t="shared" si="13"/>
        <v>0</v>
      </c>
      <c r="W735" s="159"/>
      <c r="X735" s="159" t="s">
        <v>622</v>
      </c>
      <c r="Y735" s="159" t="s">
        <v>296</v>
      </c>
      <c r="Z735" s="148"/>
      <c r="AA735" s="148"/>
      <c r="AB735" s="148"/>
      <c r="AC735" s="148"/>
      <c r="AD735" s="148"/>
      <c r="AE735" s="148"/>
      <c r="AF735" s="148"/>
      <c r="AG735" s="148" t="s">
        <v>623</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1" x14ac:dyDescent="0.2">
      <c r="A736" s="185">
        <v>197</v>
      </c>
      <c r="B736" s="186" t="s">
        <v>3562</v>
      </c>
      <c r="C736" s="198" t="s">
        <v>3563</v>
      </c>
      <c r="D736" s="187" t="s">
        <v>292</v>
      </c>
      <c r="E736" s="188">
        <v>1</v>
      </c>
      <c r="F736" s="189"/>
      <c r="G736" s="190">
        <f t="shared" si="7"/>
        <v>0</v>
      </c>
      <c r="H736" s="189"/>
      <c r="I736" s="190">
        <f t="shared" si="8"/>
        <v>0</v>
      </c>
      <c r="J736" s="189"/>
      <c r="K736" s="190">
        <f t="shared" si="9"/>
        <v>0</v>
      </c>
      <c r="L736" s="190">
        <v>21</v>
      </c>
      <c r="M736" s="190">
        <f t="shared" si="10"/>
        <v>0</v>
      </c>
      <c r="N736" s="188">
        <v>1.2099999999999999E-3</v>
      </c>
      <c r="O736" s="188">
        <f t="shared" si="11"/>
        <v>0</v>
      </c>
      <c r="P736" s="188">
        <v>0</v>
      </c>
      <c r="Q736" s="188">
        <f t="shared" si="12"/>
        <v>0</v>
      </c>
      <c r="R736" s="190" t="s">
        <v>621</v>
      </c>
      <c r="S736" s="190" t="s">
        <v>853</v>
      </c>
      <c r="T736" s="191" t="s">
        <v>853</v>
      </c>
      <c r="U736" s="159">
        <v>0</v>
      </c>
      <c r="V736" s="159">
        <f t="shared" si="13"/>
        <v>0</v>
      </c>
      <c r="W736" s="159"/>
      <c r="X736" s="159" t="s">
        <v>622</v>
      </c>
      <c r="Y736" s="159" t="s">
        <v>296</v>
      </c>
      <c r="Z736" s="148"/>
      <c r="AA736" s="148"/>
      <c r="AB736" s="148"/>
      <c r="AC736" s="148"/>
      <c r="AD736" s="148"/>
      <c r="AE736" s="148"/>
      <c r="AF736" s="148"/>
      <c r="AG736" s="148" t="s">
        <v>623</v>
      </c>
      <c r="AH736" s="148"/>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1" x14ac:dyDescent="0.2">
      <c r="A737" s="185">
        <v>198</v>
      </c>
      <c r="B737" s="186" t="s">
        <v>1668</v>
      </c>
      <c r="C737" s="198" t="s">
        <v>1669</v>
      </c>
      <c r="D737" s="187" t="s">
        <v>292</v>
      </c>
      <c r="E737" s="188">
        <v>1</v>
      </c>
      <c r="F737" s="189"/>
      <c r="G737" s="190">
        <f t="shared" si="7"/>
        <v>0</v>
      </c>
      <c r="H737" s="189"/>
      <c r="I737" s="190">
        <f t="shared" si="8"/>
        <v>0</v>
      </c>
      <c r="J737" s="189"/>
      <c r="K737" s="190">
        <f t="shared" si="9"/>
        <v>0</v>
      </c>
      <c r="L737" s="190">
        <v>21</v>
      </c>
      <c r="M737" s="190">
        <f t="shared" si="10"/>
        <v>0</v>
      </c>
      <c r="N737" s="188">
        <v>1.81E-3</v>
      </c>
      <c r="O737" s="188">
        <f t="shared" si="11"/>
        <v>0</v>
      </c>
      <c r="P737" s="188">
        <v>0</v>
      </c>
      <c r="Q737" s="188">
        <f t="shared" si="12"/>
        <v>0</v>
      </c>
      <c r="R737" s="190" t="s">
        <v>621</v>
      </c>
      <c r="S737" s="190" t="s">
        <v>853</v>
      </c>
      <c r="T737" s="191" t="s">
        <v>853</v>
      </c>
      <c r="U737" s="159">
        <v>0</v>
      </c>
      <c r="V737" s="159">
        <f t="shared" si="13"/>
        <v>0</v>
      </c>
      <c r="W737" s="159"/>
      <c r="X737" s="159" t="s">
        <v>622</v>
      </c>
      <c r="Y737" s="159" t="s">
        <v>296</v>
      </c>
      <c r="Z737" s="148"/>
      <c r="AA737" s="148"/>
      <c r="AB737" s="148"/>
      <c r="AC737" s="148"/>
      <c r="AD737" s="148"/>
      <c r="AE737" s="148"/>
      <c r="AF737" s="148"/>
      <c r="AG737" s="148" t="s">
        <v>623</v>
      </c>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1" x14ac:dyDescent="0.2">
      <c r="A738" s="185">
        <v>199</v>
      </c>
      <c r="B738" s="186" t="s">
        <v>1674</v>
      </c>
      <c r="C738" s="198" t="s">
        <v>1675</v>
      </c>
      <c r="D738" s="187" t="s">
        <v>292</v>
      </c>
      <c r="E738" s="188">
        <v>1</v>
      </c>
      <c r="F738" s="189"/>
      <c r="G738" s="190">
        <f t="shared" si="7"/>
        <v>0</v>
      </c>
      <c r="H738" s="189"/>
      <c r="I738" s="190">
        <f t="shared" si="8"/>
        <v>0</v>
      </c>
      <c r="J738" s="189"/>
      <c r="K738" s="190">
        <f t="shared" si="9"/>
        <v>0</v>
      </c>
      <c r="L738" s="190">
        <v>21</v>
      </c>
      <c r="M738" s="190">
        <f t="shared" si="10"/>
        <v>0</v>
      </c>
      <c r="N738" s="188">
        <v>1.8E-3</v>
      </c>
      <c r="O738" s="188">
        <f t="shared" si="11"/>
        <v>0</v>
      </c>
      <c r="P738" s="188">
        <v>0</v>
      </c>
      <c r="Q738" s="188">
        <f t="shared" si="12"/>
        <v>0</v>
      </c>
      <c r="R738" s="190" t="s">
        <v>621</v>
      </c>
      <c r="S738" s="190" t="s">
        <v>853</v>
      </c>
      <c r="T738" s="191" t="s">
        <v>853</v>
      </c>
      <c r="U738" s="159">
        <v>0</v>
      </c>
      <c r="V738" s="159">
        <f t="shared" si="13"/>
        <v>0</v>
      </c>
      <c r="W738" s="159"/>
      <c r="X738" s="159" t="s">
        <v>622</v>
      </c>
      <c r="Y738" s="159" t="s">
        <v>296</v>
      </c>
      <c r="Z738" s="148"/>
      <c r="AA738" s="148"/>
      <c r="AB738" s="148"/>
      <c r="AC738" s="148"/>
      <c r="AD738" s="148"/>
      <c r="AE738" s="148"/>
      <c r="AF738" s="148"/>
      <c r="AG738" s="148" t="s">
        <v>623</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1" x14ac:dyDescent="0.2">
      <c r="A739" s="177">
        <v>200</v>
      </c>
      <c r="B739" s="178" t="s">
        <v>1678</v>
      </c>
      <c r="C739" s="194" t="s">
        <v>1679</v>
      </c>
      <c r="D739" s="179" t="s">
        <v>292</v>
      </c>
      <c r="E739" s="180">
        <v>9</v>
      </c>
      <c r="F739" s="181"/>
      <c r="G739" s="182">
        <f t="shared" si="7"/>
        <v>0</v>
      </c>
      <c r="H739" s="181"/>
      <c r="I739" s="182">
        <f t="shared" si="8"/>
        <v>0</v>
      </c>
      <c r="J739" s="181"/>
      <c r="K739" s="182">
        <f t="shared" si="9"/>
        <v>0</v>
      </c>
      <c r="L739" s="182">
        <v>21</v>
      </c>
      <c r="M739" s="182">
        <f t="shared" si="10"/>
        <v>0</v>
      </c>
      <c r="N739" s="180">
        <v>0</v>
      </c>
      <c r="O739" s="180">
        <f t="shared" si="11"/>
        <v>0</v>
      </c>
      <c r="P739" s="180">
        <v>0</v>
      </c>
      <c r="Q739" s="180">
        <f t="shared" si="12"/>
        <v>0</v>
      </c>
      <c r="R739" s="182"/>
      <c r="S739" s="182" t="s">
        <v>878</v>
      </c>
      <c r="T739" s="183" t="s">
        <v>879</v>
      </c>
      <c r="U739" s="159">
        <v>0</v>
      </c>
      <c r="V739" s="159">
        <f t="shared" si="13"/>
        <v>0</v>
      </c>
      <c r="W739" s="159"/>
      <c r="X739" s="159" t="s">
        <v>622</v>
      </c>
      <c r="Y739" s="159" t="s">
        <v>296</v>
      </c>
      <c r="Z739" s="148"/>
      <c r="AA739" s="148"/>
      <c r="AB739" s="148"/>
      <c r="AC739" s="148"/>
      <c r="AD739" s="148"/>
      <c r="AE739" s="148"/>
      <c r="AF739" s="148"/>
      <c r="AG739" s="148" t="s">
        <v>623</v>
      </c>
      <c r="AH739" s="148"/>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1" x14ac:dyDescent="0.2">
      <c r="A740" s="155">
        <v>201</v>
      </c>
      <c r="B740" s="156" t="s">
        <v>3564</v>
      </c>
      <c r="C740" s="201" t="s">
        <v>3565</v>
      </c>
      <c r="D740" s="157" t="s">
        <v>0</v>
      </c>
      <c r="E740" s="192"/>
      <c r="F740" s="160"/>
      <c r="G740" s="159">
        <f t="shared" si="7"/>
        <v>0</v>
      </c>
      <c r="H740" s="160"/>
      <c r="I740" s="159">
        <f t="shared" si="8"/>
        <v>0</v>
      </c>
      <c r="J740" s="160"/>
      <c r="K740" s="159">
        <f t="shared" si="9"/>
        <v>0</v>
      </c>
      <c r="L740" s="159">
        <v>21</v>
      </c>
      <c r="M740" s="159">
        <f t="shared" si="10"/>
        <v>0</v>
      </c>
      <c r="N740" s="158">
        <v>0</v>
      </c>
      <c r="O740" s="158">
        <f t="shared" si="11"/>
        <v>0</v>
      </c>
      <c r="P740" s="158">
        <v>0</v>
      </c>
      <c r="Q740" s="158">
        <f t="shared" si="12"/>
        <v>0</v>
      </c>
      <c r="R740" s="159" t="s">
        <v>1551</v>
      </c>
      <c r="S740" s="159" t="s">
        <v>294</v>
      </c>
      <c r="T740" s="159" t="s">
        <v>294</v>
      </c>
      <c r="U740" s="159">
        <v>0</v>
      </c>
      <c r="V740" s="159">
        <f t="shared" si="13"/>
        <v>0</v>
      </c>
      <c r="W740" s="159"/>
      <c r="X740" s="159" t="s">
        <v>1275</v>
      </c>
      <c r="Y740" s="159" t="s">
        <v>296</v>
      </c>
      <c r="Z740" s="148"/>
      <c r="AA740" s="148"/>
      <c r="AB740" s="148"/>
      <c r="AC740" s="148"/>
      <c r="AD740" s="148"/>
      <c r="AE740" s="148"/>
      <c r="AF740" s="148"/>
      <c r="AG740" s="148" t="s">
        <v>1325</v>
      </c>
      <c r="AH740" s="148"/>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2" x14ac:dyDescent="0.2">
      <c r="A741" s="155"/>
      <c r="B741" s="156"/>
      <c r="C741" s="275" t="s">
        <v>1363</v>
      </c>
      <c r="D741" s="276"/>
      <c r="E741" s="276"/>
      <c r="F741" s="276"/>
      <c r="G741" s="276"/>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299</v>
      </c>
      <c r="AH741" s="148"/>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x14ac:dyDescent="0.2">
      <c r="A742" s="170" t="s">
        <v>288</v>
      </c>
      <c r="B742" s="171" t="s">
        <v>227</v>
      </c>
      <c r="C742" s="193" t="s">
        <v>228</v>
      </c>
      <c r="D742" s="172"/>
      <c r="E742" s="173"/>
      <c r="F742" s="174"/>
      <c r="G742" s="174">
        <f>SUMIF(AG743:AG767,"&lt;&gt;NOR",G743:G767)</f>
        <v>0</v>
      </c>
      <c r="H742" s="174"/>
      <c r="I742" s="174">
        <f>SUM(I743:I767)</f>
        <v>0</v>
      </c>
      <c r="J742" s="174"/>
      <c r="K742" s="174">
        <f>SUM(K743:K767)</f>
        <v>0</v>
      </c>
      <c r="L742" s="174"/>
      <c r="M742" s="174">
        <f>SUM(M743:M767)</f>
        <v>0</v>
      </c>
      <c r="N742" s="173"/>
      <c r="O742" s="173">
        <f>SUM(O743:O767)</f>
        <v>0.04</v>
      </c>
      <c r="P742" s="173"/>
      <c r="Q742" s="173">
        <f>SUM(Q743:Q767)</f>
        <v>0.91</v>
      </c>
      <c r="R742" s="174"/>
      <c r="S742" s="174"/>
      <c r="T742" s="175"/>
      <c r="U742" s="169"/>
      <c r="V742" s="169">
        <f>SUM(V743:V767)</f>
        <v>79.889999999999986</v>
      </c>
      <c r="W742" s="169"/>
      <c r="X742" s="169"/>
      <c r="Y742" s="169"/>
      <c r="AG742" t="s">
        <v>289</v>
      </c>
    </row>
    <row r="743" spans="1:60" outlineLevel="1" x14ac:dyDescent="0.2">
      <c r="A743" s="177">
        <v>202</v>
      </c>
      <c r="B743" s="178" t="s">
        <v>3566</v>
      </c>
      <c r="C743" s="194" t="s">
        <v>3567</v>
      </c>
      <c r="D743" s="179" t="s">
        <v>310</v>
      </c>
      <c r="E743" s="180">
        <v>18.62</v>
      </c>
      <c r="F743" s="181"/>
      <c r="G743" s="182">
        <f>ROUND(E743*F743,2)</f>
        <v>0</v>
      </c>
      <c r="H743" s="181"/>
      <c r="I743" s="182">
        <f>ROUND(E743*H743,2)</f>
        <v>0</v>
      </c>
      <c r="J743" s="181"/>
      <c r="K743" s="182">
        <f>ROUND(E743*J743,2)</f>
        <v>0</v>
      </c>
      <c r="L743" s="182">
        <v>21</v>
      </c>
      <c r="M743" s="182">
        <f>G743*(1+L743/100)</f>
        <v>0</v>
      </c>
      <c r="N743" s="180">
        <v>0</v>
      </c>
      <c r="O743" s="180">
        <f>ROUND(E743*N743,2)</f>
        <v>0</v>
      </c>
      <c r="P743" s="180">
        <v>7.0000000000000001E-3</v>
      </c>
      <c r="Q743" s="180">
        <f>ROUND(E743*P743,2)</f>
        <v>0.13</v>
      </c>
      <c r="R743" s="182" t="s">
        <v>1689</v>
      </c>
      <c r="S743" s="182" t="s">
        <v>294</v>
      </c>
      <c r="T743" s="183" t="s">
        <v>294</v>
      </c>
      <c r="U743" s="159">
        <v>0.23799999999999999</v>
      </c>
      <c r="V743" s="159">
        <f>ROUND(E743*U743,2)</f>
        <v>4.43</v>
      </c>
      <c r="W743" s="159"/>
      <c r="X743" s="159" t="s">
        <v>295</v>
      </c>
      <c r="Y743" s="159" t="s">
        <v>296</v>
      </c>
      <c r="Z743" s="148"/>
      <c r="AA743" s="148"/>
      <c r="AB743" s="148"/>
      <c r="AC743" s="148"/>
      <c r="AD743" s="148"/>
      <c r="AE743" s="148"/>
      <c r="AF743" s="148"/>
      <c r="AG743" s="148" t="s">
        <v>297</v>
      </c>
      <c r="AH743" s="148"/>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2" x14ac:dyDescent="0.2">
      <c r="A744" s="155"/>
      <c r="B744" s="156"/>
      <c r="C744" s="195" t="s">
        <v>3568</v>
      </c>
      <c r="D744" s="161"/>
      <c r="E744" s="162">
        <v>4.4000000000000004</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314</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
      <c r="A745" s="155"/>
      <c r="B745" s="156"/>
      <c r="C745" s="195" t="s">
        <v>3569</v>
      </c>
      <c r="D745" s="161"/>
      <c r="E745" s="162">
        <v>14.22</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314</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ht="22.5" outlineLevel="1" x14ac:dyDescent="0.2">
      <c r="A746" s="177">
        <v>203</v>
      </c>
      <c r="B746" s="178" t="s">
        <v>1697</v>
      </c>
      <c r="C746" s="194" t="s">
        <v>1698</v>
      </c>
      <c r="D746" s="179" t="s">
        <v>1699</v>
      </c>
      <c r="E746" s="180">
        <v>777.94749999999999</v>
      </c>
      <c r="F746" s="181"/>
      <c r="G746" s="182">
        <f>ROUND(E746*F746,2)</f>
        <v>0</v>
      </c>
      <c r="H746" s="181"/>
      <c r="I746" s="182">
        <f>ROUND(E746*H746,2)</f>
        <v>0</v>
      </c>
      <c r="J746" s="181"/>
      <c r="K746" s="182">
        <f>ROUND(E746*J746,2)</f>
        <v>0</v>
      </c>
      <c r="L746" s="182">
        <v>21</v>
      </c>
      <c r="M746" s="182">
        <f>G746*(1+L746/100)</f>
        <v>0</v>
      </c>
      <c r="N746" s="180">
        <v>5.0000000000000002E-5</v>
      </c>
      <c r="O746" s="180">
        <f>ROUND(E746*N746,2)</f>
        <v>0.04</v>
      </c>
      <c r="P746" s="180">
        <v>1E-3</v>
      </c>
      <c r="Q746" s="180">
        <f>ROUND(E746*P746,2)</f>
        <v>0.78</v>
      </c>
      <c r="R746" s="182" t="s">
        <v>1689</v>
      </c>
      <c r="S746" s="182" t="s">
        <v>294</v>
      </c>
      <c r="T746" s="183" t="s">
        <v>294</v>
      </c>
      <c r="U746" s="159">
        <v>9.7000000000000003E-2</v>
      </c>
      <c r="V746" s="159">
        <f>ROUND(E746*U746,2)</f>
        <v>75.459999999999994</v>
      </c>
      <c r="W746" s="159"/>
      <c r="X746" s="159" t="s">
        <v>295</v>
      </c>
      <c r="Y746" s="159" t="s">
        <v>296</v>
      </c>
      <c r="Z746" s="148"/>
      <c r="AA746" s="148"/>
      <c r="AB746" s="148"/>
      <c r="AC746" s="148"/>
      <c r="AD746" s="148"/>
      <c r="AE746" s="148"/>
      <c r="AF746" s="148"/>
      <c r="AG746" s="148" t="s">
        <v>297</v>
      </c>
      <c r="AH746" s="148"/>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2" x14ac:dyDescent="0.2">
      <c r="A747" s="155"/>
      <c r="B747" s="156"/>
      <c r="C747" s="195" t="s">
        <v>3570</v>
      </c>
      <c r="D747" s="161"/>
      <c r="E747" s="162">
        <v>377.95</v>
      </c>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314</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3" x14ac:dyDescent="0.2">
      <c r="A748" s="155"/>
      <c r="B748" s="156"/>
      <c r="C748" s="195" t="s">
        <v>3571</v>
      </c>
      <c r="D748" s="161"/>
      <c r="E748" s="162">
        <v>400</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314</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ht="22.5" outlineLevel="1" x14ac:dyDescent="0.2">
      <c r="A749" s="177">
        <v>204</v>
      </c>
      <c r="B749" s="178" t="s">
        <v>1710</v>
      </c>
      <c r="C749" s="194" t="s">
        <v>1711</v>
      </c>
      <c r="D749" s="179" t="s">
        <v>1699</v>
      </c>
      <c r="E749" s="180">
        <v>1585.2</v>
      </c>
      <c r="F749" s="181"/>
      <c r="G749" s="182">
        <f>ROUND(E749*F749,2)</f>
        <v>0</v>
      </c>
      <c r="H749" s="181"/>
      <c r="I749" s="182">
        <f>ROUND(E749*H749,2)</f>
        <v>0</v>
      </c>
      <c r="J749" s="181"/>
      <c r="K749" s="182">
        <f>ROUND(E749*J749,2)</f>
        <v>0</v>
      </c>
      <c r="L749" s="182">
        <v>21</v>
      </c>
      <c r="M749" s="182">
        <f>G749*(1+L749/100)</f>
        <v>0</v>
      </c>
      <c r="N749" s="180">
        <v>0</v>
      </c>
      <c r="O749" s="180">
        <f>ROUND(E749*N749,2)</f>
        <v>0</v>
      </c>
      <c r="P749" s="180">
        <v>0</v>
      </c>
      <c r="Q749" s="180">
        <f>ROUND(E749*P749,2)</f>
        <v>0</v>
      </c>
      <c r="R749" s="182"/>
      <c r="S749" s="182" t="s">
        <v>878</v>
      </c>
      <c r="T749" s="183" t="s">
        <v>879</v>
      </c>
      <c r="U749" s="159">
        <v>0</v>
      </c>
      <c r="V749" s="159">
        <f>ROUND(E749*U749,2)</f>
        <v>0</v>
      </c>
      <c r="W749" s="159"/>
      <c r="X749" s="159" t="s">
        <v>295</v>
      </c>
      <c r="Y749" s="159" t="s">
        <v>296</v>
      </c>
      <c r="Z749" s="148"/>
      <c r="AA749" s="148"/>
      <c r="AB749" s="148"/>
      <c r="AC749" s="148"/>
      <c r="AD749" s="148"/>
      <c r="AE749" s="148"/>
      <c r="AF749" s="148"/>
      <c r="AG749" s="148" t="s">
        <v>297</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2" x14ac:dyDescent="0.2">
      <c r="A750" s="155"/>
      <c r="B750" s="156"/>
      <c r="C750" s="195" t="s">
        <v>3572</v>
      </c>
      <c r="D750" s="161"/>
      <c r="E750" s="162">
        <v>177.3</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314</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5" t="s">
        <v>3573</v>
      </c>
      <c r="D751" s="161"/>
      <c r="E751" s="162">
        <v>301.60000000000002</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5" t="s">
        <v>3574</v>
      </c>
      <c r="D752" s="161"/>
      <c r="E752" s="162">
        <v>506.9</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5" t="s">
        <v>3575</v>
      </c>
      <c r="D753" s="161"/>
      <c r="E753" s="162">
        <v>179.7</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314</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5" t="s">
        <v>3576</v>
      </c>
      <c r="D754" s="161"/>
      <c r="E754" s="162">
        <v>312.7</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314</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5" t="s">
        <v>3577</v>
      </c>
      <c r="D755" s="161"/>
      <c r="E755" s="162">
        <v>107</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314</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1" x14ac:dyDescent="0.2">
      <c r="A756" s="177">
        <v>205</v>
      </c>
      <c r="B756" s="178" t="s">
        <v>1736</v>
      </c>
      <c r="C756" s="194" t="s">
        <v>1737</v>
      </c>
      <c r="D756" s="179" t="s">
        <v>310</v>
      </c>
      <c r="E756" s="180">
        <v>1.71</v>
      </c>
      <c r="F756" s="181"/>
      <c r="G756" s="182">
        <f>ROUND(E756*F756,2)</f>
        <v>0</v>
      </c>
      <c r="H756" s="181"/>
      <c r="I756" s="182">
        <f>ROUND(E756*H756,2)</f>
        <v>0</v>
      </c>
      <c r="J756" s="181"/>
      <c r="K756" s="182">
        <f>ROUND(E756*J756,2)</f>
        <v>0</v>
      </c>
      <c r="L756" s="182">
        <v>21</v>
      </c>
      <c r="M756" s="182">
        <f>G756*(1+L756/100)</f>
        <v>0</v>
      </c>
      <c r="N756" s="180">
        <v>0</v>
      </c>
      <c r="O756" s="180">
        <f>ROUND(E756*N756,2)</f>
        <v>0</v>
      </c>
      <c r="P756" s="180">
        <v>0</v>
      </c>
      <c r="Q756" s="180">
        <f>ROUND(E756*P756,2)</f>
        <v>0</v>
      </c>
      <c r="R756" s="182"/>
      <c r="S756" s="182" t="s">
        <v>878</v>
      </c>
      <c r="T756" s="183" t="s">
        <v>879</v>
      </c>
      <c r="U756" s="159">
        <v>0</v>
      </c>
      <c r="V756" s="159">
        <f>ROUND(E756*U756,2)</f>
        <v>0</v>
      </c>
      <c r="W756" s="159"/>
      <c r="X756" s="159" t="s">
        <v>295</v>
      </c>
      <c r="Y756" s="159" t="s">
        <v>296</v>
      </c>
      <c r="Z756" s="148"/>
      <c r="AA756" s="148"/>
      <c r="AB756" s="148"/>
      <c r="AC756" s="148"/>
      <c r="AD756" s="148"/>
      <c r="AE756" s="148"/>
      <c r="AF756" s="148"/>
      <c r="AG756" s="148" t="s">
        <v>297</v>
      </c>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2" x14ac:dyDescent="0.2">
      <c r="A757" s="155"/>
      <c r="B757" s="156"/>
      <c r="C757" s="195" t="s">
        <v>3578</v>
      </c>
      <c r="D757" s="161"/>
      <c r="E757" s="162">
        <v>1.71</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314</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1" x14ac:dyDescent="0.2">
      <c r="A758" s="177">
        <v>206</v>
      </c>
      <c r="B758" s="178" t="s">
        <v>1741</v>
      </c>
      <c r="C758" s="194" t="s">
        <v>3579</v>
      </c>
      <c r="D758" s="179" t="s">
        <v>310</v>
      </c>
      <c r="E758" s="180">
        <v>3.9</v>
      </c>
      <c r="F758" s="181"/>
      <c r="G758" s="182">
        <f>ROUND(E758*F758,2)</f>
        <v>0</v>
      </c>
      <c r="H758" s="181"/>
      <c r="I758" s="182">
        <f>ROUND(E758*H758,2)</f>
        <v>0</v>
      </c>
      <c r="J758" s="181"/>
      <c r="K758" s="182">
        <f>ROUND(E758*J758,2)</f>
        <v>0</v>
      </c>
      <c r="L758" s="182">
        <v>21</v>
      </c>
      <c r="M758" s="182">
        <f>G758*(1+L758/100)</f>
        <v>0</v>
      </c>
      <c r="N758" s="180">
        <v>0</v>
      </c>
      <c r="O758" s="180">
        <f>ROUND(E758*N758,2)</f>
        <v>0</v>
      </c>
      <c r="P758" s="180">
        <v>0</v>
      </c>
      <c r="Q758" s="180">
        <f>ROUND(E758*P758,2)</f>
        <v>0</v>
      </c>
      <c r="R758" s="182"/>
      <c r="S758" s="182" t="s">
        <v>878</v>
      </c>
      <c r="T758" s="183" t="s">
        <v>879</v>
      </c>
      <c r="U758" s="159">
        <v>0</v>
      </c>
      <c r="V758" s="159">
        <f>ROUND(E758*U758,2)</f>
        <v>0</v>
      </c>
      <c r="W758" s="159"/>
      <c r="X758" s="159" t="s">
        <v>295</v>
      </c>
      <c r="Y758" s="159" t="s">
        <v>296</v>
      </c>
      <c r="Z758" s="148"/>
      <c r="AA758" s="148"/>
      <c r="AB758" s="148"/>
      <c r="AC758" s="148"/>
      <c r="AD758" s="148"/>
      <c r="AE758" s="148"/>
      <c r="AF758" s="148"/>
      <c r="AG758" s="148" t="s">
        <v>297</v>
      </c>
      <c r="AH758" s="148"/>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2" x14ac:dyDescent="0.2">
      <c r="A759" s="155"/>
      <c r="B759" s="156"/>
      <c r="C759" s="195" t="s">
        <v>3580</v>
      </c>
      <c r="D759" s="161"/>
      <c r="E759" s="162">
        <v>3.9</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314</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ht="22.5" outlineLevel="1" x14ac:dyDescent="0.2">
      <c r="A760" s="185">
        <v>207</v>
      </c>
      <c r="B760" s="186" t="s">
        <v>1746</v>
      </c>
      <c r="C760" s="198" t="s">
        <v>1747</v>
      </c>
      <c r="D760" s="187" t="s">
        <v>292</v>
      </c>
      <c r="E760" s="188">
        <v>1</v>
      </c>
      <c r="F760" s="189"/>
      <c r="G760" s="190">
        <f>ROUND(E760*F760,2)</f>
        <v>0</v>
      </c>
      <c r="H760" s="189"/>
      <c r="I760" s="190">
        <f>ROUND(E760*H760,2)</f>
        <v>0</v>
      </c>
      <c r="J760" s="189"/>
      <c r="K760" s="190">
        <f>ROUND(E760*J760,2)</f>
        <v>0</v>
      </c>
      <c r="L760" s="190">
        <v>21</v>
      </c>
      <c r="M760" s="190">
        <f>G760*(1+L760/100)</f>
        <v>0</v>
      </c>
      <c r="N760" s="188">
        <v>0</v>
      </c>
      <c r="O760" s="188">
        <f>ROUND(E760*N760,2)</f>
        <v>0</v>
      </c>
      <c r="P760" s="188">
        <v>0</v>
      </c>
      <c r="Q760" s="188">
        <f>ROUND(E760*P760,2)</f>
        <v>0</v>
      </c>
      <c r="R760" s="190"/>
      <c r="S760" s="190" t="s">
        <v>878</v>
      </c>
      <c r="T760" s="191" t="s">
        <v>879</v>
      </c>
      <c r="U760" s="159">
        <v>0</v>
      </c>
      <c r="V760" s="159">
        <f>ROUND(E760*U760,2)</f>
        <v>0</v>
      </c>
      <c r="W760" s="159"/>
      <c r="X760" s="159" t="s">
        <v>295</v>
      </c>
      <c r="Y760" s="159" t="s">
        <v>296</v>
      </c>
      <c r="Z760" s="148"/>
      <c r="AA760" s="148"/>
      <c r="AB760" s="148"/>
      <c r="AC760" s="148"/>
      <c r="AD760" s="148"/>
      <c r="AE760" s="148"/>
      <c r="AF760" s="148"/>
      <c r="AG760" s="148" t="s">
        <v>297</v>
      </c>
      <c r="AH760" s="148"/>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1" x14ac:dyDescent="0.2">
      <c r="A761" s="185">
        <v>208</v>
      </c>
      <c r="B761" s="186" t="s">
        <v>3581</v>
      </c>
      <c r="C761" s="198" t="s">
        <v>3582</v>
      </c>
      <c r="D761" s="187" t="s">
        <v>2442</v>
      </c>
      <c r="E761" s="188">
        <v>7</v>
      </c>
      <c r="F761" s="189"/>
      <c r="G761" s="190">
        <f>ROUND(E761*F761,2)</f>
        <v>0</v>
      </c>
      <c r="H761" s="189"/>
      <c r="I761" s="190">
        <f>ROUND(E761*H761,2)</f>
        <v>0</v>
      </c>
      <c r="J761" s="189"/>
      <c r="K761" s="190">
        <f>ROUND(E761*J761,2)</f>
        <v>0</v>
      </c>
      <c r="L761" s="190">
        <v>21</v>
      </c>
      <c r="M761" s="190">
        <f>G761*(1+L761/100)</f>
        <v>0</v>
      </c>
      <c r="N761" s="188">
        <v>0</v>
      </c>
      <c r="O761" s="188">
        <f>ROUND(E761*N761,2)</f>
        <v>0</v>
      </c>
      <c r="P761" s="188">
        <v>0</v>
      </c>
      <c r="Q761" s="188">
        <f>ROUND(E761*P761,2)</f>
        <v>0</v>
      </c>
      <c r="R761" s="190"/>
      <c r="S761" s="190" t="s">
        <v>878</v>
      </c>
      <c r="T761" s="191" t="s">
        <v>879</v>
      </c>
      <c r="U761" s="159">
        <v>0</v>
      </c>
      <c r="V761" s="159">
        <f>ROUND(E761*U761,2)</f>
        <v>0</v>
      </c>
      <c r="W761" s="159"/>
      <c r="X761" s="159" t="s">
        <v>295</v>
      </c>
      <c r="Y761" s="159" t="s">
        <v>296</v>
      </c>
      <c r="Z761" s="148"/>
      <c r="AA761" s="148"/>
      <c r="AB761" s="148"/>
      <c r="AC761" s="148"/>
      <c r="AD761" s="148"/>
      <c r="AE761" s="148"/>
      <c r="AF761" s="148"/>
      <c r="AG761" s="148" t="s">
        <v>297</v>
      </c>
      <c r="AH761" s="148"/>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1" x14ac:dyDescent="0.2">
      <c r="A762" s="185">
        <v>209</v>
      </c>
      <c r="B762" s="186" t="s">
        <v>3583</v>
      </c>
      <c r="C762" s="198" t="s">
        <v>3584</v>
      </c>
      <c r="D762" s="187" t="s">
        <v>2442</v>
      </c>
      <c r="E762" s="188">
        <v>7.7</v>
      </c>
      <c r="F762" s="189"/>
      <c r="G762" s="190">
        <f>ROUND(E762*F762,2)</f>
        <v>0</v>
      </c>
      <c r="H762" s="189"/>
      <c r="I762" s="190">
        <f>ROUND(E762*H762,2)</f>
        <v>0</v>
      </c>
      <c r="J762" s="189"/>
      <c r="K762" s="190">
        <f>ROUND(E762*J762,2)</f>
        <v>0</v>
      </c>
      <c r="L762" s="190">
        <v>21</v>
      </c>
      <c r="M762" s="190">
        <f>G762*(1+L762/100)</f>
        <v>0</v>
      </c>
      <c r="N762" s="188">
        <v>0</v>
      </c>
      <c r="O762" s="188">
        <f>ROUND(E762*N762,2)</f>
        <v>0</v>
      </c>
      <c r="P762" s="188">
        <v>0</v>
      </c>
      <c r="Q762" s="188">
        <f>ROUND(E762*P762,2)</f>
        <v>0</v>
      </c>
      <c r="R762" s="190"/>
      <c r="S762" s="190" t="s">
        <v>878</v>
      </c>
      <c r="T762" s="191" t="s">
        <v>879</v>
      </c>
      <c r="U762" s="159">
        <v>0</v>
      </c>
      <c r="V762" s="159">
        <f>ROUND(E762*U762,2)</f>
        <v>0</v>
      </c>
      <c r="W762" s="159"/>
      <c r="X762" s="159" t="s">
        <v>295</v>
      </c>
      <c r="Y762" s="159" t="s">
        <v>296</v>
      </c>
      <c r="Z762" s="148"/>
      <c r="AA762" s="148"/>
      <c r="AB762" s="148"/>
      <c r="AC762" s="148"/>
      <c r="AD762" s="148"/>
      <c r="AE762" s="148"/>
      <c r="AF762" s="148"/>
      <c r="AG762" s="148" t="s">
        <v>297</v>
      </c>
      <c r="AH762" s="148"/>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1" x14ac:dyDescent="0.2">
      <c r="A763" s="185">
        <v>210</v>
      </c>
      <c r="B763" s="186" t="s">
        <v>3585</v>
      </c>
      <c r="C763" s="198" t="s">
        <v>3586</v>
      </c>
      <c r="D763" s="187" t="s">
        <v>2442</v>
      </c>
      <c r="E763" s="188">
        <v>7.7</v>
      </c>
      <c r="F763" s="189"/>
      <c r="G763" s="190">
        <f>ROUND(E763*F763,2)</f>
        <v>0</v>
      </c>
      <c r="H763" s="189"/>
      <c r="I763" s="190">
        <f>ROUND(E763*H763,2)</f>
        <v>0</v>
      </c>
      <c r="J763" s="189"/>
      <c r="K763" s="190">
        <f>ROUND(E763*J763,2)</f>
        <v>0</v>
      </c>
      <c r="L763" s="190">
        <v>21</v>
      </c>
      <c r="M763" s="190">
        <f>G763*(1+L763/100)</f>
        <v>0</v>
      </c>
      <c r="N763" s="188">
        <v>0</v>
      </c>
      <c r="O763" s="188">
        <f>ROUND(E763*N763,2)</f>
        <v>0</v>
      </c>
      <c r="P763" s="188">
        <v>0</v>
      </c>
      <c r="Q763" s="188">
        <f>ROUND(E763*P763,2)</f>
        <v>0</v>
      </c>
      <c r="R763" s="190"/>
      <c r="S763" s="190" t="s">
        <v>878</v>
      </c>
      <c r="T763" s="191" t="s">
        <v>879</v>
      </c>
      <c r="U763" s="159">
        <v>0</v>
      </c>
      <c r="V763" s="159">
        <f>ROUND(E763*U763,2)</f>
        <v>0</v>
      </c>
      <c r="W763" s="159"/>
      <c r="X763" s="159" t="s">
        <v>295</v>
      </c>
      <c r="Y763" s="159" t="s">
        <v>296</v>
      </c>
      <c r="Z763" s="148"/>
      <c r="AA763" s="148"/>
      <c r="AB763" s="148"/>
      <c r="AC763" s="148"/>
      <c r="AD763" s="148"/>
      <c r="AE763" s="148"/>
      <c r="AF763" s="148"/>
      <c r="AG763" s="148" t="s">
        <v>297</v>
      </c>
      <c r="AH763" s="148"/>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1" x14ac:dyDescent="0.2">
      <c r="A764" s="177">
        <v>211</v>
      </c>
      <c r="B764" s="178" t="s">
        <v>3587</v>
      </c>
      <c r="C764" s="194" t="s">
        <v>3584</v>
      </c>
      <c r="D764" s="179" t="s">
        <v>2442</v>
      </c>
      <c r="E764" s="180">
        <v>2.87</v>
      </c>
      <c r="F764" s="181"/>
      <c r="G764" s="182">
        <f>ROUND(E764*F764,2)</f>
        <v>0</v>
      </c>
      <c r="H764" s="181"/>
      <c r="I764" s="182">
        <f>ROUND(E764*H764,2)</f>
        <v>0</v>
      </c>
      <c r="J764" s="181"/>
      <c r="K764" s="182">
        <f>ROUND(E764*J764,2)</f>
        <v>0</v>
      </c>
      <c r="L764" s="182">
        <v>21</v>
      </c>
      <c r="M764" s="182">
        <f>G764*(1+L764/100)</f>
        <v>0</v>
      </c>
      <c r="N764" s="180">
        <v>0</v>
      </c>
      <c r="O764" s="180">
        <f>ROUND(E764*N764,2)</f>
        <v>0</v>
      </c>
      <c r="P764" s="180">
        <v>0</v>
      </c>
      <c r="Q764" s="180">
        <f>ROUND(E764*P764,2)</f>
        <v>0</v>
      </c>
      <c r="R764" s="182"/>
      <c r="S764" s="182" t="s">
        <v>878</v>
      </c>
      <c r="T764" s="183" t="s">
        <v>879</v>
      </c>
      <c r="U764" s="159">
        <v>0</v>
      </c>
      <c r="V764" s="159">
        <f>ROUND(E764*U764,2)</f>
        <v>0</v>
      </c>
      <c r="W764" s="159"/>
      <c r="X764" s="159" t="s">
        <v>295</v>
      </c>
      <c r="Y764" s="159" t="s">
        <v>296</v>
      </c>
      <c r="Z764" s="148"/>
      <c r="AA764" s="148"/>
      <c r="AB764" s="148"/>
      <c r="AC764" s="148"/>
      <c r="AD764" s="148"/>
      <c r="AE764" s="148"/>
      <c r="AF764" s="148"/>
      <c r="AG764" s="148" t="s">
        <v>297</v>
      </c>
      <c r="AH764" s="148"/>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2" x14ac:dyDescent="0.2">
      <c r="A765" s="155"/>
      <c r="B765" s="156"/>
      <c r="C765" s="195" t="s">
        <v>3588</v>
      </c>
      <c r="D765" s="161"/>
      <c r="E765" s="162">
        <v>2.87</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314</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1" x14ac:dyDescent="0.2">
      <c r="A766" s="155">
        <v>212</v>
      </c>
      <c r="B766" s="156" t="s">
        <v>3589</v>
      </c>
      <c r="C766" s="201" t="s">
        <v>3590</v>
      </c>
      <c r="D766" s="157" t="s">
        <v>0</v>
      </c>
      <c r="E766" s="192"/>
      <c r="F766" s="160"/>
      <c r="G766" s="159">
        <f>ROUND(E766*F766,2)</f>
        <v>0</v>
      </c>
      <c r="H766" s="160"/>
      <c r="I766" s="159">
        <f>ROUND(E766*H766,2)</f>
        <v>0</v>
      </c>
      <c r="J766" s="160"/>
      <c r="K766" s="159">
        <f>ROUND(E766*J766,2)</f>
        <v>0</v>
      </c>
      <c r="L766" s="159">
        <v>21</v>
      </c>
      <c r="M766" s="159">
        <f>G766*(1+L766/100)</f>
        <v>0</v>
      </c>
      <c r="N766" s="158">
        <v>0</v>
      </c>
      <c r="O766" s="158">
        <f>ROUND(E766*N766,2)</f>
        <v>0</v>
      </c>
      <c r="P766" s="158">
        <v>0</v>
      </c>
      <c r="Q766" s="158">
        <f>ROUND(E766*P766,2)</f>
        <v>0</v>
      </c>
      <c r="R766" s="159" t="s">
        <v>1689</v>
      </c>
      <c r="S766" s="159" t="s">
        <v>294</v>
      </c>
      <c r="T766" s="159" t="s">
        <v>294</v>
      </c>
      <c r="U766" s="159">
        <v>0</v>
      </c>
      <c r="V766" s="159">
        <f>ROUND(E766*U766,2)</f>
        <v>0</v>
      </c>
      <c r="W766" s="159"/>
      <c r="X766" s="159" t="s">
        <v>1275</v>
      </c>
      <c r="Y766" s="159" t="s">
        <v>296</v>
      </c>
      <c r="Z766" s="148"/>
      <c r="AA766" s="148"/>
      <c r="AB766" s="148"/>
      <c r="AC766" s="148"/>
      <c r="AD766" s="148"/>
      <c r="AE766" s="148"/>
      <c r="AF766" s="148"/>
      <c r="AG766" s="148" t="s">
        <v>1325</v>
      </c>
      <c r="AH766" s="148"/>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2" x14ac:dyDescent="0.2">
      <c r="A767" s="155"/>
      <c r="B767" s="156"/>
      <c r="C767" s="275" t="s">
        <v>1363</v>
      </c>
      <c r="D767" s="276"/>
      <c r="E767" s="276"/>
      <c r="F767" s="276"/>
      <c r="G767" s="276"/>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299</v>
      </c>
      <c r="AH767" s="148"/>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x14ac:dyDescent="0.2">
      <c r="A768" s="170" t="s">
        <v>288</v>
      </c>
      <c r="B768" s="171" t="s">
        <v>229</v>
      </c>
      <c r="C768" s="193" t="s">
        <v>230</v>
      </c>
      <c r="D768" s="172"/>
      <c r="E768" s="173"/>
      <c r="F768" s="174"/>
      <c r="G768" s="174">
        <f>SUMIF(AG769:AG776,"&lt;&gt;NOR",G769:G776)</f>
        <v>0</v>
      </c>
      <c r="H768" s="174"/>
      <c r="I768" s="174">
        <f>SUM(I769:I776)</f>
        <v>0</v>
      </c>
      <c r="J768" s="174"/>
      <c r="K768" s="174">
        <f>SUM(K769:K776)</f>
        <v>0</v>
      </c>
      <c r="L768" s="174"/>
      <c r="M768" s="174">
        <f>SUM(M769:M776)</f>
        <v>0</v>
      </c>
      <c r="N768" s="173"/>
      <c r="O768" s="173">
        <f>SUM(O769:O776)</f>
        <v>1.06</v>
      </c>
      <c r="P768" s="173"/>
      <c r="Q768" s="173">
        <f>SUM(Q769:Q776)</f>
        <v>0</v>
      </c>
      <c r="R768" s="174"/>
      <c r="S768" s="174"/>
      <c r="T768" s="175"/>
      <c r="U768" s="169"/>
      <c r="V768" s="169">
        <f>SUM(V769:V776)</f>
        <v>247</v>
      </c>
      <c r="W768" s="169"/>
      <c r="X768" s="169"/>
      <c r="Y768" s="169"/>
      <c r="AG768" t="s">
        <v>289</v>
      </c>
    </row>
    <row r="769" spans="1:60" ht="22.5" outlineLevel="1" x14ac:dyDescent="0.2">
      <c r="A769" s="177">
        <v>213</v>
      </c>
      <c r="B769" s="178" t="s">
        <v>1754</v>
      </c>
      <c r="C769" s="194" t="s">
        <v>1755</v>
      </c>
      <c r="D769" s="179" t="s">
        <v>310</v>
      </c>
      <c r="E769" s="180">
        <v>198.54</v>
      </c>
      <c r="F769" s="181"/>
      <c r="G769" s="182">
        <f>ROUND(E769*F769,2)</f>
        <v>0</v>
      </c>
      <c r="H769" s="181"/>
      <c r="I769" s="182">
        <f>ROUND(E769*H769,2)</f>
        <v>0</v>
      </c>
      <c r="J769" s="181"/>
      <c r="K769" s="182">
        <f>ROUND(E769*J769,2)</f>
        <v>0</v>
      </c>
      <c r="L769" s="182">
        <v>21</v>
      </c>
      <c r="M769" s="182">
        <f>G769*(1+L769/100)</f>
        <v>0</v>
      </c>
      <c r="N769" s="180">
        <v>5.3600000000000002E-3</v>
      </c>
      <c r="O769" s="180">
        <f>ROUND(E769*N769,2)</f>
        <v>1.06</v>
      </c>
      <c r="P769" s="180">
        <v>0</v>
      </c>
      <c r="Q769" s="180">
        <f>ROUND(E769*P769,2)</f>
        <v>0</v>
      </c>
      <c r="R769" s="182" t="s">
        <v>1756</v>
      </c>
      <c r="S769" s="182" t="s">
        <v>294</v>
      </c>
      <c r="T769" s="183" t="s">
        <v>294</v>
      </c>
      <c r="U769" s="159">
        <v>1.2440800000000001</v>
      </c>
      <c r="V769" s="159">
        <f>ROUND(E769*U769,2)</f>
        <v>247</v>
      </c>
      <c r="W769" s="159"/>
      <c r="X769" s="159" t="s">
        <v>675</v>
      </c>
      <c r="Y769" s="159" t="s">
        <v>296</v>
      </c>
      <c r="Z769" s="148"/>
      <c r="AA769" s="148"/>
      <c r="AB769" s="148"/>
      <c r="AC769" s="148"/>
      <c r="AD769" s="148"/>
      <c r="AE769" s="148"/>
      <c r="AF769" s="148"/>
      <c r="AG769" s="148" t="s">
        <v>676</v>
      </c>
      <c r="AH769" s="148"/>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2" x14ac:dyDescent="0.2">
      <c r="A770" s="155"/>
      <c r="B770" s="156"/>
      <c r="C770" s="273" t="s">
        <v>1757</v>
      </c>
      <c r="D770" s="274"/>
      <c r="E770" s="274"/>
      <c r="F770" s="274"/>
      <c r="G770" s="274"/>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300</v>
      </c>
      <c r="AH770" s="148"/>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1" x14ac:dyDescent="0.2">
      <c r="A771" s="177">
        <v>214</v>
      </c>
      <c r="B771" s="178" t="s">
        <v>1766</v>
      </c>
      <c r="C771" s="194" t="s">
        <v>1767</v>
      </c>
      <c r="D771" s="179" t="s">
        <v>310</v>
      </c>
      <c r="E771" s="180">
        <v>228.321</v>
      </c>
      <c r="F771" s="181"/>
      <c r="G771" s="182">
        <f>ROUND(E771*F771,2)</f>
        <v>0</v>
      </c>
      <c r="H771" s="181"/>
      <c r="I771" s="182">
        <f>ROUND(E771*H771,2)</f>
        <v>0</v>
      </c>
      <c r="J771" s="181"/>
      <c r="K771" s="182">
        <f>ROUND(E771*J771,2)</f>
        <v>0</v>
      </c>
      <c r="L771" s="182">
        <v>21</v>
      </c>
      <c r="M771" s="182">
        <f>G771*(1+L771/100)</f>
        <v>0</v>
      </c>
      <c r="N771" s="180">
        <v>0</v>
      </c>
      <c r="O771" s="180">
        <f>ROUND(E771*N771,2)</f>
        <v>0</v>
      </c>
      <c r="P771" s="180">
        <v>0</v>
      </c>
      <c r="Q771" s="180">
        <f>ROUND(E771*P771,2)</f>
        <v>0</v>
      </c>
      <c r="R771" s="182"/>
      <c r="S771" s="182" t="s">
        <v>878</v>
      </c>
      <c r="T771" s="183" t="s">
        <v>879</v>
      </c>
      <c r="U771" s="159">
        <v>0</v>
      </c>
      <c r="V771" s="159">
        <f>ROUND(E771*U771,2)</f>
        <v>0</v>
      </c>
      <c r="W771" s="159"/>
      <c r="X771" s="159" t="s">
        <v>622</v>
      </c>
      <c r="Y771" s="159" t="s">
        <v>296</v>
      </c>
      <c r="Z771" s="148"/>
      <c r="AA771" s="148"/>
      <c r="AB771" s="148"/>
      <c r="AC771" s="148"/>
      <c r="AD771" s="148"/>
      <c r="AE771" s="148"/>
      <c r="AF771" s="148"/>
      <c r="AG771" s="148" t="s">
        <v>623</v>
      </c>
      <c r="AH771" s="148"/>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2" x14ac:dyDescent="0.2">
      <c r="A772" s="155"/>
      <c r="B772" s="156"/>
      <c r="C772" s="273" t="s">
        <v>3591</v>
      </c>
      <c r="D772" s="274"/>
      <c r="E772" s="274"/>
      <c r="F772" s="274"/>
      <c r="G772" s="274"/>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300</v>
      </c>
      <c r="AH772" s="148"/>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2" x14ac:dyDescent="0.2">
      <c r="A773" s="155"/>
      <c r="B773" s="156"/>
      <c r="C773" s="195" t="s">
        <v>3592</v>
      </c>
      <c r="D773" s="161"/>
      <c r="E773" s="162">
        <v>198.54</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314</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7" t="s">
        <v>1322</v>
      </c>
      <c r="D774" s="165"/>
      <c r="E774" s="166">
        <v>29.78</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314</v>
      </c>
      <c r="AH774" s="148">
        <v>4</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1" x14ac:dyDescent="0.2">
      <c r="A775" s="155">
        <v>215</v>
      </c>
      <c r="B775" s="156" t="s">
        <v>1768</v>
      </c>
      <c r="C775" s="201" t="s">
        <v>1769</v>
      </c>
      <c r="D775" s="157" t="s">
        <v>0</v>
      </c>
      <c r="E775" s="192"/>
      <c r="F775" s="160"/>
      <c r="G775" s="159">
        <f>ROUND(E775*F775,2)</f>
        <v>0</v>
      </c>
      <c r="H775" s="160"/>
      <c r="I775" s="159">
        <f>ROUND(E775*H775,2)</f>
        <v>0</v>
      </c>
      <c r="J775" s="160"/>
      <c r="K775" s="159">
        <f>ROUND(E775*J775,2)</f>
        <v>0</v>
      </c>
      <c r="L775" s="159">
        <v>21</v>
      </c>
      <c r="M775" s="159">
        <f>G775*(1+L775/100)</f>
        <v>0</v>
      </c>
      <c r="N775" s="158">
        <v>0</v>
      </c>
      <c r="O775" s="158">
        <f>ROUND(E775*N775,2)</f>
        <v>0</v>
      </c>
      <c r="P775" s="158">
        <v>0</v>
      </c>
      <c r="Q775" s="158">
        <f>ROUND(E775*P775,2)</f>
        <v>0</v>
      </c>
      <c r="R775" s="159" t="s">
        <v>1770</v>
      </c>
      <c r="S775" s="159" t="s">
        <v>294</v>
      </c>
      <c r="T775" s="159" t="s">
        <v>294</v>
      </c>
      <c r="U775" s="159">
        <v>0</v>
      </c>
      <c r="V775" s="159">
        <f>ROUND(E775*U775,2)</f>
        <v>0</v>
      </c>
      <c r="W775" s="159"/>
      <c r="X775" s="159" t="s">
        <v>1275</v>
      </c>
      <c r="Y775" s="159" t="s">
        <v>296</v>
      </c>
      <c r="Z775" s="148"/>
      <c r="AA775" s="148"/>
      <c r="AB775" s="148"/>
      <c r="AC775" s="148"/>
      <c r="AD775" s="148"/>
      <c r="AE775" s="148"/>
      <c r="AF775" s="148"/>
      <c r="AG775" s="148" t="s">
        <v>1325</v>
      </c>
      <c r="AH775" s="148"/>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2" x14ac:dyDescent="0.2">
      <c r="A776" s="155"/>
      <c r="B776" s="156"/>
      <c r="C776" s="275" t="s">
        <v>1363</v>
      </c>
      <c r="D776" s="276"/>
      <c r="E776" s="276"/>
      <c r="F776" s="276"/>
      <c r="G776" s="276"/>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299</v>
      </c>
      <c r="AH776" s="148"/>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x14ac:dyDescent="0.2">
      <c r="A777" s="170" t="s">
        <v>288</v>
      </c>
      <c r="B777" s="171" t="s">
        <v>233</v>
      </c>
      <c r="C777" s="193" t="s">
        <v>235</v>
      </c>
      <c r="D777" s="172"/>
      <c r="E777" s="173"/>
      <c r="F777" s="174"/>
      <c r="G777" s="174">
        <f>SUMIF(AG778:AG785,"&lt;&gt;NOR",G778:G785)</f>
        <v>0</v>
      </c>
      <c r="H777" s="174"/>
      <c r="I777" s="174">
        <f>SUM(I778:I785)</f>
        <v>0</v>
      </c>
      <c r="J777" s="174"/>
      <c r="K777" s="174">
        <f>SUM(K778:K785)</f>
        <v>0</v>
      </c>
      <c r="L777" s="174"/>
      <c r="M777" s="174">
        <f>SUM(M778:M785)</f>
        <v>0</v>
      </c>
      <c r="N777" s="173"/>
      <c r="O777" s="173">
        <f>SUM(O778:O785)</f>
        <v>0</v>
      </c>
      <c r="P777" s="173"/>
      <c r="Q777" s="173">
        <f>SUM(Q778:Q785)</f>
        <v>0.13</v>
      </c>
      <c r="R777" s="174"/>
      <c r="S777" s="174"/>
      <c r="T777" s="175"/>
      <c r="U777" s="169"/>
      <c r="V777" s="169">
        <f>SUM(V778:V785)</f>
        <v>5.68</v>
      </c>
      <c r="W777" s="169"/>
      <c r="X777" s="169"/>
      <c r="Y777" s="169"/>
      <c r="AG777" t="s">
        <v>289</v>
      </c>
    </row>
    <row r="778" spans="1:60" outlineLevel="1" x14ac:dyDescent="0.2">
      <c r="A778" s="177">
        <v>216</v>
      </c>
      <c r="B778" s="178" t="s">
        <v>1787</v>
      </c>
      <c r="C778" s="194" t="s">
        <v>1788</v>
      </c>
      <c r="D778" s="179" t="s">
        <v>331</v>
      </c>
      <c r="E778" s="180">
        <v>53.7</v>
      </c>
      <c r="F778" s="181"/>
      <c r="G778" s="182">
        <f>ROUND(E778*F778,2)</f>
        <v>0</v>
      </c>
      <c r="H778" s="181"/>
      <c r="I778" s="182">
        <f>ROUND(E778*H778,2)</f>
        <v>0</v>
      </c>
      <c r="J778" s="181"/>
      <c r="K778" s="182">
        <f>ROUND(E778*J778,2)</f>
        <v>0</v>
      </c>
      <c r="L778" s="182">
        <v>21</v>
      </c>
      <c r="M778" s="182">
        <f>G778*(1+L778/100)</f>
        <v>0</v>
      </c>
      <c r="N778" s="180">
        <v>0</v>
      </c>
      <c r="O778" s="180">
        <f>ROUND(E778*N778,2)</f>
        <v>0</v>
      </c>
      <c r="P778" s="180">
        <v>8.0000000000000007E-5</v>
      </c>
      <c r="Q778" s="180">
        <f>ROUND(E778*P778,2)</f>
        <v>0</v>
      </c>
      <c r="R778" s="182" t="s">
        <v>1780</v>
      </c>
      <c r="S778" s="182" t="s">
        <v>294</v>
      </c>
      <c r="T778" s="183" t="s">
        <v>294</v>
      </c>
      <c r="U778" s="159">
        <v>3.5000000000000003E-2</v>
      </c>
      <c r="V778" s="159">
        <f>ROUND(E778*U778,2)</f>
        <v>1.88</v>
      </c>
      <c r="W778" s="159"/>
      <c r="X778" s="159" t="s">
        <v>295</v>
      </c>
      <c r="Y778" s="159" t="s">
        <v>296</v>
      </c>
      <c r="Z778" s="148"/>
      <c r="AA778" s="148"/>
      <c r="AB778" s="148"/>
      <c r="AC778" s="148"/>
      <c r="AD778" s="148"/>
      <c r="AE778" s="148"/>
      <c r="AF778" s="148"/>
      <c r="AG778" s="148" t="s">
        <v>297</v>
      </c>
      <c r="AH778" s="148"/>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2" x14ac:dyDescent="0.2">
      <c r="A779" s="155"/>
      <c r="B779" s="156"/>
      <c r="C779" s="195" t="s">
        <v>3593</v>
      </c>
      <c r="D779" s="161"/>
      <c r="E779" s="162">
        <v>11.58</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314</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5" t="s">
        <v>3594</v>
      </c>
      <c r="D780" s="161"/>
      <c r="E780" s="162">
        <v>15.58</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5" t="s">
        <v>3595</v>
      </c>
      <c r="D781" s="161"/>
      <c r="E781" s="162">
        <v>10.88</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
      <c r="A782" s="155"/>
      <c r="B782" s="156"/>
      <c r="C782" s="195" t="s">
        <v>3596</v>
      </c>
      <c r="D782" s="161"/>
      <c r="E782" s="162">
        <v>12.2</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314</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
      <c r="A783" s="155"/>
      <c r="B783" s="156"/>
      <c r="C783" s="195" t="s">
        <v>3597</v>
      </c>
      <c r="D783" s="161"/>
      <c r="E783" s="162">
        <v>3.46</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314</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ht="22.5" outlineLevel="1" x14ac:dyDescent="0.2">
      <c r="A784" s="177">
        <v>217</v>
      </c>
      <c r="B784" s="178" t="s">
        <v>1806</v>
      </c>
      <c r="C784" s="194" t="s">
        <v>1807</v>
      </c>
      <c r="D784" s="179" t="s">
        <v>310</v>
      </c>
      <c r="E784" s="180">
        <v>36.159999999999997</v>
      </c>
      <c r="F784" s="181"/>
      <c r="G784" s="182">
        <f>ROUND(E784*F784,2)</f>
        <v>0</v>
      </c>
      <c r="H784" s="181"/>
      <c r="I784" s="182">
        <f>ROUND(E784*H784,2)</f>
        <v>0</v>
      </c>
      <c r="J784" s="181"/>
      <c r="K784" s="182">
        <f>ROUND(E784*J784,2)</f>
        <v>0</v>
      </c>
      <c r="L784" s="182">
        <v>21</v>
      </c>
      <c r="M784" s="182">
        <f>G784*(1+L784/100)</f>
        <v>0</v>
      </c>
      <c r="N784" s="180">
        <v>0</v>
      </c>
      <c r="O784" s="180">
        <f>ROUND(E784*N784,2)</f>
        <v>0</v>
      </c>
      <c r="P784" s="180">
        <v>3.5000000000000001E-3</v>
      </c>
      <c r="Q784" s="180">
        <f>ROUND(E784*P784,2)</f>
        <v>0.13</v>
      </c>
      <c r="R784" s="182" t="s">
        <v>1780</v>
      </c>
      <c r="S784" s="182" t="s">
        <v>294</v>
      </c>
      <c r="T784" s="183" t="s">
        <v>294</v>
      </c>
      <c r="U784" s="159">
        <v>0.105</v>
      </c>
      <c r="V784" s="159">
        <f>ROUND(E784*U784,2)</f>
        <v>3.8</v>
      </c>
      <c r="W784" s="159"/>
      <c r="X784" s="159" t="s">
        <v>295</v>
      </c>
      <c r="Y784" s="159" t="s">
        <v>296</v>
      </c>
      <c r="Z784" s="148"/>
      <c r="AA784" s="148"/>
      <c r="AB784" s="148"/>
      <c r="AC784" s="148"/>
      <c r="AD784" s="148"/>
      <c r="AE784" s="148"/>
      <c r="AF784" s="148"/>
      <c r="AG784" s="148" t="s">
        <v>297</v>
      </c>
      <c r="AH784" s="148"/>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2" x14ac:dyDescent="0.2">
      <c r="A785" s="155"/>
      <c r="B785" s="156"/>
      <c r="C785" s="195" t="s">
        <v>3598</v>
      </c>
      <c r="D785" s="161"/>
      <c r="E785" s="162">
        <v>36.159999999999997</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314</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x14ac:dyDescent="0.2">
      <c r="A786" s="170" t="s">
        <v>288</v>
      </c>
      <c r="B786" s="171" t="s">
        <v>236</v>
      </c>
      <c r="C786" s="193" t="s">
        <v>237</v>
      </c>
      <c r="D786" s="172"/>
      <c r="E786" s="173"/>
      <c r="F786" s="174"/>
      <c r="G786" s="174">
        <f>SUMIF(AG787:AG798,"&lt;&gt;NOR",G787:G798)</f>
        <v>0</v>
      </c>
      <c r="H786" s="174"/>
      <c r="I786" s="174">
        <f>SUM(I787:I798)</f>
        <v>0</v>
      </c>
      <c r="J786" s="174"/>
      <c r="K786" s="174">
        <f>SUM(K787:K798)</f>
        <v>0</v>
      </c>
      <c r="L786" s="174"/>
      <c r="M786" s="174">
        <f>SUM(M787:M798)</f>
        <v>0</v>
      </c>
      <c r="N786" s="173"/>
      <c r="O786" s="173">
        <f>SUM(O787:O798)</f>
        <v>1.72</v>
      </c>
      <c r="P786" s="173"/>
      <c r="Q786" s="173">
        <f>SUM(Q787:Q798)</f>
        <v>0</v>
      </c>
      <c r="R786" s="174"/>
      <c r="S786" s="174"/>
      <c r="T786" s="175"/>
      <c r="U786" s="169"/>
      <c r="V786" s="169">
        <f>SUM(V787:V798)</f>
        <v>31.77</v>
      </c>
      <c r="W786" s="169"/>
      <c r="X786" s="169"/>
      <c r="Y786" s="169"/>
      <c r="AG786" t="s">
        <v>289</v>
      </c>
    </row>
    <row r="787" spans="1:60" outlineLevel="1" x14ac:dyDescent="0.2">
      <c r="A787" s="177">
        <v>218</v>
      </c>
      <c r="B787" s="178" t="s">
        <v>1816</v>
      </c>
      <c r="C787" s="194" t="s">
        <v>1817</v>
      </c>
      <c r="D787" s="179" t="s">
        <v>331</v>
      </c>
      <c r="E787" s="180">
        <v>22.5</v>
      </c>
      <c r="F787" s="181"/>
      <c r="G787" s="182">
        <f>ROUND(E787*F787,2)</f>
        <v>0</v>
      </c>
      <c r="H787" s="181"/>
      <c r="I787" s="182">
        <f>ROUND(E787*H787,2)</f>
        <v>0</v>
      </c>
      <c r="J787" s="181"/>
      <c r="K787" s="182">
        <f>ROUND(E787*J787,2)</f>
        <v>0</v>
      </c>
      <c r="L787" s="182">
        <v>21</v>
      </c>
      <c r="M787" s="182">
        <f>G787*(1+L787/100)</f>
        <v>0</v>
      </c>
      <c r="N787" s="180">
        <v>1.7000000000000001E-4</v>
      </c>
      <c r="O787" s="180">
        <f>ROUND(E787*N787,2)</f>
        <v>0</v>
      </c>
      <c r="P787" s="180">
        <v>0</v>
      </c>
      <c r="Q787" s="180">
        <f>ROUND(E787*P787,2)</f>
        <v>0</v>
      </c>
      <c r="R787" s="182" t="s">
        <v>1770</v>
      </c>
      <c r="S787" s="182" t="s">
        <v>294</v>
      </c>
      <c r="T787" s="183" t="s">
        <v>294</v>
      </c>
      <c r="U787" s="159">
        <v>0.12</v>
      </c>
      <c r="V787" s="159">
        <f>ROUND(E787*U787,2)</f>
        <v>2.7</v>
      </c>
      <c r="W787" s="159"/>
      <c r="X787" s="159" t="s">
        <v>295</v>
      </c>
      <c r="Y787" s="159" t="s">
        <v>296</v>
      </c>
      <c r="Z787" s="148"/>
      <c r="AA787" s="148"/>
      <c r="AB787" s="148"/>
      <c r="AC787" s="148"/>
      <c r="AD787" s="148"/>
      <c r="AE787" s="148"/>
      <c r="AF787" s="148"/>
      <c r="AG787" s="148" t="s">
        <v>297</v>
      </c>
      <c r="AH787" s="148"/>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2" x14ac:dyDescent="0.2">
      <c r="A788" s="155"/>
      <c r="B788" s="156"/>
      <c r="C788" s="195" t="s">
        <v>3599</v>
      </c>
      <c r="D788" s="161"/>
      <c r="E788" s="162">
        <v>13.5</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314</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
      <c r="A789" s="155"/>
      <c r="B789" s="156"/>
      <c r="C789" s="195" t="s">
        <v>3600</v>
      </c>
      <c r="D789" s="161"/>
      <c r="E789" s="162">
        <v>9</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314</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1" x14ac:dyDescent="0.2">
      <c r="A790" s="177">
        <v>219</v>
      </c>
      <c r="B790" s="178" t="s">
        <v>1834</v>
      </c>
      <c r="C790" s="194" t="s">
        <v>1835</v>
      </c>
      <c r="D790" s="179" t="s">
        <v>310</v>
      </c>
      <c r="E790" s="180">
        <v>21.065999999999999</v>
      </c>
      <c r="F790" s="181"/>
      <c r="G790" s="182">
        <f>ROUND(E790*F790,2)</f>
        <v>0</v>
      </c>
      <c r="H790" s="181"/>
      <c r="I790" s="182">
        <f>ROUND(E790*H790,2)</f>
        <v>0</v>
      </c>
      <c r="J790" s="181"/>
      <c r="K790" s="182">
        <f>ROUND(E790*J790,2)</f>
        <v>0</v>
      </c>
      <c r="L790" s="182">
        <v>21</v>
      </c>
      <c r="M790" s="182">
        <f>G790*(1+L790/100)</f>
        <v>0</v>
      </c>
      <c r="N790" s="180">
        <v>6.6949999999999996E-2</v>
      </c>
      <c r="O790" s="180">
        <f>ROUND(E790*N790,2)</f>
        <v>1.41</v>
      </c>
      <c r="P790" s="180">
        <v>0</v>
      </c>
      <c r="Q790" s="180">
        <f>ROUND(E790*P790,2)</f>
        <v>0</v>
      </c>
      <c r="R790" s="182" t="s">
        <v>1756</v>
      </c>
      <c r="S790" s="182" t="s">
        <v>294</v>
      </c>
      <c r="T790" s="183" t="s">
        <v>294</v>
      </c>
      <c r="U790" s="159">
        <v>1.3799399999999999</v>
      </c>
      <c r="V790" s="159">
        <f>ROUND(E790*U790,2)</f>
        <v>29.07</v>
      </c>
      <c r="W790" s="159"/>
      <c r="X790" s="159" t="s">
        <v>675</v>
      </c>
      <c r="Y790" s="159" t="s">
        <v>296</v>
      </c>
      <c r="Z790" s="148"/>
      <c r="AA790" s="148"/>
      <c r="AB790" s="148"/>
      <c r="AC790" s="148"/>
      <c r="AD790" s="148"/>
      <c r="AE790" s="148"/>
      <c r="AF790" s="148"/>
      <c r="AG790" s="148" t="s">
        <v>676</v>
      </c>
      <c r="AH790" s="148"/>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2" x14ac:dyDescent="0.2">
      <c r="A791" s="155"/>
      <c r="B791" s="156"/>
      <c r="C791" s="262" t="s">
        <v>1836</v>
      </c>
      <c r="D791" s="263"/>
      <c r="E791" s="263"/>
      <c r="F791" s="263"/>
      <c r="G791" s="263"/>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299</v>
      </c>
      <c r="AH791" s="148"/>
      <c r="AI791" s="148"/>
      <c r="AJ791" s="148"/>
      <c r="AK791" s="148"/>
      <c r="AL791" s="148"/>
      <c r="AM791" s="148"/>
      <c r="AN791" s="148"/>
      <c r="AO791" s="148"/>
      <c r="AP791" s="148"/>
      <c r="AQ791" s="148"/>
      <c r="AR791" s="148"/>
      <c r="AS791" s="148"/>
      <c r="AT791" s="148"/>
      <c r="AU791" s="148"/>
      <c r="AV791" s="148"/>
      <c r="AW791" s="148"/>
      <c r="AX791" s="148"/>
      <c r="AY791" s="148"/>
      <c r="AZ791" s="148"/>
      <c r="BA791" s="184" t="str">
        <f>C791</f>
        <v>z dlaždic keramických kladených do malty, včetně spárování a podílu práce v omezeném prostoru a na malých plochách.</v>
      </c>
      <c r="BB791" s="148"/>
      <c r="BC791" s="148"/>
      <c r="BD791" s="148"/>
      <c r="BE791" s="148"/>
      <c r="BF791" s="148"/>
      <c r="BG791" s="148"/>
      <c r="BH791" s="148"/>
    </row>
    <row r="792" spans="1:60" outlineLevel="2" x14ac:dyDescent="0.2">
      <c r="A792" s="155"/>
      <c r="B792" s="156"/>
      <c r="C792" s="264" t="s">
        <v>1836</v>
      </c>
      <c r="D792" s="265"/>
      <c r="E792" s="265"/>
      <c r="F792" s="265"/>
      <c r="G792" s="265"/>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300</v>
      </c>
      <c r="AH792" s="148"/>
      <c r="AI792" s="148"/>
      <c r="AJ792" s="148"/>
      <c r="AK792" s="148"/>
      <c r="AL792" s="148"/>
      <c r="AM792" s="148"/>
      <c r="AN792" s="148"/>
      <c r="AO792" s="148"/>
      <c r="AP792" s="148"/>
      <c r="AQ792" s="148"/>
      <c r="AR792" s="148"/>
      <c r="AS792" s="148"/>
      <c r="AT792" s="148"/>
      <c r="AU792" s="148"/>
      <c r="AV792" s="148"/>
      <c r="AW792" s="148"/>
      <c r="AX792" s="148"/>
      <c r="AY792" s="148"/>
      <c r="AZ792" s="148"/>
      <c r="BA792" s="184" t="str">
        <f>C792</f>
        <v>z dlaždic keramických kladených do malty, včetně spárování a podílu práce v omezeném prostoru a na malých plochách.</v>
      </c>
      <c r="BB792" s="148"/>
      <c r="BC792" s="148"/>
      <c r="BD792" s="148"/>
      <c r="BE792" s="148"/>
      <c r="BF792" s="148"/>
      <c r="BG792" s="148"/>
      <c r="BH792" s="148"/>
    </row>
    <row r="793" spans="1:60" outlineLevel="2" x14ac:dyDescent="0.2">
      <c r="A793" s="155"/>
      <c r="B793" s="156"/>
      <c r="C793" s="195" t="s">
        <v>3224</v>
      </c>
      <c r="D793" s="161"/>
      <c r="E793" s="162">
        <v>11.04</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314</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
      <c r="A794" s="155"/>
      <c r="B794" s="156"/>
      <c r="C794" s="195" t="s">
        <v>3225</v>
      </c>
      <c r="D794" s="161"/>
      <c r="E794" s="162">
        <v>10.02</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314</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ht="22.5" outlineLevel="1" x14ac:dyDescent="0.2">
      <c r="A795" s="177">
        <v>220</v>
      </c>
      <c r="B795" s="178" t="s">
        <v>1837</v>
      </c>
      <c r="C795" s="194" t="s">
        <v>1838</v>
      </c>
      <c r="D795" s="179" t="s">
        <v>310</v>
      </c>
      <c r="E795" s="180">
        <v>22.751280000000001</v>
      </c>
      <c r="F795" s="181"/>
      <c r="G795" s="182">
        <f>ROUND(E795*F795,2)</f>
        <v>0</v>
      </c>
      <c r="H795" s="181"/>
      <c r="I795" s="182">
        <f>ROUND(E795*H795,2)</f>
        <v>0</v>
      </c>
      <c r="J795" s="181"/>
      <c r="K795" s="182">
        <f>ROUND(E795*J795,2)</f>
        <v>0</v>
      </c>
      <c r="L795" s="182">
        <v>21</v>
      </c>
      <c r="M795" s="182">
        <f>G795*(1+L795/100)</f>
        <v>0</v>
      </c>
      <c r="N795" s="180">
        <v>1.3599999999999999E-2</v>
      </c>
      <c r="O795" s="180">
        <f>ROUND(E795*N795,2)</f>
        <v>0.31</v>
      </c>
      <c r="P795" s="180">
        <v>0</v>
      </c>
      <c r="Q795" s="180">
        <f>ROUND(E795*P795,2)</f>
        <v>0</v>
      </c>
      <c r="R795" s="182" t="s">
        <v>621</v>
      </c>
      <c r="S795" s="182" t="s">
        <v>853</v>
      </c>
      <c r="T795" s="183" t="s">
        <v>853</v>
      </c>
      <c r="U795" s="159">
        <v>0</v>
      </c>
      <c r="V795" s="159">
        <f>ROUND(E795*U795,2)</f>
        <v>0</v>
      </c>
      <c r="W795" s="159"/>
      <c r="X795" s="159" t="s">
        <v>622</v>
      </c>
      <c r="Y795" s="159" t="s">
        <v>296</v>
      </c>
      <c r="Z795" s="148"/>
      <c r="AA795" s="148"/>
      <c r="AB795" s="148"/>
      <c r="AC795" s="148"/>
      <c r="AD795" s="148"/>
      <c r="AE795" s="148"/>
      <c r="AF795" s="148"/>
      <c r="AG795" s="148" t="s">
        <v>623</v>
      </c>
      <c r="AH795" s="148"/>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2" x14ac:dyDescent="0.2">
      <c r="A796" s="155"/>
      <c r="B796" s="156"/>
      <c r="C796" s="195" t="s">
        <v>3601</v>
      </c>
      <c r="D796" s="161"/>
      <c r="E796" s="162">
        <v>21.07</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314</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
      <c r="A797" s="155"/>
      <c r="B797" s="156"/>
      <c r="C797" s="197" t="s">
        <v>893</v>
      </c>
      <c r="D797" s="165"/>
      <c r="E797" s="166">
        <v>1.69</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314</v>
      </c>
      <c r="AH797" s="148">
        <v>4</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1" x14ac:dyDescent="0.2">
      <c r="A798" s="155">
        <v>221</v>
      </c>
      <c r="B798" s="156" t="s">
        <v>1840</v>
      </c>
      <c r="C798" s="201" t="s">
        <v>1841</v>
      </c>
      <c r="D798" s="157" t="s">
        <v>0</v>
      </c>
      <c r="E798" s="192"/>
      <c r="F798" s="160"/>
      <c r="G798" s="159">
        <f>ROUND(E798*F798,2)</f>
        <v>0</v>
      </c>
      <c r="H798" s="160"/>
      <c r="I798" s="159">
        <f>ROUND(E798*H798,2)</f>
        <v>0</v>
      </c>
      <c r="J798" s="160"/>
      <c r="K798" s="159">
        <f>ROUND(E798*J798,2)</f>
        <v>0</v>
      </c>
      <c r="L798" s="159">
        <v>21</v>
      </c>
      <c r="M798" s="159">
        <f>G798*(1+L798/100)</f>
        <v>0</v>
      </c>
      <c r="N798" s="158">
        <v>0</v>
      </c>
      <c r="O798" s="158">
        <f>ROUND(E798*N798,2)</f>
        <v>0</v>
      </c>
      <c r="P798" s="158">
        <v>0</v>
      </c>
      <c r="Q798" s="158">
        <f>ROUND(E798*P798,2)</f>
        <v>0</v>
      </c>
      <c r="R798" s="159" t="s">
        <v>1770</v>
      </c>
      <c r="S798" s="159" t="s">
        <v>294</v>
      </c>
      <c r="T798" s="159" t="s">
        <v>294</v>
      </c>
      <c r="U798" s="159">
        <v>0</v>
      </c>
      <c r="V798" s="159">
        <f>ROUND(E798*U798,2)</f>
        <v>0</v>
      </c>
      <c r="W798" s="159"/>
      <c r="X798" s="159" t="s">
        <v>1275</v>
      </c>
      <c r="Y798" s="159" t="s">
        <v>296</v>
      </c>
      <c r="Z798" s="148"/>
      <c r="AA798" s="148"/>
      <c r="AB798" s="148"/>
      <c r="AC798" s="148"/>
      <c r="AD798" s="148"/>
      <c r="AE798" s="148"/>
      <c r="AF798" s="148"/>
      <c r="AG798" s="148" t="s">
        <v>1325</v>
      </c>
      <c r="AH798" s="148"/>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x14ac:dyDescent="0.2">
      <c r="A799" s="170" t="s">
        <v>288</v>
      </c>
      <c r="B799" s="171" t="s">
        <v>238</v>
      </c>
      <c r="C799" s="193" t="s">
        <v>239</v>
      </c>
      <c r="D799" s="172"/>
      <c r="E799" s="173"/>
      <c r="F799" s="174"/>
      <c r="G799" s="174">
        <f>SUMIF(AG800:AG802,"&lt;&gt;NOR",G800:G802)</f>
        <v>0</v>
      </c>
      <c r="H799" s="174"/>
      <c r="I799" s="174">
        <f>SUM(I800:I802)</f>
        <v>0</v>
      </c>
      <c r="J799" s="174"/>
      <c r="K799" s="174">
        <f>SUM(K800:K802)</f>
        <v>0</v>
      </c>
      <c r="L799" s="174"/>
      <c r="M799" s="174">
        <f>SUM(M800:M802)</f>
        <v>0</v>
      </c>
      <c r="N799" s="173"/>
      <c r="O799" s="173">
        <f>SUM(O800:O802)</f>
        <v>0</v>
      </c>
      <c r="P799" s="173"/>
      <c r="Q799" s="173">
        <f>SUM(Q800:Q802)</f>
        <v>0</v>
      </c>
      <c r="R799" s="174"/>
      <c r="S799" s="174"/>
      <c r="T799" s="175"/>
      <c r="U799" s="169"/>
      <c r="V799" s="169">
        <f>SUM(V800:V802)</f>
        <v>4.8499999999999996</v>
      </c>
      <c r="W799" s="169"/>
      <c r="X799" s="169"/>
      <c r="Y799" s="169"/>
      <c r="AG799" t="s">
        <v>289</v>
      </c>
    </row>
    <row r="800" spans="1:60" outlineLevel="1" x14ac:dyDescent="0.2">
      <c r="A800" s="177">
        <v>222</v>
      </c>
      <c r="B800" s="178" t="s">
        <v>1851</v>
      </c>
      <c r="C800" s="194" t="s">
        <v>1852</v>
      </c>
      <c r="D800" s="179" t="s">
        <v>310</v>
      </c>
      <c r="E800" s="180">
        <v>11.25</v>
      </c>
      <c r="F800" s="181"/>
      <c r="G800" s="182">
        <f>ROUND(E800*F800,2)</f>
        <v>0</v>
      </c>
      <c r="H800" s="181"/>
      <c r="I800" s="182">
        <f>ROUND(E800*H800,2)</f>
        <v>0</v>
      </c>
      <c r="J800" s="181"/>
      <c r="K800" s="182">
        <f>ROUND(E800*J800,2)</f>
        <v>0</v>
      </c>
      <c r="L800" s="182">
        <v>21</v>
      </c>
      <c r="M800" s="182">
        <f>G800*(1+L800/100)</f>
        <v>0</v>
      </c>
      <c r="N800" s="180">
        <v>4.2000000000000002E-4</v>
      </c>
      <c r="O800" s="180">
        <f>ROUND(E800*N800,2)</f>
        <v>0</v>
      </c>
      <c r="P800" s="180">
        <v>0</v>
      </c>
      <c r="Q800" s="180">
        <f>ROUND(E800*P800,2)</f>
        <v>0</v>
      </c>
      <c r="R800" s="182" t="s">
        <v>1853</v>
      </c>
      <c r="S800" s="182" t="s">
        <v>294</v>
      </c>
      <c r="T800" s="183" t="s">
        <v>294</v>
      </c>
      <c r="U800" s="159">
        <v>0.28699999999999998</v>
      </c>
      <c r="V800" s="159">
        <f>ROUND(E800*U800,2)</f>
        <v>3.23</v>
      </c>
      <c r="W800" s="159"/>
      <c r="X800" s="159" t="s">
        <v>295</v>
      </c>
      <c r="Y800" s="159" t="s">
        <v>296</v>
      </c>
      <c r="Z800" s="148"/>
      <c r="AA800" s="148"/>
      <c r="AB800" s="148"/>
      <c r="AC800" s="148"/>
      <c r="AD800" s="148"/>
      <c r="AE800" s="148"/>
      <c r="AF800" s="148"/>
      <c r="AG800" s="148" t="s">
        <v>297</v>
      </c>
      <c r="AH800" s="148"/>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2" x14ac:dyDescent="0.2">
      <c r="A801" s="155"/>
      <c r="B801" s="156"/>
      <c r="C801" s="195" t="s">
        <v>3602</v>
      </c>
      <c r="D801" s="161"/>
      <c r="E801" s="162">
        <v>11.25</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1" x14ac:dyDescent="0.2">
      <c r="A802" s="185">
        <v>223</v>
      </c>
      <c r="B802" s="186" t="s">
        <v>1855</v>
      </c>
      <c r="C802" s="198" t="s">
        <v>1856</v>
      </c>
      <c r="D802" s="187" t="s">
        <v>310</v>
      </c>
      <c r="E802" s="188">
        <v>11.25</v>
      </c>
      <c r="F802" s="189"/>
      <c r="G802" s="190">
        <f>ROUND(E802*F802,2)</f>
        <v>0</v>
      </c>
      <c r="H802" s="189"/>
      <c r="I802" s="190">
        <f>ROUND(E802*H802,2)</f>
        <v>0</v>
      </c>
      <c r="J802" s="189"/>
      <c r="K802" s="190">
        <f>ROUND(E802*J802,2)</f>
        <v>0</v>
      </c>
      <c r="L802" s="190">
        <v>21</v>
      </c>
      <c r="M802" s="190">
        <f>G802*(1+L802/100)</f>
        <v>0</v>
      </c>
      <c r="N802" s="188">
        <v>6.9999999999999994E-5</v>
      </c>
      <c r="O802" s="188">
        <f>ROUND(E802*N802,2)</f>
        <v>0</v>
      </c>
      <c r="P802" s="188">
        <v>0</v>
      </c>
      <c r="Q802" s="188">
        <f>ROUND(E802*P802,2)</f>
        <v>0</v>
      </c>
      <c r="R802" s="190" t="s">
        <v>1853</v>
      </c>
      <c r="S802" s="190" t="s">
        <v>294</v>
      </c>
      <c r="T802" s="191" t="s">
        <v>294</v>
      </c>
      <c r="U802" s="159">
        <v>0.14399999999999999</v>
      </c>
      <c r="V802" s="159">
        <f>ROUND(E802*U802,2)</f>
        <v>1.62</v>
      </c>
      <c r="W802" s="159"/>
      <c r="X802" s="159" t="s">
        <v>295</v>
      </c>
      <c r="Y802" s="159" t="s">
        <v>296</v>
      </c>
      <c r="Z802" s="148"/>
      <c r="AA802" s="148"/>
      <c r="AB802" s="148"/>
      <c r="AC802" s="148"/>
      <c r="AD802" s="148"/>
      <c r="AE802" s="148"/>
      <c r="AF802" s="148"/>
      <c r="AG802" s="148" t="s">
        <v>297</v>
      </c>
      <c r="AH802" s="148"/>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x14ac:dyDescent="0.2">
      <c r="A803" s="170" t="s">
        <v>288</v>
      </c>
      <c r="B803" s="171" t="s">
        <v>240</v>
      </c>
      <c r="C803" s="193" t="s">
        <v>241</v>
      </c>
      <c r="D803" s="172"/>
      <c r="E803" s="173"/>
      <c r="F803" s="174"/>
      <c r="G803" s="174">
        <f>SUMIF(AG804:AG810,"&lt;&gt;NOR",G804:G810)</f>
        <v>0</v>
      </c>
      <c r="H803" s="174"/>
      <c r="I803" s="174">
        <f>SUM(I804:I810)</f>
        <v>0</v>
      </c>
      <c r="J803" s="174"/>
      <c r="K803" s="174">
        <f>SUM(K804:K810)</f>
        <v>0</v>
      </c>
      <c r="L803" s="174"/>
      <c r="M803" s="174">
        <f>SUM(M804:M810)</f>
        <v>0</v>
      </c>
      <c r="N803" s="173"/>
      <c r="O803" s="173">
        <f>SUM(O804:O810)</f>
        <v>0.18</v>
      </c>
      <c r="P803" s="173"/>
      <c r="Q803" s="173">
        <f>SUM(Q804:Q810)</f>
        <v>0</v>
      </c>
      <c r="R803" s="174"/>
      <c r="S803" s="174"/>
      <c r="T803" s="175"/>
      <c r="U803" s="169"/>
      <c r="V803" s="169">
        <f>SUM(V804:V810)</f>
        <v>93.1</v>
      </c>
      <c r="W803" s="169"/>
      <c r="X803" s="169"/>
      <c r="Y803" s="169"/>
      <c r="AG803" t="s">
        <v>289</v>
      </c>
    </row>
    <row r="804" spans="1:60" outlineLevel="1" x14ac:dyDescent="0.2">
      <c r="A804" s="177">
        <v>224</v>
      </c>
      <c r="B804" s="178" t="s">
        <v>1858</v>
      </c>
      <c r="C804" s="194" t="s">
        <v>1859</v>
      </c>
      <c r="D804" s="179" t="s">
        <v>310</v>
      </c>
      <c r="E804" s="180">
        <v>626.21199999999999</v>
      </c>
      <c r="F804" s="181"/>
      <c r="G804" s="182">
        <f>ROUND(E804*F804,2)</f>
        <v>0</v>
      </c>
      <c r="H804" s="181"/>
      <c r="I804" s="182">
        <f>ROUND(E804*H804,2)</f>
        <v>0</v>
      </c>
      <c r="J804" s="181"/>
      <c r="K804" s="182">
        <f>ROUND(E804*J804,2)</f>
        <v>0</v>
      </c>
      <c r="L804" s="182">
        <v>21</v>
      </c>
      <c r="M804" s="182">
        <f>G804*(1+L804/100)</f>
        <v>0</v>
      </c>
      <c r="N804" s="180">
        <v>1.2999999999999999E-4</v>
      </c>
      <c r="O804" s="180">
        <f>ROUND(E804*N804,2)</f>
        <v>0.08</v>
      </c>
      <c r="P804" s="180">
        <v>0</v>
      </c>
      <c r="Q804" s="180">
        <f>ROUND(E804*P804,2)</f>
        <v>0</v>
      </c>
      <c r="R804" s="182" t="s">
        <v>1860</v>
      </c>
      <c r="S804" s="182" t="s">
        <v>294</v>
      </c>
      <c r="T804" s="183" t="s">
        <v>294</v>
      </c>
      <c r="U804" s="159">
        <v>3.2480000000000002E-2</v>
      </c>
      <c r="V804" s="159">
        <f>ROUND(E804*U804,2)</f>
        <v>20.34</v>
      </c>
      <c r="W804" s="159"/>
      <c r="X804" s="159" t="s">
        <v>295</v>
      </c>
      <c r="Y804" s="159" t="s">
        <v>296</v>
      </c>
      <c r="Z804" s="148"/>
      <c r="AA804" s="148"/>
      <c r="AB804" s="148"/>
      <c r="AC804" s="148"/>
      <c r="AD804" s="148"/>
      <c r="AE804" s="148"/>
      <c r="AF804" s="148"/>
      <c r="AG804" s="148" t="s">
        <v>297</v>
      </c>
      <c r="AH804" s="148"/>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2" x14ac:dyDescent="0.2">
      <c r="A805" s="155"/>
      <c r="B805" s="156"/>
      <c r="C805" s="195" t="s">
        <v>3603</v>
      </c>
      <c r="D805" s="161"/>
      <c r="E805" s="162">
        <v>198.54</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314</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3" x14ac:dyDescent="0.2">
      <c r="A806" s="155"/>
      <c r="B806" s="156"/>
      <c r="C806" s="195" t="s">
        <v>3604</v>
      </c>
      <c r="D806" s="161"/>
      <c r="E806" s="162">
        <v>427.67</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314</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1" x14ac:dyDescent="0.2">
      <c r="A807" s="177">
        <v>225</v>
      </c>
      <c r="B807" s="178" t="s">
        <v>1866</v>
      </c>
      <c r="C807" s="194" t="s">
        <v>1867</v>
      </c>
      <c r="D807" s="179" t="s">
        <v>310</v>
      </c>
      <c r="E807" s="180">
        <v>626.21199999999999</v>
      </c>
      <c r="F807" s="181"/>
      <c r="G807" s="182">
        <f>ROUND(E807*F807,2)</f>
        <v>0</v>
      </c>
      <c r="H807" s="181"/>
      <c r="I807" s="182">
        <f>ROUND(E807*H807,2)</f>
        <v>0</v>
      </c>
      <c r="J807" s="181"/>
      <c r="K807" s="182">
        <f>ROUND(E807*J807,2)</f>
        <v>0</v>
      </c>
      <c r="L807" s="182">
        <v>21</v>
      </c>
      <c r="M807" s="182">
        <f>G807*(1+L807/100)</f>
        <v>0</v>
      </c>
      <c r="N807" s="180">
        <v>1.6000000000000001E-4</v>
      </c>
      <c r="O807" s="180">
        <f>ROUND(E807*N807,2)</f>
        <v>0.1</v>
      </c>
      <c r="P807" s="180">
        <v>0</v>
      </c>
      <c r="Q807" s="180">
        <f>ROUND(E807*P807,2)</f>
        <v>0</v>
      </c>
      <c r="R807" s="182" t="s">
        <v>1860</v>
      </c>
      <c r="S807" s="182" t="s">
        <v>294</v>
      </c>
      <c r="T807" s="183" t="s">
        <v>294</v>
      </c>
      <c r="U807" s="159">
        <v>0.10902000000000001</v>
      </c>
      <c r="V807" s="159">
        <f>ROUND(E807*U807,2)</f>
        <v>68.27</v>
      </c>
      <c r="W807" s="159"/>
      <c r="X807" s="159" t="s">
        <v>295</v>
      </c>
      <c r="Y807" s="159" t="s">
        <v>296</v>
      </c>
      <c r="Z807" s="148"/>
      <c r="AA807" s="148"/>
      <c r="AB807" s="148"/>
      <c r="AC807" s="148"/>
      <c r="AD807" s="148"/>
      <c r="AE807" s="148"/>
      <c r="AF807" s="148"/>
      <c r="AG807" s="148" t="s">
        <v>297</v>
      </c>
      <c r="AH807" s="148"/>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2" x14ac:dyDescent="0.2">
      <c r="A808" s="155"/>
      <c r="B808" s="156"/>
      <c r="C808" s="195" t="s">
        <v>3605</v>
      </c>
      <c r="D808" s="161"/>
      <c r="E808" s="162">
        <v>626.21</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1" x14ac:dyDescent="0.2">
      <c r="A809" s="177">
        <v>226</v>
      </c>
      <c r="B809" s="178" t="s">
        <v>3606</v>
      </c>
      <c r="C809" s="194" t="s">
        <v>3607</v>
      </c>
      <c r="D809" s="179" t="s">
        <v>331</v>
      </c>
      <c r="E809" s="180">
        <v>123.88</v>
      </c>
      <c r="F809" s="181"/>
      <c r="G809" s="182">
        <f>ROUND(E809*F809,2)</f>
        <v>0</v>
      </c>
      <c r="H809" s="181"/>
      <c r="I809" s="182">
        <f>ROUND(E809*H809,2)</f>
        <v>0</v>
      </c>
      <c r="J809" s="181"/>
      <c r="K809" s="182">
        <f>ROUND(E809*J809,2)</f>
        <v>0</v>
      </c>
      <c r="L809" s="182">
        <v>21</v>
      </c>
      <c r="M809" s="182">
        <f>G809*(1+L809/100)</f>
        <v>0</v>
      </c>
      <c r="N809" s="180">
        <v>0</v>
      </c>
      <c r="O809" s="180">
        <f>ROUND(E809*N809,2)</f>
        <v>0</v>
      </c>
      <c r="P809" s="180">
        <v>0</v>
      </c>
      <c r="Q809" s="180">
        <f>ROUND(E809*P809,2)</f>
        <v>0</v>
      </c>
      <c r="R809" s="182" t="s">
        <v>1860</v>
      </c>
      <c r="S809" s="182" t="s">
        <v>294</v>
      </c>
      <c r="T809" s="183" t="s">
        <v>294</v>
      </c>
      <c r="U809" s="159">
        <v>3.6249999999999998E-2</v>
      </c>
      <c r="V809" s="159">
        <f>ROUND(E809*U809,2)</f>
        <v>4.49</v>
      </c>
      <c r="W809" s="159"/>
      <c r="X809" s="159" t="s">
        <v>295</v>
      </c>
      <c r="Y809" s="159" t="s">
        <v>296</v>
      </c>
      <c r="Z809" s="148"/>
      <c r="AA809" s="148"/>
      <c r="AB809" s="148"/>
      <c r="AC809" s="148"/>
      <c r="AD809" s="148"/>
      <c r="AE809" s="148"/>
      <c r="AF809" s="148"/>
      <c r="AG809" s="148" t="s">
        <v>297</v>
      </c>
      <c r="AH809" s="148"/>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2" x14ac:dyDescent="0.2">
      <c r="A810" s="155"/>
      <c r="B810" s="156"/>
      <c r="C810" s="195" t="s">
        <v>3608</v>
      </c>
      <c r="D810" s="161"/>
      <c r="E810" s="162">
        <v>123.88</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314</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x14ac:dyDescent="0.2">
      <c r="A811" s="170" t="s">
        <v>288</v>
      </c>
      <c r="B811" s="171" t="s">
        <v>243</v>
      </c>
      <c r="C811" s="193" t="s">
        <v>244</v>
      </c>
      <c r="D811" s="172"/>
      <c r="E811" s="173"/>
      <c r="F811" s="174"/>
      <c r="G811" s="174">
        <f>SUMIF(AG812:AG812,"&lt;&gt;NOR",G812:G812)</f>
        <v>0</v>
      </c>
      <c r="H811" s="174"/>
      <c r="I811" s="174">
        <f>SUM(I812:I812)</f>
        <v>0</v>
      </c>
      <c r="J811" s="174"/>
      <c r="K811" s="174">
        <f>SUM(K812:K812)</f>
        <v>0</v>
      </c>
      <c r="L811" s="174"/>
      <c r="M811" s="174">
        <f>SUM(M812:M812)</f>
        <v>0</v>
      </c>
      <c r="N811" s="173"/>
      <c r="O811" s="173">
        <f>SUM(O812:O812)</f>
        <v>0</v>
      </c>
      <c r="P811" s="173"/>
      <c r="Q811" s="173">
        <f>SUM(Q812:Q812)</f>
        <v>0</v>
      </c>
      <c r="R811" s="174"/>
      <c r="S811" s="174"/>
      <c r="T811" s="175"/>
      <c r="U811" s="169"/>
      <c r="V811" s="169">
        <f>SUM(V812:V812)</f>
        <v>0</v>
      </c>
      <c r="W811" s="169"/>
      <c r="X811" s="169"/>
      <c r="Y811" s="169"/>
      <c r="AG811" t="s">
        <v>289</v>
      </c>
    </row>
    <row r="812" spans="1:60" outlineLevel="1" x14ac:dyDescent="0.2">
      <c r="A812" s="185">
        <v>227</v>
      </c>
      <c r="B812" s="186" t="s">
        <v>1872</v>
      </c>
      <c r="C812" s="198" t="s">
        <v>1873</v>
      </c>
      <c r="D812" s="187" t="s">
        <v>331</v>
      </c>
      <c r="E812" s="188">
        <v>10</v>
      </c>
      <c r="F812" s="189"/>
      <c r="G812" s="190">
        <f>ROUND(E812*F812,2)</f>
        <v>0</v>
      </c>
      <c r="H812" s="189"/>
      <c r="I812" s="190">
        <f>ROUND(E812*H812,2)</f>
        <v>0</v>
      </c>
      <c r="J812" s="189"/>
      <c r="K812" s="190">
        <f>ROUND(E812*J812,2)</f>
        <v>0</v>
      </c>
      <c r="L812" s="190">
        <v>21</v>
      </c>
      <c r="M812" s="190">
        <f>G812*(1+L812/100)</f>
        <v>0</v>
      </c>
      <c r="N812" s="188">
        <v>0</v>
      </c>
      <c r="O812" s="188">
        <f>ROUND(E812*N812,2)</f>
        <v>0</v>
      </c>
      <c r="P812" s="188">
        <v>0</v>
      </c>
      <c r="Q812" s="188">
        <f>ROUND(E812*P812,2)</f>
        <v>0</v>
      </c>
      <c r="R812" s="190"/>
      <c r="S812" s="190" t="s">
        <v>878</v>
      </c>
      <c r="T812" s="191" t="s">
        <v>879</v>
      </c>
      <c r="U812" s="159">
        <v>0</v>
      </c>
      <c r="V812" s="159">
        <f>ROUND(E812*U812,2)</f>
        <v>0</v>
      </c>
      <c r="W812" s="159"/>
      <c r="X812" s="159" t="s">
        <v>295</v>
      </c>
      <c r="Y812" s="159" t="s">
        <v>296</v>
      </c>
      <c r="Z812" s="148"/>
      <c r="AA812" s="148"/>
      <c r="AB812" s="148"/>
      <c r="AC812" s="148"/>
      <c r="AD812" s="148"/>
      <c r="AE812" s="148"/>
      <c r="AF812" s="148"/>
      <c r="AG812" s="148" t="s">
        <v>297</v>
      </c>
      <c r="AH812" s="148"/>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x14ac:dyDescent="0.2">
      <c r="A813" s="170" t="s">
        <v>288</v>
      </c>
      <c r="B813" s="171" t="s">
        <v>257</v>
      </c>
      <c r="C813" s="193" t="s">
        <v>171</v>
      </c>
      <c r="D813" s="172"/>
      <c r="E813" s="173"/>
      <c r="F813" s="174"/>
      <c r="G813" s="174">
        <f>SUMIF(AG814:AG825,"&lt;&gt;NOR",G814:G825)</f>
        <v>0</v>
      </c>
      <c r="H813" s="174"/>
      <c r="I813" s="174">
        <f>SUM(I814:I825)</f>
        <v>0</v>
      </c>
      <c r="J813" s="174"/>
      <c r="K813" s="174">
        <f>SUM(K814:K825)</f>
        <v>0</v>
      </c>
      <c r="L813" s="174"/>
      <c r="M813" s="174">
        <f>SUM(M814:M825)</f>
        <v>0</v>
      </c>
      <c r="N813" s="173"/>
      <c r="O813" s="173">
        <f>SUM(O814:O825)</f>
        <v>0</v>
      </c>
      <c r="P813" s="173"/>
      <c r="Q813" s="173">
        <f>SUM(Q814:Q825)</f>
        <v>0</v>
      </c>
      <c r="R813" s="174"/>
      <c r="S813" s="174"/>
      <c r="T813" s="175"/>
      <c r="U813" s="169"/>
      <c r="V813" s="169">
        <f>SUM(V814:V825)</f>
        <v>895.84999999999991</v>
      </c>
      <c r="W813" s="169"/>
      <c r="X813" s="169"/>
      <c r="Y813" s="169"/>
      <c r="AG813" t="s">
        <v>289</v>
      </c>
    </row>
    <row r="814" spans="1:60" ht="22.5" outlineLevel="1" x14ac:dyDescent="0.2">
      <c r="A814" s="177">
        <v>228</v>
      </c>
      <c r="B814" s="178" t="s">
        <v>1879</v>
      </c>
      <c r="C814" s="194" t="s">
        <v>1880</v>
      </c>
      <c r="D814" s="179" t="s">
        <v>424</v>
      </c>
      <c r="E814" s="180">
        <v>297.08314999999999</v>
      </c>
      <c r="F814" s="181"/>
      <c r="G814" s="182">
        <f>ROUND(E814*F814,2)</f>
        <v>0</v>
      </c>
      <c r="H814" s="181"/>
      <c r="I814" s="182">
        <f>ROUND(E814*H814,2)</f>
        <v>0</v>
      </c>
      <c r="J814" s="181"/>
      <c r="K814" s="182">
        <f>ROUND(E814*J814,2)</f>
        <v>0</v>
      </c>
      <c r="L814" s="182">
        <v>21</v>
      </c>
      <c r="M814" s="182">
        <f>G814*(1+L814/100)</f>
        <v>0</v>
      </c>
      <c r="N814" s="180">
        <v>0</v>
      </c>
      <c r="O814" s="180">
        <f>ROUND(E814*N814,2)</f>
        <v>0</v>
      </c>
      <c r="P814" s="180">
        <v>0</v>
      </c>
      <c r="Q814" s="180">
        <f>ROUND(E814*P814,2)</f>
        <v>0</v>
      </c>
      <c r="R814" s="182"/>
      <c r="S814" s="182" t="s">
        <v>878</v>
      </c>
      <c r="T814" s="183" t="s">
        <v>879</v>
      </c>
      <c r="U814" s="159">
        <v>0.27700000000000002</v>
      </c>
      <c r="V814" s="159">
        <f>ROUND(E814*U814,2)</f>
        <v>82.29</v>
      </c>
      <c r="W814" s="159"/>
      <c r="X814" s="159" t="s">
        <v>295</v>
      </c>
      <c r="Y814" s="159" t="s">
        <v>296</v>
      </c>
      <c r="Z814" s="148"/>
      <c r="AA814" s="148"/>
      <c r="AB814" s="148"/>
      <c r="AC814" s="148"/>
      <c r="AD814" s="148"/>
      <c r="AE814" s="148"/>
      <c r="AF814" s="148"/>
      <c r="AG814" s="148" t="s">
        <v>1881</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2" x14ac:dyDescent="0.2">
      <c r="A815" s="155"/>
      <c r="B815" s="156"/>
      <c r="C815" s="273" t="s">
        <v>1882</v>
      </c>
      <c r="D815" s="274"/>
      <c r="E815" s="274"/>
      <c r="F815" s="274"/>
      <c r="G815" s="274"/>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300</v>
      </c>
      <c r="AH815" s="148"/>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ht="22.5" outlineLevel="1" x14ac:dyDescent="0.2">
      <c r="A816" s="185">
        <v>229</v>
      </c>
      <c r="B816" s="186" t="s">
        <v>1883</v>
      </c>
      <c r="C816" s="198" t="s">
        <v>1884</v>
      </c>
      <c r="D816" s="187" t="s">
        <v>424</v>
      </c>
      <c r="E816" s="188">
        <v>148.54157000000001</v>
      </c>
      <c r="F816" s="189"/>
      <c r="G816" s="190">
        <f t="shared" ref="G816:G825" si="14">ROUND(E816*F816,2)</f>
        <v>0</v>
      </c>
      <c r="H816" s="189"/>
      <c r="I816" s="190">
        <f t="shared" ref="I816:I825" si="15">ROUND(E816*H816,2)</f>
        <v>0</v>
      </c>
      <c r="J816" s="189"/>
      <c r="K816" s="190">
        <f t="shared" ref="K816:K825" si="16">ROUND(E816*J816,2)</f>
        <v>0</v>
      </c>
      <c r="L816" s="190">
        <v>21</v>
      </c>
      <c r="M816" s="190">
        <f t="shared" ref="M816:M825" si="17">G816*(1+L816/100)</f>
        <v>0</v>
      </c>
      <c r="N816" s="188">
        <v>0</v>
      </c>
      <c r="O816" s="188">
        <f t="shared" ref="O816:O825" si="18">ROUND(E816*N816,2)</f>
        <v>0</v>
      </c>
      <c r="P816" s="188">
        <v>0</v>
      </c>
      <c r="Q816" s="188">
        <f t="shared" ref="Q816:Q825" si="19">ROUND(E816*P816,2)</f>
        <v>0</v>
      </c>
      <c r="R816" s="190" t="s">
        <v>1040</v>
      </c>
      <c r="S816" s="190" t="s">
        <v>294</v>
      </c>
      <c r="T816" s="191" t="s">
        <v>294</v>
      </c>
      <c r="U816" s="159">
        <v>0.93300000000000005</v>
      </c>
      <c r="V816" s="159">
        <f t="shared" ref="V816:V825" si="20">ROUND(E816*U816,2)</f>
        <v>138.59</v>
      </c>
      <c r="W816" s="159"/>
      <c r="X816" s="159" t="s">
        <v>295</v>
      </c>
      <c r="Y816" s="159" t="s">
        <v>296</v>
      </c>
      <c r="Z816" s="148"/>
      <c r="AA816" s="148"/>
      <c r="AB816" s="148"/>
      <c r="AC816" s="148"/>
      <c r="AD816" s="148"/>
      <c r="AE816" s="148"/>
      <c r="AF816" s="148"/>
      <c r="AG816" s="148" t="s">
        <v>1881</v>
      </c>
      <c r="AH816" s="148"/>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1" x14ac:dyDescent="0.2">
      <c r="A817" s="185">
        <v>230</v>
      </c>
      <c r="B817" s="186" t="s">
        <v>1885</v>
      </c>
      <c r="C817" s="198" t="s">
        <v>1886</v>
      </c>
      <c r="D817" s="187" t="s">
        <v>424</v>
      </c>
      <c r="E817" s="188">
        <v>297.08314999999999</v>
      </c>
      <c r="F817" s="189"/>
      <c r="G817" s="190">
        <f t="shared" si="14"/>
        <v>0</v>
      </c>
      <c r="H817" s="189"/>
      <c r="I817" s="190">
        <f t="shared" si="15"/>
        <v>0</v>
      </c>
      <c r="J817" s="189"/>
      <c r="K817" s="190">
        <f t="shared" si="16"/>
        <v>0</v>
      </c>
      <c r="L817" s="190">
        <v>21</v>
      </c>
      <c r="M817" s="190">
        <f t="shared" si="17"/>
        <v>0</v>
      </c>
      <c r="N817" s="188">
        <v>0</v>
      </c>
      <c r="O817" s="188">
        <f t="shared" si="18"/>
        <v>0</v>
      </c>
      <c r="P817" s="188">
        <v>0</v>
      </c>
      <c r="Q817" s="188">
        <f t="shared" si="19"/>
        <v>0</v>
      </c>
      <c r="R817" s="190" t="s">
        <v>1040</v>
      </c>
      <c r="S817" s="190" t="s">
        <v>294</v>
      </c>
      <c r="T817" s="191" t="s">
        <v>294</v>
      </c>
      <c r="U817" s="159">
        <v>0.49</v>
      </c>
      <c r="V817" s="159">
        <f t="shared" si="20"/>
        <v>145.57</v>
      </c>
      <c r="W817" s="159"/>
      <c r="X817" s="159" t="s">
        <v>295</v>
      </c>
      <c r="Y817" s="159" t="s">
        <v>296</v>
      </c>
      <c r="Z817" s="148"/>
      <c r="AA817" s="148"/>
      <c r="AB817" s="148"/>
      <c r="AC817" s="148"/>
      <c r="AD817" s="148"/>
      <c r="AE817" s="148"/>
      <c r="AF817" s="148"/>
      <c r="AG817" s="148" t="s">
        <v>1881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1" x14ac:dyDescent="0.2">
      <c r="A818" s="185">
        <v>231</v>
      </c>
      <c r="B818" s="186" t="s">
        <v>1887</v>
      </c>
      <c r="C818" s="198" t="s">
        <v>1888</v>
      </c>
      <c r="D818" s="187" t="s">
        <v>424</v>
      </c>
      <c r="E818" s="188">
        <v>2970.8314999999998</v>
      </c>
      <c r="F818" s="189"/>
      <c r="G818" s="190">
        <f t="shared" si="14"/>
        <v>0</v>
      </c>
      <c r="H818" s="189"/>
      <c r="I818" s="190">
        <f t="shared" si="15"/>
        <v>0</v>
      </c>
      <c r="J818" s="189"/>
      <c r="K818" s="190">
        <f t="shared" si="16"/>
        <v>0</v>
      </c>
      <c r="L818" s="190">
        <v>21</v>
      </c>
      <c r="M818" s="190">
        <f t="shared" si="17"/>
        <v>0</v>
      </c>
      <c r="N818" s="188">
        <v>0</v>
      </c>
      <c r="O818" s="188">
        <f t="shared" si="18"/>
        <v>0</v>
      </c>
      <c r="P818" s="188">
        <v>0</v>
      </c>
      <c r="Q818" s="188">
        <f t="shared" si="19"/>
        <v>0</v>
      </c>
      <c r="R818" s="190" t="s">
        <v>1040</v>
      </c>
      <c r="S818" s="190" t="s">
        <v>294</v>
      </c>
      <c r="T818" s="191" t="s">
        <v>294</v>
      </c>
      <c r="U818" s="159">
        <v>0</v>
      </c>
      <c r="V818" s="159">
        <f t="shared" si="20"/>
        <v>0</v>
      </c>
      <c r="W818" s="159"/>
      <c r="X818" s="159" t="s">
        <v>295</v>
      </c>
      <c r="Y818" s="159" t="s">
        <v>296</v>
      </c>
      <c r="Z818" s="148"/>
      <c r="AA818" s="148"/>
      <c r="AB818" s="148"/>
      <c r="AC818" s="148"/>
      <c r="AD818" s="148"/>
      <c r="AE818" s="148"/>
      <c r="AF818" s="148"/>
      <c r="AG818" s="148" t="s">
        <v>1881</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1" x14ac:dyDescent="0.2">
      <c r="A819" s="185">
        <v>232</v>
      </c>
      <c r="B819" s="186" t="s">
        <v>1889</v>
      </c>
      <c r="C819" s="198" t="s">
        <v>1890</v>
      </c>
      <c r="D819" s="187" t="s">
        <v>424</v>
      </c>
      <c r="E819" s="188">
        <v>297.08314999999999</v>
      </c>
      <c r="F819" s="189"/>
      <c r="G819" s="190">
        <f t="shared" si="14"/>
        <v>0</v>
      </c>
      <c r="H819" s="189"/>
      <c r="I819" s="190">
        <f t="shared" si="15"/>
        <v>0</v>
      </c>
      <c r="J819" s="189"/>
      <c r="K819" s="190">
        <f t="shared" si="16"/>
        <v>0</v>
      </c>
      <c r="L819" s="190">
        <v>21</v>
      </c>
      <c r="M819" s="190">
        <f t="shared" si="17"/>
        <v>0</v>
      </c>
      <c r="N819" s="188">
        <v>0</v>
      </c>
      <c r="O819" s="188">
        <f t="shared" si="18"/>
        <v>0</v>
      </c>
      <c r="P819" s="188">
        <v>0</v>
      </c>
      <c r="Q819" s="188">
        <f t="shared" si="19"/>
        <v>0</v>
      </c>
      <c r="R819" s="190" t="s">
        <v>1040</v>
      </c>
      <c r="S819" s="190" t="s">
        <v>294</v>
      </c>
      <c r="T819" s="191" t="s">
        <v>294</v>
      </c>
      <c r="U819" s="159">
        <v>0.94199999999999995</v>
      </c>
      <c r="V819" s="159">
        <f t="shared" si="20"/>
        <v>279.85000000000002</v>
      </c>
      <c r="W819" s="159"/>
      <c r="X819" s="159" t="s">
        <v>295</v>
      </c>
      <c r="Y819" s="159" t="s">
        <v>296</v>
      </c>
      <c r="Z819" s="148"/>
      <c r="AA819" s="148"/>
      <c r="AB819" s="148"/>
      <c r="AC819" s="148"/>
      <c r="AD819" s="148"/>
      <c r="AE819" s="148"/>
      <c r="AF819" s="148"/>
      <c r="AG819" s="148" t="s">
        <v>1881</v>
      </c>
      <c r="AH819" s="148"/>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ht="22.5" outlineLevel="1" x14ac:dyDescent="0.2">
      <c r="A820" s="185">
        <v>233</v>
      </c>
      <c r="B820" s="186" t="s">
        <v>1891</v>
      </c>
      <c r="C820" s="198" t="s">
        <v>1892</v>
      </c>
      <c r="D820" s="187" t="s">
        <v>424</v>
      </c>
      <c r="E820" s="188">
        <v>2376.6651999999999</v>
      </c>
      <c r="F820" s="189"/>
      <c r="G820" s="190">
        <f t="shared" si="14"/>
        <v>0</v>
      </c>
      <c r="H820" s="189"/>
      <c r="I820" s="190">
        <f t="shared" si="15"/>
        <v>0</v>
      </c>
      <c r="J820" s="189"/>
      <c r="K820" s="190">
        <f t="shared" si="16"/>
        <v>0</v>
      </c>
      <c r="L820" s="190">
        <v>21</v>
      </c>
      <c r="M820" s="190">
        <f t="shared" si="17"/>
        <v>0</v>
      </c>
      <c r="N820" s="188">
        <v>0</v>
      </c>
      <c r="O820" s="188">
        <f t="shared" si="18"/>
        <v>0</v>
      </c>
      <c r="P820" s="188">
        <v>0</v>
      </c>
      <c r="Q820" s="188">
        <f t="shared" si="19"/>
        <v>0</v>
      </c>
      <c r="R820" s="190" t="s">
        <v>1040</v>
      </c>
      <c r="S820" s="190" t="s">
        <v>294</v>
      </c>
      <c r="T820" s="191" t="s">
        <v>294</v>
      </c>
      <c r="U820" s="159">
        <v>0.105</v>
      </c>
      <c r="V820" s="159">
        <f t="shared" si="20"/>
        <v>249.55</v>
      </c>
      <c r="W820" s="159"/>
      <c r="X820" s="159" t="s">
        <v>295</v>
      </c>
      <c r="Y820" s="159" t="s">
        <v>296</v>
      </c>
      <c r="Z820" s="148"/>
      <c r="AA820" s="148"/>
      <c r="AB820" s="148"/>
      <c r="AC820" s="148"/>
      <c r="AD820" s="148"/>
      <c r="AE820" s="148"/>
      <c r="AF820" s="148"/>
      <c r="AG820" s="148" t="s">
        <v>1881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ht="22.5" outlineLevel="1" x14ac:dyDescent="0.2">
      <c r="A821" s="185">
        <v>234</v>
      </c>
      <c r="B821" s="186" t="s">
        <v>1893</v>
      </c>
      <c r="C821" s="198" t="s">
        <v>1894</v>
      </c>
      <c r="D821" s="187" t="s">
        <v>424</v>
      </c>
      <c r="E821" s="188">
        <v>291.28606000000002</v>
      </c>
      <c r="F821" s="189"/>
      <c r="G821" s="190">
        <f t="shared" si="14"/>
        <v>0</v>
      </c>
      <c r="H821" s="189"/>
      <c r="I821" s="190">
        <f t="shared" si="15"/>
        <v>0</v>
      </c>
      <c r="J821" s="189"/>
      <c r="K821" s="190">
        <f t="shared" si="16"/>
        <v>0</v>
      </c>
      <c r="L821" s="190">
        <v>21</v>
      </c>
      <c r="M821" s="190">
        <f t="shared" si="17"/>
        <v>0</v>
      </c>
      <c r="N821" s="188">
        <v>0</v>
      </c>
      <c r="O821" s="188">
        <f t="shared" si="18"/>
        <v>0</v>
      </c>
      <c r="P821" s="188">
        <v>0</v>
      </c>
      <c r="Q821" s="188">
        <f t="shared" si="19"/>
        <v>0</v>
      </c>
      <c r="R821" s="190" t="s">
        <v>1040</v>
      </c>
      <c r="S821" s="190" t="s">
        <v>1895</v>
      </c>
      <c r="T821" s="191" t="s">
        <v>1895</v>
      </c>
      <c r="U821" s="159">
        <v>0</v>
      </c>
      <c r="V821" s="159">
        <f t="shared" si="20"/>
        <v>0</v>
      </c>
      <c r="W821" s="159"/>
      <c r="X821" s="159" t="s">
        <v>295</v>
      </c>
      <c r="Y821" s="159" t="s">
        <v>296</v>
      </c>
      <c r="Z821" s="148"/>
      <c r="AA821" s="148"/>
      <c r="AB821" s="148"/>
      <c r="AC821" s="148"/>
      <c r="AD821" s="148"/>
      <c r="AE821" s="148"/>
      <c r="AF821" s="148"/>
      <c r="AG821" s="148" t="s">
        <v>1881</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1" x14ac:dyDescent="0.2">
      <c r="A822" s="185">
        <v>235</v>
      </c>
      <c r="B822" s="186" t="s">
        <v>1896</v>
      </c>
      <c r="C822" s="198" t="s">
        <v>1897</v>
      </c>
      <c r="D822" s="187" t="s">
        <v>424</v>
      </c>
      <c r="E822" s="188">
        <v>0.61851</v>
      </c>
      <c r="F822" s="189"/>
      <c r="G822" s="190">
        <f t="shared" si="14"/>
        <v>0</v>
      </c>
      <c r="H822" s="189"/>
      <c r="I822" s="190">
        <f t="shared" si="15"/>
        <v>0</v>
      </c>
      <c r="J822" s="189"/>
      <c r="K822" s="190">
        <f t="shared" si="16"/>
        <v>0</v>
      </c>
      <c r="L822" s="190">
        <v>21</v>
      </c>
      <c r="M822" s="190">
        <f t="shared" si="17"/>
        <v>0</v>
      </c>
      <c r="N822" s="188">
        <v>0</v>
      </c>
      <c r="O822" s="188">
        <f t="shared" si="18"/>
        <v>0</v>
      </c>
      <c r="P822" s="188">
        <v>0</v>
      </c>
      <c r="Q822" s="188">
        <f t="shared" si="19"/>
        <v>0</v>
      </c>
      <c r="R822" s="190" t="s">
        <v>1040</v>
      </c>
      <c r="S822" s="190" t="s">
        <v>1895</v>
      </c>
      <c r="T822" s="191" t="s">
        <v>1895</v>
      </c>
      <c r="U822" s="159">
        <v>0</v>
      </c>
      <c r="V822" s="159">
        <f t="shared" si="20"/>
        <v>0</v>
      </c>
      <c r="W822" s="159"/>
      <c r="X822" s="159" t="s">
        <v>295</v>
      </c>
      <c r="Y822" s="159" t="s">
        <v>296</v>
      </c>
      <c r="Z822" s="148"/>
      <c r="AA822" s="148"/>
      <c r="AB822" s="148"/>
      <c r="AC822" s="148"/>
      <c r="AD822" s="148"/>
      <c r="AE822" s="148"/>
      <c r="AF822" s="148"/>
      <c r="AG822" s="148" t="s">
        <v>1881</v>
      </c>
      <c r="AH822" s="148"/>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1" x14ac:dyDescent="0.2">
      <c r="A823" s="185">
        <v>236</v>
      </c>
      <c r="B823" s="186" t="s">
        <v>1898</v>
      </c>
      <c r="C823" s="198" t="s">
        <v>1899</v>
      </c>
      <c r="D823" s="187" t="s">
        <v>424</v>
      </c>
      <c r="E823" s="188">
        <v>2.2828499999999998</v>
      </c>
      <c r="F823" s="189"/>
      <c r="G823" s="190">
        <f t="shared" si="14"/>
        <v>0</v>
      </c>
      <c r="H823" s="189"/>
      <c r="I823" s="190">
        <f t="shared" si="15"/>
        <v>0</v>
      </c>
      <c r="J823" s="189"/>
      <c r="K823" s="190">
        <f t="shared" si="16"/>
        <v>0</v>
      </c>
      <c r="L823" s="190">
        <v>21</v>
      </c>
      <c r="M823" s="190">
        <f t="shared" si="17"/>
        <v>0</v>
      </c>
      <c r="N823" s="188">
        <v>0</v>
      </c>
      <c r="O823" s="188">
        <f t="shared" si="18"/>
        <v>0</v>
      </c>
      <c r="P823" s="188">
        <v>0</v>
      </c>
      <c r="Q823" s="188">
        <f t="shared" si="19"/>
        <v>0</v>
      </c>
      <c r="R823" s="190" t="s">
        <v>1040</v>
      </c>
      <c r="S823" s="190" t="s">
        <v>294</v>
      </c>
      <c r="T823" s="191" t="s">
        <v>294</v>
      </c>
      <c r="U823" s="159">
        <v>0</v>
      </c>
      <c r="V823" s="159">
        <f t="shared" si="20"/>
        <v>0</v>
      </c>
      <c r="W823" s="159"/>
      <c r="X823" s="159" t="s">
        <v>295</v>
      </c>
      <c r="Y823" s="159" t="s">
        <v>296</v>
      </c>
      <c r="Z823" s="148"/>
      <c r="AA823" s="148"/>
      <c r="AB823" s="148"/>
      <c r="AC823" s="148"/>
      <c r="AD823" s="148"/>
      <c r="AE823" s="148"/>
      <c r="AF823" s="148"/>
      <c r="AG823" s="148" t="s">
        <v>1881</v>
      </c>
      <c r="AH823" s="148"/>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1" x14ac:dyDescent="0.2">
      <c r="A824" s="185">
        <v>237</v>
      </c>
      <c r="B824" s="186" t="s">
        <v>1902</v>
      </c>
      <c r="C824" s="198" t="s">
        <v>1903</v>
      </c>
      <c r="D824" s="187" t="s">
        <v>424</v>
      </c>
      <c r="E824" s="188">
        <v>2.8563700000000001</v>
      </c>
      <c r="F824" s="189"/>
      <c r="G824" s="190">
        <f t="shared" si="14"/>
        <v>0</v>
      </c>
      <c r="H824" s="189"/>
      <c r="I824" s="190">
        <f t="shared" si="15"/>
        <v>0</v>
      </c>
      <c r="J824" s="189"/>
      <c r="K824" s="190">
        <f t="shared" si="16"/>
        <v>0</v>
      </c>
      <c r="L824" s="190">
        <v>21</v>
      </c>
      <c r="M824" s="190">
        <f t="shared" si="17"/>
        <v>0</v>
      </c>
      <c r="N824" s="188">
        <v>0</v>
      </c>
      <c r="O824" s="188">
        <f t="shared" si="18"/>
        <v>0</v>
      </c>
      <c r="P824" s="188">
        <v>0</v>
      </c>
      <c r="Q824" s="188">
        <f t="shared" si="19"/>
        <v>0</v>
      </c>
      <c r="R824" s="190" t="s">
        <v>1040</v>
      </c>
      <c r="S824" s="190" t="s">
        <v>294</v>
      </c>
      <c r="T824" s="191" t="s">
        <v>294</v>
      </c>
      <c r="U824" s="159">
        <v>0</v>
      </c>
      <c r="V824" s="159">
        <f t="shared" si="20"/>
        <v>0</v>
      </c>
      <c r="W824" s="159"/>
      <c r="X824" s="159" t="s">
        <v>295</v>
      </c>
      <c r="Y824" s="159" t="s">
        <v>296</v>
      </c>
      <c r="Z824" s="148"/>
      <c r="AA824" s="148"/>
      <c r="AB824" s="148"/>
      <c r="AC824" s="148"/>
      <c r="AD824" s="148"/>
      <c r="AE824" s="148"/>
      <c r="AF824" s="148"/>
      <c r="AG824" s="148" t="s">
        <v>1881</v>
      </c>
      <c r="AH824" s="148"/>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1" x14ac:dyDescent="0.2">
      <c r="A825" s="185">
        <v>238</v>
      </c>
      <c r="B825" s="186" t="s">
        <v>1904</v>
      </c>
      <c r="C825" s="198" t="s">
        <v>1905</v>
      </c>
      <c r="D825" s="187" t="s">
        <v>424</v>
      </c>
      <c r="E825" s="188">
        <v>3.9359999999999999E-2</v>
      </c>
      <c r="F825" s="189"/>
      <c r="G825" s="190">
        <f t="shared" si="14"/>
        <v>0</v>
      </c>
      <c r="H825" s="189"/>
      <c r="I825" s="190">
        <f t="shared" si="15"/>
        <v>0</v>
      </c>
      <c r="J825" s="189"/>
      <c r="K825" s="190">
        <f t="shared" si="16"/>
        <v>0</v>
      </c>
      <c r="L825" s="190">
        <v>21</v>
      </c>
      <c r="M825" s="190">
        <f t="shared" si="17"/>
        <v>0</v>
      </c>
      <c r="N825" s="188">
        <v>0</v>
      </c>
      <c r="O825" s="188">
        <f t="shared" si="18"/>
        <v>0</v>
      </c>
      <c r="P825" s="188">
        <v>0</v>
      </c>
      <c r="Q825" s="188">
        <f t="shared" si="19"/>
        <v>0</v>
      </c>
      <c r="R825" s="190" t="s">
        <v>1040</v>
      </c>
      <c r="S825" s="190" t="s">
        <v>294</v>
      </c>
      <c r="T825" s="191" t="s">
        <v>294</v>
      </c>
      <c r="U825" s="159">
        <v>0</v>
      </c>
      <c r="V825" s="159">
        <f t="shared" si="20"/>
        <v>0</v>
      </c>
      <c r="W825" s="159"/>
      <c r="X825" s="159" t="s">
        <v>295</v>
      </c>
      <c r="Y825" s="159" t="s">
        <v>296</v>
      </c>
      <c r="Z825" s="148"/>
      <c r="AA825" s="148"/>
      <c r="AB825" s="148"/>
      <c r="AC825" s="148"/>
      <c r="AD825" s="148"/>
      <c r="AE825" s="148"/>
      <c r="AF825" s="148"/>
      <c r="AG825" s="148" t="s">
        <v>1881</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x14ac:dyDescent="0.2">
      <c r="A826" s="170" t="s">
        <v>288</v>
      </c>
      <c r="B826" s="171" t="s">
        <v>260</v>
      </c>
      <c r="C826" s="193" t="s">
        <v>28</v>
      </c>
      <c r="D826" s="172"/>
      <c r="E826" s="173"/>
      <c r="F826" s="174"/>
      <c r="G826" s="174">
        <f>SUMIF(AG827:AG837,"&lt;&gt;NOR",G827:G837)</f>
        <v>0</v>
      </c>
      <c r="H826" s="174"/>
      <c r="I826" s="174">
        <f>SUM(I827:I837)</f>
        <v>0</v>
      </c>
      <c r="J826" s="174"/>
      <c r="K826" s="174">
        <f>SUM(K827:K837)</f>
        <v>0</v>
      </c>
      <c r="L826" s="174"/>
      <c r="M826" s="174">
        <f>SUM(M827:M837)</f>
        <v>0</v>
      </c>
      <c r="N826" s="173"/>
      <c r="O826" s="173">
        <f>SUM(O827:O837)</f>
        <v>0</v>
      </c>
      <c r="P826" s="173"/>
      <c r="Q826" s="173">
        <f>SUM(Q827:Q837)</f>
        <v>0</v>
      </c>
      <c r="R826" s="174"/>
      <c r="S826" s="174"/>
      <c r="T826" s="175"/>
      <c r="U826" s="169"/>
      <c r="V826" s="169">
        <f>SUM(V827:V837)</f>
        <v>0</v>
      </c>
      <c r="W826" s="169"/>
      <c r="X826" s="169"/>
      <c r="Y826" s="169"/>
      <c r="AG826" t="s">
        <v>289</v>
      </c>
    </row>
    <row r="827" spans="1:60" outlineLevel="1" x14ac:dyDescent="0.2">
      <c r="A827" s="177">
        <v>239</v>
      </c>
      <c r="B827" s="178" t="s">
        <v>1906</v>
      </c>
      <c r="C827" s="194" t="s">
        <v>1907</v>
      </c>
      <c r="D827" s="179" t="s">
        <v>1908</v>
      </c>
      <c r="E827" s="180">
        <v>1</v>
      </c>
      <c r="F827" s="181"/>
      <c r="G827" s="182">
        <f>ROUND(E827*F827,2)</f>
        <v>0</v>
      </c>
      <c r="H827" s="181"/>
      <c r="I827" s="182">
        <f>ROUND(E827*H827,2)</f>
        <v>0</v>
      </c>
      <c r="J827" s="181"/>
      <c r="K827" s="182">
        <f>ROUND(E827*J827,2)</f>
        <v>0</v>
      </c>
      <c r="L827" s="182">
        <v>21</v>
      </c>
      <c r="M827" s="182">
        <f>G827*(1+L827/100)</f>
        <v>0</v>
      </c>
      <c r="N827" s="180">
        <v>0</v>
      </c>
      <c r="O827" s="180">
        <f>ROUND(E827*N827,2)</f>
        <v>0</v>
      </c>
      <c r="P827" s="180">
        <v>0</v>
      </c>
      <c r="Q827" s="180">
        <f>ROUND(E827*P827,2)</f>
        <v>0</v>
      </c>
      <c r="R827" s="182"/>
      <c r="S827" s="182" t="s">
        <v>878</v>
      </c>
      <c r="T827" s="183" t="s">
        <v>879</v>
      </c>
      <c r="U827" s="159">
        <v>0</v>
      </c>
      <c r="V827" s="159">
        <f>ROUND(E827*U827,2)</f>
        <v>0</v>
      </c>
      <c r="W827" s="159"/>
      <c r="X827" s="159" t="s">
        <v>1909</v>
      </c>
      <c r="Y827" s="159" t="s">
        <v>296</v>
      </c>
      <c r="Z827" s="148"/>
      <c r="AA827" s="148"/>
      <c r="AB827" s="148"/>
      <c r="AC827" s="148"/>
      <c r="AD827" s="148"/>
      <c r="AE827" s="148"/>
      <c r="AF827" s="148"/>
      <c r="AG827" s="148" t="s">
        <v>1910</v>
      </c>
      <c r="AH827" s="148"/>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2" x14ac:dyDescent="0.2">
      <c r="A828" s="155"/>
      <c r="B828" s="156"/>
      <c r="C828" s="273" t="s">
        <v>1911</v>
      </c>
      <c r="D828" s="274"/>
      <c r="E828" s="274"/>
      <c r="F828" s="274"/>
      <c r="G828" s="274"/>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300</v>
      </c>
      <c r="AH828" s="148"/>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264" t="s">
        <v>1912</v>
      </c>
      <c r="D829" s="265"/>
      <c r="E829" s="265"/>
      <c r="F829" s="265"/>
      <c r="G829" s="265"/>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300</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3" x14ac:dyDescent="0.2">
      <c r="A830" s="155"/>
      <c r="B830" s="156"/>
      <c r="C830" s="264" t="s">
        <v>1913</v>
      </c>
      <c r="D830" s="265"/>
      <c r="E830" s="265"/>
      <c r="F830" s="265"/>
      <c r="G830" s="265"/>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300</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3" x14ac:dyDescent="0.2">
      <c r="A831" s="155"/>
      <c r="B831" s="156"/>
      <c r="C831" s="264" t="s">
        <v>1914</v>
      </c>
      <c r="D831" s="265"/>
      <c r="E831" s="265"/>
      <c r="F831" s="265"/>
      <c r="G831" s="265"/>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300</v>
      </c>
      <c r="AH831" s="148"/>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1" x14ac:dyDescent="0.2">
      <c r="A832" s="177">
        <v>240</v>
      </c>
      <c r="B832" s="178" t="s">
        <v>1915</v>
      </c>
      <c r="C832" s="194" t="s">
        <v>1916</v>
      </c>
      <c r="D832" s="179" t="s">
        <v>1908</v>
      </c>
      <c r="E832" s="180">
        <v>1</v>
      </c>
      <c r="F832" s="181"/>
      <c r="G832" s="182">
        <f>ROUND(E832*F832,2)</f>
        <v>0</v>
      </c>
      <c r="H832" s="181"/>
      <c r="I832" s="182">
        <f>ROUND(E832*H832,2)</f>
        <v>0</v>
      </c>
      <c r="J832" s="181"/>
      <c r="K832" s="182">
        <f>ROUND(E832*J832,2)</f>
        <v>0</v>
      </c>
      <c r="L832" s="182">
        <v>21</v>
      </c>
      <c r="M832" s="182">
        <f>G832*(1+L832/100)</f>
        <v>0</v>
      </c>
      <c r="N832" s="180">
        <v>0</v>
      </c>
      <c r="O832" s="180">
        <f>ROUND(E832*N832,2)</f>
        <v>0</v>
      </c>
      <c r="P832" s="180">
        <v>0</v>
      </c>
      <c r="Q832" s="180">
        <f>ROUND(E832*P832,2)</f>
        <v>0</v>
      </c>
      <c r="R832" s="182"/>
      <c r="S832" s="182" t="s">
        <v>878</v>
      </c>
      <c r="T832" s="183" t="s">
        <v>879</v>
      </c>
      <c r="U832" s="159">
        <v>0</v>
      </c>
      <c r="V832" s="159">
        <f>ROUND(E832*U832,2)</f>
        <v>0</v>
      </c>
      <c r="W832" s="159"/>
      <c r="X832" s="159" t="s">
        <v>1909</v>
      </c>
      <c r="Y832" s="159" t="s">
        <v>296</v>
      </c>
      <c r="Z832" s="148"/>
      <c r="AA832" s="148"/>
      <c r="AB832" s="148"/>
      <c r="AC832" s="148"/>
      <c r="AD832" s="148"/>
      <c r="AE832" s="148"/>
      <c r="AF832" s="148"/>
      <c r="AG832" s="148" t="s">
        <v>1910</v>
      </c>
      <c r="AH832" s="148"/>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2" x14ac:dyDescent="0.2">
      <c r="A833" s="155"/>
      <c r="B833" s="156"/>
      <c r="C833" s="273" t="s">
        <v>1917</v>
      </c>
      <c r="D833" s="274"/>
      <c r="E833" s="274"/>
      <c r="F833" s="274"/>
      <c r="G833" s="274"/>
      <c r="H833" s="159"/>
      <c r="I833" s="159"/>
      <c r="J833" s="159"/>
      <c r="K833" s="159"/>
      <c r="L833" s="159"/>
      <c r="M833" s="159"/>
      <c r="N833" s="158"/>
      <c r="O833" s="158"/>
      <c r="P833" s="158"/>
      <c r="Q833" s="158"/>
      <c r="R833" s="159"/>
      <c r="S833" s="159"/>
      <c r="T833" s="159"/>
      <c r="U833" s="159"/>
      <c r="V833" s="159"/>
      <c r="W833" s="159"/>
      <c r="X833" s="159"/>
      <c r="Y833" s="159"/>
      <c r="Z833" s="148"/>
      <c r="AA833" s="148"/>
      <c r="AB833" s="148"/>
      <c r="AC833" s="148"/>
      <c r="AD833" s="148"/>
      <c r="AE833" s="148"/>
      <c r="AF833" s="148"/>
      <c r="AG833" s="148" t="s">
        <v>300</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1" x14ac:dyDescent="0.2">
      <c r="A834" s="177">
        <v>241</v>
      </c>
      <c r="B834" s="178" t="s">
        <v>1918</v>
      </c>
      <c r="C834" s="194" t="s">
        <v>1919</v>
      </c>
      <c r="D834" s="179" t="s">
        <v>1908</v>
      </c>
      <c r="E834" s="180">
        <v>1</v>
      </c>
      <c r="F834" s="181"/>
      <c r="G834" s="182">
        <f>ROUND(E834*F834,2)</f>
        <v>0</v>
      </c>
      <c r="H834" s="181"/>
      <c r="I834" s="182">
        <f>ROUND(E834*H834,2)</f>
        <v>0</v>
      </c>
      <c r="J834" s="181"/>
      <c r="K834" s="182">
        <f>ROUND(E834*J834,2)</f>
        <v>0</v>
      </c>
      <c r="L834" s="182">
        <v>21</v>
      </c>
      <c r="M834" s="182">
        <f>G834*(1+L834/100)</f>
        <v>0</v>
      </c>
      <c r="N834" s="180">
        <v>0</v>
      </c>
      <c r="O834" s="180">
        <f>ROUND(E834*N834,2)</f>
        <v>0</v>
      </c>
      <c r="P834" s="180">
        <v>0</v>
      </c>
      <c r="Q834" s="180">
        <f>ROUND(E834*P834,2)</f>
        <v>0</v>
      </c>
      <c r="R834" s="182"/>
      <c r="S834" s="182" t="s">
        <v>294</v>
      </c>
      <c r="T834" s="183" t="s">
        <v>879</v>
      </c>
      <c r="U834" s="159">
        <v>0</v>
      </c>
      <c r="V834" s="159">
        <f>ROUND(E834*U834,2)</f>
        <v>0</v>
      </c>
      <c r="W834" s="159"/>
      <c r="X834" s="159" t="s">
        <v>1909</v>
      </c>
      <c r="Y834" s="159" t="s">
        <v>296</v>
      </c>
      <c r="Z834" s="148"/>
      <c r="AA834" s="148"/>
      <c r="AB834" s="148"/>
      <c r="AC834" s="148"/>
      <c r="AD834" s="148"/>
      <c r="AE834" s="148"/>
      <c r="AF834" s="148"/>
      <c r="AG834" s="148" t="s">
        <v>1910</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273" t="s">
        <v>1920</v>
      </c>
      <c r="D835" s="274"/>
      <c r="E835" s="274"/>
      <c r="F835" s="274"/>
      <c r="G835" s="274"/>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300</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1" x14ac:dyDescent="0.2">
      <c r="A836" s="177">
        <v>242</v>
      </c>
      <c r="B836" s="178" t="s">
        <v>1921</v>
      </c>
      <c r="C836" s="194" t="s">
        <v>1922</v>
      </c>
      <c r="D836" s="179" t="s">
        <v>1908</v>
      </c>
      <c r="E836" s="180">
        <v>1</v>
      </c>
      <c r="F836" s="181"/>
      <c r="G836" s="182">
        <f>ROUND(E836*F836,2)</f>
        <v>0</v>
      </c>
      <c r="H836" s="181"/>
      <c r="I836" s="182">
        <f>ROUND(E836*H836,2)</f>
        <v>0</v>
      </c>
      <c r="J836" s="181"/>
      <c r="K836" s="182">
        <f>ROUND(E836*J836,2)</f>
        <v>0</v>
      </c>
      <c r="L836" s="182">
        <v>21</v>
      </c>
      <c r="M836" s="182">
        <f>G836*(1+L836/100)</f>
        <v>0</v>
      </c>
      <c r="N836" s="180">
        <v>0</v>
      </c>
      <c r="O836" s="180">
        <f>ROUND(E836*N836,2)</f>
        <v>0</v>
      </c>
      <c r="P836" s="180">
        <v>0</v>
      </c>
      <c r="Q836" s="180">
        <f>ROUND(E836*P836,2)</f>
        <v>0</v>
      </c>
      <c r="R836" s="182"/>
      <c r="S836" s="182" t="s">
        <v>294</v>
      </c>
      <c r="T836" s="183" t="s">
        <v>879</v>
      </c>
      <c r="U836" s="159">
        <v>0</v>
      </c>
      <c r="V836" s="159">
        <f>ROUND(E836*U836,2)</f>
        <v>0</v>
      </c>
      <c r="W836" s="159"/>
      <c r="X836" s="159" t="s">
        <v>1909</v>
      </c>
      <c r="Y836" s="159" t="s">
        <v>296</v>
      </c>
      <c r="Z836" s="148"/>
      <c r="AA836" s="148"/>
      <c r="AB836" s="148"/>
      <c r="AC836" s="148"/>
      <c r="AD836" s="148"/>
      <c r="AE836" s="148"/>
      <c r="AF836" s="148"/>
      <c r="AG836" s="148" t="s">
        <v>1910</v>
      </c>
      <c r="AH836" s="148"/>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2" x14ac:dyDescent="0.2">
      <c r="A837" s="155"/>
      <c r="B837" s="156"/>
      <c r="C837" s="273" t="s">
        <v>1923</v>
      </c>
      <c r="D837" s="274"/>
      <c r="E837" s="274"/>
      <c r="F837" s="274"/>
      <c r="G837" s="274"/>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300</v>
      </c>
      <c r="AH837" s="148"/>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x14ac:dyDescent="0.2">
      <c r="A838" s="3"/>
      <c r="B838" s="4"/>
      <c r="C838" s="202"/>
      <c r="D838" s="6"/>
      <c r="E838" s="3"/>
      <c r="F838" s="3"/>
      <c r="G838" s="3"/>
      <c r="H838" s="3"/>
      <c r="I838" s="3"/>
      <c r="J838" s="3"/>
      <c r="K838" s="3"/>
      <c r="L838" s="3"/>
      <c r="M838" s="3"/>
      <c r="N838" s="3"/>
      <c r="O838" s="3"/>
      <c r="P838" s="3"/>
      <c r="Q838" s="3"/>
      <c r="R838" s="3"/>
      <c r="S838" s="3"/>
      <c r="T838" s="3"/>
      <c r="U838" s="3"/>
      <c r="V838" s="3"/>
      <c r="W838" s="3"/>
      <c r="X838" s="3"/>
      <c r="Y838" s="3"/>
      <c r="AE838">
        <v>12</v>
      </c>
      <c r="AF838">
        <v>21</v>
      </c>
      <c r="AG838" t="s">
        <v>274</v>
      </c>
    </row>
    <row r="839" spans="1:60" x14ac:dyDescent="0.2">
      <c r="A839" s="151"/>
      <c r="B839" s="152" t="s">
        <v>29</v>
      </c>
      <c r="C839" s="203"/>
      <c r="D839" s="153"/>
      <c r="E839" s="154"/>
      <c r="F839" s="154"/>
      <c r="G839" s="176">
        <f>G8+G38+G74+G131+G156+G161+G168+G211+G300+G313+G348+G356+G370+G377+G546+G549+G573+G600+G640+G645+G652+G666+G697+G742+G768+G777+G786+G799+G803+G811+G813+G826</f>
        <v>0</v>
      </c>
      <c r="H839" s="3"/>
      <c r="I839" s="3"/>
      <c r="J839" s="3"/>
      <c r="K839" s="3"/>
      <c r="L839" s="3"/>
      <c r="M839" s="3"/>
      <c r="N839" s="3"/>
      <c r="O839" s="3"/>
      <c r="P839" s="3"/>
      <c r="Q839" s="3"/>
      <c r="R839" s="3"/>
      <c r="S839" s="3"/>
      <c r="T839" s="3"/>
      <c r="U839" s="3"/>
      <c r="V839" s="3"/>
      <c r="W839" s="3"/>
      <c r="X839" s="3"/>
      <c r="Y839" s="3"/>
      <c r="AE839">
        <f>SUMIF(L7:L837,AE838,G7:G837)</f>
        <v>0</v>
      </c>
      <c r="AF839">
        <f>SUMIF(L7:L837,AF838,G7:G837)</f>
        <v>0</v>
      </c>
      <c r="AG839" t="s">
        <v>1924</v>
      </c>
    </row>
    <row r="840" spans="1:60" x14ac:dyDescent="0.2">
      <c r="C840" s="204"/>
      <c r="D840" s="10"/>
      <c r="AG840" t="s">
        <v>1925</v>
      </c>
    </row>
    <row r="841" spans="1:60" x14ac:dyDescent="0.2">
      <c r="D841" s="10"/>
    </row>
    <row r="842" spans="1:60" x14ac:dyDescent="0.2">
      <c r="D842" s="10"/>
    </row>
    <row r="843" spans="1:60" x14ac:dyDescent="0.2">
      <c r="D843" s="10"/>
    </row>
    <row r="844" spans="1:60" x14ac:dyDescent="0.2">
      <c r="D844" s="10"/>
    </row>
    <row r="845" spans="1:60" x14ac:dyDescent="0.2">
      <c r="D845" s="10"/>
    </row>
    <row r="846" spans="1:60" x14ac:dyDescent="0.2">
      <c r="D846" s="10"/>
    </row>
    <row r="847" spans="1:60" x14ac:dyDescent="0.2">
      <c r="D847" s="10"/>
    </row>
    <row r="848" spans="1:60"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sheetData>
  <sheetProtection algorithmName="SHA-512" hashValue="l6MAmK1PlKiSfN8DjKsJ+vYeTiuBwcy6voWzy34+tFoKVg6B3iu+UAOopdurlKXyjcqnpp+0rt2muNHAaGe00g==" saltValue="KK69sEDwMEgymorvgqN4aw==" spinCount="100000" sheet="1" formatRows="0"/>
  <mergeCells count="169">
    <mergeCell ref="C837:G837"/>
    <mergeCell ref="C828:G828"/>
    <mergeCell ref="C829:G829"/>
    <mergeCell ref="C830:G830"/>
    <mergeCell ref="C831:G831"/>
    <mergeCell ref="C833:G833"/>
    <mergeCell ref="C835:G835"/>
    <mergeCell ref="C770:G770"/>
    <mergeCell ref="C772:G772"/>
    <mergeCell ref="C776:G776"/>
    <mergeCell ref="C791:G791"/>
    <mergeCell ref="C792:G792"/>
    <mergeCell ref="C815:G815"/>
    <mergeCell ref="C671:G671"/>
    <mergeCell ref="C677:G677"/>
    <mergeCell ref="C678:G678"/>
    <mergeCell ref="C696:G696"/>
    <mergeCell ref="C741:G741"/>
    <mergeCell ref="C767:G767"/>
    <mergeCell ref="C644:G644"/>
    <mergeCell ref="C651:G651"/>
    <mergeCell ref="C658:G658"/>
    <mergeCell ref="C659:G659"/>
    <mergeCell ref="C665:G665"/>
    <mergeCell ref="C670:G670"/>
    <mergeCell ref="C565:G565"/>
    <mergeCell ref="C572:G572"/>
    <mergeCell ref="C599:G599"/>
    <mergeCell ref="C605:G605"/>
    <mergeCell ref="C618:G618"/>
    <mergeCell ref="C639:G639"/>
    <mergeCell ref="C531:G531"/>
    <mergeCell ref="C543:G543"/>
    <mergeCell ref="C544:G544"/>
    <mergeCell ref="C548:G548"/>
    <mergeCell ref="C553:G553"/>
    <mergeCell ref="C564:G564"/>
    <mergeCell ref="C470:G470"/>
    <mergeCell ref="C474:G474"/>
    <mergeCell ref="C475:G475"/>
    <mergeCell ref="C479:G479"/>
    <mergeCell ref="C480:G480"/>
    <mergeCell ref="C530:G530"/>
    <mergeCell ref="C457:G457"/>
    <mergeCell ref="C460:G460"/>
    <mergeCell ref="C461:G461"/>
    <mergeCell ref="C465:G465"/>
    <mergeCell ref="C466:G466"/>
    <mergeCell ref="C469:G469"/>
    <mergeCell ref="C409:G409"/>
    <mergeCell ref="C424:G424"/>
    <mergeCell ref="C425:G425"/>
    <mergeCell ref="C452:G452"/>
    <mergeCell ref="C453:G453"/>
    <mergeCell ref="C456:G456"/>
    <mergeCell ref="C383:G383"/>
    <mergeCell ref="C393:G393"/>
    <mergeCell ref="C394:G394"/>
    <mergeCell ref="C398:G398"/>
    <mergeCell ref="C399:G399"/>
    <mergeCell ref="C408:G408"/>
    <mergeCell ref="C363:G363"/>
    <mergeCell ref="C372:G372"/>
    <mergeCell ref="C374:G374"/>
    <mergeCell ref="C375:G375"/>
    <mergeCell ref="C379:G379"/>
    <mergeCell ref="C382:G382"/>
    <mergeCell ref="C331:G331"/>
    <mergeCell ref="C350:G350"/>
    <mergeCell ref="C351:G351"/>
    <mergeCell ref="C358:G358"/>
    <mergeCell ref="C359:G359"/>
    <mergeCell ref="C362:G362"/>
    <mergeCell ref="C315:G315"/>
    <mergeCell ref="C316:G316"/>
    <mergeCell ref="C318:G318"/>
    <mergeCell ref="C321:G321"/>
    <mergeCell ref="C325:G325"/>
    <mergeCell ref="C328:G328"/>
    <mergeCell ref="C302:G302"/>
    <mergeCell ref="C303:G303"/>
    <mergeCell ref="C306:G306"/>
    <mergeCell ref="C307:G307"/>
    <mergeCell ref="C310:G310"/>
    <mergeCell ref="C311:G311"/>
    <mergeCell ref="C277:G277"/>
    <mergeCell ref="C280:G280"/>
    <mergeCell ref="C281:G281"/>
    <mergeCell ref="C282:G282"/>
    <mergeCell ref="C283:G283"/>
    <mergeCell ref="C298:G298"/>
    <mergeCell ref="C253:G253"/>
    <mergeCell ref="C256:G256"/>
    <mergeCell ref="C257:G257"/>
    <mergeCell ref="C267:G267"/>
    <mergeCell ref="C268:G268"/>
    <mergeCell ref="C276:G276"/>
    <mergeCell ref="C240:G240"/>
    <mergeCell ref="C243:G243"/>
    <mergeCell ref="C244:G244"/>
    <mergeCell ref="C248:G248"/>
    <mergeCell ref="C249:G249"/>
    <mergeCell ref="C252:G252"/>
    <mergeCell ref="C193:G193"/>
    <mergeCell ref="C194:G194"/>
    <mergeCell ref="C213:G213"/>
    <mergeCell ref="C220:G220"/>
    <mergeCell ref="C221:G221"/>
    <mergeCell ref="C239:G239"/>
    <mergeCell ref="C164:G164"/>
    <mergeCell ref="C170:G170"/>
    <mergeCell ref="C171:G171"/>
    <mergeCell ref="C173:G173"/>
    <mergeCell ref="C184:G184"/>
    <mergeCell ref="C185:G185"/>
    <mergeCell ref="C148:G148"/>
    <mergeCell ref="C149:G149"/>
    <mergeCell ref="C153:G153"/>
    <mergeCell ref="C158:G158"/>
    <mergeCell ref="C159:G159"/>
    <mergeCell ref="C163:G163"/>
    <mergeCell ref="C136:G136"/>
    <mergeCell ref="C137:G137"/>
    <mergeCell ref="C140:G140"/>
    <mergeCell ref="C141:G141"/>
    <mergeCell ref="C144:G144"/>
    <mergeCell ref="C145:G145"/>
    <mergeCell ref="C114:G114"/>
    <mergeCell ref="C115:G115"/>
    <mergeCell ref="C121:G121"/>
    <mergeCell ref="C122:G122"/>
    <mergeCell ref="C126:G126"/>
    <mergeCell ref="C127:G127"/>
    <mergeCell ref="C98:G98"/>
    <mergeCell ref="C99:G99"/>
    <mergeCell ref="C102:G102"/>
    <mergeCell ref="C103:G103"/>
    <mergeCell ref="C108:G108"/>
    <mergeCell ref="C109:G109"/>
    <mergeCell ref="C67:G67"/>
    <mergeCell ref="C68:G68"/>
    <mergeCell ref="C88:G88"/>
    <mergeCell ref="C89:G89"/>
    <mergeCell ref="C92:G92"/>
    <mergeCell ref="C93:G93"/>
    <mergeCell ref="C52:G52"/>
    <mergeCell ref="C53:G53"/>
    <mergeCell ref="C56:G56"/>
    <mergeCell ref="C57:G57"/>
    <mergeCell ref="C60:G60"/>
    <mergeCell ref="C61:G61"/>
    <mergeCell ref="C33:G33"/>
    <mergeCell ref="C34:G34"/>
    <mergeCell ref="C44:G44"/>
    <mergeCell ref="C45:G45"/>
    <mergeCell ref="C48:G48"/>
    <mergeCell ref="C49:G49"/>
    <mergeCell ref="C14:G14"/>
    <mergeCell ref="C15:G15"/>
    <mergeCell ref="C18:G18"/>
    <mergeCell ref="C19:G19"/>
    <mergeCell ref="C24:G24"/>
    <mergeCell ref="C25:G25"/>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71</v>
      </c>
      <c r="C4" s="270" t="s">
        <v>72</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8.11</v>
      </c>
      <c r="W8" s="169"/>
      <c r="X8" s="169"/>
      <c r="Y8" s="169"/>
      <c r="AG8" t="s">
        <v>289</v>
      </c>
    </row>
    <row r="9" spans="1:60" outlineLevel="1" x14ac:dyDescent="0.2">
      <c r="A9" s="177">
        <v>1</v>
      </c>
      <c r="B9" s="178" t="s">
        <v>1926</v>
      </c>
      <c r="C9" s="194" t="s">
        <v>1927</v>
      </c>
      <c r="D9" s="179" t="s">
        <v>338</v>
      </c>
      <c r="E9" s="180">
        <v>16.993600000000001</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3.79</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1928</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
      <c r="A11" s="155"/>
      <c r="B11" s="156"/>
      <c r="C11" s="264" t="s">
        <v>1928</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
      <c r="A12" s="155"/>
      <c r="B12" s="156"/>
      <c r="C12" s="195" t="s">
        <v>3609</v>
      </c>
      <c r="D12" s="161"/>
      <c r="E12" s="162">
        <v>16.989999999999998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7">
        <v>2</v>
      </c>
      <c r="B13" s="178" t="s">
        <v>1933</v>
      </c>
      <c r="C13" s="194" t="s">
        <v>1934</v>
      </c>
      <c r="D13" s="179" t="s">
        <v>338</v>
      </c>
      <c r="E13" s="180">
        <v>16.993600000000001</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8.7999999999999995E-2</v>
      </c>
      <c r="V13" s="159">
        <f>ROUND(E13*U13,2)</f>
        <v>1.5</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1928</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 přemístěním výkopku v příčných profilech na vzdálenost do 15 m nebo s naložením na dopravní prostředek.</v>
      </c>
      <c r="BB14" s="148"/>
      <c r="BC14" s="148"/>
      <c r="BD14" s="148"/>
      <c r="BE14" s="148"/>
      <c r="BF14" s="148"/>
      <c r="BG14" s="148"/>
      <c r="BH14" s="148"/>
    </row>
    <row r="15" spans="1:60" outlineLevel="2" x14ac:dyDescent="0.2">
      <c r="A15" s="155"/>
      <c r="B15" s="156"/>
      <c r="C15" s="264" t="s">
        <v>1928</v>
      </c>
      <c r="D15" s="265"/>
      <c r="E15" s="265"/>
      <c r="F15" s="265"/>
      <c r="G15" s="26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s přemístěním výkopku v příčných profilech na vzdálenost do 15 m nebo s naložením na dopravní prostředek.</v>
      </c>
      <c r="BB15" s="148"/>
      <c r="BC15" s="148"/>
      <c r="BD15" s="148"/>
      <c r="BE15" s="148"/>
      <c r="BF15" s="148"/>
      <c r="BG15" s="148"/>
      <c r="BH15" s="148"/>
    </row>
    <row r="16" spans="1:60" outlineLevel="2" x14ac:dyDescent="0.2">
      <c r="A16" s="155"/>
      <c r="B16" s="156"/>
      <c r="C16" s="195" t="s">
        <v>3610</v>
      </c>
      <c r="D16" s="161"/>
      <c r="E16" s="162">
        <v>16.989999999999998</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7">
        <v>3</v>
      </c>
      <c r="B17" s="178" t="s">
        <v>373</v>
      </c>
      <c r="C17" s="194" t="s">
        <v>374</v>
      </c>
      <c r="D17" s="179" t="s">
        <v>338</v>
      </c>
      <c r="E17" s="180">
        <v>16.993600000000001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0.19</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375</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4" t="s">
        <v>375</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5" t="s">
        <v>3610</v>
      </c>
      <c r="D20" s="161"/>
      <c r="E20" s="162">
        <v>16.989999999999998</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22.5" outlineLevel="1" x14ac:dyDescent="0.2">
      <c r="A21" s="177">
        <v>4</v>
      </c>
      <c r="B21" s="178" t="s">
        <v>379</v>
      </c>
      <c r="C21" s="194" t="s">
        <v>380</v>
      </c>
      <c r="D21" s="179" t="s">
        <v>338</v>
      </c>
      <c r="E21" s="180">
        <v>16.993600000000001</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8.9999999999999993E-3</v>
      </c>
      <c r="V21" s="159">
        <f>ROUND(E21*U21,2)</f>
        <v>0.15</v>
      </c>
      <c r="W21" s="159"/>
      <c r="X21" s="159" t="s">
        <v>295</v>
      </c>
      <c r="Y21" s="159" t="s">
        <v>296</v>
      </c>
      <c r="Z21" s="148"/>
      <c r="AA21" s="148"/>
      <c r="AB21" s="148"/>
      <c r="AC21" s="148"/>
      <c r="AD21" s="148"/>
      <c r="AE21" s="148"/>
      <c r="AF21" s="148"/>
      <c r="AG21" s="148" t="s">
        <v>297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195" t="s">
        <v>3611</v>
      </c>
      <c r="D22" s="161"/>
      <c r="E22" s="162">
        <v>16.989999999999998</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77">
        <v>5</v>
      </c>
      <c r="B23" s="178" t="s">
        <v>1941</v>
      </c>
      <c r="C23" s="194" t="s">
        <v>1942</v>
      </c>
      <c r="D23" s="179" t="s">
        <v>310</v>
      </c>
      <c r="E23" s="180">
        <v>12.75</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1943</v>
      </c>
      <c r="S23" s="182" t="s">
        <v>294</v>
      </c>
      <c r="T23" s="183" t="s">
        <v>294</v>
      </c>
      <c r="U23" s="159">
        <v>0.06</v>
      </c>
      <c r="V23" s="159">
        <f>ROUND(E23*U23,2)</f>
        <v>0.77</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262" t="s">
        <v>1944</v>
      </c>
      <c r="D24" s="263"/>
      <c r="E24" s="263"/>
      <c r="F24" s="263"/>
      <c r="G24" s="263"/>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4" t="s">
        <v>1944</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5" t="s">
        <v>3612</v>
      </c>
      <c r="D26" s="161"/>
      <c r="E26" s="162">
        <v>12.75</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1" x14ac:dyDescent="0.2">
      <c r="A27" s="177">
        <v>6</v>
      </c>
      <c r="B27" s="178" t="s">
        <v>1945</v>
      </c>
      <c r="C27" s="194" t="s">
        <v>1946</v>
      </c>
      <c r="D27" s="179" t="s">
        <v>310</v>
      </c>
      <c r="E27" s="180">
        <v>12.75</v>
      </c>
      <c r="F27" s="181"/>
      <c r="G27" s="182">
        <f>ROUND(E27*F27,2)</f>
        <v>0</v>
      </c>
      <c r="H27" s="181"/>
      <c r="I27" s="182">
        <f>ROUND(E27*H27,2)</f>
        <v>0</v>
      </c>
      <c r="J27" s="181"/>
      <c r="K27" s="182">
        <f>ROUND(E27*J27,2)</f>
        <v>0</v>
      </c>
      <c r="L27" s="182">
        <v>21</v>
      </c>
      <c r="M27" s="182">
        <f>G27*(1+L27/100)</f>
        <v>0</v>
      </c>
      <c r="N27" s="180">
        <v>0</v>
      </c>
      <c r="O27" s="180">
        <f>ROUND(E27*N27,2)</f>
        <v>0</v>
      </c>
      <c r="P27" s="180">
        <v>0</v>
      </c>
      <c r="Q27" s="180">
        <f>ROUND(E27*P27,2)</f>
        <v>0</v>
      </c>
      <c r="R27" s="182" t="s">
        <v>303</v>
      </c>
      <c r="S27" s="182" t="s">
        <v>294</v>
      </c>
      <c r="T27" s="183" t="s">
        <v>294</v>
      </c>
      <c r="U27" s="159">
        <v>0.01</v>
      </c>
      <c r="V27" s="159">
        <f>ROUND(E27*U27,2)</f>
        <v>0.13</v>
      </c>
      <c r="W27" s="159"/>
      <c r="X27" s="159" t="s">
        <v>295</v>
      </c>
      <c r="Y27" s="159" t="s">
        <v>296</v>
      </c>
      <c r="Z27" s="148"/>
      <c r="AA27" s="148"/>
      <c r="AB27" s="148"/>
      <c r="AC27" s="148"/>
      <c r="AD27" s="148"/>
      <c r="AE27" s="148"/>
      <c r="AF27" s="148"/>
      <c r="AG27" s="148" t="s">
        <v>297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62" t="s">
        <v>1947</v>
      </c>
      <c r="D28" s="263"/>
      <c r="E28" s="263"/>
      <c r="F28" s="263"/>
      <c r="G28" s="263"/>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299</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64" t="s">
        <v>1947</v>
      </c>
      <c r="D29" s="265"/>
      <c r="E29" s="265"/>
      <c r="F29" s="265"/>
      <c r="G29" s="265"/>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5" t="s">
        <v>3613</v>
      </c>
      <c r="D30" s="161"/>
      <c r="E30" s="162">
        <v>12.75</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7">
        <v>7</v>
      </c>
      <c r="B31" s="178" t="s">
        <v>387</v>
      </c>
      <c r="C31" s="194" t="s">
        <v>388</v>
      </c>
      <c r="D31" s="179" t="s">
        <v>310</v>
      </c>
      <c r="E31" s="180">
        <v>63.91</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293</v>
      </c>
      <c r="S31" s="182" t="s">
        <v>294</v>
      </c>
      <c r="T31" s="183" t="s">
        <v>294</v>
      </c>
      <c r="U31" s="159">
        <v>1.7999999999999999E-2</v>
      </c>
      <c r="V31" s="159">
        <f>ROUND(E31*U31,2)</f>
        <v>1.1499999999999999</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62" t="s">
        <v>389</v>
      </c>
      <c r="D32" s="263"/>
      <c r="E32" s="263"/>
      <c r="F32" s="263"/>
      <c r="G32" s="263"/>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4" t="s">
        <v>389</v>
      </c>
      <c r="D33" s="265"/>
      <c r="E33" s="265"/>
      <c r="F33" s="265"/>
      <c r="G33" s="265"/>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195" t="s">
        <v>3614</v>
      </c>
      <c r="D34" s="161"/>
      <c r="E34" s="162">
        <v>63.91</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314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7">
        <v>8</v>
      </c>
      <c r="B35" s="178" t="s">
        <v>1953</v>
      </c>
      <c r="C35" s="194" t="s">
        <v>1954</v>
      </c>
      <c r="D35" s="179" t="s">
        <v>310</v>
      </c>
      <c r="E35" s="180">
        <v>12.75</v>
      </c>
      <c r="F35" s="181"/>
      <c r="G35" s="182">
        <f>ROUND(E35*F35,2)</f>
        <v>0</v>
      </c>
      <c r="H35" s="181"/>
      <c r="I35" s="182">
        <f>ROUND(E35*H35,2)</f>
        <v>0</v>
      </c>
      <c r="J35" s="181"/>
      <c r="K35" s="182">
        <f>ROUND(E35*J35,2)</f>
        <v>0</v>
      </c>
      <c r="L35" s="182">
        <v>21</v>
      </c>
      <c r="M35" s="182">
        <f>G35*(1+L35/100)</f>
        <v>0</v>
      </c>
      <c r="N35" s="180">
        <v>0</v>
      </c>
      <c r="O35" s="180">
        <f>ROUND(E35*N35,2)</f>
        <v>0</v>
      </c>
      <c r="P35" s="180">
        <v>0</v>
      </c>
      <c r="Q35" s="180">
        <f>ROUND(E35*P35,2)</f>
        <v>0</v>
      </c>
      <c r="R35" s="182" t="s">
        <v>1943</v>
      </c>
      <c r="S35" s="182" t="s">
        <v>294</v>
      </c>
      <c r="T35" s="183" t="s">
        <v>294</v>
      </c>
      <c r="U35" s="159">
        <v>1E-3</v>
      </c>
      <c r="V35" s="159">
        <f>ROUND(E35*U35,2)</f>
        <v>0.01</v>
      </c>
      <c r="W35" s="159"/>
      <c r="X35" s="159" t="s">
        <v>295</v>
      </c>
      <c r="Y35" s="159" t="s">
        <v>296</v>
      </c>
      <c r="Z35" s="148"/>
      <c r="AA35" s="148"/>
      <c r="AB35" s="148"/>
      <c r="AC35" s="148"/>
      <c r="AD35" s="148"/>
      <c r="AE35" s="148"/>
      <c r="AF35" s="148"/>
      <c r="AG35" s="148" t="s">
        <v>297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5" t="s">
        <v>3613</v>
      </c>
      <c r="D36" s="161"/>
      <c r="E36" s="162">
        <v>12.75</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77">
        <v>9</v>
      </c>
      <c r="B37" s="178" t="s">
        <v>1958</v>
      </c>
      <c r="C37" s="194" t="s">
        <v>1959</v>
      </c>
      <c r="D37" s="179" t="s">
        <v>310</v>
      </c>
      <c r="E37" s="180">
        <v>38.25</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1943</v>
      </c>
      <c r="S37" s="182" t="s">
        <v>294</v>
      </c>
      <c r="T37" s="183" t="s">
        <v>294</v>
      </c>
      <c r="U37" s="159">
        <v>1.0999999999999999E-2</v>
      </c>
      <c r="V37" s="159">
        <f>ROUND(E37*U37,2)</f>
        <v>0.42</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2.5" outlineLevel="2" x14ac:dyDescent="0.2">
      <c r="A38" s="155"/>
      <c r="B38" s="156"/>
      <c r="C38" s="262" t="s">
        <v>1960</v>
      </c>
      <c r="D38" s="263"/>
      <c r="E38" s="263"/>
      <c r="F38" s="263"/>
      <c r="G38" s="263"/>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bez ohledu na způsob založení, tj. pokosení se shrabáním, naložením shrabků na dopravní prostředek s odvezením do 20 km a se složením,</v>
      </c>
      <c r="BB38" s="148"/>
      <c r="BC38" s="148"/>
      <c r="BD38" s="148"/>
      <c r="BE38" s="148"/>
      <c r="BF38" s="148"/>
      <c r="BG38" s="148"/>
      <c r="BH38" s="148"/>
    </row>
    <row r="39" spans="1:60" ht="22.5" outlineLevel="2" x14ac:dyDescent="0.2">
      <c r="A39" s="155"/>
      <c r="B39" s="156"/>
      <c r="C39" s="264" t="s">
        <v>1960</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bez ohledu na způsob založení, tj. pokosení se shrabáním, naložením shrabků na dopravní prostředek s odvezením do 20 km a se složením,</v>
      </c>
      <c r="BB39" s="148"/>
      <c r="BC39" s="148"/>
      <c r="BD39" s="148"/>
      <c r="BE39" s="148"/>
      <c r="BF39" s="148"/>
      <c r="BG39" s="148"/>
      <c r="BH39" s="148"/>
    </row>
    <row r="40" spans="1:60" outlineLevel="2" x14ac:dyDescent="0.2">
      <c r="A40" s="155"/>
      <c r="B40" s="156"/>
      <c r="C40" s="195" t="s">
        <v>3615</v>
      </c>
      <c r="D40" s="161"/>
      <c r="E40" s="162">
        <v>38.25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7">
        <v>10</v>
      </c>
      <c r="B41" s="178" t="s">
        <v>391</v>
      </c>
      <c r="C41" s="194" t="s">
        <v>392</v>
      </c>
      <c r="D41" s="179" t="s">
        <v>338</v>
      </c>
      <c r="E41" s="180">
        <v>16.993600000000001</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t="s">
        <v>293</v>
      </c>
      <c r="S41" s="182" t="s">
        <v>294</v>
      </c>
      <c r="T41" s="183" t="s">
        <v>294</v>
      </c>
      <c r="U41" s="159">
        <v>0</v>
      </c>
      <c r="V41" s="159">
        <f>ROUND(E41*U41,2)</f>
        <v>0</v>
      </c>
      <c r="W41" s="159"/>
      <c r="X41" s="159" t="s">
        <v>295</v>
      </c>
      <c r="Y41" s="159" t="s">
        <v>296</v>
      </c>
      <c r="Z41" s="148"/>
      <c r="AA41" s="148"/>
      <c r="AB41" s="148"/>
      <c r="AC41" s="148"/>
      <c r="AD41" s="148"/>
      <c r="AE41" s="148"/>
      <c r="AF41" s="148"/>
      <c r="AG41" s="148" t="s">
        <v>297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5" t="s">
        <v>3611</v>
      </c>
      <c r="D42" s="161"/>
      <c r="E42" s="162">
        <v>16.989999999999998</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11</v>
      </c>
      <c r="B43" s="186" t="s">
        <v>1962</v>
      </c>
      <c r="C43" s="198" t="s">
        <v>1963</v>
      </c>
      <c r="D43" s="187" t="s">
        <v>1699</v>
      </c>
      <c r="E43" s="188">
        <v>2.5</v>
      </c>
      <c r="F43" s="189"/>
      <c r="G43" s="190">
        <f>ROUND(E43*F43,2)</f>
        <v>0</v>
      </c>
      <c r="H43" s="189"/>
      <c r="I43" s="190">
        <f>ROUND(E43*H43,2)</f>
        <v>0</v>
      </c>
      <c r="J43" s="189"/>
      <c r="K43" s="190">
        <f>ROUND(E43*J43,2)</f>
        <v>0</v>
      </c>
      <c r="L43" s="190">
        <v>21</v>
      </c>
      <c r="M43" s="190">
        <f>G43*(1+L43/100)</f>
        <v>0</v>
      </c>
      <c r="N43" s="188">
        <v>1E-3</v>
      </c>
      <c r="O43" s="188">
        <f>ROUND(E43*N43,2)</f>
        <v>0</v>
      </c>
      <c r="P43" s="188">
        <v>0</v>
      </c>
      <c r="Q43" s="188">
        <f>ROUND(E43*P43,2)</f>
        <v>0</v>
      </c>
      <c r="R43" s="190" t="s">
        <v>621</v>
      </c>
      <c r="S43" s="190" t="s">
        <v>294</v>
      </c>
      <c r="T43" s="191" t="s">
        <v>294</v>
      </c>
      <c r="U43" s="159">
        <v>0</v>
      </c>
      <c r="V43" s="159">
        <f>ROUND(E43*U43,2)</f>
        <v>0</v>
      </c>
      <c r="W43" s="159"/>
      <c r="X43" s="159" t="s">
        <v>622</v>
      </c>
      <c r="Y43" s="159" t="s">
        <v>296</v>
      </c>
      <c r="Z43" s="148"/>
      <c r="AA43" s="148"/>
      <c r="AB43" s="148"/>
      <c r="AC43" s="148"/>
      <c r="AD43" s="148"/>
      <c r="AE43" s="148"/>
      <c r="AF43" s="148"/>
      <c r="AG43" s="148" t="s">
        <v>623</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x14ac:dyDescent="0.2">
      <c r="A44" s="170" t="s">
        <v>288</v>
      </c>
      <c r="B44" s="171" t="s">
        <v>146</v>
      </c>
      <c r="C44" s="193" t="s">
        <v>147</v>
      </c>
      <c r="D44" s="172"/>
      <c r="E44" s="173"/>
      <c r="F44" s="174"/>
      <c r="G44" s="174">
        <f>SUMIF(AG45:AG51,"&lt;&gt;NOR",G45:G51)</f>
        <v>0</v>
      </c>
      <c r="H44" s="174"/>
      <c r="I44" s="174">
        <f>SUM(I45:I51)</f>
        <v>0</v>
      </c>
      <c r="J44" s="174"/>
      <c r="K44" s="174">
        <f>SUM(K45:K51)</f>
        <v>0</v>
      </c>
      <c r="L44" s="174"/>
      <c r="M44" s="174">
        <f>SUM(M45:M51)</f>
        <v>0</v>
      </c>
      <c r="N44" s="173"/>
      <c r="O44" s="173">
        <f>SUM(O45:O51)</f>
        <v>34.090000000000003</v>
      </c>
      <c r="P44" s="173"/>
      <c r="Q44" s="173">
        <f>SUM(Q45:Q51)</f>
        <v>0</v>
      </c>
      <c r="R44" s="174"/>
      <c r="S44" s="174"/>
      <c r="T44" s="175"/>
      <c r="U44" s="169"/>
      <c r="V44" s="169">
        <f>SUM(V45:V51)</f>
        <v>27.72</v>
      </c>
      <c r="W44" s="169"/>
      <c r="X44" s="169"/>
      <c r="Y44" s="169"/>
      <c r="AG44" t="s">
        <v>289</v>
      </c>
    </row>
    <row r="45" spans="1:60" ht="22.5" outlineLevel="1" x14ac:dyDescent="0.2">
      <c r="A45" s="177">
        <v>12</v>
      </c>
      <c r="B45" s="178" t="s">
        <v>1973</v>
      </c>
      <c r="C45" s="194" t="s">
        <v>1974</v>
      </c>
      <c r="D45" s="179" t="s">
        <v>310</v>
      </c>
      <c r="E45" s="180">
        <v>63.91</v>
      </c>
      <c r="F45" s="181"/>
      <c r="G45" s="182">
        <f>ROUND(E45*F45,2)</f>
        <v>0</v>
      </c>
      <c r="H45" s="181"/>
      <c r="I45" s="182">
        <f>ROUND(E45*H45,2)</f>
        <v>0</v>
      </c>
      <c r="J45" s="181"/>
      <c r="K45" s="182">
        <f>ROUND(E45*J45,2)</f>
        <v>0</v>
      </c>
      <c r="L45" s="182">
        <v>21</v>
      </c>
      <c r="M45" s="182">
        <f>G45*(1+L45/100)</f>
        <v>0</v>
      </c>
      <c r="N45" s="180">
        <v>0.34499999999999997</v>
      </c>
      <c r="O45" s="180">
        <f>ROUND(E45*N45,2)</f>
        <v>22.05</v>
      </c>
      <c r="P45" s="180">
        <v>0</v>
      </c>
      <c r="Q45" s="180">
        <f>ROUND(E45*P45,2)</f>
        <v>0</v>
      </c>
      <c r="R45" s="182" t="s">
        <v>311</v>
      </c>
      <c r="S45" s="182" t="s">
        <v>294</v>
      </c>
      <c r="T45" s="183" t="s">
        <v>294</v>
      </c>
      <c r="U45" s="159">
        <v>2.5999999999999999E-2</v>
      </c>
      <c r="V45" s="159">
        <f>ROUND(E45*U45,2)</f>
        <v>1.66</v>
      </c>
      <c r="W45" s="159"/>
      <c r="X45" s="159" t="s">
        <v>295</v>
      </c>
      <c r="Y45" s="159" t="s">
        <v>296</v>
      </c>
      <c r="Z45" s="148"/>
      <c r="AA45" s="148"/>
      <c r="AB45" s="148"/>
      <c r="AC45" s="148"/>
      <c r="AD45" s="148"/>
      <c r="AE45" s="148"/>
      <c r="AF45" s="148"/>
      <c r="AG45" s="148" t="s">
        <v>297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5" t="s">
        <v>3616</v>
      </c>
      <c r="D46" s="161"/>
      <c r="E46" s="162">
        <v>63.91</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77">
        <v>13</v>
      </c>
      <c r="B47" s="178" t="s">
        <v>1989</v>
      </c>
      <c r="C47" s="194" t="s">
        <v>1990</v>
      </c>
      <c r="D47" s="179" t="s">
        <v>310</v>
      </c>
      <c r="E47" s="180">
        <v>57.65</v>
      </c>
      <c r="F47" s="181"/>
      <c r="G47" s="182">
        <f>ROUND(E47*F47,2)</f>
        <v>0</v>
      </c>
      <c r="H47" s="181"/>
      <c r="I47" s="182">
        <f>ROUND(E47*H47,2)</f>
        <v>0</v>
      </c>
      <c r="J47" s="181"/>
      <c r="K47" s="182">
        <f>ROUND(E47*J47,2)</f>
        <v>0</v>
      </c>
      <c r="L47" s="182">
        <v>21</v>
      </c>
      <c r="M47" s="182">
        <f>G47*(1+L47/100)</f>
        <v>0</v>
      </c>
      <c r="N47" s="180">
        <v>7.3899999999999993E-2</v>
      </c>
      <c r="O47" s="180">
        <f>ROUND(E47*N47,2)</f>
        <v>4.26</v>
      </c>
      <c r="P47" s="180">
        <v>0</v>
      </c>
      <c r="Q47" s="180">
        <f>ROUND(E47*P47,2)</f>
        <v>0</v>
      </c>
      <c r="R47" s="182"/>
      <c r="S47" s="182" t="s">
        <v>878</v>
      </c>
      <c r="T47" s="183" t="s">
        <v>879</v>
      </c>
      <c r="U47" s="159">
        <v>0.45200000000000001</v>
      </c>
      <c r="V47" s="159">
        <f>ROUND(E47*U47,2)</f>
        <v>26.06</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195" t="s">
        <v>3617</v>
      </c>
      <c r="D48" s="161"/>
      <c r="E48" s="162">
        <v>57.65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314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77">
        <v>14</v>
      </c>
      <c r="B49" s="178" t="s">
        <v>1998</v>
      </c>
      <c r="C49" s="194" t="s">
        <v>1999</v>
      </c>
      <c r="D49" s="179" t="s">
        <v>310</v>
      </c>
      <c r="E49" s="180">
        <v>59.3795</v>
      </c>
      <c r="F49" s="181"/>
      <c r="G49" s="182">
        <f>ROUND(E49*F49,2)</f>
        <v>0</v>
      </c>
      <c r="H49" s="181"/>
      <c r="I49" s="182">
        <f>ROUND(E49*H49,2)</f>
        <v>0</v>
      </c>
      <c r="J49" s="181"/>
      <c r="K49" s="182">
        <f>ROUND(E49*J49,2)</f>
        <v>0</v>
      </c>
      <c r="L49" s="182">
        <v>21</v>
      </c>
      <c r="M49" s="182">
        <f>G49*(1+L49/100)</f>
        <v>0</v>
      </c>
      <c r="N49" s="180">
        <v>0.13100000000000001</v>
      </c>
      <c r="O49" s="180">
        <f>ROUND(E49*N49,2)</f>
        <v>7.78</v>
      </c>
      <c r="P49" s="180">
        <v>0</v>
      </c>
      <c r="Q49" s="180">
        <f>ROUND(E49*P49,2)</f>
        <v>0</v>
      </c>
      <c r="R49" s="182" t="s">
        <v>621</v>
      </c>
      <c r="S49" s="182" t="s">
        <v>294</v>
      </c>
      <c r="T49" s="183" t="s">
        <v>294</v>
      </c>
      <c r="U49" s="159">
        <v>0</v>
      </c>
      <c r="V49" s="159">
        <f>ROUND(E49*U49,2)</f>
        <v>0</v>
      </c>
      <c r="W49" s="159"/>
      <c r="X49" s="159" t="s">
        <v>622</v>
      </c>
      <c r="Y49" s="159" t="s">
        <v>296</v>
      </c>
      <c r="Z49" s="148"/>
      <c r="AA49" s="148"/>
      <c r="AB49" s="148"/>
      <c r="AC49" s="148"/>
      <c r="AD49" s="148"/>
      <c r="AE49" s="148"/>
      <c r="AF49" s="148"/>
      <c r="AG49" s="148" t="s">
        <v>623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5" t="s">
        <v>3618</v>
      </c>
      <c r="D50" s="161"/>
      <c r="E50" s="162">
        <v>57.65</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3" x14ac:dyDescent="0.2">
      <c r="A51" s="155"/>
      <c r="B51" s="156"/>
      <c r="C51" s="197" t="s">
        <v>1413</v>
      </c>
      <c r="D51" s="165"/>
      <c r="E51" s="166">
        <v>1.73</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4</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x14ac:dyDescent="0.2">
      <c r="A52" s="170" t="s">
        <v>288</v>
      </c>
      <c r="B52" s="171" t="s">
        <v>162</v>
      </c>
      <c r="C52" s="193" t="s">
        <v>163</v>
      </c>
      <c r="D52" s="172"/>
      <c r="E52" s="173"/>
      <c r="F52" s="174"/>
      <c r="G52" s="174">
        <f>SUMIF(AG53:AG63,"&lt;&gt;NOR",G53:G63)</f>
        <v>0</v>
      </c>
      <c r="H52" s="174"/>
      <c r="I52" s="174">
        <f>SUM(I53:I63)</f>
        <v>0</v>
      </c>
      <c r="J52" s="174"/>
      <c r="K52" s="174">
        <f>SUM(K53:K63)</f>
        <v>0</v>
      </c>
      <c r="L52" s="174"/>
      <c r="M52" s="174">
        <f>SUM(M53:M63)</f>
        <v>0</v>
      </c>
      <c r="N52" s="173"/>
      <c r="O52" s="173">
        <f>SUM(O53:O63)</f>
        <v>11.81</v>
      </c>
      <c r="P52" s="173"/>
      <c r="Q52" s="173">
        <f>SUM(Q53:Q63)</f>
        <v>0</v>
      </c>
      <c r="R52" s="174"/>
      <c r="S52" s="174"/>
      <c r="T52" s="175"/>
      <c r="U52" s="169"/>
      <c r="V52" s="169">
        <f>SUM(V53:V63)</f>
        <v>13.74</v>
      </c>
      <c r="W52" s="169"/>
      <c r="X52" s="169"/>
      <c r="Y52" s="169"/>
      <c r="AG52" t="s">
        <v>289</v>
      </c>
    </row>
    <row r="53" spans="1:60" ht="22.5" outlineLevel="1" x14ac:dyDescent="0.2">
      <c r="A53" s="177">
        <v>15</v>
      </c>
      <c r="B53" s="178" t="s">
        <v>3314</v>
      </c>
      <c r="C53" s="194" t="s">
        <v>3315</v>
      </c>
      <c r="D53" s="179" t="s">
        <v>331</v>
      </c>
      <c r="E53" s="180">
        <v>50.5</v>
      </c>
      <c r="F53" s="181"/>
      <c r="G53" s="182">
        <f>ROUND(E53*F53,2)</f>
        <v>0</v>
      </c>
      <c r="H53" s="181"/>
      <c r="I53" s="182">
        <f>ROUND(E53*H53,2)</f>
        <v>0</v>
      </c>
      <c r="J53" s="181"/>
      <c r="K53" s="182">
        <f>ROUND(E53*J53,2)</f>
        <v>0</v>
      </c>
      <c r="L53" s="182">
        <v>21</v>
      </c>
      <c r="M53" s="182">
        <f>G53*(1+L53/100)</f>
        <v>0</v>
      </c>
      <c r="N53" s="180">
        <v>0.188</v>
      </c>
      <c r="O53" s="180">
        <f>ROUND(E53*N53,2)</f>
        <v>9.49</v>
      </c>
      <c r="P53" s="180">
        <v>0</v>
      </c>
      <c r="Q53" s="180">
        <f>ROUND(E53*P53,2)</f>
        <v>0</v>
      </c>
      <c r="R53" s="182" t="s">
        <v>311</v>
      </c>
      <c r="S53" s="182" t="s">
        <v>294</v>
      </c>
      <c r="T53" s="183" t="s">
        <v>294</v>
      </c>
      <c r="U53" s="159">
        <v>0.27200000000000002</v>
      </c>
      <c r="V53" s="159">
        <f>ROUND(E53*U53,2)</f>
        <v>13.74</v>
      </c>
      <c r="W53" s="159"/>
      <c r="X53" s="159" t="s">
        <v>295</v>
      </c>
      <c r="Y53" s="159" t="s">
        <v>296</v>
      </c>
      <c r="Z53" s="148"/>
      <c r="AA53" s="148"/>
      <c r="AB53" s="148"/>
      <c r="AC53" s="148"/>
      <c r="AD53" s="148"/>
      <c r="AE53" s="148"/>
      <c r="AF53" s="148"/>
      <c r="AG53" s="148" t="s">
        <v>297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262" t="s">
        <v>2013</v>
      </c>
      <c r="D54" s="263"/>
      <c r="E54" s="263"/>
      <c r="F54" s="263"/>
      <c r="G54" s="263"/>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264" t="s">
        <v>2013</v>
      </c>
      <c r="D55" s="265"/>
      <c r="E55" s="265"/>
      <c r="F55" s="265"/>
      <c r="G55" s="265"/>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300</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195" t="s">
        <v>3619</v>
      </c>
      <c r="D56" s="161"/>
      <c r="E56" s="162">
        <v>23.5</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3" x14ac:dyDescent="0.2">
      <c r="A57" s="155"/>
      <c r="B57" s="156"/>
      <c r="C57" s="195" t="s">
        <v>3620</v>
      </c>
      <c r="D57" s="161"/>
      <c r="E57" s="162">
        <v>27</v>
      </c>
      <c r="F57" s="159"/>
      <c r="G57" s="159"/>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314</v>
      </c>
      <c r="AH57" s="148">
        <v>0</v>
      </c>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2.5" outlineLevel="1" x14ac:dyDescent="0.2">
      <c r="A58" s="177">
        <v>16</v>
      </c>
      <c r="B58" s="178" t="s">
        <v>3316</v>
      </c>
      <c r="C58" s="194" t="s">
        <v>3317</v>
      </c>
      <c r="D58" s="179" t="s">
        <v>292</v>
      </c>
      <c r="E58" s="180">
        <v>24.204999999999998</v>
      </c>
      <c r="F58" s="181"/>
      <c r="G58" s="182">
        <f>ROUND(E58*F58,2)</f>
        <v>0</v>
      </c>
      <c r="H58" s="181"/>
      <c r="I58" s="182">
        <f>ROUND(E58*H58,2)</f>
        <v>0</v>
      </c>
      <c r="J58" s="181"/>
      <c r="K58" s="182">
        <f>ROUND(E58*J58,2)</f>
        <v>0</v>
      </c>
      <c r="L58" s="182">
        <v>21</v>
      </c>
      <c r="M58" s="182">
        <f>G58*(1+L58/100)</f>
        <v>0</v>
      </c>
      <c r="N58" s="180">
        <v>2.7E-2</v>
      </c>
      <c r="O58" s="180">
        <f>ROUND(E58*N58,2)</f>
        <v>0.65</v>
      </c>
      <c r="P58" s="180">
        <v>0</v>
      </c>
      <c r="Q58" s="180">
        <f>ROUND(E58*P58,2)</f>
        <v>0</v>
      </c>
      <c r="R58" s="182" t="s">
        <v>621</v>
      </c>
      <c r="S58" s="182" t="s">
        <v>294</v>
      </c>
      <c r="T58" s="183" t="s">
        <v>294</v>
      </c>
      <c r="U58" s="159">
        <v>0</v>
      </c>
      <c r="V58" s="159">
        <f>ROUND(E58*U58,2)</f>
        <v>0</v>
      </c>
      <c r="W58" s="159"/>
      <c r="X58" s="159" t="s">
        <v>622</v>
      </c>
      <c r="Y58" s="159" t="s">
        <v>296</v>
      </c>
      <c r="Z58" s="148"/>
      <c r="AA58" s="148"/>
      <c r="AB58" s="148"/>
      <c r="AC58" s="148"/>
      <c r="AD58" s="148"/>
      <c r="AE58" s="148"/>
      <c r="AF58" s="148"/>
      <c r="AG58" s="148" t="s">
        <v>623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5" t="s">
        <v>3621</v>
      </c>
      <c r="D59" s="161"/>
      <c r="E59" s="162">
        <v>23.5</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3" x14ac:dyDescent="0.2">
      <c r="A60" s="155"/>
      <c r="B60" s="156"/>
      <c r="C60" s="197" t="s">
        <v>1413</v>
      </c>
      <c r="D60" s="165"/>
      <c r="E60" s="166">
        <v>0.7</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4</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2.5" outlineLevel="1" x14ac:dyDescent="0.2">
      <c r="A61" s="177">
        <v>17</v>
      </c>
      <c r="B61" s="178" t="s">
        <v>3622</v>
      </c>
      <c r="C61" s="194" t="s">
        <v>3623</v>
      </c>
      <c r="D61" s="179" t="s">
        <v>292</v>
      </c>
      <c r="E61" s="180">
        <v>27.81</v>
      </c>
      <c r="F61" s="181"/>
      <c r="G61" s="182">
        <f>ROUND(E61*F61,2)</f>
        <v>0</v>
      </c>
      <c r="H61" s="181"/>
      <c r="I61" s="182">
        <f>ROUND(E61*H61,2)</f>
        <v>0</v>
      </c>
      <c r="J61" s="181"/>
      <c r="K61" s="182">
        <f>ROUND(E61*J61,2)</f>
        <v>0</v>
      </c>
      <c r="L61" s="182">
        <v>21</v>
      </c>
      <c r="M61" s="182">
        <f>G61*(1+L61/100)</f>
        <v>0</v>
      </c>
      <c r="N61" s="180">
        <v>0.06</v>
      </c>
      <c r="O61" s="180">
        <f>ROUND(E61*N61,2)</f>
        <v>1.67</v>
      </c>
      <c r="P61" s="180">
        <v>0</v>
      </c>
      <c r="Q61" s="180">
        <f>ROUND(E61*P61,2)</f>
        <v>0</v>
      </c>
      <c r="R61" s="182" t="s">
        <v>621</v>
      </c>
      <c r="S61" s="182" t="s">
        <v>294</v>
      </c>
      <c r="T61" s="183" t="s">
        <v>294</v>
      </c>
      <c r="U61" s="159">
        <v>0</v>
      </c>
      <c r="V61" s="159">
        <f>ROUND(E61*U61,2)</f>
        <v>0</v>
      </c>
      <c r="W61" s="159"/>
      <c r="X61" s="159" t="s">
        <v>622</v>
      </c>
      <c r="Y61" s="159" t="s">
        <v>296</v>
      </c>
      <c r="Z61" s="148"/>
      <c r="AA61" s="148"/>
      <c r="AB61" s="148"/>
      <c r="AC61" s="148"/>
      <c r="AD61" s="148"/>
      <c r="AE61" s="148"/>
      <c r="AF61" s="148"/>
      <c r="AG61" s="148" t="s">
        <v>623</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5" t="s">
        <v>3624</v>
      </c>
      <c r="D62" s="161"/>
      <c r="E62" s="162">
        <v>27</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
      <c r="A63" s="155"/>
      <c r="B63" s="156"/>
      <c r="C63" s="197" t="s">
        <v>1413</v>
      </c>
      <c r="D63" s="165"/>
      <c r="E63" s="166">
        <v>0.81</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x14ac:dyDescent="0.2">
      <c r="A64" s="170" t="s">
        <v>288</v>
      </c>
      <c r="B64" s="171" t="s">
        <v>172</v>
      </c>
      <c r="C64" s="193" t="s">
        <v>173</v>
      </c>
      <c r="D64" s="172"/>
      <c r="E64" s="173"/>
      <c r="F64" s="174"/>
      <c r="G64" s="174">
        <f>SUMIF(AG65:AG66,"&lt;&gt;NOR",G65:G66)</f>
        <v>0</v>
      </c>
      <c r="H64" s="174"/>
      <c r="I64" s="174">
        <f>SUM(I65:I66)</f>
        <v>0</v>
      </c>
      <c r="J64" s="174"/>
      <c r="K64" s="174">
        <f>SUM(K65:K66)</f>
        <v>0</v>
      </c>
      <c r="L64" s="174"/>
      <c r="M64" s="174">
        <f>SUM(M65:M66)</f>
        <v>0</v>
      </c>
      <c r="N64" s="173"/>
      <c r="O64" s="173">
        <f>SUM(O65:O66)</f>
        <v>0</v>
      </c>
      <c r="P64" s="173"/>
      <c r="Q64" s="173">
        <f>SUM(Q65:Q66)</f>
        <v>0</v>
      </c>
      <c r="R64" s="174"/>
      <c r="S64" s="174"/>
      <c r="T64" s="175"/>
      <c r="U64" s="169"/>
      <c r="V64" s="169">
        <f>SUM(V65:V66)</f>
        <v>17.899999999999999</v>
      </c>
      <c r="W64" s="169"/>
      <c r="X64" s="169"/>
      <c r="Y64" s="169"/>
      <c r="AG64" t="s">
        <v>289</v>
      </c>
    </row>
    <row r="65" spans="1:60" outlineLevel="1" x14ac:dyDescent="0.2">
      <c r="A65" s="177">
        <v>18</v>
      </c>
      <c r="B65" s="178" t="s">
        <v>2032</v>
      </c>
      <c r="C65" s="194" t="s">
        <v>2033</v>
      </c>
      <c r="D65" s="179" t="s">
        <v>424</v>
      </c>
      <c r="E65" s="180">
        <v>45.90663</v>
      </c>
      <c r="F65" s="181"/>
      <c r="G65" s="182">
        <f>ROUND(E65*F65,2)</f>
        <v>0</v>
      </c>
      <c r="H65" s="181"/>
      <c r="I65" s="182">
        <f>ROUND(E65*H65,2)</f>
        <v>0</v>
      </c>
      <c r="J65" s="181"/>
      <c r="K65" s="182">
        <f>ROUND(E65*J65,2)</f>
        <v>0</v>
      </c>
      <c r="L65" s="182">
        <v>21</v>
      </c>
      <c r="M65" s="182">
        <f>G65*(1+L65/100)</f>
        <v>0</v>
      </c>
      <c r="N65" s="180">
        <v>0</v>
      </c>
      <c r="O65" s="180">
        <f>ROUND(E65*N65,2)</f>
        <v>0</v>
      </c>
      <c r="P65" s="180">
        <v>0</v>
      </c>
      <c r="Q65" s="180">
        <f>ROUND(E65*P65,2)</f>
        <v>0</v>
      </c>
      <c r="R65" s="182" t="s">
        <v>311</v>
      </c>
      <c r="S65" s="182" t="s">
        <v>294</v>
      </c>
      <c r="T65" s="183" t="s">
        <v>294</v>
      </c>
      <c r="U65" s="159">
        <v>0.39</v>
      </c>
      <c r="V65" s="159">
        <f>ROUND(E65*U65,2)</f>
        <v>17.899999999999999</v>
      </c>
      <c r="W65" s="159"/>
      <c r="X65" s="159" t="s">
        <v>1275</v>
      </c>
      <c r="Y65" s="159" t="s">
        <v>296</v>
      </c>
      <c r="Z65" s="148"/>
      <c r="AA65" s="148"/>
      <c r="AB65" s="148"/>
      <c r="AC65" s="148"/>
      <c r="AD65" s="148"/>
      <c r="AE65" s="148"/>
      <c r="AF65" s="148"/>
      <c r="AG65" s="148" t="s">
        <v>1276</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
      <c r="A66" s="155"/>
      <c r="B66" s="156"/>
      <c r="C66" s="262" t="s">
        <v>2034</v>
      </c>
      <c r="D66" s="263"/>
      <c r="E66" s="263"/>
      <c r="F66" s="263"/>
      <c r="G66" s="263"/>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x14ac:dyDescent="0.2">
      <c r="A67" s="170" t="s">
        <v>288</v>
      </c>
      <c r="B67" s="171" t="s">
        <v>260</v>
      </c>
      <c r="C67" s="193" t="s">
        <v>28</v>
      </c>
      <c r="D67" s="172"/>
      <c r="E67" s="173"/>
      <c r="F67" s="174"/>
      <c r="G67" s="174">
        <f>SUMIF(AG68:AG80,"&lt;&gt;NOR",G68:G80)</f>
        <v>0</v>
      </c>
      <c r="H67" s="174"/>
      <c r="I67" s="174">
        <f>SUM(I68:I80)</f>
        <v>0</v>
      </c>
      <c r="J67" s="174"/>
      <c r="K67" s="174">
        <f>SUM(K68:K80)</f>
        <v>0</v>
      </c>
      <c r="L67" s="174"/>
      <c r="M67" s="174">
        <f>SUM(M68:M80)</f>
        <v>0</v>
      </c>
      <c r="N67" s="173"/>
      <c r="O67" s="173">
        <f>SUM(O68:O80)</f>
        <v>0</v>
      </c>
      <c r="P67" s="173"/>
      <c r="Q67" s="173">
        <f>SUM(Q68:Q80)</f>
        <v>0</v>
      </c>
      <c r="R67" s="174"/>
      <c r="S67" s="174"/>
      <c r="T67" s="175"/>
      <c r="U67" s="169"/>
      <c r="V67" s="169">
        <f>SUM(V68:V80)</f>
        <v>0</v>
      </c>
      <c r="W67" s="169"/>
      <c r="X67" s="169"/>
      <c r="Y67" s="169"/>
      <c r="AG67" t="s">
        <v>289</v>
      </c>
    </row>
    <row r="68" spans="1:60" outlineLevel="1" x14ac:dyDescent="0.2">
      <c r="A68" s="177">
        <v>19</v>
      </c>
      <c r="B68" s="178" t="s">
        <v>2035</v>
      </c>
      <c r="C68" s="194" t="s">
        <v>2036</v>
      </c>
      <c r="D68" s="179" t="s">
        <v>1908</v>
      </c>
      <c r="E68" s="180">
        <v>1</v>
      </c>
      <c r="F68" s="181"/>
      <c r="G68" s="182">
        <f>ROUND(E68*F68,2)</f>
        <v>0</v>
      </c>
      <c r="H68" s="181"/>
      <c r="I68" s="182">
        <f>ROUND(E68*H68,2)</f>
        <v>0</v>
      </c>
      <c r="J68" s="181"/>
      <c r="K68" s="182">
        <f>ROUND(E68*J68,2)</f>
        <v>0</v>
      </c>
      <c r="L68" s="182">
        <v>21</v>
      </c>
      <c r="M68" s="182">
        <f>G68*(1+L68/100)</f>
        <v>0</v>
      </c>
      <c r="N68" s="180">
        <v>0</v>
      </c>
      <c r="O68" s="180">
        <f>ROUND(E68*N68,2)</f>
        <v>0</v>
      </c>
      <c r="P68" s="180">
        <v>0</v>
      </c>
      <c r="Q68" s="180">
        <f>ROUND(E68*P68,2)</f>
        <v>0</v>
      </c>
      <c r="R68" s="182"/>
      <c r="S68" s="182" t="s">
        <v>878</v>
      </c>
      <c r="T68" s="183" t="s">
        <v>879</v>
      </c>
      <c r="U68" s="159">
        <v>0</v>
      </c>
      <c r="V68" s="159">
        <f>ROUND(E68*U68,2)</f>
        <v>0</v>
      </c>
      <c r="W68" s="159"/>
      <c r="X68" s="159" t="s">
        <v>1909</v>
      </c>
      <c r="Y68" s="159" t="s">
        <v>296</v>
      </c>
      <c r="Z68" s="148"/>
      <c r="AA68" s="148"/>
      <c r="AB68" s="148"/>
      <c r="AC68" s="148"/>
      <c r="AD68" s="148"/>
      <c r="AE68" s="148"/>
      <c r="AF68" s="148"/>
      <c r="AG68" s="148" t="s">
        <v>1910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73" t="s">
        <v>1917</v>
      </c>
      <c r="D69" s="274"/>
      <c r="E69" s="274"/>
      <c r="F69" s="274"/>
      <c r="G69" s="274"/>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300</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
      <c r="A70" s="155"/>
      <c r="B70" s="156"/>
      <c r="C70" s="264" t="s">
        <v>2037</v>
      </c>
      <c r="D70" s="265"/>
      <c r="E70" s="265"/>
      <c r="F70" s="265"/>
      <c r="G70" s="265"/>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300</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
      <c r="A71" s="155"/>
      <c r="B71" s="156"/>
      <c r="C71" s="264" t="s">
        <v>2038</v>
      </c>
      <c r="D71" s="265"/>
      <c r="E71" s="265"/>
      <c r="F71" s="265"/>
      <c r="G71" s="265"/>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300</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77">
        <v>20</v>
      </c>
      <c r="B72" s="178" t="s">
        <v>1906</v>
      </c>
      <c r="C72" s="194" t="s">
        <v>1907</v>
      </c>
      <c r="D72" s="179" t="s">
        <v>1908</v>
      </c>
      <c r="E72" s="180">
        <v>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c r="S72" s="182" t="s">
        <v>878</v>
      </c>
      <c r="T72" s="183" t="s">
        <v>879</v>
      </c>
      <c r="U72" s="159">
        <v>0</v>
      </c>
      <c r="V72" s="159">
        <f>ROUND(E72*U72,2)</f>
        <v>0</v>
      </c>
      <c r="W72" s="159"/>
      <c r="X72" s="159" t="s">
        <v>1909</v>
      </c>
      <c r="Y72" s="159" t="s">
        <v>296</v>
      </c>
      <c r="Z72" s="148"/>
      <c r="AA72" s="148"/>
      <c r="AB72" s="148"/>
      <c r="AC72" s="148"/>
      <c r="AD72" s="148"/>
      <c r="AE72" s="148"/>
      <c r="AF72" s="148"/>
      <c r="AG72" s="148" t="s">
        <v>1910</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273" t="s">
        <v>1911</v>
      </c>
      <c r="D73" s="274"/>
      <c r="E73" s="274"/>
      <c r="F73" s="274"/>
      <c r="G73" s="274"/>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300</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3" x14ac:dyDescent="0.2">
      <c r="A74" s="155"/>
      <c r="B74" s="156"/>
      <c r="C74" s="264" t="s">
        <v>1912</v>
      </c>
      <c r="D74" s="265"/>
      <c r="E74" s="265"/>
      <c r="F74" s="265"/>
      <c r="G74" s="265"/>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
      <c r="A75" s="155"/>
      <c r="B75" s="156"/>
      <c r="C75" s="264" t="s">
        <v>1913</v>
      </c>
      <c r="D75" s="265"/>
      <c r="E75" s="265"/>
      <c r="F75" s="265"/>
      <c r="G75" s="265"/>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300</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
      <c r="A76" s="155"/>
      <c r="B76" s="156"/>
      <c r="C76" s="264" t="s">
        <v>1914</v>
      </c>
      <c r="D76" s="265"/>
      <c r="E76" s="265"/>
      <c r="F76" s="265"/>
      <c r="G76" s="265"/>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77">
        <v>21</v>
      </c>
      <c r="B77" s="178" t="s">
        <v>1915</v>
      </c>
      <c r="C77" s="194" t="s">
        <v>1916</v>
      </c>
      <c r="D77" s="179" t="s">
        <v>1908</v>
      </c>
      <c r="E77" s="180">
        <v>1</v>
      </c>
      <c r="F77" s="181"/>
      <c r="G77" s="182">
        <f>ROUND(E77*F77,2)</f>
        <v>0</v>
      </c>
      <c r="H77" s="181"/>
      <c r="I77" s="182">
        <f>ROUND(E77*H77,2)</f>
        <v>0</v>
      </c>
      <c r="J77" s="181"/>
      <c r="K77" s="182">
        <f>ROUND(E77*J77,2)</f>
        <v>0</v>
      </c>
      <c r="L77" s="182">
        <v>21</v>
      </c>
      <c r="M77" s="182">
        <f>G77*(1+L77/100)</f>
        <v>0</v>
      </c>
      <c r="N77" s="180">
        <v>0</v>
      </c>
      <c r="O77" s="180">
        <f>ROUND(E77*N77,2)</f>
        <v>0</v>
      </c>
      <c r="P77" s="180">
        <v>0</v>
      </c>
      <c r="Q77" s="180">
        <f>ROUND(E77*P77,2)</f>
        <v>0</v>
      </c>
      <c r="R77" s="182"/>
      <c r="S77" s="182" t="s">
        <v>878</v>
      </c>
      <c r="T77" s="183" t="s">
        <v>879</v>
      </c>
      <c r="U77" s="159">
        <v>0</v>
      </c>
      <c r="V77" s="159">
        <f>ROUND(E77*U77,2)</f>
        <v>0</v>
      </c>
      <c r="W77" s="159"/>
      <c r="X77" s="159" t="s">
        <v>1909</v>
      </c>
      <c r="Y77" s="159" t="s">
        <v>296</v>
      </c>
      <c r="Z77" s="148"/>
      <c r="AA77" s="148"/>
      <c r="AB77" s="148"/>
      <c r="AC77" s="148"/>
      <c r="AD77" s="148"/>
      <c r="AE77" s="148"/>
      <c r="AF77" s="148"/>
      <c r="AG77" s="148" t="s">
        <v>1910</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2" x14ac:dyDescent="0.2">
      <c r="A78" s="155"/>
      <c r="B78" s="156"/>
      <c r="C78" s="273" t="s">
        <v>1917</v>
      </c>
      <c r="D78" s="274"/>
      <c r="E78" s="274"/>
      <c r="F78" s="274"/>
      <c r="G78" s="274"/>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300</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77">
        <v>22</v>
      </c>
      <c r="B79" s="178" t="s">
        <v>1921</v>
      </c>
      <c r="C79" s="194" t="s">
        <v>1922</v>
      </c>
      <c r="D79" s="179" t="s">
        <v>1908</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294</v>
      </c>
      <c r="T79" s="183" t="s">
        <v>879</v>
      </c>
      <c r="U79" s="159">
        <v>0</v>
      </c>
      <c r="V79" s="159">
        <f>ROUND(E79*U79,2)</f>
        <v>0</v>
      </c>
      <c r="W79" s="159"/>
      <c r="X79" s="159" t="s">
        <v>1909</v>
      </c>
      <c r="Y79" s="159" t="s">
        <v>296</v>
      </c>
      <c r="Z79" s="148"/>
      <c r="AA79" s="148"/>
      <c r="AB79" s="148"/>
      <c r="AC79" s="148"/>
      <c r="AD79" s="148"/>
      <c r="AE79" s="148"/>
      <c r="AF79" s="148"/>
      <c r="AG79" s="148" t="s">
        <v>1910</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73" t="s">
        <v>1923</v>
      </c>
      <c r="D80" s="274"/>
      <c r="E80" s="274"/>
      <c r="F80" s="274"/>
      <c r="G80" s="274"/>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33" x14ac:dyDescent="0.2">
      <c r="A81" s="3"/>
      <c r="B81" s="4"/>
      <c r="C81" s="202"/>
      <c r="D81" s="6"/>
      <c r="E81" s="3"/>
      <c r="F81" s="3"/>
      <c r="G81" s="3"/>
      <c r="H81" s="3"/>
      <c r="I81" s="3"/>
      <c r="J81" s="3"/>
      <c r="K81" s="3"/>
      <c r="L81" s="3"/>
      <c r="M81" s="3"/>
      <c r="N81" s="3"/>
      <c r="O81" s="3"/>
      <c r="P81" s="3"/>
      <c r="Q81" s="3"/>
      <c r="R81" s="3"/>
      <c r="S81" s="3"/>
      <c r="T81" s="3"/>
      <c r="U81" s="3"/>
      <c r="V81" s="3"/>
      <c r="W81" s="3"/>
      <c r="X81" s="3"/>
      <c r="Y81" s="3"/>
      <c r="AE81">
        <v>12</v>
      </c>
      <c r="AF81">
        <v>21</v>
      </c>
      <c r="AG81" t="s">
        <v>274</v>
      </c>
    </row>
    <row r="82" spans="1:33" x14ac:dyDescent="0.2">
      <c r="A82" s="151"/>
      <c r="B82" s="152" t="s">
        <v>29</v>
      </c>
      <c r="C82" s="203"/>
      <c r="D82" s="153"/>
      <c r="E82" s="154"/>
      <c r="F82" s="154"/>
      <c r="G82" s="176">
        <f>G8+G44+G52+G64+G67</f>
        <v>0</v>
      </c>
      <c r="H82" s="3"/>
      <c r="I82" s="3"/>
      <c r="J82" s="3"/>
      <c r="K82" s="3"/>
      <c r="L82" s="3"/>
      <c r="M82" s="3"/>
      <c r="N82" s="3"/>
      <c r="O82" s="3"/>
      <c r="P82" s="3"/>
      <c r="Q82" s="3"/>
      <c r="R82" s="3"/>
      <c r="S82" s="3"/>
      <c r="T82" s="3"/>
      <c r="U82" s="3"/>
      <c r="V82" s="3"/>
      <c r="W82" s="3"/>
      <c r="X82" s="3"/>
      <c r="Y82" s="3"/>
      <c r="AE82">
        <f>SUMIF(L7:L80,AE81,G7:G80)</f>
        <v>0</v>
      </c>
      <c r="AF82">
        <f>SUMIF(L7:L80,AF81,G7:G80)</f>
        <v>0</v>
      </c>
      <c r="AG82" t="s">
        <v>1924</v>
      </c>
    </row>
    <row r="83" spans="1:33" x14ac:dyDescent="0.2">
      <c r="C83" s="204"/>
      <c r="D83" s="10"/>
      <c r="AG83" t="s">
        <v>1925</v>
      </c>
    </row>
    <row r="84" spans="1:33" x14ac:dyDescent="0.2">
      <c r="D84" s="10"/>
    </row>
    <row r="85" spans="1:33" x14ac:dyDescent="0.2">
      <c r="D85" s="10"/>
    </row>
    <row r="86" spans="1:33" x14ac:dyDescent="0.2">
      <c r="D86" s="10"/>
    </row>
    <row r="87" spans="1:33" x14ac:dyDescent="0.2">
      <c r="D87" s="10"/>
    </row>
    <row r="88" spans="1:33" x14ac:dyDescent="0.2">
      <c r="D88" s="10"/>
    </row>
    <row r="89" spans="1:33" x14ac:dyDescent="0.2">
      <c r="D89" s="10"/>
    </row>
    <row r="90" spans="1:33" x14ac:dyDescent="0.2">
      <c r="D90" s="10"/>
    </row>
    <row r="91" spans="1:33" x14ac:dyDescent="0.2">
      <c r="D91" s="10"/>
    </row>
    <row r="92" spans="1:33" x14ac:dyDescent="0.2">
      <c r="D92" s="10"/>
    </row>
    <row r="93" spans="1:33" x14ac:dyDescent="0.2">
      <c r="D93" s="10"/>
    </row>
    <row r="94" spans="1:33" x14ac:dyDescent="0.2">
      <c r="D94" s="10"/>
    </row>
    <row r="95" spans="1:33" x14ac:dyDescent="0.2">
      <c r="D95" s="10"/>
    </row>
    <row r="96" spans="1:33"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eKhyPeB8GD50eexc7F5MPVAlw8b4vnt3o3KD42Im0e3R1QKAHGTYVyT/9C5xEZFauWvKhtWQtljeEVrWuXx3w==" saltValue="FZVkks59dFXesFPVkwJbNQ==" spinCount="100000" sheet="1" formatRows="0"/>
  <mergeCells count="30">
    <mergeCell ref="C80:G80"/>
    <mergeCell ref="C54:G54"/>
    <mergeCell ref="C55:G55"/>
    <mergeCell ref="C66:G66"/>
    <mergeCell ref="C69:G69"/>
    <mergeCell ref="C70:G70"/>
    <mergeCell ref="C71:G71"/>
    <mergeCell ref="C73:G73"/>
    <mergeCell ref="C74:G74"/>
    <mergeCell ref="C75:G75"/>
    <mergeCell ref="C76:G76"/>
    <mergeCell ref="C78:G78"/>
    <mergeCell ref="C39:G39"/>
    <mergeCell ref="C14:G14"/>
    <mergeCell ref="C15:G15"/>
    <mergeCell ref="C18:G18"/>
    <mergeCell ref="C19:G19"/>
    <mergeCell ref="C24:G24"/>
    <mergeCell ref="C25:G25"/>
    <mergeCell ref="C28:G28"/>
    <mergeCell ref="C29:G29"/>
    <mergeCell ref="C32:G32"/>
    <mergeCell ref="C33:G33"/>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73</v>
      </c>
      <c r="C4" s="270" t="s">
        <v>54</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SUMIF(AG9:AG20,"&lt;&gt;NOR",G9:G20)</f>
        <v>0</v>
      </c>
      <c r="H8" s="174"/>
      <c r="I8" s="174">
        <f>SUM(I9:I20)</f>
        <v>0</v>
      </c>
      <c r="J8" s="174"/>
      <c r="K8" s="174">
        <f>SUM(K9:K20)</f>
        <v>0</v>
      </c>
      <c r="L8" s="174"/>
      <c r="M8" s="174">
        <f>SUM(M9:M20)</f>
        <v>0</v>
      </c>
      <c r="N8" s="173"/>
      <c r="O8" s="173">
        <f>SUM(O9:O20)</f>
        <v>2.87</v>
      </c>
      <c r="P8" s="173"/>
      <c r="Q8" s="173">
        <f>SUM(Q9:Q20)</f>
        <v>0</v>
      </c>
      <c r="R8" s="174"/>
      <c r="S8" s="174"/>
      <c r="T8" s="175"/>
      <c r="U8" s="169"/>
      <c r="V8" s="169">
        <f>SUM(V9:V20)</f>
        <v>50.830000000000013</v>
      </c>
      <c r="W8" s="169"/>
      <c r="X8" s="169"/>
      <c r="Y8" s="169"/>
      <c r="AG8" t="s">
        <v>289</v>
      </c>
    </row>
    <row r="9" spans="1:60" outlineLevel="1" x14ac:dyDescent="0.2">
      <c r="A9" s="177">
        <v>1</v>
      </c>
      <c r="B9" s="178" t="s">
        <v>1936</v>
      </c>
      <c r="C9" s="194" t="s">
        <v>1937</v>
      </c>
      <c r="D9" s="179" t="s">
        <v>338</v>
      </c>
      <c r="E9" s="180">
        <v>10.64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3.5329999999999999</v>
      </c>
      <c r="V9" s="159">
        <f>ROUND(E9*U9,2)</f>
        <v>37.590000000000003</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367</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77">
        <v>2</v>
      </c>
      <c r="B11" s="178" t="s">
        <v>2042</v>
      </c>
      <c r="C11" s="194" t="s">
        <v>2043</v>
      </c>
      <c r="D11" s="179" t="s">
        <v>338</v>
      </c>
      <c r="E11" s="180">
        <v>1.52</v>
      </c>
      <c r="F11" s="181"/>
      <c r="G11" s="182">
        <f>ROUND(E11*F11,2)</f>
        <v>0</v>
      </c>
      <c r="H11" s="181"/>
      <c r="I11" s="182">
        <f>ROUND(E11*H11,2)</f>
        <v>0</v>
      </c>
      <c r="J11" s="181"/>
      <c r="K11" s="182">
        <f>ROUND(E11*J11,2)</f>
        <v>0</v>
      </c>
      <c r="L11" s="182">
        <v>21</v>
      </c>
      <c r="M11" s="182">
        <f>G11*(1+L11/100)</f>
        <v>0</v>
      </c>
      <c r="N11" s="180">
        <v>1.8907700000000001</v>
      </c>
      <c r="O11" s="180">
        <f>ROUND(E11*N11,2)</f>
        <v>2.87</v>
      </c>
      <c r="P11" s="180">
        <v>0</v>
      </c>
      <c r="Q11" s="180">
        <f>ROUND(E11*P11,2)</f>
        <v>0</v>
      </c>
      <c r="R11" s="182" t="s">
        <v>2044</v>
      </c>
      <c r="S11" s="182" t="s">
        <v>294</v>
      </c>
      <c r="T11" s="183" t="s">
        <v>294</v>
      </c>
      <c r="U11" s="159">
        <v>1.3169999999999999</v>
      </c>
      <c r="V11" s="159">
        <f>ROUND(E11*U11,2)</f>
        <v>2</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
      <c r="A12" s="155"/>
      <c r="B12" s="156"/>
      <c r="C12" s="262" t="s">
        <v>2045</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77">
        <v>3</v>
      </c>
      <c r="B13" s="178" t="s">
        <v>2046</v>
      </c>
      <c r="C13" s="194" t="s">
        <v>2047</v>
      </c>
      <c r="D13" s="179" t="s">
        <v>338</v>
      </c>
      <c r="E13" s="180">
        <v>6.54</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1.587</v>
      </c>
      <c r="V13" s="159">
        <f>ROUND(E13*U13,2)</f>
        <v>10.38</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2.5" outlineLevel="2" x14ac:dyDescent="0.2">
      <c r="A14" s="155"/>
      <c r="B14" s="156"/>
      <c r="C14" s="262" t="s">
        <v>2048</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sypaninou z vhodných hornin tř. 1 - 4 nebo materiálem připraveným podél výkopu ve vzdálenosti do 3 m od jeho kraje, pro jakoukoliv hloubku výkopu a jakoukoliv míru zhutnění,</v>
      </c>
      <c r="BB14" s="148"/>
      <c r="BC14" s="148"/>
      <c r="BD14" s="148"/>
      <c r="BE14" s="148"/>
      <c r="BF14" s="148"/>
      <c r="BG14" s="148"/>
      <c r="BH14" s="148"/>
    </row>
    <row r="15" spans="1:60" ht="22.5" outlineLevel="1" x14ac:dyDescent="0.2">
      <c r="A15" s="177">
        <v>4</v>
      </c>
      <c r="B15" s="178" t="s">
        <v>382</v>
      </c>
      <c r="C15" s="194" t="s">
        <v>383</v>
      </c>
      <c r="D15" s="179" t="s">
        <v>338</v>
      </c>
      <c r="E15" s="180">
        <v>2.58</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0.20200000000000001</v>
      </c>
      <c r="V15" s="159">
        <f>ROUND(E15*U15,2)</f>
        <v>0.52</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262" t="s">
        <v>384</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7">
        <v>5</v>
      </c>
      <c r="B17" s="178" t="s">
        <v>373</v>
      </c>
      <c r="C17" s="194" t="s">
        <v>374</v>
      </c>
      <c r="D17" s="179" t="s">
        <v>338</v>
      </c>
      <c r="E17" s="180">
        <v>8.06</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0.09</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375</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6</v>
      </c>
      <c r="B19" s="186" t="s">
        <v>2049</v>
      </c>
      <c r="C19" s="198" t="s">
        <v>2050</v>
      </c>
      <c r="D19" s="187" t="s">
        <v>338</v>
      </c>
      <c r="E19" s="188">
        <v>8.06</v>
      </c>
      <c r="F19" s="189"/>
      <c r="G19" s="190">
        <f>ROUND(E19*F19,2)</f>
        <v>0</v>
      </c>
      <c r="H19" s="189"/>
      <c r="I19" s="190">
        <f>ROUND(E19*H19,2)</f>
        <v>0</v>
      </c>
      <c r="J19" s="189"/>
      <c r="K19" s="190">
        <f>ROUND(E19*J19,2)</f>
        <v>0</v>
      </c>
      <c r="L19" s="190">
        <v>21</v>
      </c>
      <c r="M19" s="190">
        <f>G19*(1+L19/100)</f>
        <v>0</v>
      </c>
      <c r="N19" s="188">
        <v>0</v>
      </c>
      <c r="O19" s="188">
        <f>ROUND(E19*N19,2)</f>
        <v>0</v>
      </c>
      <c r="P19" s="188">
        <v>0</v>
      </c>
      <c r="Q19" s="188">
        <f>ROUND(E19*P19,2)</f>
        <v>0</v>
      </c>
      <c r="R19" s="190" t="s">
        <v>293</v>
      </c>
      <c r="S19" s="190" t="s">
        <v>294</v>
      </c>
      <c r="T19" s="191" t="s">
        <v>294</v>
      </c>
      <c r="U19" s="159">
        <v>3.1E-2</v>
      </c>
      <c r="V19" s="159">
        <f>ROUND(E19*U19,2)</f>
        <v>0.25</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7</v>
      </c>
      <c r="B20" s="186" t="s">
        <v>391</v>
      </c>
      <c r="C20" s="198" t="s">
        <v>392</v>
      </c>
      <c r="D20" s="187" t="s">
        <v>338</v>
      </c>
      <c r="E20" s="188">
        <v>8.06</v>
      </c>
      <c r="F20" s="189"/>
      <c r="G20" s="190">
        <f>ROUND(E20*F20,2)</f>
        <v>0</v>
      </c>
      <c r="H20" s="189"/>
      <c r="I20" s="190">
        <f>ROUND(E20*H20,2)</f>
        <v>0</v>
      </c>
      <c r="J20" s="189"/>
      <c r="K20" s="190">
        <f>ROUND(E20*J20,2)</f>
        <v>0</v>
      </c>
      <c r="L20" s="190">
        <v>21</v>
      </c>
      <c r="M20" s="190">
        <f>G20*(1+L20/100)</f>
        <v>0</v>
      </c>
      <c r="N20" s="188">
        <v>0</v>
      </c>
      <c r="O20" s="188">
        <f>ROUND(E20*N20,2)</f>
        <v>0</v>
      </c>
      <c r="P20" s="188">
        <v>0</v>
      </c>
      <c r="Q20" s="188">
        <f>ROUND(E20*P20,2)</f>
        <v>0</v>
      </c>
      <c r="R20" s="190" t="s">
        <v>293</v>
      </c>
      <c r="S20" s="190" t="s">
        <v>294</v>
      </c>
      <c r="T20" s="191" t="s">
        <v>294</v>
      </c>
      <c r="U20" s="159">
        <v>0</v>
      </c>
      <c r="V20" s="159">
        <f>ROUND(E20*U20,2)</f>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x14ac:dyDescent="0.2">
      <c r="A21" s="170" t="s">
        <v>288</v>
      </c>
      <c r="B21" s="171" t="s">
        <v>158</v>
      </c>
      <c r="C21" s="193" t="s">
        <v>159</v>
      </c>
      <c r="D21" s="172"/>
      <c r="E21" s="173"/>
      <c r="F21" s="174"/>
      <c r="G21" s="174">
        <f>SUMIF(AG22:AG37,"&lt;&gt;NOR",G22:G37)</f>
        <v>0</v>
      </c>
      <c r="H21" s="174"/>
      <c r="I21" s="174">
        <f>SUM(I22:I37)</f>
        <v>0</v>
      </c>
      <c r="J21" s="174"/>
      <c r="K21" s="174">
        <f>SUM(K22:K37)</f>
        <v>0</v>
      </c>
      <c r="L21" s="174"/>
      <c r="M21" s="174">
        <f>SUM(M22:M37)</f>
        <v>0</v>
      </c>
      <c r="N21" s="173"/>
      <c r="O21" s="173">
        <f>SUM(O22:O37)</f>
        <v>0.06</v>
      </c>
      <c r="P21" s="173"/>
      <c r="Q21" s="173">
        <f>SUM(Q22:Q37)</f>
        <v>0.05</v>
      </c>
      <c r="R21" s="174"/>
      <c r="S21" s="174"/>
      <c r="T21" s="175"/>
      <c r="U21" s="169"/>
      <c r="V21" s="169">
        <f>SUM(V22:V37)</f>
        <v>15.34</v>
      </c>
      <c r="W21" s="169"/>
      <c r="X21" s="169"/>
      <c r="Y21" s="169"/>
      <c r="AG21" t="s">
        <v>289</v>
      </c>
    </row>
    <row r="22" spans="1:60" outlineLevel="1" x14ac:dyDescent="0.2">
      <c r="A22" s="185">
        <v>8</v>
      </c>
      <c r="B22" s="186" t="s">
        <v>2057</v>
      </c>
      <c r="C22" s="198" t="s">
        <v>2058</v>
      </c>
      <c r="D22" s="187" t="s">
        <v>331</v>
      </c>
      <c r="E22" s="188">
        <v>11</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c r="S22" s="190" t="s">
        <v>878</v>
      </c>
      <c r="T22" s="191" t="s">
        <v>879</v>
      </c>
      <c r="U22" s="159">
        <v>0</v>
      </c>
      <c r="V22" s="159">
        <f>ROUND(E22*U22,2)</f>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2.5" outlineLevel="1" x14ac:dyDescent="0.2">
      <c r="A23" s="177">
        <v>9</v>
      </c>
      <c r="B23" s="178" t="s">
        <v>2059</v>
      </c>
      <c r="C23" s="194" t="s">
        <v>2060</v>
      </c>
      <c r="D23" s="179" t="s">
        <v>331</v>
      </c>
      <c r="E23" s="180">
        <v>10</v>
      </c>
      <c r="F23" s="181"/>
      <c r="G23" s="182">
        <f>ROUND(E23*F23,2)</f>
        <v>0</v>
      </c>
      <c r="H23" s="181"/>
      <c r="I23" s="182">
        <f>ROUND(E23*H23,2)</f>
        <v>0</v>
      </c>
      <c r="J23" s="181"/>
      <c r="K23" s="182">
        <f>ROUND(E23*J23,2)</f>
        <v>0</v>
      </c>
      <c r="L23" s="182">
        <v>21</v>
      </c>
      <c r="M23" s="182">
        <f>G23*(1+L23/100)</f>
        <v>0</v>
      </c>
      <c r="N23" s="180">
        <v>3.5699999999999998E-3</v>
      </c>
      <c r="O23" s="180">
        <f>ROUND(E23*N23,2)</f>
        <v>0.04</v>
      </c>
      <c r="P23" s="180">
        <v>0</v>
      </c>
      <c r="Q23" s="180">
        <f>ROUND(E23*P23,2)</f>
        <v>0</v>
      </c>
      <c r="R23" s="182" t="s">
        <v>1446</v>
      </c>
      <c r="S23" s="182" t="s">
        <v>294</v>
      </c>
      <c r="T23" s="183" t="s">
        <v>294</v>
      </c>
      <c r="U23" s="159">
        <v>0.55000000000000004</v>
      </c>
      <c r="V23" s="159">
        <f>ROUND(E23*U23,2)</f>
        <v>5.5</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262" t="s">
        <v>2061</v>
      </c>
      <c r="D24" s="263"/>
      <c r="E24" s="263"/>
      <c r="F24" s="263"/>
      <c r="G24" s="263"/>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77">
        <v>10</v>
      </c>
      <c r="B25" s="178" t="s">
        <v>2065</v>
      </c>
      <c r="C25" s="194" t="s">
        <v>2066</v>
      </c>
      <c r="D25" s="179" t="s">
        <v>331</v>
      </c>
      <c r="E25" s="180">
        <v>9</v>
      </c>
      <c r="F25" s="181"/>
      <c r="G25" s="182">
        <f>ROUND(E25*F25,2)</f>
        <v>0</v>
      </c>
      <c r="H25" s="181"/>
      <c r="I25" s="182">
        <f>ROUND(E25*H25,2)</f>
        <v>0</v>
      </c>
      <c r="J25" s="181"/>
      <c r="K25" s="182">
        <f>ROUND(E25*J25,2)</f>
        <v>0</v>
      </c>
      <c r="L25" s="182">
        <v>21</v>
      </c>
      <c r="M25" s="182">
        <f>G25*(1+L25/100)</f>
        <v>0</v>
      </c>
      <c r="N25" s="180">
        <v>2E-3</v>
      </c>
      <c r="O25" s="180">
        <f>ROUND(E25*N25,2)</f>
        <v>0.02</v>
      </c>
      <c r="P25" s="180">
        <v>0</v>
      </c>
      <c r="Q25" s="180">
        <f>ROUND(E25*P25,2)</f>
        <v>0</v>
      </c>
      <c r="R25" s="182" t="s">
        <v>1446</v>
      </c>
      <c r="S25" s="182" t="s">
        <v>294</v>
      </c>
      <c r="T25" s="183" t="s">
        <v>294</v>
      </c>
      <c r="U25" s="159">
        <v>0.43933</v>
      </c>
      <c r="V25" s="159">
        <f>ROUND(E25*U25,2)</f>
        <v>3.95</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262" t="s">
        <v>2064</v>
      </c>
      <c r="D26" s="263"/>
      <c r="E26" s="263"/>
      <c r="F26" s="263"/>
      <c r="G26" s="263"/>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299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11</v>
      </c>
      <c r="B27" s="186" t="s">
        <v>2067</v>
      </c>
      <c r="C27" s="198" t="s">
        <v>2068</v>
      </c>
      <c r="D27" s="187" t="s">
        <v>331</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t="s">
        <v>1446</v>
      </c>
      <c r="S27" s="190" t="s">
        <v>294</v>
      </c>
      <c r="T27" s="191" t="s">
        <v>294</v>
      </c>
      <c r="U27" s="159">
        <v>4.8000000000000001E-2</v>
      </c>
      <c r="V27" s="159">
        <f>ROUND(E27*U27,2)</f>
        <v>0.96</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12</v>
      </c>
      <c r="B28" s="186" t="s">
        <v>2069</v>
      </c>
      <c r="C28" s="198" t="s">
        <v>2070</v>
      </c>
      <c r="D28" s="187" t="s">
        <v>331</v>
      </c>
      <c r="E28" s="188">
        <v>10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1446</v>
      </c>
      <c r="S28" s="190" t="s">
        <v>294</v>
      </c>
      <c r="T28" s="191" t="s">
        <v>294</v>
      </c>
      <c r="U28" s="159">
        <v>5.8999999999999997E-2</v>
      </c>
      <c r="V28" s="159">
        <f>ROUND(E28*U28,2)</f>
        <v>0.59</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3.75" outlineLevel="1" x14ac:dyDescent="0.2">
      <c r="A29" s="177">
        <v>13</v>
      </c>
      <c r="B29" s="178" t="s">
        <v>2530</v>
      </c>
      <c r="C29" s="194" t="s">
        <v>2072</v>
      </c>
      <c r="D29" s="179" t="s">
        <v>2073</v>
      </c>
      <c r="E29" s="180">
        <v>2</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c r="S29" s="182" t="s">
        <v>878</v>
      </c>
      <c r="T29" s="183" t="s">
        <v>879</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73" t="s">
        <v>2074</v>
      </c>
      <c r="D30" s="274"/>
      <c r="E30" s="274"/>
      <c r="F30" s="274"/>
      <c r="G30" s="274"/>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14</v>
      </c>
      <c r="B31" s="186" t="s">
        <v>2532</v>
      </c>
      <c r="C31" s="198" t="s">
        <v>2076</v>
      </c>
      <c r="D31" s="187" t="s">
        <v>2073</v>
      </c>
      <c r="E31" s="188">
        <v>2</v>
      </c>
      <c r="F31" s="189"/>
      <c r="G31" s="190">
        <f t="shared" ref="G31:G36" si="0">ROUND(E31*F31,2)</f>
        <v>0</v>
      </c>
      <c r="H31" s="189"/>
      <c r="I31" s="190">
        <f t="shared" ref="I31:I36" si="1">ROUND(E31*H31,2)</f>
        <v>0</v>
      </c>
      <c r="J31" s="189"/>
      <c r="K31" s="190">
        <f t="shared" ref="K31:K36" si="2">ROUND(E31*J31,2)</f>
        <v>0</v>
      </c>
      <c r="L31" s="190">
        <v>21</v>
      </c>
      <c r="M31" s="190">
        <f t="shared" ref="M31:M36" si="3">G31*(1+L31/100)</f>
        <v>0</v>
      </c>
      <c r="N31" s="188">
        <v>0</v>
      </c>
      <c r="O31" s="188">
        <f t="shared" ref="O31:O36" si="4">ROUND(E31*N31,2)</f>
        <v>0</v>
      </c>
      <c r="P31" s="188">
        <v>0</v>
      </c>
      <c r="Q31" s="188">
        <f t="shared" ref="Q31:Q36" si="5">ROUND(E31*P31,2)</f>
        <v>0</v>
      </c>
      <c r="R31" s="190"/>
      <c r="S31" s="190" t="s">
        <v>878</v>
      </c>
      <c r="T31" s="191" t="s">
        <v>879</v>
      </c>
      <c r="U31" s="159">
        <v>0</v>
      </c>
      <c r="V31" s="159">
        <f t="shared" ref="V31:V36" si="6">ROUND(E31*U31,2)</f>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15</v>
      </c>
      <c r="B32" s="186" t="s">
        <v>2504</v>
      </c>
      <c r="C32" s="198" t="s">
        <v>2078</v>
      </c>
      <c r="D32" s="187" t="s">
        <v>2073</v>
      </c>
      <c r="E32" s="188">
        <v>2</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16</v>
      </c>
      <c r="B33" s="186" t="s">
        <v>2079</v>
      </c>
      <c r="C33" s="198" t="s">
        <v>2080</v>
      </c>
      <c r="D33" s="187" t="s">
        <v>2073</v>
      </c>
      <c r="E33" s="188">
        <v>2</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17</v>
      </c>
      <c r="B34" s="186" t="s">
        <v>2055</v>
      </c>
      <c r="C34" s="198" t="s">
        <v>2056</v>
      </c>
      <c r="D34" s="187" t="s">
        <v>331</v>
      </c>
      <c r="E34" s="188">
        <v>0.7</v>
      </c>
      <c r="F34" s="189"/>
      <c r="G34" s="190">
        <f t="shared" si="0"/>
        <v>0</v>
      </c>
      <c r="H34" s="189"/>
      <c r="I34" s="190">
        <f t="shared" si="1"/>
        <v>0</v>
      </c>
      <c r="J34" s="189"/>
      <c r="K34" s="190">
        <f t="shared" si="2"/>
        <v>0</v>
      </c>
      <c r="L34" s="190">
        <v>21</v>
      </c>
      <c r="M34" s="190">
        <f t="shared" si="3"/>
        <v>0</v>
      </c>
      <c r="N34" s="188">
        <v>3.3300000000000001E-3</v>
      </c>
      <c r="O34" s="188">
        <f t="shared" si="4"/>
        <v>0</v>
      </c>
      <c r="P34" s="188">
        <v>7.85E-2</v>
      </c>
      <c r="Q34" s="188">
        <f t="shared" si="5"/>
        <v>0.05</v>
      </c>
      <c r="R34" s="190" t="s">
        <v>1040</v>
      </c>
      <c r="S34" s="190" t="s">
        <v>294</v>
      </c>
      <c r="T34" s="191" t="s">
        <v>294</v>
      </c>
      <c r="U34" s="159">
        <v>6.2</v>
      </c>
      <c r="V34" s="159">
        <f t="shared" si="6"/>
        <v>4.34</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18</v>
      </c>
      <c r="B35" s="186" t="s">
        <v>2081</v>
      </c>
      <c r="C35" s="198" t="s">
        <v>2082</v>
      </c>
      <c r="D35" s="187" t="s">
        <v>2083</v>
      </c>
      <c r="E35" s="188">
        <v>5</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7">
        <v>19</v>
      </c>
      <c r="B36" s="178" t="s">
        <v>3117</v>
      </c>
      <c r="C36" s="194" t="s">
        <v>3118</v>
      </c>
      <c r="D36" s="179" t="s">
        <v>0</v>
      </c>
      <c r="E36" s="180">
        <v>2.2999999999999998</v>
      </c>
      <c r="F36" s="181"/>
      <c r="G36" s="182">
        <f t="shared" si="0"/>
        <v>0</v>
      </c>
      <c r="H36" s="181"/>
      <c r="I36" s="182">
        <f t="shared" si="1"/>
        <v>0</v>
      </c>
      <c r="J36" s="181"/>
      <c r="K36" s="182">
        <f t="shared" si="2"/>
        <v>0</v>
      </c>
      <c r="L36" s="182">
        <v>21</v>
      </c>
      <c r="M36" s="182">
        <f t="shared" si="3"/>
        <v>0</v>
      </c>
      <c r="N36" s="180">
        <v>0</v>
      </c>
      <c r="O36" s="180">
        <f t="shared" si="4"/>
        <v>0</v>
      </c>
      <c r="P36" s="180">
        <v>0</v>
      </c>
      <c r="Q36" s="180">
        <f t="shared" si="5"/>
        <v>0</v>
      </c>
      <c r="R36" s="182" t="s">
        <v>1446</v>
      </c>
      <c r="S36" s="182" t="s">
        <v>294</v>
      </c>
      <c r="T36" s="183"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2086</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70" t="s">
        <v>288</v>
      </c>
      <c r="B38" s="171" t="s">
        <v>200</v>
      </c>
      <c r="C38" s="193" t="s">
        <v>201</v>
      </c>
      <c r="D38" s="172"/>
      <c r="E38" s="173"/>
      <c r="F38" s="174"/>
      <c r="G38" s="174">
        <f>SUMIF(AG39:AG69,"&lt;&gt;NOR",G39:G69)</f>
        <v>0</v>
      </c>
      <c r="H38" s="174"/>
      <c r="I38" s="174">
        <f>SUM(I39:I69)</f>
        <v>0</v>
      </c>
      <c r="J38" s="174"/>
      <c r="K38" s="174">
        <f>SUM(K39:K69)</f>
        <v>0</v>
      </c>
      <c r="L38" s="174"/>
      <c r="M38" s="174">
        <f>SUM(M39:M69)</f>
        <v>0</v>
      </c>
      <c r="N38" s="173"/>
      <c r="O38" s="173">
        <f>SUM(O39:O69)</f>
        <v>0.04</v>
      </c>
      <c r="P38" s="173"/>
      <c r="Q38" s="173">
        <f>SUM(Q39:Q69)</f>
        <v>0.04</v>
      </c>
      <c r="R38" s="174"/>
      <c r="S38" s="174"/>
      <c r="T38" s="175"/>
      <c r="U38" s="169"/>
      <c r="V38" s="169">
        <f>SUM(V39:V69)</f>
        <v>24.09</v>
      </c>
      <c r="W38" s="169"/>
      <c r="X38" s="169"/>
      <c r="Y38" s="169"/>
      <c r="AG38" t="s">
        <v>289</v>
      </c>
    </row>
    <row r="39" spans="1:60" ht="22.5" outlineLevel="1" x14ac:dyDescent="0.2">
      <c r="A39" s="177">
        <v>20</v>
      </c>
      <c r="B39" s="178" t="s">
        <v>2087</v>
      </c>
      <c r="C39" s="194" t="s">
        <v>2088</v>
      </c>
      <c r="D39" s="179" t="s">
        <v>331</v>
      </c>
      <c r="E39" s="180">
        <v>10</v>
      </c>
      <c r="F39" s="181"/>
      <c r="G39" s="182">
        <f>ROUND(E39*F39,2)</f>
        <v>0</v>
      </c>
      <c r="H39" s="181"/>
      <c r="I39" s="182">
        <f>ROUND(E39*H39,2)</f>
        <v>0</v>
      </c>
      <c r="J39" s="181"/>
      <c r="K39" s="182">
        <f>ROUND(E39*J39,2)</f>
        <v>0</v>
      </c>
      <c r="L39" s="182">
        <v>21</v>
      </c>
      <c r="M39" s="182">
        <f>G39*(1+L39/100)</f>
        <v>0</v>
      </c>
      <c r="N39" s="180">
        <v>2.0999999999999999E-3</v>
      </c>
      <c r="O39" s="180">
        <f>ROUND(E39*N39,2)</f>
        <v>0.02</v>
      </c>
      <c r="P39" s="180">
        <v>0</v>
      </c>
      <c r="Q39" s="180">
        <f>ROUND(E39*P39,2)</f>
        <v>0</v>
      </c>
      <c r="R39" s="182" t="s">
        <v>1446</v>
      </c>
      <c r="S39" s="182" t="s">
        <v>294</v>
      </c>
      <c r="T39" s="183" t="s">
        <v>294</v>
      </c>
      <c r="U39" s="159">
        <v>0.8</v>
      </c>
      <c r="V39" s="159">
        <f>ROUND(E39*U39,2)</f>
        <v>8</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262" t="s">
        <v>2061</v>
      </c>
      <c r="D40" s="263"/>
      <c r="E40" s="263"/>
      <c r="F40" s="263"/>
      <c r="G40" s="263"/>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299</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21</v>
      </c>
      <c r="B41" s="186" t="s">
        <v>2057</v>
      </c>
      <c r="C41" s="198" t="s">
        <v>2058</v>
      </c>
      <c r="D41" s="187" t="s">
        <v>331</v>
      </c>
      <c r="E41" s="188">
        <v>18</v>
      </c>
      <c r="F41" s="189"/>
      <c r="G41" s="190">
        <f>ROUND(E41*F41,2)</f>
        <v>0</v>
      </c>
      <c r="H41" s="189"/>
      <c r="I41" s="190">
        <f>ROUND(E41*H41,2)</f>
        <v>0</v>
      </c>
      <c r="J41" s="189"/>
      <c r="K41" s="190">
        <f>ROUND(E41*J41,2)</f>
        <v>0</v>
      </c>
      <c r="L41" s="190">
        <v>21</v>
      </c>
      <c r="M41" s="190">
        <f>G41*(1+L41/100)</f>
        <v>0</v>
      </c>
      <c r="N41" s="188">
        <v>0</v>
      </c>
      <c r="O41" s="188">
        <f>ROUND(E41*N41,2)</f>
        <v>0</v>
      </c>
      <c r="P41" s="188">
        <v>0</v>
      </c>
      <c r="Q41" s="188">
        <f>ROUND(E41*P41,2)</f>
        <v>0</v>
      </c>
      <c r="R41" s="190"/>
      <c r="S41" s="190" t="s">
        <v>878</v>
      </c>
      <c r="T41" s="191" t="s">
        <v>879</v>
      </c>
      <c r="U41" s="159">
        <v>0</v>
      </c>
      <c r="V41" s="159">
        <f>ROUND(E41*U41,2)</f>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7">
        <v>22</v>
      </c>
      <c r="B42" s="178" t="s">
        <v>2091</v>
      </c>
      <c r="C42" s="194" t="s">
        <v>2092</v>
      </c>
      <c r="D42" s="179" t="s">
        <v>331</v>
      </c>
      <c r="E42" s="180">
        <v>4</v>
      </c>
      <c r="F42" s="181"/>
      <c r="G42" s="182">
        <f>ROUND(E42*F42,2)</f>
        <v>0</v>
      </c>
      <c r="H42" s="181"/>
      <c r="I42" s="182">
        <f>ROUND(E42*H42,2)</f>
        <v>0</v>
      </c>
      <c r="J42" s="181"/>
      <c r="K42" s="182">
        <f>ROUND(E42*J42,2)</f>
        <v>0</v>
      </c>
      <c r="L42" s="182">
        <v>21</v>
      </c>
      <c r="M42" s="182">
        <f>G42*(1+L42/100)</f>
        <v>0</v>
      </c>
      <c r="N42" s="180">
        <v>4.6999999999999999E-4</v>
      </c>
      <c r="O42" s="180">
        <f>ROUND(E42*N42,2)</f>
        <v>0</v>
      </c>
      <c r="P42" s="180">
        <v>0</v>
      </c>
      <c r="Q42" s="180">
        <f>ROUND(E42*P42,2)</f>
        <v>0</v>
      </c>
      <c r="R42" s="182" t="s">
        <v>1446</v>
      </c>
      <c r="S42" s="182" t="s">
        <v>294</v>
      </c>
      <c r="T42" s="183" t="s">
        <v>294</v>
      </c>
      <c r="U42" s="159">
        <v>0.35899999999999999</v>
      </c>
      <c r="V42" s="159">
        <f>ROUND(E42*U42,2)</f>
        <v>1.44</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
      <c r="A43" s="155"/>
      <c r="B43" s="156"/>
      <c r="C43" s="262" t="s">
        <v>2061</v>
      </c>
      <c r="D43" s="263"/>
      <c r="E43" s="263"/>
      <c r="F43" s="263"/>
      <c r="G43" s="263"/>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77">
        <v>23</v>
      </c>
      <c r="B44" s="178" t="s">
        <v>2095</v>
      </c>
      <c r="C44" s="194" t="s">
        <v>2096</v>
      </c>
      <c r="D44" s="179" t="s">
        <v>331</v>
      </c>
      <c r="E44" s="180">
        <v>2</v>
      </c>
      <c r="F44" s="181"/>
      <c r="G44" s="182">
        <f>ROUND(E44*F44,2)</f>
        <v>0</v>
      </c>
      <c r="H44" s="181"/>
      <c r="I44" s="182">
        <f>ROUND(E44*H44,2)</f>
        <v>0</v>
      </c>
      <c r="J44" s="181"/>
      <c r="K44" s="182">
        <f>ROUND(E44*J44,2)</f>
        <v>0</v>
      </c>
      <c r="L44" s="182">
        <v>21</v>
      </c>
      <c r="M44" s="182">
        <f>G44*(1+L44/100)</f>
        <v>0</v>
      </c>
      <c r="N44" s="180">
        <v>1.5200000000000001E-3</v>
      </c>
      <c r="O44" s="180">
        <f>ROUND(E44*N44,2)</f>
        <v>0</v>
      </c>
      <c r="P44" s="180">
        <v>0</v>
      </c>
      <c r="Q44" s="180">
        <f>ROUND(E44*P44,2)</f>
        <v>0</v>
      </c>
      <c r="R44" s="182" t="s">
        <v>1446</v>
      </c>
      <c r="S44" s="182" t="s">
        <v>294</v>
      </c>
      <c r="T44" s="183" t="s">
        <v>294</v>
      </c>
      <c r="U44" s="159">
        <v>1.173</v>
      </c>
      <c r="V44" s="159">
        <f>ROUND(E44*U44,2)</f>
        <v>2.35</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62" t="s">
        <v>2061</v>
      </c>
      <c r="D45" s="263"/>
      <c r="E45" s="263"/>
      <c r="F45" s="263"/>
      <c r="G45" s="26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77">
        <v>24</v>
      </c>
      <c r="B46" s="178" t="s">
        <v>2099</v>
      </c>
      <c r="C46" s="194" t="s">
        <v>2100</v>
      </c>
      <c r="D46" s="179" t="s">
        <v>331</v>
      </c>
      <c r="E46" s="180">
        <v>5</v>
      </c>
      <c r="F46" s="181"/>
      <c r="G46" s="182">
        <f>ROUND(E46*F46,2)</f>
        <v>0</v>
      </c>
      <c r="H46" s="181"/>
      <c r="I46" s="182">
        <f>ROUND(E46*H46,2)</f>
        <v>0</v>
      </c>
      <c r="J46" s="181"/>
      <c r="K46" s="182">
        <f>ROUND(E46*J46,2)</f>
        <v>0</v>
      </c>
      <c r="L46" s="182">
        <v>21</v>
      </c>
      <c r="M46" s="182">
        <f>G46*(1+L46/100)</f>
        <v>0</v>
      </c>
      <c r="N46" s="180">
        <v>1.73E-3</v>
      </c>
      <c r="O46" s="180">
        <f>ROUND(E46*N46,2)</f>
        <v>0.01</v>
      </c>
      <c r="P46" s="180">
        <v>0</v>
      </c>
      <c r="Q46" s="180">
        <f>ROUND(E46*P46,2)</f>
        <v>0</v>
      </c>
      <c r="R46" s="182" t="s">
        <v>1446</v>
      </c>
      <c r="S46" s="182" t="s">
        <v>294</v>
      </c>
      <c r="T46" s="183" t="s">
        <v>294</v>
      </c>
      <c r="U46" s="159">
        <v>0.73899999999999999</v>
      </c>
      <c r="V46" s="159">
        <f>ROUND(E46*U46,2)</f>
        <v>3.7</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262" t="s">
        <v>2061</v>
      </c>
      <c r="D47" s="263"/>
      <c r="E47" s="263"/>
      <c r="F47" s="263"/>
      <c r="G47" s="263"/>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299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25</v>
      </c>
      <c r="B48" s="186" t="s">
        <v>2067</v>
      </c>
      <c r="C48" s="198" t="s">
        <v>2068</v>
      </c>
      <c r="D48" s="187" t="s">
        <v>331</v>
      </c>
      <c r="E48" s="188">
        <v>39</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1446</v>
      </c>
      <c r="S48" s="190" t="s">
        <v>294</v>
      </c>
      <c r="T48" s="191" t="s">
        <v>294</v>
      </c>
      <c r="U48" s="159">
        <v>4.8000000000000001E-2</v>
      </c>
      <c r="V48" s="159">
        <f>ROUND(E48*U48,2)</f>
        <v>1.87</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77">
        <v>26</v>
      </c>
      <c r="B49" s="178" t="s">
        <v>2104</v>
      </c>
      <c r="C49" s="194" t="s">
        <v>2105</v>
      </c>
      <c r="D49" s="179" t="s">
        <v>292</v>
      </c>
      <c r="E49" s="180">
        <v>2</v>
      </c>
      <c r="F49" s="181"/>
      <c r="G49" s="182">
        <f>ROUND(E49*F49,2)</f>
        <v>0</v>
      </c>
      <c r="H49" s="181"/>
      <c r="I49" s="182">
        <f>ROUND(E49*H49,2)</f>
        <v>0</v>
      </c>
      <c r="J49" s="181"/>
      <c r="K49" s="182">
        <f>ROUND(E49*J49,2)</f>
        <v>0</v>
      </c>
      <c r="L49" s="182">
        <v>21</v>
      </c>
      <c r="M49" s="182">
        <f>G49*(1+L49/100)</f>
        <v>0</v>
      </c>
      <c r="N49" s="180">
        <v>0</v>
      </c>
      <c r="O49" s="180">
        <f>ROUND(E49*N49,2)</f>
        <v>0</v>
      </c>
      <c r="P49" s="180">
        <v>0</v>
      </c>
      <c r="Q49" s="180">
        <f>ROUND(E49*P49,2)</f>
        <v>0</v>
      </c>
      <c r="R49" s="182" t="s">
        <v>1446</v>
      </c>
      <c r="S49" s="182" t="s">
        <v>294</v>
      </c>
      <c r="T49" s="183" t="s">
        <v>294</v>
      </c>
      <c r="U49" s="159">
        <v>0.17399999999999999</v>
      </c>
      <c r="V49" s="159">
        <f>ROUND(E49*U49,2)</f>
        <v>0.35</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262" t="s">
        <v>2103</v>
      </c>
      <c r="D50" s="263"/>
      <c r="E50" s="263"/>
      <c r="F50" s="263"/>
      <c r="G50" s="263"/>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299</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7">
        <v>27</v>
      </c>
      <c r="B51" s="178" t="s">
        <v>2106</v>
      </c>
      <c r="C51" s="194" t="s">
        <v>2107</v>
      </c>
      <c r="D51" s="179" t="s">
        <v>292</v>
      </c>
      <c r="E51" s="180">
        <v>2</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1446</v>
      </c>
      <c r="S51" s="182" t="s">
        <v>294</v>
      </c>
      <c r="T51" s="183" t="s">
        <v>294</v>
      </c>
      <c r="U51" s="159">
        <v>0.25900000000000001</v>
      </c>
      <c r="V51" s="159">
        <f>ROUND(E51*U51,2)</f>
        <v>0.52</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262" t="s">
        <v>2103</v>
      </c>
      <c r="D52" s="263"/>
      <c r="E52" s="263"/>
      <c r="F52" s="263"/>
      <c r="G52" s="263"/>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28</v>
      </c>
      <c r="B53" s="186" t="s">
        <v>2709</v>
      </c>
      <c r="C53" s="198" t="s">
        <v>2109</v>
      </c>
      <c r="D53" s="187" t="s">
        <v>2073</v>
      </c>
      <c r="E53" s="188">
        <v>1</v>
      </c>
      <c r="F53" s="189"/>
      <c r="G53" s="190">
        <f t="shared" ref="G53:G68" si="7">ROUND(E53*F53,2)</f>
        <v>0</v>
      </c>
      <c r="H53" s="189"/>
      <c r="I53" s="190">
        <f t="shared" ref="I53:I68" si="8">ROUND(E53*H53,2)</f>
        <v>0</v>
      </c>
      <c r="J53" s="189"/>
      <c r="K53" s="190">
        <f t="shared" ref="K53:K68" si="9">ROUND(E53*J53,2)</f>
        <v>0</v>
      </c>
      <c r="L53" s="190">
        <v>21</v>
      </c>
      <c r="M53" s="190">
        <f t="shared" ref="M53:M68" si="10">G53*(1+L53/100)</f>
        <v>0</v>
      </c>
      <c r="N53" s="188">
        <v>0</v>
      </c>
      <c r="O53" s="188">
        <f t="shared" ref="O53:O68" si="11">ROUND(E53*N53,2)</f>
        <v>0</v>
      </c>
      <c r="P53" s="188">
        <v>0</v>
      </c>
      <c r="Q53" s="188">
        <f t="shared" ref="Q53:Q68" si="12">ROUND(E53*P53,2)</f>
        <v>0</v>
      </c>
      <c r="R53" s="190"/>
      <c r="S53" s="190" t="s">
        <v>878</v>
      </c>
      <c r="T53" s="191" t="s">
        <v>879</v>
      </c>
      <c r="U53" s="159">
        <v>0</v>
      </c>
      <c r="V53" s="159">
        <f t="shared" ref="V53:V68" si="13">ROUND(E53*U53,2)</f>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29</v>
      </c>
      <c r="B54" s="186" t="s">
        <v>2711</v>
      </c>
      <c r="C54" s="198" t="s">
        <v>2111</v>
      </c>
      <c r="D54" s="187" t="s">
        <v>2073</v>
      </c>
      <c r="E54" s="188">
        <v>1</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85">
        <v>30</v>
      </c>
      <c r="B55" s="186" t="s">
        <v>2713</v>
      </c>
      <c r="C55" s="198" t="s">
        <v>2113</v>
      </c>
      <c r="D55" s="187" t="s">
        <v>2073</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31</v>
      </c>
      <c r="B56" s="186" t="s">
        <v>2116</v>
      </c>
      <c r="C56" s="198" t="s">
        <v>2117</v>
      </c>
      <c r="D56" s="187" t="s">
        <v>292</v>
      </c>
      <c r="E56" s="188">
        <v>1</v>
      </c>
      <c r="F56" s="189"/>
      <c r="G56" s="190">
        <f t="shared" si="7"/>
        <v>0</v>
      </c>
      <c r="H56" s="189"/>
      <c r="I56" s="190">
        <f t="shared" si="8"/>
        <v>0</v>
      </c>
      <c r="J56" s="189"/>
      <c r="K56" s="190">
        <f t="shared" si="9"/>
        <v>0</v>
      </c>
      <c r="L56" s="190">
        <v>21</v>
      </c>
      <c r="M56" s="190">
        <f t="shared" si="10"/>
        <v>0</v>
      </c>
      <c r="N56" s="188">
        <v>1.3999999999999999E-4</v>
      </c>
      <c r="O56" s="188">
        <f t="shared" si="11"/>
        <v>0</v>
      </c>
      <c r="P56" s="188">
        <v>0</v>
      </c>
      <c r="Q56" s="188">
        <f t="shared" si="12"/>
        <v>0</v>
      </c>
      <c r="R56" s="190" t="s">
        <v>1446</v>
      </c>
      <c r="S56" s="190" t="s">
        <v>294</v>
      </c>
      <c r="T56" s="191" t="s">
        <v>294</v>
      </c>
      <c r="U56" s="159">
        <v>0.246</v>
      </c>
      <c r="V56" s="159">
        <f t="shared" si="13"/>
        <v>0.25</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2.5" outlineLevel="1" x14ac:dyDescent="0.2">
      <c r="A57" s="185">
        <v>32</v>
      </c>
      <c r="B57" s="186" t="s">
        <v>2716</v>
      </c>
      <c r="C57" s="198" t="s">
        <v>2119</v>
      </c>
      <c r="D57" s="187" t="s">
        <v>2073</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33</v>
      </c>
      <c r="B58" s="186" t="s">
        <v>2120</v>
      </c>
      <c r="C58" s="198" t="s">
        <v>2121</v>
      </c>
      <c r="D58" s="187" t="s">
        <v>2073</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1" x14ac:dyDescent="0.2">
      <c r="A59" s="185">
        <v>34</v>
      </c>
      <c r="B59" s="186" t="s">
        <v>2569</v>
      </c>
      <c r="C59" s="198" t="s">
        <v>3625</v>
      </c>
      <c r="D59" s="187" t="s">
        <v>2073</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35</v>
      </c>
      <c r="B60" s="186" t="s">
        <v>2571</v>
      </c>
      <c r="C60" s="198" t="s">
        <v>3626</v>
      </c>
      <c r="D60" s="187" t="s">
        <v>2073</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2.5" outlineLevel="1" x14ac:dyDescent="0.2">
      <c r="A61" s="185">
        <v>36</v>
      </c>
      <c r="B61" s="186" t="s">
        <v>2573</v>
      </c>
      <c r="C61" s="198" t="s">
        <v>3627</v>
      </c>
      <c r="D61" s="187" t="s">
        <v>2073</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2.5" outlineLevel="1" x14ac:dyDescent="0.2">
      <c r="A62" s="185">
        <v>37</v>
      </c>
      <c r="B62" s="186" t="s">
        <v>2575</v>
      </c>
      <c r="C62" s="198" t="s">
        <v>3628</v>
      </c>
      <c r="D62" s="187" t="s">
        <v>2073</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38</v>
      </c>
      <c r="B63" s="186" t="s">
        <v>2577</v>
      </c>
      <c r="C63" s="198" t="s">
        <v>3629</v>
      </c>
      <c r="D63" s="187" t="s">
        <v>2073</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39</v>
      </c>
      <c r="B64" s="186" t="s">
        <v>3098</v>
      </c>
      <c r="C64" s="198" t="s">
        <v>3099</v>
      </c>
      <c r="D64" s="187" t="s">
        <v>292</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t="s">
        <v>2044</v>
      </c>
      <c r="S64" s="190" t="s">
        <v>294</v>
      </c>
      <c r="T64" s="191" t="s">
        <v>294</v>
      </c>
      <c r="U64" s="159">
        <v>1.3</v>
      </c>
      <c r="V64" s="159">
        <f t="shared" si="13"/>
        <v>1.3</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40</v>
      </c>
      <c r="B65" s="186" t="s">
        <v>3630</v>
      </c>
      <c r="C65" s="198" t="s">
        <v>3631</v>
      </c>
      <c r="D65" s="187" t="s">
        <v>292</v>
      </c>
      <c r="E65" s="188">
        <v>1</v>
      </c>
      <c r="F65" s="189"/>
      <c r="G65" s="190">
        <f t="shared" si="7"/>
        <v>0</v>
      </c>
      <c r="H65" s="189"/>
      <c r="I65" s="190">
        <f t="shared" si="8"/>
        <v>0</v>
      </c>
      <c r="J65" s="189"/>
      <c r="K65" s="190">
        <f t="shared" si="9"/>
        <v>0</v>
      </c>
      <c r="L65" s="190">
        <v>21</v>
      </c>
      <c r="M65" s="190">
        <f t="shared" si="10"/>
        <v>0</v>
      </c>
      <c r="N65" s="188">
        <v>7.0200000000000002E-3</v>
      </c>
      <c r="O65" s="188">
        <f t="shared" si="11"/>
        <v>0.01</v>
      </c>
      <c r="P65" s="188">
        <v>0</v>
      </c>
      <c r="Q65" s="188">
        <f t="shared" si="12"/>
        <v>0</v>
      </c>
      <c r="R65" s="190" t="s">
        <v>2044</v>
      </c>
      <c r="S65" s="190" t="s">
        <v>294</v>
      </c>
      <c r="T65" s="191" t="s">
        <v>294</v>
      </c>
      <c r="U65" s="159">
        <v>1.0940000000000001</v>
      </c>
      <c r="V65" s="159">
        <f t="shared" si="13"/>
        <v>1.0900000000000001</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41</v>
      </c>
      <c r="B66" s="186" t="s">
        <v>3632</v>
      </c>
      <c r="C66" s="198" t="s">
        <v>3633</v>
      </c>
      <c r="D66" s="187" t="s">
        <v>331</v>
      </c>
      <c r="E66" s="188">
        <v>0.7</v>
      </c>
      <c r="F66" s="189"/>
      <c r="G66" s="190">
        <f t="shared" si="7"/>
        <v>0</v>
      </c>
      <c r="H66" s="189"/>
      <c r="I66" s="190">
        <f t="shared" si="8"/>
        <v>0</v>
      </c>
      <c r="J66" s="189"/>
      <c r="K66" s="190">
        <f t="shared" si="9"/>
        <v>0</v>
      </c>
      <c r="L66" s="190">
        <v>21</v>
      </c>
      <c r="M66" s="190">
        <f t="shared" si="10"/>
        <v>0</v>
      </c>
      <c r="N66" s="188">
        <v>2.2799999999999999E-3</v>
      </c>
      <c r="O66" s="188">
        <f t="shared" si="11"/>
        <v>0</v>
      </c>
      <c r="P66" s="188">
        <v>5.024E-2</v>
      </c>
      <c r="Q66" s="188">
        <f t="shared" si="12"/>
        <v>0.04</v>
      </c>
      <c r="R66" s="190" t="s">
        <v>1040</v>
      </c>
      <c r="S66" s="190" t="s">
        <v>294</v>
      </c>
      <c r="T66" s="191" t="s">
        <v>294</v>
      </c>
      <c r="U66" s="159">
        <v>4.5999999999999996</v>
      </c>
      <c r="V66" s="159">
        <f t="shared" si="13"/>
        <v>3.22</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42</v>
      </c>
      <c r="B67" s="186" t="s">
        <v>2081</v>
      </c>
      <c r="C67" s="198" t="s">
        <v>2082</v>
      </c>
      <c r="D67" s="187" t="s">
        <v>2083</v>
      </c>
      <c r="E67" s="188">
        <v>5</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43</v>
      </c>
      <c r="B68" s="178" t="s">
        <v>3117</v>
      </c>
      <c r="C68" s="194" t="s">
        <v>3118</v>
      </c>
      <c r="D68" s="179" t="s">
        <v>0</v>
      </c>
      <c r="E68" s="180">
        <v>2.2999999999999998</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1446</v>
      </c>
      <c r="S68" s="182" t="s">
        <v>294</v>
      </c>
      <c r="T68" s="183" t="s">
        <v>879</v>
      </c>
      <c r="U68" s="159">
        <v>0</v>
      </c>
      <c r="V68" s="159">
        <f t="shared" si="13"/>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2086</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70" t="s">
        <v>288</v>
      </c>
      <c r="B70" s="171" t="s">
        <v>202</v>
      </c>
      <c r="C70" s="193" t="s">
        <v>203</v>
      </c>
      <c r="D70" s="172"/>
      <c r="E70" s="173"/>
      <c r="F70" s="174"/>
      <c r="G70" s="174">
        <f>SUMIF(AG71:AG95,"&lt;&gt;NOR",G71:G95)</f>
        <v>0</v>
      </c>
      <c r="H70" s="174"/>
      <c r="I70" s="174">
        <f>SUM(I71:I95)</f>
        <v>0</v>
      </c>
      <c r="J70" s="174"/>
      <c r="K70" s="174">
        <f>SUM(K71:K95)</f>
        <v>0</v>
      </c>
      <c r="L70" s="174"/>
      <c r="M70" s="174">
        <f>SUM(M71:M95)</f>
        <v>0</v>
      </c>
      <c r="N70" s="173"/>
      <c r="O70" s="173">
        <f>SUM(O71:O95)</f>
        <v>0</v>
      </c>
      <c r="P70" s="173"/>
      <c r="Q70" s="173">
        <f>SUM(Q71:Q95)</f>
        <v>0</v>
      </c>
      <c r="R70" s="174"/>
      <c r="S70" s="174"/>
      <c r="T70" s="175"/>
      <c r="U70" s="169"/>
      <c r="V70" s="169">
        <f>SUM(V71:V95)</f>
        <v>9.4299999999999979</v>
      </c>
      <c r="W70" s="169"/>
      <c r="X70" s="169"/>
      <c r="Y70" s="169"/>
      <c r="AG70" t="s">
        <v>289</v>
      </c>
    </row>
    <row r="71" spans="1:60" ht="22.5" outlineLevel="1" x14ac:dyDescent="0.2">
      <c r="A71" s="185">
        <v>44</v>
      </c>
      <c r="B71" s="186" t="s">
        <v>2110</v>
      </c>
      <c r="C71" s="198" t="s">
        <v>2129</v>
      </c>
      <c r="D71" s="187" t="s">
        <v>331</v>
      </c>
      <c r="E71" s="188">
        <v>17</v>
      </c>
      <c r="F71" s="189"/>
      <c r="G71" s="190">
        <f t="shared" ref="G71:G94" si="14">ROUND(E71*F71,2)</f>
        <v>0</v>
      </c>
      <c r="H71" s="189"/>
      <c r="I71" s="190">
        <f t="shared" ref="I71:I94" si="15">ROUND(E71*H71,2)</f>
        <v>0</v>
      </c>
      <c r="J71" s="189"/>
      <c r="K71" s="190">
        <f t="shared" ref="K71:K94" si="16">ROUND(E71*J71,2)</f>
        <v>0</v>
      </c>
      <c r="L71" s="190">
        <v>21</v>
      </c>
      <c r="M71" s="190">
        <f t="shared" ref="M71:M94" si="17">G71*(1+L71/100)</f>
        <v>0</v>
      </c>
      <c r="N71" s="188">
        <v>0</v>
      </c>
      <c r="O71" s="188">
        <f t="shared" ref="O71:O94" si="18">ROUND(E71*N71,2)</f>
        <v>0</v>
      </c>
      <c r="P71" s="188">
        <v>0</v>
      </c>
      <c r="Q71" s="188">
        <f t="shared" ref="Q71:Q94" si="19">ROUND(E71*P71,2)</f>
        <v>0</v>
      </c>
      <c r="R71" s="190"/>
      <c r="S71" s="190" t="s">
        <v>878</v>
      </c>
      <c r="T71" s="191" t="s">
        <v>879</v>
      </c>
      <c r="U71" s="159">
        <v>0</v>
      </c>
      <c r="V71" s="159">
        <f t="shared" ref="V71:V94" si="20">ROUND(E71*U71,2)</f>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2.5" outlineLevel="1" x14ac:dyDescent="0.2">
      <c r="A72" s="185">
        <v>45</v>
      </c>
      <c r="B72" s="186" t="s">
        <v>2112</v>
      </c>
      <c r="C72" s="198" t="s">
        <v>2131</v>
      </c>
      <c r="D72" s="187" t="s">
        <v>331</v>
      </c>
      <c r="E72" s="188">
        <v>14</v>
      </c>
      <c r="F72" s="189"/>
      <c r="G72" s="190">
        <f t="shared" si="14"/>
        <v>0</v>
      </c>
      <c r="H72" s="189"/>
      <c r="I72" s="190">
        <f t="shared" si="15"/>
        <v>0</v>
      </c>
      <c r="J72" s="189"/>
      <c r="K72" s="190">
        <f t="shared" si="16"/>
        <v>0</v>
      </c>
      <c r="L72" s="190">
        <v>21</v>
      </c>
      <c r="M72" s="190">
        <f t="shared" si="17"/>
        <v>0</v>
      </c>
      <c r="N72" s="188">
        <v>0</v>
      </c>
      <c r="O72" s="188">
        <f t="shared" si="18"/>
        <v>0</v>
      </c>
      <c r="P72" s="188">
        <v>0</v>
      </c>
      <c r="Q72" s="188">
        <f t="shared" si="19"/>
        <v>0</v>
      </c>
      <c r="R72" s="190"/>
      <c r="S72" s="190" t="s">
        <v>878</v>
      </c>
      <c r="T72" s="191" t="s">
        <v>879</v>
      </c>
      <c r="U72" s="159">
        <v>0</v>
      </c>
      <c r="V72" s="159">
        <f t="shared" si="20"/>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2.5" outlineLevel="1" x14ac:dyDescent="0.2">
      <c r="A73" s="185">
        <v>46</v>
      </c>
      <c r="B73" s="186" t="s">
        <v>2114</v>
      </c>
      <c r="C73" s="198" t="s">
        <v>2133</v>
      </c>
      <c r="D73" s="187" t="s">
        <v>331</v>
      </c>
      <c r="E73" s="188">
        <v>1</v>
      </c>
      <c r="F73" s="189"/>
      <c r="G73" s="190">
        <f t="shared" si="14"/>
        <v>0</v>
      </c>
      <c r="H73" s="189"/>
      <c r="I73" s="190">
        <f t="shared" si="15"/>
        <v>0</v>
      </c>
      <c r="J73" s="189"/>
      <c r="K73" s="190">
        <f t="shared" si="16"/>
        <v>0</v>
      </c>
      <c r="L73" s="190">
        <v>21</v>
      </c>
      <c r="M73" s="190">
        <f t="shared" si="17"/>
        <v>0</v>
      </c>
      <c r="N73" s="188">
        <v>0</v>
      </c>
      <c r="O73" s="188">
        <f t="shared" si="18"/>
        <v>0</v>
      </c>
      <c r="P73" s="188">
        <v>0</v>
      </c>
      <c r="Q73" s="188">
        <f t="shared" si="19"/>
        <v>0</v>
      </c>
      <c r="R73" s="190"/>
      <c r="S73" s="190" t="s">
        <v>878</v>
      </c>
      <c r="T73" s="191" t="s">
        <v>879</v>
      </c>
      <c r="U73" s="159">
        <v>0</v>
      </c>
      <c r="V73" s="159">
        <f t="shared" si="20"/>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85">
        <v>47</v>
      </c>
      <c r="B74" s="186" t="s">
        <v>2136</v>
      </c>
      <c r="C74" s="198" t="s">
        <v>2137</v>
      </c>
      <c r="D74" s="187" t="s">
        <v>331</v>
      </c>
      <c r="E74" s="188">
        <v>3</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2.5" outlineLevel="1" x14ac:dyDescent="0.2">
      <c r="A75" s="185">
        <v>48</v>
      </c>
      <c r="B75" s="186" t="s">
        <v>2138</v>
      </c>
      <c r="C75" s="198" t="s">
        <v>2139</v>
      </c>
      <c r="D75" s="187" t="s">
        <v>331</v>
      </c>
      <c r="E75" s="188">
        <v>4</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49</v>
      </c>
      <c r="B76" s="186" t="s">
        <v>2142</v>
      </c>
      <c r="C76" s="198" t="s">
        <v>2143</v>
      </c>
      <c r="D76" s="187" t="s">
        <v>331</v>
      </c>
      <c r="E76" s="188">
        <v>39</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t="s">
        <v>1446</v>
      </c>
      <c r="S76" s="190" t="s">
        <v>294</v>
      </c>
      <c r="T76" s="191" t="s">
        <v>294</v>
      </c>
      <c r="U76" s="159">
        <v>2.9000000000000001E-2</v>
      </c>
      <c r="V76" s="159">
        <f t="shared" si="20"/>
        <v>1.1299999999999999</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50</v>
      </c>
      <c r="B77" s="186" t="s">
        <v>2144</v>
      </c>
      <c r="C77" s="198" t="s">
        <v>2145</v>
      </c>
      <c r="D77" s="187" t="s">
        <v>331</v>
      </c>
      <c r="E77" s="188">
        <v>39</v>
      </c>
      <c r="F77" s="189"/>
      <c r="G77" s="190">
        <f t="shared" si="14"/>
        <v>0</v>
      </c>
      <c r="H77" s="189"/>
      <c r="I77" s="190">
        <f t="shared" si="15"/>
        <v>0</v>
      </c>
      <c r="J77" s="189"/>
      <c r="K77" s="190">
        <f t="shared" si="16"/>
        <v>0</v>
      </c>
      <c r="L77" s="190">
        <v>21</v>
      </c>
      <c r="M77" s="190">
        <f t="shared" si="17"/>
        <v>0</v>
      </c>
      <c r="N77" s="188">
        <v>1.0000000000000001E-5</v>
      </c>
      <c r="O77" s="188">
        <f t="shared" si="18"/>
        <v>0</v>
      </c>
      <c r="P77" s="188">
        <v>0</v>
      </c>
      <c r="Q77" s="188">
        <f t="shared" si="19"/>
        <v>0</v>
      </c>
      <c r="R77" s="190" t="s">
        <v>1446</v>
      </c>
      <c r="S77" s="190" t="s">
        <v>294</v>
      </c>
      <c r="T77" s="191" t="s">
        <v>294</v>
      </c>
      <c r="U77" s="159">
        <v>6.2E-2</v>
      </c>
      <c r="V77" s="159">
        <f t="shared" si="20"/>
        <v>2.42</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51</v>
      </c>
      <c r="B78" s="186" t="s">
        <v>2150</v>
      </c>
      <c r="C78" s="198" t="s">
        <v>2151</v>
      </c>
      <c r="D78" s="187" t="s">
        <v>292</v>
      </c>
      <c r="E78" s="188">
        <v>7</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t="s">
        <v>1446</v>
      </c>
      <c r="S78" s="190" t="s">
        <v>294</v>
      </c>
      <c r="T78" s="191" t="s">
        <v>294</v>
      </c>
      <c r="U78" s="159">
        <v>0.42499999999999999</v>
      </c>
      <c r="V78" s="159">
        <f t="shared" si="20"/>
        <v>2.98</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52</v>
      </c>
      <c r="B79" s="186" t="s">
        <v>2154</v>
      </c>
      <c r="C79" s="198" t="s">
        <v>2155</v>
      </c>
      <c r="D79" s="187" t="s">
        <v>292</v>
      </c>
      <c r="E79" s="188">
        <v>7</v>
      </c>
      <c r="F79" s="189"/>
      <c r="G79" s="190">
        <f t="shared" si="14"/>
        <v>0</v>
      </c>
      <c r="H79" s="189"/>
      <c r="I79" s="190">
        <f t="shared" si="15"/>
        <v>0</v>
      </c>
      <c r="J79" s="189"/>
      <c r="K79" s="190">
        <f t="shared" si="16"/>
        <v>0</v>
      </c>
      <c r="L79" s="190">
        <v>21</v>
      </c>
      <c r="M79" s="190">
        <f t="shared" si="17"/>
        <v>0</v>
      </c>
      <c r="N79" s="188">
        <v>1.8000000000000001E-4</v>
      </c>
      <c r="O79" s="188">
        <f t="shared" si="18"/>
        <v>0</v>
      </c>
      <c r="P79" s="188">
        <v>0</v>
      </c>
      <c r="Q79" s="188">
        <f t="shared" si="19"/>
        <v>0</v>
      </c>
      <c r="R79" s="190" t="s">
        <v>1446</v>
      </c>
      <c r="S79" s="190" t="s">
        <v>294</v>
      </c>
      <c r="T79" s="191" t="s">
        <v>294</v>
      </c>
      <c r="U79" s="159">
        <v>0.254</v>
      </c>
      <c r="V79" s="159">
        <f t="shared" si="20"/>
        <v>1.78</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2.5" outlineLevel="1" x14ac:dyDescent="0.2">
      <c r="A80" s="185">
        <v>53</v>
      </c>
      <c r="B80" s="186" t="s">
        <v>2732</v>
      </c>
      <c r="C80" s="198" t="s">
        <v>2160</v>
      </c>
      <c r="D80" s="187" t="s">
        <v>2073</v>
      </c>
      <c r="E80" s="188">
        <v>1</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2.5" outlineLevel="1" x14ac:dyDescent="0.2">
      <c r="A81" s="185">
        <v>54</v>
      </c>
      <c r="B81" s="186" t="s">
        <v>2734</v>
      </c>
      <c r="C81" s="198" t="s">
        <v>2162</v>
      </c>
      <c r="D81" s="187" t="s">
        <v>2073</v>
      </c>
      <c r="E81" s="188">
        <v>1</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55</v>
      </c>
      <c r="B82" s="186" t="s">
        <v>2165</v>
      </c>
      <c r="C82" s="198" t="s">
        <v>2166</v>
      </c>
      <c r="D82" s="187" t="s">
        <v>292</v>
      </c>
      <c r="E82" s="188">
        <v>2</v>
      </c>
      <c r="F82" s="189"/>
      <c r="G82" s="190">
        <f t="shared" si="14"/>
        <v>0</v>
      </c>
      <c r="H82" s="189"/>
      <c r="I82" s="190">
        <f t="shared" si="15"/>
        <v>0</v>
      </c>
      <c r="J82" s="189"/>
      <c r="K82" s="190">
        <f t="shared" si="16"/>
        <v>0</v>
      </c>
      <c r="L82" s="190">
        <v>21</v>
      </c>
      <c r="M82" s="190">
        <f t="shared" si="17"/>
        <v>0</v>
      </c>
      <c r="N82" s="188">
        <v>4.0000000000000003E-5</v>
      </c>
      <c r="O82" s="188">
        <f t="shared" si="18"/>
        <v>0</v>
      </c>
      <c r="P82" s="188">
        <v>0</v>
      </c>
      <c r="Q82" s="188">
        <f t="shared" si="19"/>
        <v>0</v>
      </c>
      <c r="R82" s="190" t="s">
        <v>1446</v>
      </c>
      <c r="S82" s="190" t="s">
        <v>294</v>
      </c>
      <c r="T82" s="191" t="s">
        <v>294</v>
      </c>
      <c r="U82" s="159">
        <v>0.14499999999999999</v>
      </c>
      <c r="V82" s="159">
        <f t="shared" si="20"/>
        <v>0.28999999999999998</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22.5" outlineLevel="1" x14ac:dyDescent="0.2">
      <c r="A83" s="185">
        <v>56</v>
      </c>
      <c r="B83" s="186" t="s">
        <v>2126</v>
      </c>
      <c r="C83" s="198" t="s">
        <v>3634</v>
      </c>
      <c r="D83" s="187" t="s">
        <v>2073</v>
      </c>
      <c r="E83" s="188">
        <v>1</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ht="22.5" outlineLevel="1" x14ac:dyDescent="0.2">
      <c r="A84" s="185">
        <v>57</v>
      </c>
      <c r="B84" s="186" t="s">
        <v>2128</v>
      </c>
      <c r="C84" s="198" t="s">
        <v>3635</v>
      </c>
      <c r="D84" s="187" t="s">
        <v>2073</v>
      </c>
      <c r="E84" s="188">
        <v>1</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2.5" outlineLevel="1" x14ac:dyDescent="0.2">
      <c r="A85" s="185">
        <v>58</v>
      </c>
      <c r="B85" s="186" t="s">
        <v>2130</v>
      </c>
      <c r="C85" s="198" t="s">
        <v>3636</v>
      </c>
      <c r="D85" s="187" t="s">
        <v>2073</v>
      </c>
      <c r="E85" s="188">
        <v>1</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22.5" outlineLevel="1" x14ac:dyDescent="0.2">
      <c r="A86" s="185">
        <v>59</v>
      </c>
      <c r="B86" s="186" t="s">
        <v>2132</v>
      </c>
      <c r="C86" s="198" t="s">
        <v>3637</v>
      </c>
      <c r="D86" s="187" t="s">
        <v>2073</v>
      </c>
      <c r="E86" s="188">
        <v>1</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60</v>
      </c>
      <c r="B87" s="186" t="s">
        <v>2187</v>
      </c>
      <c r="C87" s="198" t="s">
        <v>2188</v>
      </c>
      <c r="D87" s="187" t="s">
        <v>292</v>
      </c>
      <c r="E87" s="188">
        <v>1</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t="s">
        <v>1446</v>
      </c>
      <c r="S87" s="190" t="s">
        <v>294</v>
      </c>
      <c r="T87" s="191" t="s">
        <v>294</v>
      </c>
      <c r="U87" s="159">
        <v>0.16500000000000001</v>
      </c>
      <c r="V87" s="159">
        <f t="shared" si="20"/>
        <v>0.17</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61</v>
      </c>
      <c r="B88" s="186" t="s">
        <v>2189</v>
      </c>
      <c r="C88" s="198" t="s">
        <v>2190</v>
      </c>
      <c r="D88" s="187" t="s">
        <v>292</v>
      </c>
      <c r="E88" s="188">
        <v>1</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t="s">
        <v>1446</v>
      </c>
      <c r="S88" s="190" t="s">
        <v>294</v>
      </c>
      <c r="T88" s="191" t="s">
        <v>294</v>
      </c>
      <c r="U88" s="159">
        <v>0.20699999999999999</v>
      </c>
      <c r="V88" s="159">
        <f t="shared" si="20"/>
        <v>0.21</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62</v>
      </c>
      <c r="B89" s="186" t="s">
        <v>2191</v>
      </c>
      <c r="C89" s="198" t="s">
        <v>2192</v>
      </c>
      <c r="D89" s="187" t="s">
        <v>292</v>
      </c>
      <c r="E89" s="188">
        <v>2</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t="s">
        <v>1446</v>
      </c>
      <c r="S89" s="190" t="s">
        <v>294</v>
      </c>
      <c r="T89" s="191" t="s">
        <v>294</v>
      </c>
      <c r="U89" s="159">
        <v>0.22700000000000001</v>
      </c>
      <c r="V89" s="159">
        <f t="shared" si="20"/>
        <v>0.45</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63</v>
      </c>
      <c r="B90" s="186" t="s">
        <v>2744</v>
      </c>
      <c r="C90" s="198" t="s">
        <v>2213</v>
      </c>
      <c r="D90" s="187" t="s">
        <v>2073</v>
      </c>
      <c r="E90" s="188">
        <v>1</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64</v>
      </c>
      <c r="B91" s="186" t="s">
        <v>2079</v>
      </c>
      <c r="C91" s="198" t="s">
        <v>2080</v>
      </c>
      <c r="D91" s="187" t="s">
        <v>2073</v>
      </c>
      <c r="E91" s="188">
        <v>1</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65</v>
      </c>
      <c r="B92" s="186" t="s">
        <v>2081</v>
      </c>
      <c r="C92" s="198" t="s">
        <v>2082</v>
      </c>
      <c r="D92" s="187" t="s">
        <v>2083</v>
      </c>
      <c r="E92" s="188">
        <v>5</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85">
        <v>66</v>
      </c>
      <c r="B93" s="186" t="s">
        <v>2625</v>
      </c>
      <c r="C93" s="198" t="s">
        <v>2216</v>
      </c>
      <c r="D93" s="187" t="s">
        <v>2217</v>
      </c>
      <c r="E93" s="188">
        <v>1</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77">
        <v>67</v>
      </c>
      <c r="B94" s="178" t="s">
        <v>3638</v>
      </c>
      <c r="C94" s="194" t="s">
        <v>3639</v>
      </c>
      <c r="D94" s="179" t="s">
        <v>0</v>
      </c>
      <c r="E94" s="180">
        <v>1.6</v>
      </c>
      <c r="F94" s="181"/>
      <c r="G94" s="182">
        <f t="shared" si="14"/>
        <v>0</v>
      </c>
      <c r="H94" s="181"/>
      <c r="I94" s="182">
        <f t="shared" si="15"/>
        <v>0</v>
      </c>
      <c r="J94" s="181"/>
      <c r="K94" s="182">
        <f t="shared" si="16"/>
        <v>0</v>
      </c>
      <c r="L94" s="182">
        <v>21</v>
      </c>
      <c r="M94" s="182">
        <f t="shared" si="17"/>
        <v>0</v>
      </c>
      <c r="N94" s="180">
        <v>0</v>
      </c>
      <c r="O94" s="180">
        <f t="shared" si="18"/>
        <v>0</v>
      </c>
      <c r="P94" s="180">
        <v>0</v>
      </c>
      <c r="Q94" s="180">
        <f t="shared" si="19"/>
        <v>0</v>
      </c>
      <c r="R94" s="182" t="s">
        <v>1446</v>
      </c>
      <c r="S94" s="182" t="s">
        <v>294</v>
      </c>
      <c r="T94" s="183" t="s">
        <v>879</v>
      </c>
      <c r="U94" s="159">
        <v>0</v>
      </c>
      <c r="V94" s="159">
        <f t="shared" si="20"/>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262" t="s">
        <v>1458</v>
      </c>
      <c r="D95" s="263"/>
      <c r="E95" s="263"/>
      <c r="F95" s="263"/>
      <c r="G95" s="263"/>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299</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x14ac:dyDescent="0.2">
      <c r="A96" s="170" t="s">
        <v>288</v>
      </c>
      <c r="B96" s="171" t="s">
        <v>208</v>
      </c>
      <c r="C96" s="193" t="s">
        <v>209</v>
      </c>
      <c r="D96" s="172"/>
      <c r="E96" s="173"/>
      <c r="F96" s="174"/>
      <c r="G96" s="174">
        <f>SUMIF(AG97:AG145,"&lt;&gt;NOR",G97:G145)</f>
        <v>0</v>
      </c>
      <c r="H96" s="174"/>
      <c r="I96" s="174">
        <f>SUM(I97:I145)</f>
        <v>0</v>
      </c>
      <c r="J96" s="174"/>
      <c r="K96" s="174">
        <f>SUM(K97:K145)</f>
        <v>0</v>
      </c>
      <c r="L96" s="174"/>
      <c r="M96" s="174">
        <f>SUM(M97:M145)</f>
        <v>0</v>
      </c>
      <c r="N96" s="173"/>
      <c r="O96" s="173">
        <f>SUM(O97:O145)</f>
        <v>0</v>
      </c>
      <c r="P96" s="173"/>
      <c r="Q96" s="173">
        <f>SUM(Q97:Q145)</f>
        <v>0</v>
      </c>
      <c r="R96" s="174"/>
      <c r="S96" s="174"/>
      <c r="T96" s="175"/>
      <c r="U96" s="169"/>
      <c r="V96" s="169">
        <f>SUM(V97:V145)</f>
        <v>11.06</v>
      </c>
      <c r="W96" s="169"/>
      <c r="X96" s="169"/>
      <c r="Y96" s="169"/>
      <c r="AG96" t="s">
        <v>289</v>
      </c>
    </row>
    <row r="97" spans="1:60" outlineLevel="1" x14ac:dyDescent="0.2">
      <c r="A97" s="185">
        <v>68</v>
      </c>
      <c r="B97" s="186" t="s">
        <v>2629</v>
      </c>
      <c r="C97" s="198" t="s">
        <v>2242</v>
      </c>
      <c r="D97" s="187"/>
      <c r="E97" s="188">
        <v>0</v>
      </c>
      <c r="F97" s="189"/>
      <c r="G97" s="190">
        <f t="shared" ref="G97:G144" si="21">ROUND(E97*F97,2)</f>
        <v>0</v>
      </c>
      <c r="H97" s="189"/>
      <c r="I97" s="190">
        <f t="shared" ref="I97:I144" si="22">ROUND(E97*H97,2)</f>
        <v>0</v>
      </c>
      <c r="J97" s="189"/>
      <c r="K97" s="190">
        <f t="shared" ref="K97:K144" si="23">ROUND(E97*J97,2)</f>
        <v>0</v>
      </c>
      <c r="L97" s="190">
        <v>21</v>
      </c>
      <c r="M97" s="190">
        <f t="shared" ref="M97:M144" si="24">G97*(1+L97/100)</f>
        <v>0</v>
      </c>
      <c r="N97" s="188">
        <v>0</v>
      </c>
      <c r="O97" s="188">
        <f t="shared" ref="O97:O144" si="25">ROUND(E97*N97,2)</f>
        <v>0</v>
      </c>
      <c r="P97" s="188">
        <v>0</v>
      </c>
      <c r="Q97" s="188">
        <f t="shared" ref="Q97:Q144" si="26">ROUND(E97*P97,2)</f>
        <v>0</v>
      </c>
      <c r="R97" s="190"/>
      <c r="S97" s="190" t="s">
        <v>878</v>
      </c>
      <c r="T97" s="191" t="s">
        <v>879</v>
      </c>
      <c r="U97" s="159">
        <v>0</v>
      </c>
      <c r="V97" s="159">
        <f t="shared" ref="V97:V144" si="27">ROUND(E97*U97,2)</f>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69</v>
      </c>
      <c r="B98" s="186" t="s">
        <v>2631</v>
      </c>
      <c r="C98" s="198" t="s">
        <v>2244</v>
      </c>
      <c r="D98" s="187" t="s">
        <v>2073</v>
      </c>
      <c r="E98" s="188">
        <v>1</v>
      </c>
      <c r="F98" s="189"/>
      <c r="G98" s="190">
        <f t="shared" si="21"/>
        <v>0</v>
      </c>
      <c r="H98" s="189"/>
      <c r="I98" s="190">
        <f t="shared" si="22"/>
        <v>0</v>
      </c>
      <c r="J98" s="189"/>
      <c r="K98" s="190">
        <f t="shared" si="23"/>
        <v>0</v>
      </c>
      <c r="L98" s="190">
        <v>21</v>
      </c>
      <c r="M98" s="190">
        <f t="shared" si="24"/>
        <v>0</v>
      </c>
      <c r="N98" s="188">
        <v>0</v>
      </c>
      <c r="O98" s="188">
        <f t="shared" si="25"/>
        <v>0</v>
      </c>
      <c r="P98" s="188">
        <v>0</v>
      </c>
      <c r="Q98" s="188">
        <f t="shared" si="26"/>
        <v>0</v>
      </c>
      <c r="R98" s="190"/>
      <c r="S98" s="190" t="s">
        <v>878</v>
      </c>
      <c r="T98" s="191" t="s">
        <v>879</v>
      </c>
      <c r="U98" s="159">
        <v>0</v>
      </c>
      <c r="V98" s="159">
        <f t="shared" si="27"/>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85">
        <v>70</v>
      </c>
      <c r="B99" s="186" t="s">
        <v>2633</v>
      </c>
      <c r="C99" s="198" t="s">
        <v>2246</v>
      </c>
      <c r="D99" s="187" t="s">
        <v>2073</v>
      </c>
      <c r="E99" s="188">
        <v>1</v>
      </c>
      <c r="F99" s="189"/>
      <c r="G99" s="190">
        <f t="shared" si="21"/>
        <v>0</v>
      </c>
      <c r="H99" s="189"/>
      <c r="I99" s="190">
        <f t="shared" si="22"/>
        <v>0</v>
      </c>
      <c r="J99" s="189"/>
      <c r="K99" s="190">
        <f t="shared" si="23"/>
        <v>0</v>
      </c>
      <c r="L99" s="190">
        <v>21</v>
      </c>
      <c r="M99" s="190">
        <f t="shared" si="24"/>
        <v>0</v>
      </c>
      <c r="N99" s="188">
        <v>0</v>
      </c>
      <c r="O99" s="188">
        <f t="shared" si="25"/>
        <v>0</v>
      </c>
      <c r="P99" s="188">
        <v>0</v>
      </c>
      <c r="Q99" s="188">
        <f t="shared" si="26"/>
        <v>0</v>
      </c>
      <c r="R99" s="190"/>
      <c r="S99" s="190" t="s">
        <v>878</v>
      </c>
      <c r="T99" s="191" t="s">
        <v>879</v>
      </c>
      <c r="U99" s="159">
        <v>0</v>
      </c>
      <c r="V99" s="159">
        <f t="shared" si="27"/>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5">
        <v>71</v>
      </c>
      <c r="B100" s="186" t="s">
        <v>2156</v>
      </c>
      <c r="C100" s="198" t="s">
        <v>2248</v>
      </c>
      <c r="D100" s="187" t="s">
        <v>2073</v>
      </c>
      <c r="E100" s="188">
        <v>1</v>
      </c>
      <c r="F100" s="189"/>
      <c r="G100" s="190">
        <f t="shared" si="21"/>
        <v>0</v>
      </c>
      <c r="H100" s="189"/>
      <c r="I100" s="190">
        <f t="shared" si="22"/>
        <v>0</v>
      </c>
      <c r="J100" s="189"/>
      <c r="K100" s="190">
        <f t="shared" si="23"/>
        <v>0</v>
      </c>
      <c r="L100" s="190">
        <v>21</v>
      </c>
      <c r="M100" s="190">
        <f t="shared" si="24"/>
        <v>0</v>
      </c>
      <c r="N100" s="188">
        <v>0</v>
      </c>
      <c r="O100" s="188">
        <f t="shared" si="25"/>
        <v>0</v>
      </c>
      <c r="P100" s="188">
        <v>0</v>
      </c>
      <c r="Q100" s="188">
        <f t="shared" si="26"/>
        <v>0</v>
      </c>
      <c r="R100" s="190"/>
      <c r="S100" s="190" t="s">
        <v>878</v>
      </c>
      <c r="T100" s="191" t="s">
        <v>879</v>
      </c>
      <c r="U100" s="159">
        <v>0</v>
      </c>
      <c r="V100" s="159">
        <f t="shared" si="27"/>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85">
        <v>72</v>
      </c>
      <c r="B101" s="186" t="s">
        <v>2159</v>
      </c>
      <c r="C101" s="198" t="s">
        <v>2250</v>
      </c>
      <c r="D101" s="187" t="s">
        <v>2073</v>
      </c>
      <c r="E101" s="188">
        <v>1</v>
      </c>
      <c r="F101" s="189"/>
      <c r="G101" s="190">
        <f t="shared" si="21"/>
        <v>0</v>
      </c>
      <c r="H101" s="189"/>
      <c r="I101" s="190">
        <f t="shared" si="22"/>
        <v>0</v>
      </c>
      <c r="J101" s="189"/>
      <c r="K101" s="190">
        <f t="shared" si="23"/>
        <v>0</v>
      </c>
      <c r="L101" s="190">
        <v>21</v>
      </c>
      <c r="M101" s="190">
        <f t="shared" si="24"/>
        <v>0</v>
      </c>
      <c r="N101" s="188">
        <v>0</v>
      </c>
      <c r="O101" s="188">
        <f t="shared" si="25"/>
        <v>0</v>
      </c>
      <c r="P101" s="188">
        <v>0</v>
      </c>
      <c r="Q101" s="188">
        <f t="shared" si="26"/>
        <v>0</v>
      </c>
      <c r="R101" s="190"/>
      <c r="S101" s="190" t="s">
        <v>878</v>
      </c>
      <c r="T101" s="191" t="s">
        <v>879</v>
      </c>
      <c r="U101" s="159">
        <v>0</v>
      </c>
      <c r="V101" s="159">
        <f t="shared" si="27"/>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85">
        <v>73</v>
      </c>
      <c r="B102" s="186" t="s">
        <v>2161</v>
      </c>
      <c r="C102" s="198" t="s">
        <v>2252</v>
      </c>
      <c r="D102" s="187" t="s">
        <v>2073</v>
      </c>
      <c r="E102" s="188">
        <v>1</v>
      </c>
      <c r="F102" s="189"/>
      <c r="G102" s="190">
        <f t="shared" si="21"/>
        <v>0</v>
      </c>
      <c r="H102" s="189"/>
      <c r="I102" s="190">
        <f t="shared" si="22"/>
        <v>0</v>
      </c>
      <c r="J102" s="189"/>
      <c r="K102" s="190">
        <f t="shared" si="23"/>
        <v>0</v>
      </c>
      <c r="L102" s="190">
        <v>21</v>
      </c>
      <c r="M102" s="190">
        <f t="shared" si="24"/>
        <v>0</v>
      </c>
      <c r="N102" s="188">
        <v>0</v>
      </c>
      <c r="O102" s="188">
        <f t="shared" si="25"/>
        <v>0</v>
      </c>
      <c r="P102" s="188">
        <v>0</v>
      </c>
      <c r="Q102" s="188">
        <f t="shared" si="26"/>
        <v>0</v>
      </c>
      <c r="R102" s="190"/>
      <c r="S102" s="190" t="s">
        <v>878</v>
      </c>
      <c r="T102" s="191" t="s">
        <v>879</v>
      </c>
      <c r="U102" s="159">
        <v>0</v>
      </c>
      <c r="V102" s="159">
        <f t="shared" si="27"/>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74</v>
      </c>
      <c r="B103" s="186" t="s">
        <v>2163</v>
      </c>
      <c r="C103" s="198" t="s">
        <v>2201</v>
      </c>
      <c r="D103" s="187" t="s">
        <v>2073</v>
      </c>
      <c r="E103" s="188">
        <v>2</v>
      </c>
      <c r="F103" s="189"/>
      <c r="G103" s="190">
        <f t="shared" si="21"/>
        <v>0</v>
      </c>
      <c r="H103" s="189"/>
      <c r="I103" s="190">
        <f t="shared" si="22"/>
        <v>0</v>
      </c>
      <c r="J103" s="189"/>
      <c r="K103" s="190">
        <f t="shared" si="23"/>
        <v>0</v>
      </c>
      <c r="L103" s="190">
        <v>21</v>
      </c>
      <c r="M103" s="190">
        <f t="shared" si="24"/>
        <v>0</v>
      </c>
      <c r="N103" s="188">
        <v>0</v>
      </c>
      <c r="O103" s="188">
        <f t="shared" si="25"/>
        <v>0</v>
      </c>
      <c r="P103" s="188">
        <v>0</v>
      </c>
      <c r="Q103" s="188">
        <f t="shared" si="26"/>
        <v>0</v>
      </c>
      <c r="R103" s="190"/>
      <c r="S103" s="190" t="s">
        <v>878</v>
      </c>
      <c r="T103" s="191" t="s">
        <v>879</v>
      </c>
      <c r="U103" s="159">
        <v>0</v>
      </c>
      <c r="V103" s="159">
        <f t="shared" si="27"/>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75</v>
      </c>
      <c r="B104" s="186" t="s">
        <v>2254</v>
      </c>
      <c r="C104" s="198" t="s">
        <v>2255</v>
      </c>
      <c r="D104" s="187" t="s">
        <v>1445</v>
      </c>
      <c r="E104" s="188">
        <v>1</v>
      </c>
      <c r="F104" s="189"/>
      <c r="G104" s="190">
        <f t="shared" si="21"/>
        <v>0</v>
      </c>
      <c r="H104" s="189"/>
      <c r="I104" s="190">
        <f t="shared" si="22"/>
        <v>0</v>
      </c>
      <c r="J104" s="189"/>
      <c r="K104" s="190">
        <f t="shared" si="23"/>
        <v>0</v>
      </c>
      <c r="L104" s="190">
        <v>21</v>
      </c>
      <c r="M104" s="190">
        <f t="shared" si="24"/>
        <v>0</v>
      </c>
      <c r="N104" s="188">
        <v>1.41E-3</v>
      </c>
      <c r="O104" s="188">
        <f t="shared" si="25"/>
        <v>0</v>
      </c>
      <c r="P104" s="188">
        <v>0</v>
      </c>
      <c r="Q104" s="188">
        <f t="shared" si="26"/>
        <v>0</v>
      </c>
      <c r="R104" s="190" t="s">
        <v>1446</v>
      </c>
      <c r="S104" s="190" t="s">
        <v>294</v>
      </c>
      <c r="T104" s="191" t="s">
        <v>294</v>
      </c>
      <c r="U104" s="159">
        <v>1.575</v>
      </c>
      <c r="V104" s="159">
        <f t="shared" si="27"/>
        <v>1.58</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76</v>
      </c>
      <c r="B105" s="186" t="s">
        <v>2256</v>
      </c>
      <c r="C105" s="198" t="s">
        <v>2257</v>
      </c>
      <c r="D105" s="187" t="s">
        <v>292</v>
      </c>
      <c r="E105" s="188">
        <v>1</v>
      </c>
      <c r="F105" s="189"/>
      <c r="G105" s="190">
        <f t="shared" si="21"/>
        <v>0</v>
      </c>
      <c r="H105" s="189"/>
      <c r="I105" s="190">
        <f t="shared" si="22"/>
        <v>0</v>
      </c>
      <c r="J105" s="189"/>
      <c r="K105" s="190">
        <f t="shared" si="23"/>
        <v>0</v>
      </c>
      <c r="L105" s="190">
        <v>21</v>
      </c>
      <c r="M105" s="190">
        <f t="shared" si="24"/>
        <v>0</v>
      </c>
      <c r="N105" s="188">
        <v>4.0000000000000003E-5</v>
      </c>
      <c r="O105" s="188">
        <f t="shared" si="25"/>
        <v>0</v>
      </c>
      <c r="P105" s="188">
        <v>0</v>
      </c>
      <c r="Q105" s="188">
        <f t="shared" si="26"/>
        <v>0</v>
      </c>
      <c r="R105" s="190" t="s">
        <v>1446</v>
      </c>
      <c r="S105" s="190" t="s">
        <v>294</v>
      </c>
      <c r="T105" s="191" t="s">
        <v>294</v>
      </c>
      <c r="U105" s="159">
        <v>0.44500000000000001</v>
      </c>
      <c r="V105" s="159">
        <f t="shared" si="27"/>
        <v>0.45</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77</v>
      </c>
      <c r="B106" s="186" t="s">
        <v>2202</v>
      </c>
      <c r="C106" s="198" t="s">
        <v>2203</v>
      </c>
      <c r="D106" s="187" t="s">
        <v>1445</v>
      </c>
      <c r="E106" s="188">
        <v>2</v>
      </c>
      <c r="F106" s="189"/>
      <c r="G106" s="190">
        <f t="shared" si="21"/>
        <v>0</v>
      </c>
      <c r="H106" s="189"/>
      <c r="I106" s="190">
        <f t="shared" si="22"/>
        <v>0</v>
      </c>
      <c r="J106" s="189"/>
      <c r="K106" s="190">
        <f t="shared" si="23"/>
        <v>0</v>
      </c>
      <c r="L106" s="190">
        <v>21</v>
      </c>
      <c r="M106" s="190">
        <f t="shared" si="24"/>
        <v>0</v>
      </c>
      <c r="N106" s="188">
        <v>8.0000000000000007E-5</v>
      </c>
      <c r="O106" s="188">
        <f t="shared" si="25"/>
        <v>0</v>
      </c>
      <c r="P106" s="188">
        <v>0</v>
      </c>
      <c r="Q106" s="188">
        <f t="shared" si="26"/>
        <v>0</v>
      </c>
      <c r="R106" s="190" t="s">
        <v>1446</v>
      </c>
      <c r="S106" s="190" t="s">
        <v>294</v>
      </c>
      <c r="T106" s="191" t="s">
        <v>294</v>
      </c>
      <c r="U106" s="159">
        <v>0.28999999999999998</v>
      </c>
      <c r="V106" s="159">
        <f t="shared" si="27"/>
        <v>0.57999999999999996</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78</v>
      </c>
      <c r="B107" s="186" t="s">
        <v>2173</v>
      </c>
      <c r="C107" s="198" t="s">
        <v>3640</v>
      </c>
      <c r="D107" s="187"/>
      <c r="E107" s="188">
        <v>0</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79</v>
      </c>
      <c r="B108" s="186" t="s">
        <v>2175</v>
      </c>
      <c r="C108" s="198" t="s">
        <v>2244</v>
      </c>
      <c r="D108" s="187" t="s">
        <v>2073</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80</v>
      </c>
      <c r="B109" s="186" t="s">
        <v>2177</v>
      </c>
      <c r="C109" s="198" t="s">
        <v>2246</v>
      </c>
      <c r="D109" s="187" t="s">
        <v>2073</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81</v>
      </c>
      <c r="B110" s="186" t="s">
        <v>2179</v>
      </c>
      <c r="C110" s="198" t="s">
        <v>2248</v>
      </c>
      <c r="D110" s="187" t="s">
        <v>2073</v>
      </c>
      <c r="E110" s="188">
        <v>1</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85">
        <v>82</v>
      </c>
      <c r="B111" s="186" t="s">
        <v>2183</v>
      </c>
      <c r="C111" s="198" t="s">
        <v>2250</v>
      </c>
      <c r="D111" s="187" t="s">
        <v>2073</v>
      </c>
      <c r="E111" s="188">
        <v>1</v>
      </c>
      <c r="F111" s="189"/>
      <c r="G111" s="190">
        <f t="shared" si="21"/>
        <v>0</v>
      </c>
      <c r="H111" s="189"/>
      <c r="I111" s="190">
        <f t="shared" si="22"/>
        <v>0</v>
      </c>
      <c r="J111" s="189"/>
      <c r="K111" s="190">
        <f t="shared" si="23"/>
        <v>0</v>
      </c>
      <c r="L111" s="190">
        <v>21</v>
      </c>
      <c r="M111" s="190">
        <f t="shared" si="24"/>
        <v>0</v>
      </c>
      <c r="N111" s="188">
        <v>0</v>
      </c>
      <c r="O111" s="188">
        <f t="shared" si="25"/>
        <v>0</v>
      </c>
      <c r="P111" s="188">
        <v>0</v>
      </c>
      <c r="Q111" s="188">
        <f t="shared" si="26"/>
        <v>0</v>
      </c>
      <c r="R111" s="190"/>
      <c r="S111" s="190" t="s">
        <v>878</v>
      </c>
      <c r="T111" s="191" t="s">
        <v>879</v>
      </c>
      <c r="U111" s="159">
        <v>0</v>
      </c>
      <c r="V111" s="159">
        <f t="shared" si="27"/>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2.5" outlineLevel="1" x14ac:dyDescent="0.2">
      <c r="A112" s="185">
        <v>83</v>
      </c>
      <c r="B112" s="186" t="s">
        <v>2185</v>
      </c>
      <c r="C112" s="198" t="s">
        <v>2252</v>
      </c>
      <c r="D112" s="187" t="s">
        <v>2073</v>
      </c>
      <c r="E112" s="188">
        <v>1</v>
      </c>
      <c r="F112" s="189"/>
      <c r="G112" s="190">
        <f t="shared" si="21"/>
        <v>0</v>
      </c>
      <c r="H112" s="189"/>
      <c r="I112" s="190">
        <f t="shared" si="22"/>
        <v>0</v>
      </c>
      <c r="J112" s="189"/>
      <c r="K112" s="190">
        <f t="shared" si="23"/>
        <v>0</v>
      </c>
      <c r="L112" s="190">
        <v>21</v>
      </c>
      <c r="M112" s="190">
        <f t="shared" si="24"/>
        <v>0</v>
      </c>
      <c r="N112" s="188">
        <v>0</v>
      </c>
      <c r="O112" s="188">
        <f t="shared" si="25"/>
        <v>0</v>
      </c>
      <c r="P112" s="188">
        <v>0</v>
      </c>
      <c r="Q112" s="188">
        <f t="shared" si="26"/>
        <v>0</v>
      </c>
      <c r="R112" s="190"/>
      <c r="S112" s="190" t="s">
        <v>878</v>
      </c>
      <c r="T112" s="191" t="s">
        <v>879</v>
      </c>
      <c r="U112" s="159">
        <v>0</v>
      </c>
      <c r="V112" s="159">
        <f t="shared" si="27"/>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84</v>
      </c>
      <c r="B113" s="186" t="s">
        <v>2649</v>
      </c>
      <c r="C113" s="198" t="s">
        <v>2201</v>
      </c>
      <c r="D113" s="187" t="s">
        <v>2073</v>
      </c>
      <c r="E113" s="188">
        <v>2</v>
      </c>
      <c r="F113" s="189"/>
      <c r="G113" s="190">
        <f t="shared" si="21"/>
        <v>0</v>
      </c>
      <c r="H113" s="189"/>
      <c r="I113" s="190">
        <f t="shared" si="22"/>
        <v>0</v>
      </c>
      <c r="J113" s="189"/>
      <c r="K113" s="190">
        <f t="shared" si="23"/>
        <v>0</v>
      </c>
      <c r="L113" s="190">
        <v>21</v>
      </c>
      <c r="M113" s="190">
        <f t="shared" si="24"/>
        <v>0</v>
      </c>
      <c r="N113" s="188">
        <v>0</v>
      </c>
      <c r="O113" s="188">
        <f t="shared" si="25"/>
        <v>0</v>
      </c>
      <c r="P113" s="188">
        <v>0</v>
      </c>
      <c r="Q113" s="188">
        <f t="shared" si="26"/>
        <v>0</v>
      </c>
      <c r="R113" s="190"/>
      <c r="S113" s="190" t="s">
        <v>878</v>
      </c>
      <c r="T113" s="191" t="s">
        <v>879</v>
      </c>
      <c r="U113" s="159">
        <v>0</v>
      </c>
      <c r="V113" s="159">
        <f t="shared" si="27"/>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85">
        <v>85</v>
      </c>
      <c r="B114" s="186" t="s">
        <v>2254</v>
      </c>
      <c r="C114" s="198" t="s">
        <v>2255</v>
      </c>
      <c r="D114" s="187" t="s">
        <v>1445</v>
      </c>
      <c r="E114" s="188">
        <v>1</v>
      </c>
      <c r="F114" s="189"/>
      <c r="G114" s="190">
        <f t="shared" si="21"/>
        <v>0</v>
      </c>
      <c r="H114" s="189"/>
      <c r="I114" s="190">
        <f t="shared" si="22"/>
        <v>0</v>
      </c>
      <c r="J114" s="189"/>
      <c r="K114" s="190">
        <f t="shared" si="23"/>
        <v>0</v>
      </c>
      <c r="L114" s="190">
        <v>21</v>
      </c>
      <c r="M114" s="190">
        <f t="shared" si="24"/>
        <v>0</v>
      </c>
      <c r="N114" s="188">
        <v>1.41E-3</v>
      </c>
      <c r="O114" s="188">
        <f t="shared" si="25"/>
        <v>0</v>
      </c>
      <c r="P114" s="188">
        <v>0</v>
      </c>
      <c r="Q114" s="188">
        <f t="shared" si="26"/>
        <v>0</v>
      </c>
      <c r="R114" s="190" t="s">
        <v>1446</v>
      </c>
      <c r="S114" s="190" t="s">
        <v>294</v>
      </c>
      <c r="T114" s="191" t="s">
        <v>294</v>
      </c>
      <c r="U114" s="159">
        <v>1.575</v>
      </c>
      <c r="V114" s="159">
        <f t="shared" si="27"/>
        <v>1.58</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
      <c r="A115" s="185">
        <v>86</v>
      </c>
      <c r="B115" s="186" t="s">
        <v>2256</v>
      </c>
      <c r="C115" s="198" t="s">
        <v>2257</v>
      </c>
      <c r="D115" s="187" t="s">
        <v>292</v>
      </c>
      <c r="E115" s="188">
        <v>1</v>
      </c>
      <c r="F115" s="189"/>
      <c r="G115" s="190">
        <f t="shared" si="21"/>
        <v>0</v>
      </c>
      <c r="H115" s="189"/>
      <c r="I115" s="190">
        <f t="shared" si="22"/>
        <v>0</v>
      </c>
      <c r="J115" s="189"/>
      <c r="K115" s="190">
        <f t="shared" si="23"/>
        <v>0</v>
      </c>
      <c r="L115" s="190">
        <v>21</v>
      </c>
      <c r="M115" s="190">
        <f t="shared" si="24"/>
        <v>0</v>
      </c>
      <c r="N115" s="188">
        <v>4.0000000000000003E-5</v>
      </c>
      <c r="O115" s="188">
        <f t="shared" si="25"/>
        <v>0</v>
      </c>
      <c r="P115" s="188">
        <v>0</v>
      </c>
      <c r="Q115" s="188">
        <f t="shared" si="26"/>
        <v>0</v>
      </c>
      <c r="R115" s="190" t="s">
        <v>1446</v>
      </c>
      <c r="S115" s="190" t="s">
        <v>294</v>
      </c>
      <c r="T115" s="191" t="s">
        <v>294</v>
      </c>
      <c r="U115" s="159">
        <v>0.44500000000000001</v>
      </c>
      <c r="V115" s="159">
        <f t="shared" si="27"/>
        <v>0.45</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85">
        <v>87</v>
      </c>
      <c r="B116" s="186" t="s">
        <v>2202</v>
      </c>
      <c r="C116" s="198" t="s">
        <v>2203</v>
      </c>
      <c r="D116" s="187" t="s">
        <v>1445</v>
      </c>
      <c r="E116" s="188">
        <v>2</v>
      </c>
      <c r="F116" s="189"/>
      <c r="G116" s="190">
        <f t="shared" si="21"/>
        <v>0</v>
      </c>
      <c r="H116" s="189"/>
      <c r="I116" s="190">
        <f t="shared" si="22"/>
        <v>0</v>
      </c>
      <c r="J116" s="189"/>
      <c r="K116" s="190">
        <f t="shared" si="23"/>
        <v>0</v>
      </c>
      <c r="L116" s="190">
        <v>21</v>
      </c>
      <c r="M116" s="190">
        <f t="shared" si="24"/>
        <v>0</v>
      </c>
      <c r="N116" s="188">
        <v>8.0000000000000007E-5</v>
      </c>
      <c r="O116" s="188">
        <f t="shared" si="25"/>
        <v>0</v>
      </c>
      <c r="P116" s="188">
        <v>0</v>
      </c>
      <c r="Q116" s="188">
        <f t="shared" si="26"/>
        <v>0</v>
      </c>
      <c r="R116" s="190" t="s">
        <v>1446</v>
      </c>
      <c r="S116" s="190" t="s">
        <v>294</v>
      </c>
      <c r="T116" s="191" t="s">
        <v>294</v>
      </c>
      <c r="U116" s="159">
        <v>0.28999999999999998</v>
      </c>
      <c r="V116" s="159">
        <f t="shared" si="27"/>
        <v>0.57999999999999996</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85">
        <v>88</v>
      </c>
      <c r="B117" s="186" t="s">
        <v>2195</v>
      </c>
      <c r="C117" s="198" t="s">
        <v>3641</v>
      </c>
      <c r="D117" s="187"/>
      <c r="E117" s="188">
        <v>0</v>
      </c>
      <c r="F117" s="189"/>
      <c r="G117" s="190">
        <f t="shared" si="21"/>
        <v>0</v>
      </c>
      <c r="H117" s="189"/>
      <c r="I117" s="190">
        <f t="shared" si="22"/>
        <v>0</v>
      </c>
      <c r="J117" s="189"/>
      <c r="K117" s="190">
        <f t="shared" si="23"/>
        <v>0</v>
      </c>
      <c r="L117" s="190">
        <v>21</v>
      </c>
      <c r="M117" s="190">
        <f t="shared" si="24"/>
        <v>0</v>
      </c>
      <c r="N117" s="188">
        <v>0</v>
      </c>
      <c r="O117" s="188">
        <f t="shared" si="25"/>
        <v>0</v>
      </c>
      <c r="P117" s="188">
        <v>0</v>
      </c>
      <c r="Q117" s="188">
        <f t="shared" si="26"/>
        <v>0</v>
      </c>
      <c r="R117" s="190"/>
      <c r="S117" s="190" t="s">
        <v>878</v>
      </c>
      <c r="T117" s="191" t="s">
        <v>879</v>
      </c>
      <c r="U117" s="159">
        <v>0</v>
      </c>
      <c r="V117" s="159">
        <f t="shared" si="27"/>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89</v>
      </c>
      <c r="B118" s="186" t="s">
        <v>2660</v>
      </c>
      <c r="C118" s="198" t="s">
        <v>3642</v>
      </c>
      <c r="D118" s="187" t="s">
        <v>2073</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90</v>
      </c>
      <c r="B119" s="186" t="s">
        <v>2200</v>
      </c>
      <c r="C119" s="198" t="s">
        <v>3643</v>
      </c>
      <c r="D119" s="187" t="s">
        <v>2073</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91</v>
      </c>
      <c r="B120" s="186" t="s">
        <v>2664</v>
      </c>
      <c r="C120" s="198" t="s">
        <v>3644</v>
      </c>
      <c r="D120" s="187" t="s">
        <v>2073</v>
      </c>
      <c r="E120" s="188">
        <v>1</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92</v>
      </c>
      <c r="B121" s="186" t="s">
        <v>2204</v>
      </c>
      <c r="C121" s="198" t="s">
        <v>3645</v>
      </c>
      <c r="D121" s="187" t="s">
        <v>2073</v>
      </c>
      <c r="E121" s="188">
        <v>1</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
      <c r="A122" s="185">
        <v>93</v>
      </c>
      <c r="B122" s="186" t="s">
        <v>2206</v>
      </c>
      <c r="C122" s="198" t="s">
        <v>3646</v>
      </c>
      <c r="D122" s="187" t="s">
        <v>2073</v>
      </c>
      <c r="E122" s="188">
        <v>1</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94</v>
      </c>
      <c r="B123" s="186" t="s">
        <v>2665</v>
      </c>
      <c r="C123" s="198" t="s">
        <v>3647</v>
      </c>
      <c r="D123" s="187" t="s">
        <v>2073</v>
      </c>
      <c r="E123" s="188">
        <v>1</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95</v>
      </c>
      <c r="B124" s="186" t="s">
        <v>2667</v>
      </c>
      <c r="C124" s="198" t="s">
        <v>3648</v>
      </c>
      <c r="D124" s="187" t="s">
        <v>2073</v>
      </c>
      <c r="E124" s="188">
        <v>1</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96</v>
      </c>
      <c r="B125" s="186" t="s">
        <v>3649</v>
      </c>
      <c r="C125" s="198" t="s">
        <v>3650</v>
      </c>
      <c r="D125" s="187" t="s">
        <v>1445</v>
      </c>
      <c r="E125" s="188">
        <v>1</v>
      </c>
      <c r="F125" s="189"/>
      <c r="G125" s="190">
        <f t="shared" si="21"/>
        <v>0</v>
      </c>
      <c r="H125" s="189"/>
      <c r="I125" s="190">
        <f t="shared" si="22"/>
        <v>0</v>
      </c>
      <c r="J125" s="189"/>
      <c r="K125" s="190">
        <f t="shared" si="23"/>
        <v>0</v>
      </c>
      <c r="L125" s="190">
        <v>21</v>
      </c>
      <c r="M125" s="190">
        <f t="shared" si="24"/>
        <v>0</v>
      </c>
      <c r="N125" s="188">
        <v>8.7000000000000001E-4</v>
      </c>
      <c r="O125" s="188">
        <f t="shared" si="25"/>
        <v>0</v>
      </c>
      <c r="P125" s="188">
        <v>0</v>
      </c>
      <c r="Q125" s="188">
        <f t="shared" si="26"/>
        <v>0</v>
      </c>
      <c r="R125" s="190" t="s">
        <v>1446</v>
      </c>
      <c r="S125" s="190" t="s">
        <v>294</v>
      </c>
      <c r="T125" s="191" t="s">
        <v>294</v>
      </c>
      <c r="U125" s="159">
        <v>1.1200000000000001</v>
      </c>
      <c r="V125" s="159">
        <f t="shared" si="27"/>
        <v>1.1200000000000001</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97</v>
      </c>
      <c r="B126" s="186" t="s">
        <v>3651</v>
      </c>
      <c r="C126" s="198" t="s">
        <v>3652</v>
      </c>
      <c r="D126" s="187" t="s">
        <v>1445</v>
      </c>
      <c r="E126" s="188">
        <v>1</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t="s">
        <v>1446</v>
      </c>
      <c r="S126" s="190" t="s">
        <v>294</v>
      </c>
      <c r="T126" s="191" t="s">
        <v>294</v>
      </c>
      <c r="U126" s="159">
        <v>1.9</v>
      </c>
      <c r="V126" s="159">
        <f t="shared" si="27"/>
        <v>1.9</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98</v>
      </c>
      <c r="B127" s="186" t="s">
        <v>2672</v>
      </c>
      <c r="C127" s="198" t="s">
        <v>2371</v>
      </c>
      <c r="D127" s="187"/>
      <c r="E127" s="188">
        <v>0</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
      <c r="A128" s="185">
        <v>99</v>
      </c>
      <c r="B128" s="186" t="s">
        <v>2215</v>
      </c>
      <c r="C128" s="198" t="s">
        <v>2373</v>
      </c>
      <c r="D128" s="187" t="s">
        <v>2073</v>
      </c>
      <c r="E128" s="188">
        <v>1</v>
      </c>
      <c r="F128" s="189"/>
      <c r="G128" s="190">
        <f t="shared" si="21"/>
        <v>0</v>
      </c>
      <c r="H128" s="189"/>
      <c r="I128" s="190">
        <f t="shared" si="22"/>
        <v>0</v>
      </c>
      <c r="J128" s="189"/>
      <c r="K128" s="190">
        <f t="shared" si="23"/>
        <v>0</v>
      </c>
      <c r="L128" s="190">
        <v>21</v>
      </c>
      <c r="M128" s="190">
        <f t="shared" si="24"/>
        <v>0</v>
      </c>
      <c r="N128" s="188">
        <v>0</v>
      </c>
      <c r="O128" s="188">
        <f t="shared" si="25"/>
        <v>0</v>
      </c>
      <c r="P128" s="188">
        <v>0</v>
      </c>
      <c r="Q128" s="188">
        <f t="shared" si="26"/>
        <v>0</v>
      </c>
      <c r="R128" s="190"/>
      <c r="S128" s="190" t="s">
        <v>878</v>
      </c>
      <c r="T128" s="191" t="s">
        <v>879</v>
      </c>
      <c r="U128" s="159">
        <v>0</v>
      </c>
      <c r="V128" s="159">
        <f t="shared" si="27"/>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
      <c r="A129" s="185">
        <v>100</v>
      </c>
      <c r="B129" s="186" t="s">
        <v>2785</v>
      </c>
      <c r="C129" s="198" t="s">
        <v>2375</v>
      </c>
      <c r="D129" s="187" t="s">
        <v>2073</v>
      </c>
      <c r="E129" s="188">
        <v>1</v>
      </c>
      <c r="F129" s="189"/>
      <c r="G129" s="190">
        <f t="shared" si="21"/>
        <v>0</v>
      </c>
      <c r="H129" s="189"/>
      <c r="I129" s="190">
        <f t="shared" si="22"/>
        <v>0</v>
      </c>
      <c r="J129" s="189"/>
      <c r="K129" s="190">
        <f t="shared" si="23"/>
        <v>0</v>
      </c>
      <c r="L129" s="190">
        <v>21</v>
      </c>
      <c r="M129" s="190">
        <f t="shared" si="24"/>
        <v>0</v>
      </c>
      <c r="N129" s="188">
        <v>0</v>
      </c>
      <c r="O129" s="188">
        <f t="shared" si="25"/>
        <v>0</v>
      </c>
      <c r="P129" s="188">
        <v>0</v>
      </c>
      <c r="Q129" s="188">
        <f t="shared" si="26"/>
        <v>0</v>
      </c>
      <c r="R129" s="190"/>
      <c r="S129" s="190" t="s">
        <v>878</v>
      </c>
      <c r="T129" s="191" t="s">
        <v>879</v>
      </c>
      <c r="U129" s="159">
        <v>0</v>
      </c>
      <c r="V129" s="159">
        <f t="shared" si="27"/>
        <v>0</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101</v>
      </c>
      <c r="B130" s="186" t="s">
        <v>2220</v>
      </c>
      <c r="C130" s="198" t="s">
        <v>2377</v>
      </c>
      <c r="D130" s="187" t="s">
        <v>2073</v>
      </c>
      <c r="E130" s="188">
        <v>1</v>
      </c>
      <c r="F130" s="189"/>
      <c r="G130" s="190">
        <f t="shared" si="21"/>
        <v>0</v>
      </c>
      <c r="H130" s="189"/>
      <c r="I130" s="190">
        <f t="shared" si="22"/>
        <v>0</v>
      </c>
      <c r="J130" s="189"/>
      <c r="K130" s="190">
        <f t="shared" si="23"/>
        <v>0</v>
      </c>
      <c r="L130" s="190">
        <v>21</v>
      </c>
      <c r="M130" s="190">
        <f t="shared" si="24"/>
        <v>0</v>
      </c>
      <c r="N130" s="188">
        <v>0</v>
      </c>
      <c r="O130" s="188">
        <f t="shared" si="25"/>
        <v>0</v>
      </c>
      <c r="P130" s="188">
        <v>0</v>
      </c>
      <c r="Q130" s="188">
        <f t="shared" si="26"/>
        <v>0</v>
      </c>
      <c r="R130" s="190"/>
      <c r="S130" s="190" t="s">
        <v>878</v>
      </c>
      <c r="T130" s="191" t="s">
        <v>879</v>
      </c>
      <c r="U130" s="159">
        <v>0</v>
      </c>
      <c r="V130" s="159">
        <f t="shared" si="27"/>
        <v>0</v>
      </c>
      <c r="W130" s="159"/>
      <c r="X130" s="159" t="s">
        <v>295</v>
      </c>
      <c r="Y130" s="159" t="s">
        <v>296</v>
      </c>
      <c r="Z130" s="148"/>
      <c r="AA130" s="148"/>
      <c r="AB130" s="148"/>
      <c r="AC130" s="148"/>
      <c r="AD130" s="148"/>
      <c r="AE130" s="148"/>
      <c r="AF130" s="148"/>
      <c r="AG130" s="148" t="s">
        <v>2041</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
      <c r="A131" s="185">
        <v>102</v>
      </c>
      <c r="B131" s="186" t="s">
        <v>2222</v>
      </c>
      <c r="C131" s="198" t="s">
        <v>2379</v>
      </c>
      <c r="D131" s="187" t="s">
        <v>2073</v>
      </c>
      <c r="E131" s="188">
        <v>1</v>
      </c>
      <c r="F131" s="189"/>
      <c r="G131" s="190">
        <f t="shared" si="21"/>
        <v>0</v>
      </c>
      <c r="H131" s="189"/>
      <c r="I131" s="190">
        <f t="shared" si="22"/>
        <v>0</v>
      </c>
      <c r="J131" s="189"/>
      <c r="K131" s="190">
        <f t="shared" si="23"/>
        <v>0</v>
      </c>
      <c r="L131" s="190">
        <v>21</v>
      </c>
      <c r="M131" s="190">
        <f t="shared" si="24"/>
        <v>0</v>
      </c>
      <c r="N131" s="188">
        <v>0</v>
      </c>
      <c r="O131" s="188">
        <f t="shared" si="25"/>
        <v>0</v>
      </c>
      <c r="P131" s="188">
        <v>0</v>
      </c>
      <c r="Q131" s="188">
        <f t="shared" si="26"/>
        <v>0</v>
      </c>
      <c r="R131" s="190"/>
      <c r="S131" s="190" t="s">
        <v>878</v>
      </c>
      <c r="T131" s="191" t="s">
        <v>879</v>
      </c>
      <c r="U131" s="159">
        <v>0</v>
      </c>
      <c r="V131" s="159">
        <f t="shared" si="27"/>
        <v>0</v>
      </c>
      <c r="W131" s="159"/>
      <c r="X131" s="159" t="s">
        <v>295</v>
      </c>
      <c r="Y131" s="159" t="s">
        <v>296</v>
      </c>
      <c r="Z131" s="148"/>
      <c r="AA131" s="148"/>
      <c r="AB131" s="148"/>
      <c r="AC131" s="148"/>
      <c r="AD131" s="148"/>
      <c r="AE131" s="148"/>
      <c r="AF131" s="148"/>
      <c r="AG131" s="148" t="s">
        <v>2041</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
      <c r="A132" s="185">
        <v>103</v>
      </c>
      <c r="B132" s="186" t="s">
        <v>2789</v>
      </c>
      <c r="C132" s="198" t="s">
        <v>2312</v>
      </c>
      <c r="D132" s="187" t="s">
        <v>2073</v>
      </c>
      <c r="E132" s="188">
        <v>1</v>
      </c>
      <c r="F132" s="189"/>
      <c r="G132" s="190">
        <f t="shared" si="21"/>
        <v>0</v>
      </c>
      <c r="H132" s="189"/>
      <c r="I132" s="190">
        <f t="shared" si="22"/>
        <v>0</v>
      </c>
      <c r="J132" s="189"/>
      <c r="K132" s="190">
        <f t="shared" si="23"/>
        <v>0</v>
      </c>
      <c r="L132" s="190">
        <v>21</v>
      </c>
      <c r="M132" s="190">
        <f t="shared" si="24"/>
        <v>0</v>
      </c>
      <c r="N132" s="188">
        <v>0</v>
      </c>
      <c r="O132" s="188">
        <f t="shared" si="25"/>
        <v>0</v>
      </c>
      <c r="P132" s="188">
        <v>0</v>
      </c>
      <c r="Q132" s="188">
        <f t="shared" si="26"/>
        <v>0</v>
      </c>
      <c r="R132" s="190"/>
      <c r="S132" s="190" t="s">
        <v>878</v>
      </c>
      <c r="T132" s="191" t="s">
        <v>879</v>
      </c>
      <c r="U132" s="159">
        <v>0</v>
      </c>
      <c r="V132" s="159">
        <f t="shared" si="27"/>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85">
        <v>104</v>
      </c>
      <c r="B133" s="186" t="s">
        <v>2226</v>
      </c>
      <c r="C133" s="198" t="s">
        <v>2314</v>
      </c>
      <c r="D133" s="187" t="s">
        <v>2073</v>
      </c>
      <c r="E133" s="188">
        <v>1</v>
      </c>
      <c r="F133" s="189"/>
      <c r="G133" s="190">
        <f t="shared" si="21"/>
        <v>0</v>
      </c>
      <c r="H133" s="189"/>
      <c r="I133" s="190">
        <f t="shared" si="22"/>
        <v>0</v>
      </c>
      <c r="J133" s="189"/>
      <c r="K133" s="190">
        <f t="shared" si="23"/>
        <v>0</v>
      </c>
      <c r="L133" s="190">
        <v>21</v>
      </c>
      <c r="M133" s="190">
        <f t="shared" si="24"/>
        <v>0</v>
      </c>
      <c r="N133" s="188">
        <v>0</v>
      </c>
      <c r="O133" s="188">
        <f t="shared" si="25"/>
        <v>0</v>
      </c>
      <c r="P133" s="188">
        <v>0</v>
      </c>
      <c r="Q133" s="188">
        <f t="shared" si="26"/>
        <v>0</v>
      </c>
      <c r="R133" s="190"/>
      <c r="S133" s="190" t="s">
        <v>878</v>
      </c>
      <c r="T133" s="191" t="s">
        <v>879</v>
      </c>
      <c r="U133" s="159">
        <v>0</v>
      </c>
      <c r="V133" s="159">
        <f t="shared" si="27"/>
        <v>0</v>
      </c>
      <c r="W133" s="159"/>
      <c r="X133" s="159" t="s">
        <v>295</v>
      </c>
      <c r="Y133" s="159" t="s">
        <v>296</v>
      </c>
      <c r="Z133" s="148"/>
      <c r="AA133" s="148"/>
      <c r="AB133" s="148"/>
      <c r="AC133" s="148"/>
      <c r="AD133" s="148"/>
      <c r="AE133" s="148"/>
      <c r="AF133" s="148"/>
      <c r="AG133" s="148" t="s">
        <v>2041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
      <c r="A134" s="185">
        <v>105</v>
      </c>
      <c r="B134" s="186" t="s">
        <v>2228</v>
      </c>
      <c r="C134" s="198" t="s">
        <v>2383</v>
      </c>
      <c r="D134" s="187" t="s">
        <v>2073</v>
      </c>
      <c r="E134" s="188">
        <v>1</v>
      </c>
      <c r="F134" s="189"/>
      <c r="G134" s="190">
        <f t="shared" si="21"/>
        <v>0</v>
      </c>
      <c r="H134" s="189"/>
      <c r="I134" s="190">
        <f t="shared" si="22"/>
        <v>0</v>
      </c>
      <c r="J134" s="189"/>
      <c r="K134" s="190">
        <f t="shared" si="23"/>
        <v>0</v>
      </c>
      <c r="L134" s="190">
        <v>21</v>
      </c>
      <c r="M134" s="190">
        <f t="shared" si="24"/>
        <v>0</v>
      </c>
      <c r="N134" s="188">
        <v>0</v>
      </c>
      <c r="O134" s="188">
        <f t="shared" si="25"/>
        <v>0</v>
      </c>
      <c r="P134" s="188">
        <v>0</v>
      </c>
      <c r="Q134" s="188">
        <f t="shared" si="26"/>
        <v>0</v>
      </c>
      <c r="R134" s="190"/>
      <c r="S134" s="190" t="s">
        <v>878</v>
      </c>
      <c r="T134" s="191" t="s">
        <v>879</v>
      </c>
      <c r="U134" s="159">
        <v>0</v>
      </c>
      <c r="V134" s="159">
        <f t="shared" si="27"/>
        <v>0</v>
      </c>
      <c r="W134" s="159"/>
      <c r="X134" s="159" t="s">
        <v>295</v>
      </c>
      <c r="Y134" s="159" t="s">
        <v>296</v>
      </c>
      <c r="Z134" s="148"/>
      <c r="AA134" s="148"/>
      <c r="AB134" s="148"/>
      <c r="AC134" s="148"/>
      <c r="AD134" s="148"/>
      <c r="AE134" s="148"/>
      <c r="AF134" s="148"/>
      <c r="AG134" s="148" t="s">
        <v>2041</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85">
        <v>106</v>
      </c>
      <c r="B135" s="186" t="s">
        <v>2384</v>
      </c>
      <c r="C135" s="198" t="s">
        <v>2385</v>
      </c>
      <c r="D135" s="187" t="s">
        <v>292</v>
      </c>
      <c r="E135" s="188">
        <v>1</v>
      </c>
      <c r="F135" s="189"/>
      <c r="G135" s="190">
        <f t="shared" si="21"/>
        <v>0</v>
      </c>
      <c r="H135" s="189"/>
      <c r="I135" s="190">
        <f t="shared" si="22"/>
        <v>0</v>
      </c>
      <c r="J135" s="189"/>
      <c r="K135" s="190">
        <f t="shared" si="23"/>
        <v>0</v>
      </c>
      <c r="L135" s="190">
        <v>21</v>
      </c>
      <c r="M135" s="190">
        <f t="shared" si="24"/>
        <v>0</v>
      </c>
      <c r="N135" s="188">
        <v>3.0699999999999998E-3</v>
      </c>
      <c r="O135" s="188">
        <f t="shared" si="25"/>
        <v>0</v>
      </c>
      <c r="P135" s="188">
        <v>0</v>
      </c>
      <c r="Q135" s="188">
        <f t="shared" si="26"/>
        <v>0</v>
      </c>
      <c r="R135" s="190" t="s">
        <v>1446</v>
      </c>
      <c r="S135" s="190" t="s">
        <v>294</v>
      </c>
      <c r="T135" s="191" t="s">
        <v>294</v>
      </c>
      <c r="U135" s="159">
        <v>1.25</v>
      </c>
      <c r="V135" s="159">
        <f t="shared" si="27"/>
        <v>1.25</v>
      </c>
      <c r="W135" s="159"/>
      <c r="X135" s="159" t="s">
        <v>295</v>
      </c>
      <c r="Y135" s="159" t="s">
        <v>296</v>
      </c>
      <c r="Z135" s="148"/>
      <c r="AA135" s="148"/>
      <c r="AB135" s="148"/>
      <c r="AC135" s="148"/>
      <c r="AD135" s="148"/>
      <c r="AE135" s="148"/>
      <c r="AF135" s="148"/>
      <c r="AG135" s="148" t="s">
        <v>2041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
      <c r="A136" s="185">
        <v>107</v>
      </c>
      <c r="B136" s="186" t="s">
        <v>2386</v>
      </c>
      <c r="C136" s="198" t="s">
        <v>2387</v>
      </c>
      <c r="D136" s="187" t="s">
        <v>292</v>
      </c>
      <c r="E136" s="188">
        <v>1</v>
      </c>
      <c r="F136" s="189"/>
      <c r="G136" s="190">
        <f t="shared" si="21"/>
        <v>0</v>
      </c>
      <c r="H136" s="189"/>
      <c r="I136" s="190">
        <f t="shared" si="22"/>
        <v>0</v>
      </c>
      <c r="J136" s="189"/>
      <c r="K136" s="190">
        <f t="shared" si="23"/>
        <v>0</v>
      </c>
      <c r="L136" s="190">
        <v>21</v>
      </c>
      <c r="M136" s="190">
        <f t="shared" si="24"/>
        <v>0</v>
      </c>
      <c r="N136" s="188">
        <v>8.9999999999999998E-4</v>
      </c>
      <c r="O136" s="188">
        <f t="shared" si="25"/>
        <v>0</v>
      </c>
      <c r="P136" s="188">
        <v>0</v>
      </c>
      <c r="Q136" s="188">
        <f t="shared" si="26"/>
        <v>0</v>
      </c>
      <c r="R136" s="190" t="s">
        <v>1446</v>
      </c>
      <c r="S136" s="190" t="s">
        <v>294</v>
      </c>
      <c r="T136" s="191" t="s">
        <v>294</v>
      </c>
      <c r="U136" s="159">
        <v>1.091</v>
      </c>
      <c r="V136" s="159">
        <f t="shared" si="27"/>
        <v>1.0900000000000001</v>
      </c>
      <c r="W136" s="159"/>
      <c r="X136" s="159" t="s">
        <v>295</v>
      </c>
      <c r="Y136" s="159" t="s">
        <v>296</v>
      </c>
      <c r="Z136" s="148"/>
      <c r="AA136" s="148"/>
      <c r="AB136" s="148"/>
      <c r="AC136" s="148"/>
      <c r="AD136" s="148"/>
      <c r="AE136" s="148"/>
      <c r="AF136" s="148"/>
      <c r="AG136" s="148" t="s">
        <v>2041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108</v>
      </c>
      <c r="B137" s="186" t="s">
        <v>2388</v>
      </c>
      <c r="C137" s="198" t="s">
        <v>2389</v>
      </c>
      <c r="D137" s="187" t="s">
        <v>2073</v>
      </c>
      <c r="E137" s="188">
        <v>1</v>
      </c>
      <c r="F137" s="189"/>
      <c r="G137" s="190">
        <f t="shared" si="21"/>
        <v>0</v>
      </c>
      <c r="H137" s="189"/>
      <c r="I137" s="190">
        <f t="shared" si="22"/>
        <v>0</v>
      </c>
      <c r="J137" s="189"/>
      <c r="K137" s="190">
        <f t="shared" si="23"/>
        <v>0</v>
      </c>
      <c r="L137" s="190">
        <v>21</v>
      </c>
      <c r="M137" s="190">
        <f t="shared" si="24"/>
        <v>0</v>
      </c>
      <c r="N137" s="188">
        <v>0</v>
      </c>
      <c r="O137" s="188">
        <f t="shared" si="25"/>
        <v>0</v>
      </c>
      <c r="P137" s="188">
        <v>0</v>
      </c>
      <c r="Q137" s="188">
        <f t="shared" si="26"/>
        <v>0</v>
      </c>
      <c r="R137" s="190"/>
      <c r="S137" s="190" t="s">
        <v>878</v>
      </c>
      <c r="T137" s="191" t="s">
        <v>879</v>
      </c>
      <c r="U137" s="159">
        <v>0</v>
      </c>
      <c r="V137" s="159">
        <f t="shared" si="27"/>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109</v>
      </c>
      <c r="B138" s="186" t="s">
        <v>2390</v>
      </c>
      <c r="C138" s="198" t="s">
        <v>2391</v>
      </c>
      <c r="D138" s="187" t="s">
        <v>292</v>
      </c>
      <c r="E138" s="188">
        <v>1</v>
      </c>
      <c r="F138" s="189"/>
      <c r="G138" s="190">
        <f t="shared" si="21"/>
        <v>0</v>
      </c>
      <c r="H138" s="189"/>
      <c r="I138" s="190">
        <f t="shared" si="22"/>
        <v>0</v>
      </c>
      <c r="J138" s="189"/>
      <c r="K138" s="190">
        <f t="shared" si="23"/>
        <v>0</v>
      </c>
      <c r="L138" s="190">
        <v>21</v>
      </c>
      <c r="M138" s="190">
        <f t="shared" si="24"/>
        <v>0</v>
      </c>
      <c r="N138" s="188">
        <v>1.8000000000000001E-4</v>
      </c>
      <c r="O138" s="188">
        <f t="shared" si="25"/>
        <v>0</v>
      </c>
      <c r="P138" s="188">
        <v>0</v>
      </c>
      <c r="Q138" s="188">
        <f t="shared" si="26"/>
        <v>0</v>
      </c>
      <c r="R138" s="190" t="s">
        <v>1446</v>
      </c>
      <c r="S138" s="190" t="s">
        <v>294</v>
      </c>
      <c r="T138" s="191" t="s">
        <v>294</v>
      </c>
      <c r="U138" s="159">
        <v>0.47599999999999998</v>
      </c>
      <c r="V138" s="159">
        <f t="shared" si="27"/>
        <v>0.48</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110</v>
      </c>
      <c r="B139" s="186" t="s">
        <v>2797</v>
      </c>
      <c r="C139" s="198" t="s">
        <v>3653</v>
      </c>
      <c r="D139" s="187"/>
      <c r="E139" s="188">
        <v>0</v>
      </c>
      <c r="F139" s="189"/>
      <c r="G139" s="190">
        <f t="shared" si="21"/>
        <v>0</v>
      </c>
      <c r="H139" s="189"/>
      <c r="I139" s="190">
        <f t="shared" si="22"/>
        <v>0</v>
      </c>
      <c r="J139" s="189"/>
      <c r="K139" s="190">
        <f t="shared" si="23"/>
        <v>0</v>
      </c>
      <c r="L139" s="190">
        <v>21</v>
      </c>
      <c r="M139" s="190">
        <f t="shared" si="24"/>
        <v>0</v>
      </c>
      <c r="N139" s="188">
        <v>0</v>
      </c>
      <c r="O139" s="188">
        <f t="shared" si="25"/>
        <v>0</v>
      </c>
      <c r="P139" s="188">
        <v>0</v>
      </c>
      <c r="Q139" s="188">
        <f t="shared" si="26"/>
        <v>0</v>
      </c>
      <c r="R139" s="190"/>
      <c r="S139" s="190" t="s">
        <v>878</v>
      </c>
      <c r="T139" s="191" t="s">
        <v>879</v>
      </c>
      <c r="U139" s="159">
        <v>0</v>
      </c>
      <c r="V139" s="159">
        <f t="shared" si="27"/>
        <v>0</v>
      </c>
      <c r="W139" s="159"/>
      <c r="X139" s="159" t="s">
        <v>295</v>
      </c>
      <c r="Y139" s="159" t="s">
        <v>296</v>
      </c>
      <c r="Z139" s="148"/>
      <c r="AA139" s="148"/>
      <c r="AB139" s="148"/>
      <c r="AC139" s="148"/>
      <c r="AD139" s="148"/>
      <c r="AE139" s="148"/>
      <c r="AF139" s="148"/>
      <c r="AG139" s="148" t="s">
        <v>2041</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2.5" outlineLevel="1" x14ac:dyDescent="0.2">
      <c r="A140" s="185">
        <v>111</v>
      </c>
      <c r="B140" s="186" t="s">
        <v>2241</v>
      </c>
      <c r="C140" s="198" t="s">
        <v>3654</v>
      </c>
      <c r="D140" s="187" t="s">
        <v>2073</v>
      </c>
      <c r="E140" s="188">
        <v>1</v>
      </c>
      <c r="F140" s="189"/>
      <c r="G140" s="190">
        <f t="shared" si="21"/>
        <v>0</v>
      </c>
      <c r="H140" s="189"/>
      <c r="I140" s="190">
        <f t="shared" si="22"/>
        <v>0</v>
      </c>
      <c r="J140" s="189"/>
      <c r="K140" s="190">
        <f t="shared" si="23"/>
        <v>0</v>
      </c>
      <c r="L140" s="190">
        <v>21</v>
      </c>
      <c r="M140" s="190">
        <f t="shared" si="24"/>
        <v>0</v>
      </c>
      <c r="N140" s="188">
        <v>0</v>
      </c>
      <c r="O140" s="188">
        <f t="shared" si="25"/>
        <v>0</v>
      </c>
      <c r="P140" s="188">
        <v>0</v>
      </c>
      <c r="Q140" s="188">
        <f t="shared" si="26"/>
        <v>0</v>
      </c>
      <c r="R140" s="190"/>
      <c r="S140" s="190" t="s">
        <v>878</v>
      </c>
      <c r="T140" s="191" t="s">
        <v>879</v>
      </c>
      <c r="U140" s="159">
        <v>0</v>
      </c>
      <c r="V140" s="159">
        <f t="shared" si="27"/>
        <v>0</v>
      </c>
      <c r="W140" s="159"/>
      <c r="X140" s="159" t="s">
        <v>295</v>
      </c>
      <c r="Y140" s="159" t="s">
        <v>296</v>
      </c>
      <c r="Z140" s="148"/>
      <c r="AA140" s="148"/>
      <c r="AB140" s="148"/>
      <c r="AC140" s="148"/>
      <c r="AD140" s="148"/>
      <c r="AE140" s="148"/>
      <c r="AF140" s="148"/>
      <c r="AG140" s="148" t="s">
        <v>2041</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
      <c r="A141" s="185">
        <v>112</v>
      </c>
      <c r="B141" s="186" t="s">
        <v>2243</v>
      </c>
      <c r="C141" s="198" t="s">
        <v>3655</v>
      </c>
      <c r="D141" s="187" t="s">
        <v>2073</v>
      </c>
      <c r="E141" s="188">
        <v>1</v>
      </c>
      <c r="F141" s="189"/>
      <c r="G141" s="190">
        <f t="shared" si="21"/>
        <v>0</v>
      </c>
      <c r="H141" s="189"/>
      <c r="I141" s="190">
        <f t="shared" si="22"/>
        <v>0</v>
      </c>
      <c r="J141" s="189"/>
      <c r="K141" s="190">
        <f t="shared" si="23"/>
        <v>0</v>
      </c>
      <c r="L141" s="190">
        <v>21</v>
      </c>
      <c r="M141" s="190">
        <f t="shared" si="24"/>
        <v>0</v>
      </c>
      <c r="N141" s="188">
        <v>0</v>
      </c>
      <c r="O141" s="188">
        <f t="shared" si="25"/>
        <v>0</v>
      </c>
      <c r="P141" s="188">
        <v>0</v>
      </c>
      <c r="Q141" s="188">
        <f t="shared" si="26"/>
        <v>0</v>
      </c>
      <c r="R141" s="190"/>
      <c r="S141" s="190" t="s">
        <v>878</v>
      </c>
      <c r="T141" s="191" t="s">
        <v>879</v>
      </c>
      <c r="U141" s="159">
        <v>0</v>
      </c>
      <c r="V141" s="159">
        <f t="shared" si="27"/>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2.5" outlineLevel="1" x14ac:dyDescent="0.2">
      <c r="A142" s="185">
        <v>113</v>
      </c>
      <c r="B142" s="186" t="s">
        <v>2245</v>
      </c>
      <c r="C142" s="198" t="s">
        <v>3656</v>
      </c>
      <c r="D142" s="187" t="s">
        <v>2073</v>
      </c>
      <c r="E142" s="188">
        <v>1</v>
      </c>
      <c r="F142" s="189"/>
      <c r="G142" s="190">
        <f t="shared" si="21"/>
        <v>0</v>
      </c>
      <c r="H142" s="189"/>
      <c r="I142" s="190">
        <f t="shared" si="22"/>
        <v>0</v>
      </c>
      <c r="J142" s="189"/>
      <c r="K142" s="190">
        <f t="shared" si="23"/>
        <v>0</v>
      </c>
      <c r="L142" s="190">
        <v>21</v>
      </c>
      <c r="M142" s="190">
        <f t="shared" si="24"/>
        <v>0</v>
      </c>
      <c r="N142" s="188">
        <v>0</v>
      </c>
      <c r="O142" s="188">
        <f t="shared" si="25"/>
        <v>0</v>
      </c>
      <c r="P142" s="188">
        <v>0</v>
      </c>
      <c r="Q142" s="188">
        <f t="shared" si="26"/>
        <v>0</v>
      </c>
      <c r="R142" s="190"/>
      <c r="S142" s="190" t="s">
        <v>878</v>
      </c>
      <c r="T142" s="191" t="s">
        <v>879</v>
      </c>
      <c r="U142" s="159">
        <v>0</v>
      </c>
      <c r="V142" s="159">
        <f t="shared" si="27"/>
        <v>0</v>
      </c>
      <c r="W142" s="159"/>
      <c r="X142" s="159" t="s">
        <v>295</v>
      </c>
      <c r="Y142" s="159" t="s">
        <v>296</v>
      </c>
      <c r="Z142" s="148"/>
      <c r="AA142" s="148"/>
      <c r="AB142" s="148"/>
      <c r="AC142" s="148"/>
      <c r="AD142" s="148"/>
      <c r="AE142" s="148"/>
      <c r="AF142" s="148"/>
      <c r="AG142" s="148" t="s">
        <v>2041</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
      <c r="A143" s="185">
        <v>114</v>
      </c>
      <c r="B143" s="186" t="s">
        <v>2247</v>
      </c>
      <c r="C143" s="198" t="s">
        <v>3657</v>
      </c>
      <c r="D143" s="187" t="s">
        <v>2073</v>
      </c>
      <c r="E143" s="188">
        <v>1</v>
      </c>
      <c r="F143" s="189"/>
      <c r="G143" s="190">
        <f t="shared" si="21"/>
        <v>0</v>
      </c>
      <c r="H143" s="189"/>
      <c r="I143" s="190">
        <f t="shared" si="22"/>
        <v>0</v>
      </c>
      <c r="J143" s="189"/>
      <c r="K143" s="190">
        <f t="shared" si="23"/>
        <v>0</v>
      </c>
      <c r="L143" s="190">
        <v>21</v>
      </c>
      <c r="M143" s="190">
        <f t="shared" si="24"/>
        <v>0</v>
      </c>
      <c r="N143" s="188">
        <v>0</v>
      </c>
      <c r="O143" s="188">
        <f t="shared" si="25"/>
        <v>0</v>
      </c>
      <c r="P143" s="188">
        <v>0</v>
      </c>
      <c r="Q143" s="188">
        <f t="shared" si="26"/>
        <v>0</v>
      </c>
      <c r="R143" s="190"/>
      <c r="S143" s="190" t="s">
        <v>878</v>
      </c>
      <c r="T143" s="191" t="s">
        <v>879</v>
      </c>
      <c r="U143" s="159">
        <v>0</v>
      </c>
      <c r="V143" s="159">
        <f t="shared" si="27"/>
        <v>0</v>
      </c>
      <c r="W143" s="159"/>
      <c r="X143" s="159" t="s">
        <v>295</v>
      </c>
      <c r="Y143" s="159" t="s">
        <v>296</v>
      </c>
      <c r="Z143" s="148"/>
      <c r="AA143" s="148"/>
      <c r="AB143" s="148"/>
      <c r="AC143" s="148"/>
      <c r="AD143" s="148"/>
      <c r="AE143" s="148"/>
      <c r="AF143" s="148"/>
      <c r="AG143" s="148" t="s">
        <v>2041</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77">
        <v>115</v>
      </c>
      <c r="B144" s="178" t="s">
        <v>3487</v>
      </c>
      <c r="C144" s="194" t="s">
        <v>3488</v>
      </c>
      <c r="D144" s="179" t="s">
        <v>0</v>
      </c>
      <c r="E144" s="180">
        <v>0.39</v>
      </c>
      <c r="F144" s="181"/>
      <c r="G144" s="182">
        <f t="shared" si="21"/>
        <v>0</v>
      </c>
      <c r="H144" s="181"/>
      <c r="I144" s="182">
        <f t="shared" si="22"/>
        <v>0</v>
      </c>
      <c r="J144" s="181"/>
      <c r="K144" s="182">
        <f t="shared" si="23"/>
        <v>0</v>
      </c>
      <c r="L144" s="182">
        <v>21</v>
      </c>
      <c r="M144" s="182">
        <f t="shared" si="24"/>
        <v>0</v>
      </c>
      <c r="N144" s="180">
        <v>0</v>
      </c>
      <c r="O144" s="180">
        <f t="shared" si="25"/>
        <v>0</v>
      </c>
      <c r="P144" s="180">
        <v>0</v>
      </c>
      <c r="Q144" s="180">
        <f t="shared" si="26"/>
        <v>0</v>
      </c>
      <c r="R144" s="182" t="s">
        <v>1446</v>
      </c>
      <c r="S144" s="182" t="s">
        <v>294</v>
      </c>
      <c r="T144" s="183" t="s">
        <v>879</v>
      </c>
      <c r="U144" s="159">
        <v>0</v>
      </c>
      <c r="V144" s="159">
        <f t="shared" si="27"/>
        <v>0</v>
      </c>
      <c r="W144" s="159"/>
      <c r="X144" s="159" t="s">
        <v>295</v>
      </c>
      <c r="Y144" s="159" t="s">
        <v>296</v>
      </c>
      <c r="Z144" s="148"/>
      <c r="AA144" s="148"/>
      <c r="AB144" s="148"/>
      <c r="AC144" s="148"/>
      <c r="AD144" s="148"/>
      <c r="AE144" s="148"/>
      <c r="AF144" s="148"/>
      <c r="AG144" s="148" t="s">
        <v>2041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262" t="s">
        <v>1458</v>
      </c>
      <c r="D145" s="263"/>
      <c r="E145" s="263"/>
      <c r="F145" s="263"/>
      <c r="G145" s="263"/>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x14ac:dyDescent="0.2">
      <c r="A146" s="170" t="s">
        <v>288</v>
      </c>
      <c r="B146" s="171" t="s">
        <v>227</v>
      </c>
      <c r="C146" s="193" t="s">
        <v>228</v>
      </c>
      <c r="D146" s="172"/>
      <c r="E146" s="173"/>
      <c r="F146" s="174"/>
      <c r="G146" s="174">
        <f>SUMIF(AG147:AG150,"&lt;&gt;NOR",G147:G150)</f>
        <v>0</v>
      </c>
      <c r="H146" s="174"/>
      <c r="I146" s="174">
        <f>SUM(I147:I150)</f>
        <v>0</v>
      </c>
      <c r="J146" s="174"/>
      <c r="K146" s="174">
        <f>SUM(K147:K150)</f>
        <v>0</v>
      </c>
      <c r="L146" s="174"/>
      <c r="M146" s="174">
        <f>SUM(M147:M150)</f>
        <v>0</v>
      </c>
      <c r="N146" s="173"/>
      <c r="O146" s="173">
        <f>SUM(O147:O150)</f>
        <v>0</v>
      </c>
      <c r="P146" s="173"/>
      <c r="Q146" s="173">
        <f>SUM(Q147:Q150)</f>
        <v>0</v>
      </c>
      <c r="R146" s="174"/>
      <c r="S146" s="174"/>
      <c r="T146" s="175"/>
      <c r="U146" s="169"/>
      <c r="V146" s="169">
        <f>SUM(V147:V150)</f>
        <v>0</v>
      </c>
      <c r="W146" s="169"/>
      <c r="X146" s="169"/>
      <c r="Y146" s="169"/>
      <c r="AG146" t="s">
        <v>289</v>
      </c>
    </row>
    <row r="147" spans="1:60" outlineLevel="1" x14ac:dyDescent="0.2">
      <c r="A147" s="185">
        <v>116</v>
      </c>
      <c r="B147" s="186" t="s">
        <v>2251</v>
      </c>
      <c r="C147" s="198" t="s">
        <v>2437</v>
      </c>
      <c r="D147" s="187" t="s">
        <v>1699</v>
      </c>
      <c r="E147" s="188">
        <v>200</v>
      </c>
      <c r="F147" s="189"/>
      <c r="G147" s="190">
        <f>ROUND(E147*F147,2)</f>
        <v>0</v>
      </c>
      <c r="H147" s="189"/>
      <c r="I147" s="190">
        <f>ROUND(E147*H147,2)</f>
        <v>0</v>
      </c>
      <c r="J147" s="189"/>
      <c r="K147" s="190">
        <f>ROUND(E147*J147,2)</f>
        <v>0</v>
      </c>
      <c r="L147" s="190">
        <v>21</v>
      </c>
      <c r="M147" s="190">
        <f>G147*(1+L147/100)</f>
        <v>0</v>
      </c>
      <c r="N147" s="188">
        <v>0</v>
      </c>
      <c r="O147" s="188">
        <f>ROUND(E147*N147,2)</f>
        <v>0</v>
      </c>
      <c r="P147" s="188">
        <v>0</v>
      </c>
      <c r="Q147" s="188">
        <f>ROUND(E147*P147,2)</f>
        <v>0</v>
      </c>
      <c r="R147" s="190"/>
      <c r="S147" s="190" t="s">
        <v>878</v>
      </c>
      <c r="T147" s="191" t="s">
        <v>879</v>
      </c>
      <c r="U147" s="159">
        <v>0</v>
      </c>
      <c r="V147" s="159">
        <f>ROUND(E147*U147,2)</f>
        <v>0</v>
      </c>
      <c r="W147" s="159"/>
      <c r="X147" s="159" t="s">
        <v>295</v>
      </c>
      <c r="Y147" s="159" t="s">
        <v>296</v>
      </c>
      <c r="Z147" s="148"/>
      <c r="AA147" s="148"/>
      <c r="AB147" s="148"/>
      <c r="AC147" s="148"/>
      <c r="AD147" s="148"/>
      <c r="AE147" s="148"/>
      <c r="AF147" s="148"/>
      <c r="AG147" s="148" t="s">
        <v>2041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85">
        <v>117</v>
      </c>
      <c r="B148" s="186" t="s">
        <v>2253</v>
      </c>
      <c r="C148" s="198" t="s">
        <v>2439</v>
      </c>
      <c r="D148" s="187" t="s">
        <v>1699</v>
      </c>
      <c r="E148" s="188">
        <v>200</v>
      </c>
      <c r="F148" s="189"/>
      <c r="G148" s="190">
        <f>ROUND(E148*F148,2)</f>
        <v>0</v>
      </c>
      <c r="H148" s="189"/>
      <c r="I148" s="190">
        <f>ROUND(E148*H148,2)</f>
        <v>0</v>
      </c>
      <c r="J148" s="189"/>
      <c r="K148" s="190">
        <f>ROUND(E148*J148,2)</f>
        <v>0</v>
      </c>
      <c r="L148" s="190">
        <v>21</v>
      </c>
      <c r="M148" s="190">
        <f>G148*(1+L148/100)</f>
        <v>0</v>
      </c>
      <c r="N148" s="188">
        <v>0</v>
      </c>
      <c r="O148" s="188">
        <f>ROUND(E148*N148,2)</f>
        <v>0</v>
      </c>
      <c r="P148" s="188">
        <v>0</v>
      </c>
      <c r="Q148" s="188">
        <f>ROUND(E148*P148,2)</f>
        <v>0</v>
      </c>
      <c r="R148" s="190"/>
      <c r="S148" s="190" t="s">
        <v>878</v>
      </c>
      <c r="T148" s="191" t="s">
        <v>879</v>
      </c>
      <c r="U148" s="159">
        <v>0</v>
      </c>
      <c r="V148" s="159">
        <f>ROUND(E148*U148,2)</f>
        <v>0</v>
      </c>
      <c r="W148" s="159"/>
      <c r="X148" s="159" t="s">
        <v>295</v>
      </c>
      <c r="Y148" s="159" t="s">
        <v>296</v>
      </c>
      <c r="Z148" s="148"/>
      <c r="AA148" s="148"/>
      <c r="AB148" s="148"/>
      <c r="AC148" s="148"/>
      <c r="AD148" s="148"/>
      <c r="AE148" s="148"/>
      <c r="AF148" s="148"/>
      <c r="AG148" s="148" t="s">
        <v>2041</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7">
        <v>118</v>
      </c>
      <c r="B149" s="178" t="s">
        <v>3589</v>
      </c>
      <c r="C149" s="194" t="s">
        <v>3590</v>
      </c>
      <c r="D149" s="179" t="s">
        <v>0</v>
      </c>
      <c r="E149" s="180">
        <v>2.4</v>
      </c>
      <c r="F149" s="181"/>
      <c r="G149" s="182">
        <f>ROUND(E149*F149,2)</f>
        <v>0</v>
      </c>
      <c r="H149" s="181"/>
      <c r="I149" s="182">
        <f>ROUND(E149*H149,2)</f>
        <v>0</v>
      </c>
      <c r="J149" s="181"/>
      <c r="K149" s="182">
        <f>ROUND(E149*J149,2)</f>
        <v>0</v>
      </c>
      <c r="L149" s="182">
        <v>21</v>
      </c>
      <c r="M149" s="182">
        <f>G149*(1+L149/100)</f>
        <v>0</v>
      </c>
      <c r="N149" s="180">
        <v>0</v>
      </c>
      <c r="O149" s="180">
        <f>ROUND(E149*N149,2)</f>
        <v>0</v>
      </c>
      <c r="P149" s="180">
        <v>0</v>
      </c>
      <c r="Q149" s="180">
        <f>ROUND(E149*P149,2)</f>
        <v>0</v>
      </c>
      <c r="R149" s="182" t="s">
        <v>1689</v>
      </c>
      <c r="S149" s="182" t="s">
        <v>294</v>
      </c>
      <c r="T149" s="183" t="s">
        <v>879</v>
      </c>
      <c r="U149" s="159">
        <v>0</v>
      </c>
      <c r="V149" s="159">
        <f>ROUND(E149*U149,2)</f>
        <v>0</v>
      </c>
      <c r="W149" s="159"/>
      <c r="X149" s="159" t="s">
        <v>295</v>
      </c>
      <c r="Y149" s="159" t="s">
        <v>296</v>
      </c>
      <c r="Z149" s="148"/>
      <c r="AA149" s="148"/>
      <c r="AB149" s="148"/>
      <c r="AC149" s="148"/>
      <c r="AD149" s="148"/>
      <c r="AE149" s="148"/>
      <c r="AF149" s="148"/>
      <c r="AG149" s="148" t="s">
        <v>2041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262" t="s">
        <v>1363</v>
      </c>
      <c r="D150" s="263"/>
      <c r="E150" s="263"/>
      <c r="F150" s="263"/>
      <c r="G150" s="263"/>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299</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70" t="s">
        <v>288</v>
      </c>
      <c r="B151" s="171" t="s">
        <v>196</v>
      </c>
      <c r="C151" s="193" t="s">
        <v>197</v>
      </c>
      <c r="D151" s="172"/>
      <c r="E151" s="173"/>
      <c r="F151" s="174"/>
      <c r="G151" s="174">
        <f>SUMIF(AG152:AG162,"&lt;&gt;NOR",G152:G162)</f>
        <v>0</v>
      </c>
      <c r="H151" s="174"/>
      <c r="I151" s="174">
        <f>SUM(I152:I162)</f>
        <v>0</v>
      </c>
      <c r="J151" s="174"/>
      <c r="K151" s="174">
        <f>SUM(K152:K162)</f>
        <v>0</v>
      </c>
      <c r="L151" s="174"/>
      <c r="M151" s="174">
        <f>SUM(M152:M162)</f>
        <v>0</v>
      </c>
      <c r="N151" s="173"/>
      <c r="O151" s="173">
        <f>SUM(O152:O162)</f>
        <v>0</v>
      </c>
      <c r="P151" s="173"/>
      <c r="Q151" s="173">
        <f>SUM(Q152:Q162)</f>
        <v>0</v>
      </c>
      <c r="R151" s="174"/>
      <c r="S151" s="174"/>
      <c r="T151" s="175"/>
      <c r="U151" s="169"/>
      <c r="V151" s="169">
        <f>SUM(V152:V162)</f>
        <v>4.24</v>
      </c>
      <c r="W151" s="169"/>
      <c r="X151" s="169"/>
      <c r="Y151" s="169"/>
      <c r="AG151" t="s">
        <v>289</v>
      </c>
    </row>
    <row r="152" spans="1:60" outlineLevel="1" x14ac:dyDescent="0.2">
      <c r="A152" s="185">
        <v>119</v>
      </c>
      <c r="B152" s="186" t="s">
        <v>2808</v>
      </c>
      <c r="C152" s="198" t="s">
        <v>2441</v>
      </c>
      <c r="D152" s="187" t="s">
        <v>2442</v>
      </c>
      <c r="E152" s="188">
        <v>17</v>
      </c>
      <c r="F152" s="189"/>
      <c r="G152" s="190">
        <f t="shared" ref="G152:G159" si="28">ROUND(E152*F152,2)</f>
        <v>0</v>
      </c>
      <c r="H152" s="189"/>
      <c r="I152" s="190">
        <f t="shared" ref="I152:I159" si="29">ROUND(E152*H152,2)</f>
        <v>0</v>
      </c>
      <c r="J152" s="189"/>
      <c r="K152" s="190">
        <f t="shared" ref="K152:K159" si="30">ROUND(E152*J152,2)</f>
        <v>0</v>
      </c>
      <c r="L152" s="190">
        <v>21</v>
      </c>
      <c r="M152" s="190">
        <f t="shared" ref="M152:M159" si="31">G152*(1+L152/100)</f>
        <v>0</v>
      </c>
      <c r="N152" s="188">
        <v>0</v>
      </c>
      <c r="O152" s="188">
        <f t="shared" ref="O152:O159" si="32">ROUND(E152*N152,2)</f>
        <v>0</v>
      </c>
      <c r="P152" s="188">
        <v>0</v>
      </c>
      <c r="Q152" s="188">
        <f t="shared" ref="Q152:Q159" si="33">ROUND(E152*P152,2)</f>
        <v>0</v>
      </c>
      <c r="R152" s="190"/>
      <c r="S152" s="190" t="s">
        <v>878</v>
      </c>
      <c r="T152" s="191" t="s">
        <v>879</v>
      </c>
      <c r="U152" s="159">
        <v>0</v>
      </c>
      <c r="V152" s="159">
        <f t="shared" ref="V152:V159" si="34">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120</v>
      </c>
      <c r="B153" s="186" t="s">
        <v>2810</v>
      </c>
      <c r="C153" s="198" t="s">
        <v>2444</v>
      </c>
      <c r="D153" s="187" t="s">
        <v>2442</v>
      </c>
      <c r="E153" s="188">
        <v>14</v>
      </c>
      <c r="F153" s="189"/>
      <c r="G153" s="190">
        <f t="shared" si="28"/>
        <v>0</v>
      </c>
      <c r="H153" s="189"/>
      <c r="I153" s="190">
        <f t="shared" si="29"/>
        <v>0</v>
      </c>
      <c r="J153" s="189"/>
      <c r="K153" s="190">
        <f t="shared" si="30"/>
        <v>0</v>
      </c>
      <c r="L153" s="190">
        <v>21</v>
      </c>
      <c r="M153" s="190">
        <f t="shared" si="31"/>
        <v>0</v>
      </c>
      <c r="N153" s="188">
        <v>0</v>
      </c>
      <c r="O153" s="188">
        <f t="shared" si="32"/>
        <v>0</v>
      </c>
      <c r="P153" s="188">
        <v>0</v>
      </c>
      <c r="Q153" s="188">
        <f t="shared" si="33"/>
        <v>0</v>
      </c>
      <c r="R153" s="190"/>
      <c r="S153" s="190" t="s">
        <v>878</v>
      </c>
      <c r="T153" s="191" t="s">
        <v>879</v>
      </c>
      <c r="U153" s="159">
        <v>0</v>
      </c>
      <c r="V153" s="159">
        <f t="shared" si="34"/>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85">
        <v>121</v>
      </c>
      <c r="B154" s="186" t="s">
        <v>2258</v>
      </c>
      <c r="C154" s="198" t="s">
        <v>2446</v>
      </c>
      <c r="D154" s="187" t="s">
        <v>2442</v>
      </c>
      <c r="E154" s="188">
        <v>1</v>
      </c>
      <c r="F154" s="189"/>
      <c r="G154" s="190">
        <f t="shared" si="28"/>
        <v>0</v>
      </c>
      <c r="H154" s="189"/>
      <c r="I154" s="190">
        <f t="shared" si="29"/>
        <v>0</v>
      </c>
      <c r="J154" s="189"/>
      <c r="K154" s="190">
        <f t="shared" si="30"/>
        <v>0</v>
      </c>
      <c r="L154" s="190">
        <v>21</v>
      </c>
      <c r="M154" s="190">
        <f t="shared" si="31"/>
        <v>0</v>
      </c>
      <c r="N154" s="188">
        <v>0</v>
      </c>
      <c r="O154" s="188">
        <f t="shared" si="32"/>
        <v>0</v>
      </c>
      <c r="P154" s="188">
        <v>0</v>
      </c>
      <c r="Q154" s="188">
        <f t="shared" si="33"/>
        <v>0</v>
      </c>
      <c r="R154" s="190"/>
      <c r="S154" s="190" t="s">
        <v>878</v>
      </c>
      <c r="T154" s="191" t="s">
        <v>879</v>
      </c>
      <c r="U154" s="159">
        <v>0</v>
      </c>
      <c r="V154" s="159">
        <f t="shared" si="34"/>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ht="22.5" outlineLevel="1" x14ac:dyDescent="0.2">
      <c r="A155" s="185">
        <v>122</v>
      </c>
      <c r="B155" s="186" t="s">
        <v>2260</v>
      </c>
      <c r="C155" s="198" t="s">
        <v>3658</v>
      </c>
      <c r="D155" s="187" t="s">
        <v>2442</v>
      </c>
      <c r="E155" s="188">
        <v>3</v>
      </c>
      <c r="F155" s="189"/>
      <c r="G155" s="190">
        <f t="shared" si="28"/>
        <v>0</v>
      </c>
      <c r="H155" s="189"/>
      <c r="I155" s="190">
        <f t="shared" si="29"/>
        <v>0</v>
      </c>
      <c r="J155" s="189"/>
      <c r="K155" s="190">
        <f t="shared" si="30"/>
        <v>0</v>
      </c>
      <c r="L155" s="190">
        <v>21</v>
      </c>
      <c r="M155" s="190">
        <f t="shared" si="31"/>
        <v>0</v>
      </c>
      <c r="N155" s="188">
        <v>0</v>
      </c>
      <c r="O155" s="188">
        <f t="shared" si="32"/>
        <v>0</v>
      </c>
      <c r="P155" s="188">
        <v>0</v>
      </c>
      <c r="Q155" s="188">
        <f t="shared" si="33"/>
        <v>0</v>
      </c>
      <c r="R155" s="190"/>
      <c r="S155" s="190" t="s">
        <v>878</v>
      </c>
      <c r="T155" s="191" t="s">
        <v>879</v>
      </c>
      <c r="U155" s="159">
        <v>0</v>
      </c>
      <c r="V155" s="159">
        <f t="shared" si="34"/>
        <v>0</v>
      </c>
      <c r="W155" s="159"/>
      <c r="X155" s="159" t="s">
        <v>295</v>
      </c>
      <c r="Y155" s="159" t="s">
        <v>296</v>
      </c>
      <c r="Z155" s="148"/>
      <c r="AA155" s="148"/>
      <c r="AB155" s="148"/>
      <c r="AC155" s="148"/>
      <c r="AD155" s="148"/>
      <c r="AE155" s="148"/>
      <c r="AF155" s="148"/>
      <c r="AG155" s="148" t="s">
        <v>2041</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2.5" outlineLevel="1" x14ac:dyDescent="0.2">
      <c r="A156" s="185">
        <v>123</v>
      </c>
      <c r="B156" s="186" t="s">
        <v>2262</v>
      </c>
      <c r="C156" s="198" t="s">
        <v>3659</v>
      </c>
      <c r="D156" s="187" t="s">
        <v>331</v>
      </c>
      <c r="E156" s="188">
        <v>4</v>
      </c>
      <c r="F156" s="189"/>
      <c r="G156" s="190">
        <f t="shared" si="28"/>
        <v>0</v>
      </c>
      <c r="H156" s="189"/>
      <c r="I156" s="190">
        <f t="shared" si="29"/>
        <v>0</v>
      </c>
      <c r="J156" s="189"/>
      <c r="K156" s="190">
        <f t="shared" si="30"/>
        <v>0</v>
      </c>
      <c r="L156" s="190">
        <v>21</v>
      </c>
      <c r="M156" s="190">
        <f t="shared" si="31"/>
        <v>0</v>
      </c>
      <c r="N156" s="188">
        <v>0</v>
      </c>
      <c r="O156" s="188">
        <f t="shared" si="32"/>
        <v>0</v>
      </c>
      <c r="P156" s="188">
        <v>0</v>
      </c>
      <c r="Q156" s="188">
        <f t="shared" si="33"/>
        <v>0</v>
      </c>
      <c r="R156" s="190"/>
      <c r="S156" s="190" t="s">
        <v>878</v>
      </c>
      <c r="T156" s="191" t="s">
        <v>879</v>
      </c>
      <c r="U156" s="159">
        <v>0</v>
      </c>
      <c r="V156" s="159">
        <f t="shared" si="34"/>
        <v>0</v>
      </c>
      <c r="W156" s="159"/>
      <c r="X156" s="159" t="s">
        <v>295</v>
      </c>
      <c r="Y156" s="159" t="s">
        <v>296</v>
      </c>
      <c r="Z156" s="148"/>
      <c r="AA156" s="148"/>
      <c r="AB156" s="148"/>
      <c r="AC156" s="148"/>
      <c r="AD156" s="148"/>
      <c r="AE156" s="148"/>
      <c r="AF156" s="148"/>
      <c r="AG156" s="148" t="s">
        <v>2041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
      <c r="A157" s="185">
        <v>124</v>
      </c>
      <c r="B157" s="186" t="s">
        <v>2461</v>
      </c>
      <c r="C157" s="198" t="s">
        <v>2462</v>
      </c>
      <c r="D157" s="187" t="s">
        <v>331</v>
      </c>
      <c r="E157" s="188">
        <v>39</v>
      </c>
      <c r="F157" s="189"/>
      <c r="G157" s="190">
        <f t="shared" si="28"/>
        <v>0</v>
      </c>
      <c r="H157" s="189"/>
      <c r="I157" s="190">
        <f t="shared" si="29"/>
        <v>0</v>
      </c>
      <c r="J157" s="189"/>
      <c r="K157" s="190">
        <f t="shared" si="30"/>
        <v>0</v>
      </c>
      <c r="L157" s="190">
        <v>21</v>
      </c>
      <c r="M157" s="190">
        <f t="shared" si="31"/>
        <v>0</v>
      </c>
      <c r="N157" s="188">
        <v>0</v>
      </c>
      <c r="O157" s="188">
        <f t="shared" si="32"/>
        <v>0</v>
      </c>
      <c r="P157" s="188">
        <v>0</v>
      </c>
      <c r="Q157" s="188">
        <f t="shared" si="33"/>
        <v>0</v>
      </c>
      <c r="R157" s="190" t="s">
        <v>1446</v>
      </c>
      <c r="S157" s="190" t="s">
        <v>294</v>
      </c>
      <c r="T157" s="191" t="s">
        <v>294</v>
      </c>
      <c r="U157" s="159">
        <v>8.2000000000000003E-2</v>
      </c>
      <c r="V157" s="159">
        <f t="shared" si="34"/>
        <v>3.2</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2.5" outlineLevel="1" x14ac:dyDescent="0.2">
      <c r="A158" s="185">
        <v>125</v>
      </c>
      <c r="B158" s="186" t="s">
        <v>2265</v>
      </c>
      <c r="C158" s="198" t="s">
        <v>3660</v>
      </c>
      <c r="D158" s="187" t="s">
        <v>310</v>
      </c>
      <c r="E158" s="188">
        <v>3.9</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2041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2.5" outlineLevel="1" x14ac:dyDescent="0.2">
      <c r="A159" s="177">
        <v>126</v>
      </c>
      <c r="B159" s="178" t="s">
        <v>2469</v>
      </c>
      <c r="C159" s="194" t="s">
        <v>2470</v>
      </c>
      <c r="D159" s="179" t="s">
        <v>310</v>
      </c>
      <c r="E159" s="180">
        <v>3.9</v>
      </c>
      <c r="F159" s="181"/>
      <c r="G159" s="182">
        <f t="shared" si="28"/>
        <v>0</v>
      </c>
      <c r="H159" s="181"/>
      <c r="I159" s="182">
        <f t="shared" si="29"/>
        <v>0</v>
      </c>
      <c r="J159" s="181"/>
      <c r="K159" s="182">
        <f t="shared" si="30"/>
        <v>0</v>
      </c>
      <c r="L159" s="182">
        <v>21</v>
      </c>
      <c r="M159" s="182">
        <f t="shared" si="31"/>
        <v>0</v>
      </c>
      <c r="N159" s="180">
        <v>5.1000000000000004E-4</v>
      </c>
      <c r="O159" s="180">
        <f t="shared" si="32"/>
        <v>0</v>
      </c>
      <c r="P159" s="180">
        <v>0</v>
      </c>
      <c r="Q159" s="180">
        <f t="shared" si="33"/>
        <v>0</v>
      </c>
      <c r="R159" s="182" t="s">
        <v>1366</v>
      </c>
      <c r="S159" s="182" t="s">
        <v>294</v>
      </c>
      <c r="T159" s="183" t="s">
        <v>294</v>
      </c>
      <c r="U159" s="159">
        <v>0.26700000000000002</v>
      </c>
      <c r="V159" s="159">
        <f t="shared" si="34"/>
        <v>1.04</v>
      </c>
      <c r="W159" s="159"/>
      <c r="X159" s="159" t="s">
        <v>295</v>
      </c>
      <c r="Y159" s="159" t="s">
        <v>296</v>
      </c>
      <c r="Z159" s="148"/>
      <c r="AA159" s="148"/>
      <c r="AB159" s="148"/>
      <c r="AC159" s="148"/>
      <c r="AD159" s="148"/>
      <c r="AE159" s="148"/>
      <c r="AF159" s="148"/>
      <c r="AG159" s="148" t="s">
        <v>2041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
      <c r="A160" s="155"/>
      <c r="B160" s="156"/>
      <c r="C160" s="262" t="s">
        <v>2471</v>
      </c>
      <c r="D160" s="263"/>
      <c r="E160" s="263"/>
      <c r="F160" s="263"/>
      <c r="G160" s="263"/>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299</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77">
        <v>127</v>
      </c>
      <c r="B161" s="178" t="s">
        <v>3481</v>
      </c>
      <c r="C161" s="194" t="s">
        <v>3482</v>
      </c>
      <c r="D161" s="179" t="s">
        <v>0</v>
      </c>
      <c r="E161" s="180">
        <v>2.6</v>
      </c>
      <c r="F161" s="181"/>
      <c r="G161" s="182">
        <f>ROUND(E161*F161,2)</f>
        <v>0</v>
      </c>
      <c r="H161" s="181"/>
      <c r="I161" s="182">
        <f>ROUND(E161*H161,2)</f>
        <v>0</v>
      </c>
      <c r="J161" s="181"/>
      <c r="K161" s="182">
        <f>ROUND(E161*J161,2)</f>
        <v>0</v>
      </c>
      <c r="L161" s="182">
        <v>21</v>
      </c>
      <c r="M161" s="182">
        <f>G161*(1+L161/100)</f>
        <v>0</v>
      </c>
      <c r="N161" s="180">
        <v>0</v>
      </c>
      <c r="O161" s="180">
        <f>ROUND(E161*N161,2)</f>
        <v>0</v>
      </c>
      <c r="P161" s="180">
        <v>0</v>
      </c>
      <c r="Q161" s="180">
        <f>ROUND(E161*P161,2)</f>
        <v>0</v>
      </c>
      <c r="R161" s="182" t="s">
        <v>1366</v>
      </c>
      <c r="S161" s="182" t="s">
        <v>294</v>
      </c>
      <c r="T161" s="183" t="s">
        <v>879</v>
      </c>
      <c r="U161" s="159">
        <v>0</v>
      </c>
      <c r="V161" s="159">
        <f>ROUND(E161*U161,2)</f>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262" t="s">
        <v>1363</v>
      </c>
      <c r="D162" s="263"/>
      <c r="E162" s="263"/>
      <c r="F162" s="263"/>
      <c r="G162" s="263"/>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299</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x14ac:dyDescent="0.2">
      <c r="A163" s="170" t="s">
        <v>288</v>
      </c>
      <c r="B163" s="171" t="s">
        <v>259</v>
      </c>
      <c r="C163" s="193" t="s">
        <v>27</v>
      </c>
      <c r="D163" s="172"/>
      <c r="E163" s="173"/>
      <c r="F163" s="174"/>
      <c r="G163" s="174">
        <f>SUMIF(AG164:AG164,"&lt;&gt;NOR",G164:G164)</f>
        <v>0</v>
      </c>
      <c r="H163" s="174"/>
      <c r="I163" s="174">
        <f>SUM(I164:I164)</f>
        <v>0</v>
      </c>
      <c r="J163" s="174"/>
      <c r="K163" s="174">
        <f>SUM(K164:K164)</f>
        <v>0</v>
      </c>
      <c r="L163" s="174"/>
      <c r="M163" s="174">
        <f>SUM(M164:M164)</f>
        <v>0</v>
      </c>
      <c r="N163" s="173"/>
      <c r="O163" s="173">
        <f>SUM(O164:O164)</f>
        <v>0</v>
      </c>
      <c r="P163" s="173"/>
      <c r="Q163" s="173">
        <f>SUM(Q164:Q164)</f>
        <v>0</v>
      </c>
      <c r="R163" s="174"/>
      <c r="S163" s="174"/>
      <c r="T163" s="175"/>
      <c r="U163" s="169"/>
      <c r="V163" s="169">
        <f>SUM(V164:V164)</f>
        <v>0</v>
      </c>
      <c r="W163" s="169"/>
      <c r="X163" s="169"/>
      <c r="Y163" s="169"/>
      <c r="AG163" t="s">
        <v>289</v>
      </c>
    </row>
    <row r="164" spans="1:60" outlineLevel="1" x14ac:dyDescent="0.2">
      <c r="A164" s="185">
        <v>128</v>
      </c>
      <c r="B164" s="186" t="s">
        <v>1918</v>
      </c>
      <c r="C164" s="198" t="s">
        <v>1919</v>
      </c>
      <c r="D164" s="187" t="s">
        <v>1908</v>
      </c>
      <c r="E164" s="188">
        <v>2</v>
      </c>
      <c r="F164" s="189"/>
      <c r="G164" s="190">
        <f>ROUND(E164*F164,2)</f>
        <v>0</v>
      </c>
      <c r="H164" s="189"/>
      <c r="I164" s="190">
        <f>ROUND(E164*H164,2)</f>
        <v>0</v>
      </c>
      <c r="J164" s="189"/>
      <c r="K164" s="190">
        <f>ROUND(E164*J164,2)</f>
        <v>0</v>
      </c>
      <c r="L164" s="190">
        <v>21</v>
      </c>
      <c r="M164" s="190">
        <f>G164*(1+L164/100)</f>
        <v>0</v>
      </c>
      <c r="N164" s="188">
        <v>0</v>
      </c>
      <c r="O164" s="188">
        <f>ROUND(E164*N164,2)</f>
        <v>0</v>
      </c>
      <c r="P164" s="188">
        <v>0</v>
      </c>
      <c r="Q164" s="188">
        <f>ROUND(E164*P164,2)</f>
        <v>0</v>
      </c>
      <c r="R164" s="190"/>
      <c r="S164" s="190" t="s">
        <v>294</v>
      </c>
      <c r="T164" s="191" t="s">
        <v>879</v>
      </c>
      <c r="U164" s="159">
        <v>0</v>
      </c>
      <c r="V164" s="159">
        <f>ROUND(E164*U164,2)</f>
        <v>0</v>
      </c>
      <c r="W164" s="159"/>
      <c r="X164" s="159" t="s">
        <v>1909</v>
      </c>
      <c r="Y164" s="159" t="s">
        <v>296</v>
      </c>
      <c r="Z164" s="148"/>
      <c r="AA164" s="148"/>
      <c r="AB164" s="148"/>
      <c r="AC164" s="148"/>
      <c r="AD164" s="148"/>
      <c r="AE164" s="148"/>
      <c r="AF164" s="148"/>
      <c r="AG164" s="148" t="s">
        <v>2472</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x14ac:dyDescent="0.2">
      <c r="A165" s="170" t="s">
        <v>288</v>
      </c>
      <c r="B165" s="171" t="s">
        <v>260</v>
      </c>
      <c r="C165" s="193" t="s">
        <v>28</v>
      </c>
      <c r="D165" s="172"/>
      <c r="E165" s="173"/>
      <c r="F165" s="174"/>
      <c r="G165" s="174">
        <f>SUMIF(AG166:AG167,"&lt;&gt;NOR",G166:G167)</f>
        <v>0</v>
      </c>
      <c r="H165" s="174"/>
      <c r="I165" s="174">
        <f>SUM(I166:I167)</f>
        <v>0</v>
      </c>
      <c r="J165" s="174"/>
      <c r="K165" s="174">
        <f>SUM(K166:K167)</f>
        <v>0</v>
      </c>
      <c r="L165" s="174"/>
      <c r="M165" s="174">
        <f>SUM(M166:M167)</f>
        <v>0</v>
      </c>
      <c r="N165" s="173"/>
      <c r="O165" s="173">
        <f>SUM(O166:O167)</f>
        <v>0</v>
      </c>
      <c r="P165" s="173"/>
      <c r="Q165" s="173">
        <f>SUM(Q166:Q167)</f>
        <v>0</v>
      </c>
      <c r="R165" s="174"/>
      <c r="S165" s="174"/>
      <c r="T165" s="175"/>
      <c r="U165" s="169"/>
      <c r="V165" s="169">
        <f>SUM(V166:V167)</f>
        <v>0</v>
      </c>
      <c r="W165" s="169"/>
      <c r="X165" s="169"/>
      <c r="Y165" s="169"/>
      <c r="AG165" t="s">
        <v>289</v>
      </c>
    </row>
    <row r="166" spans="1:60" outlineLevel="1" x14ac:dyDescent="0.2">
      <c r="A166" s="185">
        <v>129</v>
      </c>
      <c r="B166" s="186" t="s">
        <v>2473</v>
      </c>
      <c r="C166" s="198" t="s">
        <v>2474</v>
      </c>
      <c r="D166" s="187" t="s">
        <v>1908</v>
      </c>
      <c r="E166" s="188">
        <v>1</v>
      </c>
      <c r="F166" s="189"/>
      <c r="G166" s="190">
        <f>ROUND(E166*F166,2)</f>
        <v>0</v>
      </c>
      <c r="H166" s="189"/>
      <c r="I166" s="190">
        <f>ROUND(E166*H166,2)</f>
        <v>0</v>
      </c>
      <c r="J166" s="189"/>
      <c r="K166" s="190">
        <f>ROUND(E166*J166,2)</f>
        <v>0</v>
      </c>
      <c r="L166" s="190">
        <v>21</v>
      </c>
      <c r="M166" s="190">
        <f>G166*(1+L166/100)</f>
        <v>0</v>
      </c>
      <c r="N166" s="188">
        <v>0</v>
      </c>
      <c r="O166" s="188">
        <f>ROUND(E166*N166,2)</f>
        <v>0</v>
      </c>
      <c r="P166" s="188">
        <v>0</v>
      </c>
      <c r="Q166" s="188">
        <f>ROUND(E166*P166,2)</f>
        <v>0</v>
      </c>
      <c r="R166" s="190"/>
      <c r="S166" s="190" t="s">
        <v>294</v>
      </c>
      <c r="T166" s="191" t="s">
        <v>879</v>
      </c>
      <c r="U166" s="159">
        <v>0</v>
      </c>
      <c r="V166" s="159">
        <f>ROUND(E166*U166,2)</f>
        <v>0</v>
      </c>
      <c r="W166" s="159"/>
      <c r="X166" s="159" t="s">
        <v>1909</v>
      </c>
      <c r="Y166" s="159" t="s">
        <v>296</v>
      </c>
      <c r="Z166" s="148"/>
      <c r="AA166" s="148"/>
      <c r="AB166" s="148"/>
      <c r="AC166" s="148"/>
      <c r="AD166" s="148"/>
      <c r="AE166" s="148"/>
      <c r="AF166" s="148"/>
      <c r="AG166" s="148" t="s">
        <v>2472</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
      <c r="A167" s="177">
        <v>130</v>
      </c>
      <c r="B167" s="178" t="s">
        <v>2475</v>
      </c>
      <c r="C167" s="194" t="s">
        <v>2476</v>
      </c>
      <c r="D167" s="179" t="s">
        <v>1908</v>
      </c>
      <c r="E167" s="180">
        <v>0.5</v>
      </c>
      <c r="F167" s="181"/>
      <c r="G167" s="182">
        <f>ROUND(E167*F167,2)</f>
        <v>0</v>
      </c>
      <c r="H167" s="181"/>
      <c r="I167" s="182">
        <f>ROUND(E167*H167,2)</f>
        <v>0</v>
      </c>
      <c r="J167" s="181"/>
      <c r="K167" s="182">
        <f>ROUND(E167*J167,2)</f>
        <v>0</v>
      </c>
      <c r="L167" s="182">
        <v>21</v>
      </c>
      <c r="M167" s="182">
        <f>G167*(1+L167/100)</f>
        <v>0</v>
      </c>
      <c r="N167" s="180">
        <v>0</v>
      </c>
      <c r="O167" s="180">
        <f>ROUND(E167*N167,2)</f>
        <v>0</v>
      </c>
      <c r="P167" s="180">
        <v>0</v>
      </c>
      <c r="Q167" s="180">
        <f>ROUND(E167*P167,2)</f>
        <v>0</v>
      </c>
      <c r="R167" s="182"/>
      <c r="S167" s="182" t="s">
        <v>294</v>
      </c>
      <c r="T167" s="183" t="s">
        <v>879</v>
      </c>
      <c r="U167" s="159">
        <v>0</v>
      </c>
      <c r="V167" s="159">
        <f>ROUND(E167*U167,2)</f>
        <v>0</v>
      </c>
      <c r="W167" s="159"/>
      <c r="X167" s="159" t="s">
        <v>1909</v>
      </c>
      <c r="Y167" s="159" t="s">
        <v>296</v>
      </c>
      <c r="Z167" s="148"/>
      <c r="AA167" s="148"/>
      <c r="AB167" s="148"/>
      <c r="AC167" s="148"/>
      <c r="AD167" s="148"/>
      <c r="AE167" s="148"/>
      <c r="AF167" s="148"/>
      <c r="AG167" s="148" t="s">
        <v>2472</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3"/>
      <c r="B168" s="4"/>
      <c r="C168" s="202"/>
      <c r="D168" s="6"/>
      <c r="E168" s="3"/>
      <c r="F168" s="3"/>
      <c r="G168" s="3"/>
      <c r="H168" s="3"/>
      <c r="I168" s="3"/>
      <c r="J168" s="3"/>
      <c r="K168" s="3"/>
      <c r="L168" s="3"/>
      <c r="M168" s="3"/>
      <c r="N168" s="3"/>
      <c r="O168" s="3"/>
      <c r="P168" s="3"/>
      <c r="Q168" s="3"/>
      <c r="R168" s="3"/>
      <c r="S168" s="3"/>
      <c r="T168" s="3"/>
      <c r="U168" s="3"/>
      <c r="V168" s="3"/>
      <c r="W168" s="3"/>
      <c r="X168" s="3"/>
      <c r="Y168" s="3"/>
      <c r="AE168">
        <v>12</v>
      </c>
      <c r="AF168">
        <v>21</v>
      </c>
      <c r="AG168" t="s">
        <v>274</v>
      </c>
    </row>
    <row r="169" spans="1:60" x14ac:dyDescent="0.2">
      <c r="A169" s="151"/>
      <c r="B169" s="152" t="s">
        <v>29</v>
      </c>
      <c r="C169" s="203"/>
      <c r="D169" s="153"/>
      <c r="E169" s="154"/>
      <c r="F169" s="154"/>
      <c r="G169" s="176">
        <f>G8+G21+G38+G70+G96+G146+G151+G163+G165</f>
        <v>0</v>
      </c>
      <c r="H169" s="3"/>
      <c r="I169" s="3"/>
      <c r="J169" s="3"/>
      <c r="K169" s="3"/>
      <c r="L169" s="3"/>
      <c r="M169" s="3"/>
      <c r="N169" s="3"/>
      <c r="O169" s="3"/>
      <c r="P169" s="3"/>
      <c r="Q169" s="3"/>
      <c r="R169" s="3"/>
      <c r="S169" s="3"/>
      <c r="T169" s="3"/>
      <c r="U169" s="3"/>
      <c r="V169" s="3"/>
      <c r="W169" s="3"/>
      <c r="X169" s="3"/>
      <c r="Y169" s="3"/>
      <c r="AE169">
        <f>SUMIF(L7:L167,AE168,G7:G167)</f>
        <v>0</v>
      </c>
      <c r="AF169">
        <f>SUMIF(L7:L167,AF168,G7:G167)</f>
        <v>0</v>
      </c>
      <c r="AG169" t="s">
        <v>1924</v>
      </c>
    </row>
    <row r="170" spans="1:60" x14ac:dyDescent="0.2">
      <c r="C170" s="204"/>
      <c r="D170" s="10"/>
      <c r="AG170" t="s">
        <v>1925</v>
      </c>
    </row>
    <row r="171" spans="1:60" x14ac:dyDescent="0.2">
      <c r="D171" s="10"/>
    </row>
    <row r="172" spans="1:60" x14ac:dyDescent="0.2">
      <c r="D172" s="10"/>
    </row>
    <row r="173" spans="1:60" x14ac:dyDescent="0.2">
      <c r="D173" s="10"/>
    </row>
    <row r="174" spans="1:60" x14ac:dyDescent="0.2">
      <c r="D174" s="10"/>
    </row>
    <row r="175" spans="1:60" x14ac:dyDescent="0.2">
      <c r="D175" s="10"/>
    </row>
    <row r="176" spans="1:60"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2OEmmyhM8PRyaHWGYCPdd9bgHAX+H4UHylX+/W6TpCbY9Ent04fs2m4PRunFWG12u34ATTlYJ6io3KMUjvPg==" saltValue="CwF31jyzlQZypbOWAq10jg==" spinCount="100000" sheet="1" formatRows="0"/>
  <mergeCells count="25">
    <mergeCell ref="C162:G162"/>
    <mergeCell ref="C52:G52"/>
    <mergeCell ref="C69:G69"/>
    <mergeCell ref="C95:G95"/>
    <mergeCell ref="C145:G145"/>
    <mergeCell ref="C150:G150"/>
    <mergeCell ref="C160:G160"/>
    <mergeCell ref="C50:G50"/>
    <mergeCell ref="C14:G14"/>
    <mergeCell ref="C16:G16"/>
    <mergeCell ref="C18:G18"/>
    <mergeCell ref="C24:G24"/>
    <mergeCell ref="C26:G26"/>
    <mergeCell ref="C30:G30"/>
    <mergeCell ref="C37:G37"/>
    <mergeCell ref="C40:G40"/>
    <mergeCell ref="C43:G43"/>
    <mergeCell ref="C45:G45"/>
    <mergeCell ref="C47:G47"/>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74</v>
      </c>
      <c r="C4" s="270" t="s">
        <v>58</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211</v>
      </c>
      <c r="C8" s="193" t="s">
        <v>212</v>
      </c>
      <c r="D8" s="172"/>
      <c r="E8" s="173"/>
      <c r="F8" s="174"/>
      <c r="G8" s="174">
        <f>SUMIF(AG9:AG19,"&lt;&gt;NOR",G9:G19)</f>
        <v>0</v>
      </c>
      <c r="H8" s="174"/>
      <c r="I8" s="174">
        <f>SUM(I9:I19)</f>
        <v>0</v>
      </c>
      <c r="J8" s="174"/>
      <c r="K8" s="174">
        <f>SUM(K9:K19)</f>
        <v>0</v>
      </c>
      <c r="L8" s="174"/>
      <c r="M8" s="174">
        <f>SUM(M9:M19)</f>
        <v>0</v>
      </c>
      <c r="N8" s="173"/>
      <c r="O8" s="173">
        <f>SUM(O9:O19)</f>
        <v>0</v>
      </c>
      <c r="P8" s="173"/>
      <c r="Q8" s="173">
        <f>SUM(Q9:Q19)</f>
        <v>0.01</v>
      </c>
      <c r="R8" s="174"/>
      <c r="S8" s="174"/>
      <c r="T8" s="175"/>
      <c r="U8" s="169"/>
      <c r="V8" s="169">
        <f>SUM(V9:V19)</f>
        <v>0.98</v>
      </c>
      <c r="W8" s="169"/>
      <c r="X8" s="169"/>
      <c r="Y8" s="169"/>
      <c r="AG8" t="s">
        <v>289</v>
      </c>
    </row>
    <row r="9" spans="1:60" ht="22.5" outlineLevel="1" x14ac:dyDescent="0.2">
      <c r="A9" s="185">
        <v>1</v>
      </c>
      <c r="B9" s="186" t="s">
        <v>2509</v>
      </c>
      <c r="C9" s="198" t="s">
        <v>3661</v>
      </c>
      <c r="D9" s="187" t="s">
        <v>2073</v>
      </c>
      <c r="E9" s="188">
        <v>1</v>
      </c>
      <c r="F9" s="189"/>
      <c r="G9" s="190">
        <f t="shared" ref="G9:G19" si="0">ROUND(E9*F9,2)</f>
        <v>0</v>
      </c>
      <c r="H9" s="189"/>
      <c r="I9" s="190">
        <f t="shared" ref="I9:I19" si="1">ROUND(E9*H9,2)</f>
        <v>0</v>
      </c>
      <c r="J9" s="189"/>
      <c r="K9" s="190">
        <f t="shared" ref="K9:K19" si="2">ROUND(E9*J9,2)</f>
        <v>0</v>
      </c>
      <c r="L9" s="190">
        <v>21</v>
      </c>
      <c r="M9" s="190">
        <f t="shared" ref="M9:M19" si="3">G9*(1+L9/100)</f>
        <v>0</v>
      </c>
      <c r="N9" s="188">
        <v>0</v>
      </c>
      <c r="O9" s="188">
        <f t="shared" ref="O9:O19" si="4">ROUND(E9*N9,2)</f>
        <v>0</v>
      </c>
      <c r="P9" s="188">
        <v>0</v>
      </c>
      <c r="Q9" s="188">
        <f t="shared" ref="Q9:Q19" si="5">ROUND(E9*P9,2)</f>
        <v>0</v>
      </c>
      <c r="R9" s="190"/>
      <c r="S9" s="190" t="s">
        <v>878</v>
      </c>
      <c r="T9" s="191" t="s">
        <v>879</v>
      </c>
      <c r="U9" s="159">
        <v>0</v>
      </c>
      <c r="V9" s="159">
        <f t="shared" ref="V9:V19"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3662</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2516</v>
      </c>
      <c r="D11" s="187" t="s">
        <v>2073</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3663</v>
      </c>
      <c r="D12" s="187" t="s">
        <v>2073</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3664</v>
      </c>
      <c r="D13" s="187" t="s">
        <v>2073</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3665</v>
      </c>
      <c r="D14" s="187" t="s">
        <v>2073</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85">
        <v>7</v>
      </c>
      <c r="B15" s="186" t="s">
        <v>2521</v>
      </c>
      <c r="C15" s="198" t="s">
        <v>3666</v>
      </c>
      <c r="D15" s="187" t="s">
        <v>2217</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2522</v>
      </c>
      <c r="D16" s="187" t="s">
        <v>2073</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2524</v>
      </c>
      <c r="D17" s="187" t="s">
        <v>2073</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2053</v>
      </c>
      <c r="C18" s="198" t="s">
        <v>2054</v>
      </c>
      <c r="D18" s="187" t="s">
        <v>331</v>
      </c>
      <c r="E18" s="188">
        <v>0.25</v>
      </c>
      <c r="F18" s="189"/>
      <c r="G18" s="190">
        <f t="shared" si="0"/>
        <v>0</v>
      </c>
      <c r="H18" s="189"/>
      <c r="I18" s="190">
        <f t="shared" si="1"/>
        <v>0</v>
      </c>
      <c r="J18" s="189"/>
      <c r="K18" s="190">
        <f t="shared" si="2"/>
        <v>0</v>
      </c>
      <c r="L18" s="190">
        <v>21</v>
      </c>
      <c r="M18" s="190">
        <f t="shared" si="3"/>
        <v>0</v>
      </c>
      <c r="N18" s="188">
        <v>1.92E-3</v>
      </c>
      <c r="O18" s="188">
        <f t="shared" si="4"/>
        <v>0</v>
      </c>
      <c r="P18" s="188">
        <v>3.3169999999999998E-2</v>
      </c>
      <c r="Q18" s="188">
        <f t="shared" si="5"/>
        <v>0.01</v>
      </c>
      <c r="R18" s="190" t="s">
        <v>1040</v>
      </c>
      <c r="S18" s="190" t="s">
        <v>294</v>
      </c>
      <c r="T18" s="191" t="s">
        <v>879</v>
      </c>
      <c r="U18" s="159">
        <v>3.9</v>
      </c>
      <c r="V18" s="159">
        <f t="shared" si="6"/>
        <v>0.98</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2.5" outlineLevel="1" x14ac:dyDescent="0.2">
      <c r="A19" s="185">
        <v>11</v>
      </c>
      <c r="B19" s="186" t="s">
        <v>2498</v>
      </c>
      <c r="C19" s="198" t="s">
        <v>3667</v>
      </c>
      <c r="D19" s="187" t="s">
        <v>0</v>
      </c>
      <c r="E19" s="188">
        <v>5.6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x14ac:dyDescent="0.2">
      <c r="A20" s="170" t="s">
        <v>288</v>
      </c>
      <c r="B20" s="171" t="s">
        <v>213</v>
      </c>
      <c r="C20" s="193" t="s">
        <v>214</v>
      </c>
      <c r="D20" s="172"/>
      <c r="E20" s="173"/>
      <c r="F20" s="174"/>
      <c r="G20" s="174">
        <f>SUMIF(AG21:AG26,"&lt;&gt;NOR",G21:G26)</f>
        <v>0</v>
      </c>
      <c r="H20" s="174"/>
      <c r="I20" s="174">
        <f>SUM(I21:I26)</f>
        <v>0</v>
      </c>
      <c r="J20" s="174"/>
      <c r="K20" s="174">
        <f>SUM(K21:K26)</f>
        <v>0</v>
      </c>
      <c r="L20" s="174"/>
      <c r="M20" s="174">
        <f>SUM(M21:M26)</f>
        <v>0</v>
      </c>
      <c r="N20" s="173"/>
      <c r="O20" s="173">
        <f>SUM(O21:O26)</f>
        <v>0</v>
      </c>
      <c r="P20" s="173"/>
      <c r="Q20" s="173">
        <f>SUM(Q21:Q26)</f>
        <v>0</v>
      </c>
      <c r="R20" s="174"/>
      <c r="S20" s="174"/>
      <c r="T20" s="175"/>
      <c r="U20" s="169"/>
      <c r="V20" s="169">
        <f>SUM(V21:V26)</f>
        <v>0</v>
      </c>
      <c r="W20" s="169"/>
      <c r="X20" s="169"/>
      <c r="Y20" s="169"/>
      <c r="AG20" t="s">
        <v>289</v>
      </c>
    </row>
    <row r="21" spans="1:60" outlineLevel="1" x14ac:dyDescent="0.2">
      <c r="A21" s="185">
        <v>12</v>
      </c>
      <c r="B21" s="186" t="s">
        <v>2528</v>
      </c>
      <c r="C21" s="198" t="s">
        <v>2527</v>
      </c>
      <c r="D21" s="187" t="s">
        <v>2073</v>
      </c>
      <c r="E21" s="188">
        <v>1</v>
      </c>
      <c r="F21" s="189"/>
      <c r="G21" s="190">
        <f t="shared" ref="G21:G26" si="7">ROUND(E21*F21,2)</f>
        <v>0</v>
      </c>
      <c r="H21" s="189"/>
      <c r="I21" s="190">
        <f t="shared" ref="I21:I26" si="8">ROUND(E21*H21,2)</f>
        <v>0</v>
      </c>
      <c r="J21" s="189"/>
      <c r="K21" s="190">
        <f t="shared" ref="K21:K26" si="9">ROUND(E21*J21,2)</f>
        <v>0</v>
      </c>
      <c r="L21" s="190">
        <v>21</v>
      </c>
      <c r="M21" s="190">
        <f t="shared" ref="M21:M26" si="10">G21*(1+L21/100)</f>
        <v>0</v>
      </c>
      <c r="N21" s="188">
        <v>0</v>
      </c>
      <c r="O21" s="188">
        <f t="shared" ref="O21:O26" si="11">ROUND(E21*N21,2)</f>
        <v>0</v>
      </c>
      <c r="P21" s="188">
        <v>0</v>
      </c>
      <c r="Q21" s="188">
        <f t="shared" ref="Q21:Q26" si="12">ROUND(E21*P21,2)</f>
        <v>0</v>
      </c>
      <c r="R21" s="190"/>
      <c r="S21" s="190" t="s">
        <v>878</v>
      </c>
      <c r="T21" s="191" t="s">
        <v>879</v>
      </c>
      <c r="U21" s="159">
        <v>0</v>
      </c>
      <c r="V21" s="159">
        <f t="shared" ref="V21:V26" si="13">ROUND(E21*U21,2)</f>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13</v>
      </c>
      <c r="B22" s="186" t="s">
        <v>2530</v>
      </c>
      <c r="C22" s="198" t="s">
        <v>2531</v>
      </c>
      <c r="D22" s="187" t="s">
        <v>2073</v>
      </c>
      <c r="E22" s="188">
        <v>1</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14</v>
      </c>
      <c r="B23" s="186" t="s">
        <v>2532</v>
      </c>
      <c r="C23" s="198" t="s">
        <v>2533</v>
      </c>
      <c r="D23" s="187" t="s">
        <v>2217</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1" x14ac:dyDescent="0.2">
      <c r="A24" s="185">
        <v>15</v>
      </c>
      <c r="B24" s="186" t="s">
        <v>2504</v>
      </c>
      <c r="C24" s="198" t="s">
        <v>3668</v>
      </c>
      <c r="D24" s="187" t="s">
        <v>2073</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16</v>
      </c>
      <c r="B25" s="186" t="s">
        <v>2505</v>
      </c>
      <c r="C25" s="198" t="s">
        <v>2544</v>
      </c>
      <c r="D25" s="187" t="s">
        <v>2217</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17</v>
      </c>
      <c r="B26" s="186" t="s">
        <v>2547</v>
      </c>
      <c r="C26" s="198" t="s">
        <v>2548</v>
      </c>
      <c r="D26" s="187" t="s">
        <v>0</v>
      </c>
      <c r="E26" s="188">
        <v>2.4</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t="s">
        <v>2199</v>
      </c>
      <c r="S26" s="190" t="s">
        <v>294</v>
      </c>
      <c r="T26" s="191" t="s">
        <v>879</v>
      </c>
      <c r="U26" s="159">
        <v>0</v>
      </c>
      <c r="V26" s="159">
        <f t="shared" si="13"/>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70" t="s">
        <v>288</v>
      </c>
      <c r="B27" s="171" t="s">
        <v>215</v>
      </c>
      <c r="C27" s="193" t="s">
        <v>216</v>
      </c>
      <c r="D27" s="172"/>
      <c r="E27" s="173"/>
      <c r="F27" s="174"/>
      <c r="G27" s="174">
        <f>SUMIF(AG28:AG42,"&lt;&gt;NOR",G28:G42)</f>
        <v>0</v>
      </c>
      <c r="H27" s="174"/>
      <c r="I27" s="174">
        <f>SUM(I28:I42)</f>
        <v>0</v>
      </c>
      <c r="J27" s="174"/>
      <c r="K27" s="174">
        <f>SUM(K28:K42)</f>
        <v>0</v>
      </c>
      <c r="L27" s="174"/>
      <c r="M27" s="174">
        <f>SUM(M28:M42)</f>
        <v>0</v>
      </c>
      <c r="N27" s="173"/>
      <c r="O27" s="173">
        <f>SUM(O28:O42)</f>
        <v>0.11</v>
      </c>
      <c r="P27" s="173"/>
      <c r="Q27" s="173">
        <f>SUM(Q28:Q42)</f>
        <v>0</v>
      </c>
      <c r="R27" s="174"/>
      <c r="S27" s="174"/>
      <c r="T27" s="175"/>
      <c r="U27" s="169"/>
      <c r="V27" s="169">
        <f>SUM(V28:V42)</f>
        <v>43.61999999999999</v>
      </c>
      <c r="W27" s="169"/>
      <c r="X27" s="169"/>
      <c r="Y27" s="169"/>
      <c r="AG27" t="s">
        <v>289</v>
      </c>
    </row>
    <row r="28" spans="1:60" ht="22.5" outlineLevel="1" x14ac:dyDescent="0.2">
      <c r="A28" s="177">
        <v>18</v>
      </c>
      <c r="B28" s="178" t="s">
        <v>2549</v>
      </c>
      <c r="C28" s="194" t="s">
        <v>2550</v>
      </c>
      <c r="D28" s="179" t="s">
        <v>331</v>
      </c>
      <c r="E28" s="180">
        <v>56</v>
      </c>
      <c r="F28" s="181"/>
      <c r="G28" s="182">
        <f>ROUND(E28*F28,2)</f>
        <v>0</v>
      </c>
      <c r="H28" s="181"/>
      <c r="I28" s="182">
        <f>ROUND(E28*H28,2)</f>
        <v>0</v>
      </c>
      <c r="J28" s="181"/>
      <c r="K28" s="182">
        <f>ROUND(E28*J28,2)</f>
        <v>0</v>
      </c>
      <c r="L28" s="182">
        <v>21</v>
      </c>
      <c r="M28" s="182">
        <f>G28*(1+L28/100)</f>
        <v>0</v>
      </c>
      <c r="N28" s="180">
        <v>7.6000000000000004E-4</v>
      </c>
      <c r="O28" s="180">
        <f>ROUND(E28*N28,2)</f>
        <v>0.04</v>
      </c>
      <c r="P28" s="180">
        <v>0</v>
      </c>
      <c r="Q28" s="180">
        <f>ROUND(E28*P28,2)</f>
        <v>0</v>
      </c>
      <c r="R28" s="182" t="s">
        <v>2199</v>
      </c>
      <c r="S28" s="182" t="s">
        <v>294</v>
      </c>
      <c r="T28" s="183" t="s">
        <v>294</v>
      </c>
      <c r="U28" s="159">
        <v>0.29737999999999998</v>
      </c>
      <c r="V28" s="159">
        <f>ROUND(E28*U28,2)</f>
        <v>16.649999999999999</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62" t="s">
        <v>2551</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2.5" outlineLevel="1" x14ac:dyDescent="0.2">
      <c r="A30" s="177">
        <v>19</v>
      </c>
      <c r="B30" s="178" t="s">
        <v>2552</v>
      </c>
      <c r="C30" s="194" t="s">
        <v>2553</v>
      </c>
      <c r="D30" s="179" t="s">
        <v>331</v>
      </c>
      <c r="E30" s="180">
        <v>20</v>
      </c>
      <c r="F30" s="181"/>
      <c r="G30" s="182">
        <f>ROUND(E30*F30,2)</f>
        <v>0</v>
      </c>
      <c r="H30" s="181"/>
      <c r="I30" s="182">
        <f>ROUND(E30*H30,2)</f>
        <v>0</v>
      </c>
      <c r="J30" s="181"/>
      <c r="K30" s="182">
        <f>ROUND(E30*J30,2)</f>
        <v>0</v>
      </c>
      <c r="L30" s="182">
        <v>21</v>
      </c>
      <c r="M30" s="182">
        <f>G30*(1+L30/100)</f>
        <v>0</v>
      </c>
      <c r="N30" s="180">
        <v>8.8999999999999995E-4</v>
      </c>
      <c r="O30" s="180">
        <f>ROUND(E30*N30,2)</f>
        <v>0.02</v>
      </c>
      <c r="P30" s="180">
        <v>0</v>
      </c>
      <c r="Q30" s="180">
        <f>ROUND(E30*P30,2)</f>
        <v>0</v>
      </c>
      <c r="R30" s="182" t="s">
        <v>2199</v>
      </c>
      <c r="S30" s="182" t="s">
        <v>294</v>
      </c>
      <c r="T30" s="183" t="s">
        <v>294</v>
      </c>
      <c r="U30" s="159">
        <v>0.30737999999999999</v>
      </c>
      <c r="V30" s="159">
        <f>ROUND(E30*U30,2)</f>
        <v>6.15</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262" t="s">
        <v>2551</v>
      </c>
      <c r="D31" s="263"/>
      <c r="E31" s="263"/>
      <c r="F31" s="263"/>
      <c r="G31" s="263"/>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2.5" outlineLevel="1" x14ac:dyDescent="0.2">
      <c r="A32" s="177">
        <v>20</v>
      </c>
      <c r="B32" s="178" t="s">
        <v>2554</v>
      </c>
      <c r="C32" s="194" t="s">
        <v>2555</v>
      </c>
      <c r="D32" s="179" t="s">
        <v>331</v>
      </c>
      <c r="E32" s="180">
        <v>29</v>
      </c>
      <c r="F32" s="181"/>
      <c r="G32" s="182">
        <f>ROUND(E32*F32,2)</f>
        <v>0</v>
      </c>
      <c r="H32" s="181"/>
      <c r="I32" s="182">
        <f>ROUND(E32*H32,2)</f>
        <v>0</v>
      </c>
      <c r="J32" s="181"/>
      <c r="K32" s="182">
        <f>ROUND(E32*J32,2)</f>
        <v>0</v>
      </c>
      <c r="L32" s="182">
        <v>21</v>
      </c>
      <c r="M32" s="182">
        <f>G32*(1+L32/100)</f>
        <v>0</v>
      </c>
      <c r="N32" s="180">
        <v>1.0200000000000001E-3</v>
      </c>
      <c r="O32" s="180">
        <f>ROUND(E32*N32,2)</f>
        <v>0.03</v>
      </c>
      <c r="P32" s="180">
        <v>0</v>
      </c>
      <c r="Q32" s="180">
        <f>ROUND(E32*P32,2)</f>
        <v>0</v>
      </c>
      <c r="R32" s="182" t="s">
        <v>2199</v>
      </c>
      <c r="S32" s="182" t="s">
        <v>294</v>
      </c>
      <c r="T32" s="183" t="s">
        <v>294</v>
      </c>
      <c r="U32" s="159">
        <v>0.31738</v>
      </c>
      <c r="V32" s="159">
        <f>ROUND(E32*U32,2)</f>
        <v>9.1999999999999993</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2" t="s">
        <v>2551</v>
      </c>
      <c r="D33" s="263"/>
      <c r="E33" s="263"/>
      <c r="F33" s="263"/>
      <c r="G33" s="26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7">
        <v>21</v>
      </c>
      <c r="B34" s="178" t="s">
        <v>2556</v>
      </c>
      <c r="C34" s="194" t="s">
        <v>2557</v>
      </c>
      <c r="D34" s="179" t="s">
        <v>331</v>
      </c>
      <c r="E34" s="180">
        <v>13</v>
      </c>
      <c r="F34" s="181"/>
      <c r="G34" s="182">
        <f>ROUND(E34*F34,2)</f>
        <v>0</v>
      </c>
      <c r="H34" s="181"/>
      <c r="I34" s="182">
        <f>ROUND(E34*H34,2)</f>
        <v>0</v>
      </c>
      <c r="J34" s="181"/>
      <c r="K34" s="182">
        <f>ROUND(E34*J34,2)</f>
        <v>0</v>
      </c>
      <c r="L34" s="182">
        <v>21</v>
      </c>
      <c r="M34" s="182">
        <f>G34*(1+L34/100)</f>
        <v>0</v>
      </c>
      <c r="N34" s="180">
        <v>1.6000000000000001E-3</v>
      </c>
      <c r="O34" s="180">
        <f>ROUND(E34*N34,2)</f>
        <v>0.02</v>
      </c>
      <c r="P34" s="180">
        <v>0</v>
      </c>
      <c r="Q34" s="180">
        <f>ROUND(E34*P34,2)</f>
        <v>0</v>
      </c>
      <c r="R34" s="182" t="s">
        <v>2199</v>
      </c>
      <c r="S34" s="182" t="s">
        <v>294</v>
      </c>
      <c r="T34" s="183" t="s">
        <v>294</v>
      </c>
      <c r="U34" s="159">
        <v>0.33332000000000001</v>
      </c>
      <c r="V34" s="159">
        <f>ROUND(E34*U34,2)</f>
        <v>4.33</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2" t="s">
        <v>2551</v>
      </c>
      <c r="D35" s="263"/>
      <c r="E35" s="263"/>
      <c r="F35" s="263"/>
      <c r="G35" s="26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22</v>
      </c>
      <c r="B36" s="186" t="s">
        <v>2558</v>
      </c>
      <c r="C36" s="198" t="s">
        <v>2559</v>
      </c>
      <c r="D36" s="187" t="s">
        <v>331</v>
      </c>
      <c r="E36" s="188">
        <v>118</v>
      </c>
      <c r="F36" s="189"/>
      <c r="G36" s="190">
        <f t="shared" ref="G36:G42" si="14">ROUND(E36*F36,2)</f>
        <v>0</v>
      </c>
      <c r="H36" s="189"/>
      <c r="I36" s="190">
        <f t="shared" ref="I36:I42" si="15">ROUND(E36*H36,2)</f>
        <v>0</v>
      </c>
      <c r="J36" s="189"/>
      <c r="K36" s="190">
        <f t="shared" ref="K36:K42" si="16">ROUND(E36*J36,2)</f>
        <v>0</v>
      </c>
      <c r="L36" s="190">
        <v>21</v>
      </c>
      <c r="M36" s="190">
        <f t="shared" ref="M36:M42" si="17">G36*(1+L36/100)</f>
        <v>0</v>
      </c>
      <c r="N36" s="188">
        <v>0</v>
      </c>
      <c r="O36" s="188">
        <f t="shared" ref="O36:O42" si="18">ROUND(E36*N36,2)</f>
        <v>0</v>
      </c>
      <c r="P36" s="188">
        <v>0</v>
      </c>
      <c r="Q36" s="188">
        <f t="shared" ref="Q36:Q42" si="19">ROUND(E36*P36,2)</f>
        <v>0</v>
      </c>
      <c r="R36" s="190" t="s">
        <v>2199</v>
      </c>
      <c r="S36" s="190" t="s">
        <v>294</v>
      </c>
      <c r="T36" s="191" t="s">
        <v>294</v>
      </c>
      <c r="U36" s="159">
        <v>1.7999999999999999E-2</v>
      </c>
      <c r="V36" s="159">
        <f t="shared" ref="V36:V42" si="20">ROUND(E36*U36,2)</f>
        <v>2.12</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23</v>
      </c>
      <c r="B37" s="186" t="s">
        <v>2560</v>
      </c>
      <c r="C37" s="198" t="s">
        <v>2561</v>
      </c>
      <c r="D37" s="187" t="s">
        <v>292</v>
      </c>
      <c r="E37" s="188">
        <v>22</v>
      </c>
      <c r="F37" s="189"/>
      <c r="G37" s="190">
        <f t="shared" si="14"/>
        <v>0</v>
      </c>
      <c r="H37" s="189"/>
      <c r="I37" s="190">
        <f t="shared" si="15"/>
        <v>0</v>
      </c>
      <c r="J37" s="189"/>
      <c r="K37" s="190">
        <f t="shared" si="16"/>
        <v>0</v>
      </c>
      <c r="L37" s="190">
        <v>21</v>
      </c>
      <c r="M37" s="190">
        <f t="shared" si="17"/>
        <v>0</v>
      </c>
      <c r="N37" s="188">
        <v>0</v>
      </c>
      <c r="O37" s="188">
        <f t="shared" si="18"/>
        <v>0</v>
      </c>
      <c r="P37" s="188">
        <v>0</v>
      </c>
      <c r="Q37" s="188">
        <f t="shared" si="19"/>
        <v>0</v>
      </c>
      <c r="R37" s="190" t="s">
        <v>2199</v>
      </c>
      <c r="S37" s="190" t="s">
        <v>294</v>
      </c>
      <c r="T37" s="191" t="s">
        <v>294</v>
      </c>
      <c r="U37" s="159">
        <v>0.215</v>
      </c>
      <c r="V37" s="159">
        <f t="shared" si="20"/>
        <v>4.7300000000000004</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24</v>
      </c>
      <c r="B38" s="186" t="s">
        <v>2562</v>
      </c>
      <c r="C38" s="198" t="s">
        <v>2563</v>
      </c>
      <c r="D38" s="187" t="s">
        <v>292</v>
      </c>
      <c r="E38" s="188">
        <v>2</v>
      </c>
      <c r="F38" s="189"/>
      <c r="G38" s="190">
        <f t="shared" si="14"/>
        <v>0</v>
      </c>
      <c r="H38" s="189"/>
      <c r="I38" s="190">
        <f t="shared" si="15"/>
        <v>0</v>
      </c>
      <c r="J38" s="189"/>
      <c r="K38" s="190">
        <f t="shared" si="16"/>
        <v>0</v>
      </c>
      <c r="L38" s="190">
        <v>21</v>
      </c>
      <c r="M38" s="190">
        <f t="shared" si="17"/>
        <v>0</v>
      </c>
      <c r="N38" s="188">
        <v>0</v>
      </c>
      <c r="O38" s="188">
        <f t="shared" si="18"/>
        <v>0</v>
      </c>
      <c r="P38" s="188">
        <v>0</v>
      </c>
      <c r="Q38" s="188">
        <f t="shared" si="19"/>
        <v>0</v>
      </c>
      <c r="R38" s="190" t="s">
        <v>2199</v>
      </c>
      <c r="S38" s="190" t="s">
        <v>294</v>
      </c>
      <c r="T38" s="191" t="s">
        <v>294</v>
      </c>
      <c r="U38" s="159">
        <v>0.222</v>
      </c>
      <c r="V38" s="159">
        <f t="shared" si="20"/>
        <v>0.44</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1" x14ac:dyDescent="0.2">
      <c r="A39" s="185">
        <v>25</v>
      </c>
      <c r="B39" s="186" t="s">
        <v>2077</v>
      </c>
      <c r="C39" s="198" t="s">
        <v>2565</v>
      </c>
      <c r="D39" s="187" t="s">
        <v>2073</v>
      </c>
      <c r="E39" s="188">
        <v>2</v>
      </c>
      <c r="F39" s="189"/>
      <c r="G39" s="190">
        <f t="shared" si="14"/>
        <v>0</v>
      </c>
      <c r="H39" s="189"/>
      <c r="I39" s="190">
        <f t="shared" si="15"/>
        <v>0</v>
      </c>
      <c r="J39" s="189"/>
      <c r="K39" s="190">
        <f t="shared" si="16"/>
        <v>0</v>
      </c>
      <c r="L39" s="190">
        <v>21</v>
      </c>
      <c r="M39" s="190">
        <f t="shared" si="17"/>
        <v>0</v>
      </c>
      <c r="N39" s="188">
        <v>0</v>
      </c>
      <c r="O39" s="188">
        <f t="shared" si="18"/>
        <v>0</v>
      </c>
      <c r="P39" s="188">
        <v>0</v>
      </c>
      <c r="Q39" s="188">
        <f t="shared" si="19"/>
        <v>0</v>
      </c>
      <c r="R39" s="190"/>
      <c r="S39" s="190" t="s">
        <v>878</v>
      </c>
      <c r="T39" s="191" t="s">
        <v>879</v>
      </c>
      <c r="U39" s="159">
        <v>0</v>
      </c>
      <c r="V39" s="159">
        <f t="shared" si="20"/>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26</v>
      </c>
      <c r="B40" s="186" t="s">
        <v>2566</v>
      </c>
      <c r="C40" s="198" t="s">
        <v>2567</v>
      </c>
      <c r="D40" s="187" t="s">
        <v>331</v>
      </c>
      <c r="E40" s="188">
        <v>118</v>
      </c>
      <c r="F40" s="189"/>
      <c r="G40" s="190">
        <f t="shared" si="14"/>
        <v>0</v>
      </c>
      <c r="H40" s="189"/>
      <c r="I40" s="190">
        <f t="shared" si="15"/>
        <v>0</v>
      </c>
      <c r="J40" s="189"/>
      <c r="K40" s="190">
        <f t="shared" si="16"/>
        <v>0</v>
      </c>
      <c r="L40" s="190">
        <v>21</v>
      </c>
      <c r="M40" s="190">
        <f t="shared" si="17"/>
        <v>0</v>
      </c>
      <c r="N40" s="188">
        <v>0</v>
      </c>
      <c r="O40" s="188">
        <f t="shared" si="18"/>
        <v>0</v>
      </c>
      <c r="P40" s="188">
        <v>0</v>
      </c>
      <c r="Q40" s="188">
        <f t="shared" si="19"/>
        <v>0</v>
      </c>
      <c r="R40" s="190"/>
      <c r="S40" s="190" t="s">
        <v>878</v>
      </c>
      <c r="T40" s="191" t="s">
        <v>879</v>
      </c>
      <c r="U40" s="159">
        <v>0</v>
      </c>
      <c r="V40" s="159">
        <f t="shared" si="20"/>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27</v>
      </c>
      <c r="B41" s="186" t="s">
        <v>2081</v>
      </c>
      <c r="C41" s="198" t="s">
        <v>2568</v>
      </c>
      <c r="D41" s="187" t="s">
        <v>2083</v>
      </c>
      <c r="E41" s="188">
        <v>10</v>
      </c>
      <c r="F41" s="189"/>
      <c r="G41" s="190">
        <f t="shared" si="14"/>
        <v>0</v>
      </c>
      <c r="H41" s="189"/>
      <c r="I41" s="190">
        <f t="shared" si="15"/>
        <v>0</v>
      </c>
      <c r="J41" s="189"/>
      <c r="K41" s="190">
        <f t="shared" si="16"/>
        <v>0</v>
      </c>
      <c r="L41" s="190">
        <v>21</v>
      </c>
      <c r="M41" s="190">
        <f t="shared" si="17"/>
        <v>0</v>
      </c>
      <c r="N41" s="188">
        <v>0</v>
      </c>
      <c r="O41" s="188">
        <f t="shared" si="18"/>
        <v>0</v>
      </c>
      <c r="P41" s="188">
        <v>0</v>
      </c>
      <c r="Q41" s="188">
        <f t="shared" si="19"/>
        <v>0</v>
      </c>
      <c r="R41" s="190"/>
      <c r="S41" s="190" t="s">
        <v>878</v>
      </c>
      <c r="T41" s="191" t="s">
        <v>879</v>
      </c>
      <c r="U41" s="159">
        <v>0</v>
      </c>
      <c r="V41" s="159">
        <f t="shared" si="20"/>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28</v>
      </c>
      <c r="B42" s="186" t="s">
        <v>3669</v>
      </c>
      <c r="C42" s="198" t="s">
        <v>3670</v>
      </c>
      <c r="D42" s="187" t="s">
        <v>0</v>
      </c>
      <c r="E42" s="188">
        <v>4.4000000000000004</v>
      </c>
      <c r="F42" s="189"/>
      <c r="G42" s="190">
        <f t="shared" si="14"/>
        <v>0</v>
      </c>
      <c r="H42" s="189"/>
      <c r="I42" s="190">
        <f t="shared" si="15"/>
        <v>0</v>
      </c>
      <c r="J42" s="189"/>
      <c r="K42" s="190">
        <f t="shared" si="16"/>
        <v>0</v>
      </c>
      <c r="L42" s="190">
        <v>21</v>
      </c>
      <c r="M42" s="190">
        <f t="shared" si="17"/>
        <v>0</v>
      </c>
      <c r="N42" s="188">
        <v>0</v>
      </c>
      <c r="O42" s="188">
        <f t="shared" si="18"/>
        <v>0</v>
      </c>
      <c r="P42" s="188">
        <v>0</v>
      </c>
      <c r="Q42" s="188">
        <f t="shared" si="19"/>
        <v>0</v>
      </c>
      <c r="R42" s="190" t="s">
        <v>2199</v>
      </c>
      <c r="S42" s="190" t="s">
        <v>294</v>
      </c>
      <c r="T42" s="191" t="s">
        <v>879</v>
      </c>
      <c r="U42" s="159">
        <v>0</v>
      </c>
      <c r="V42" s="159">
        <f t="shared" si="20"/>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70" t="s">
        <v>288</v>
      </c>
      <c r="B43" s="171" t="s">
        <v>217</v>
      </c>
      <c r="C43" s="193" t="s">
        <v>218</v>
      </c>
      <c r="D43" s="172"/>
      <c r="E43" s="173"/>
      <c r="F43" s="174"/>
      <c r="G43" s="174">
        <f>SUMIF(AG44:AG64,"&lt;&gt;NOR",G44:G64)</f>
        <v>0</v>
      </c>
      <c r="H43" s="174"/>
      <c r="I43" s="174">
        <f>SUM(I44:I64)</f>
        <v>0</v>
      </c>
      <c r="J43" s="174"/>
      <c r="K43" s="174">
        <f>SUM(K44:K64)</f>
        <v>0</v>
      </c>
      <c r="L43" s="174"/>
      <c r="M43" s="174">
        <f>SUM(M44:M64)</f>
        <v>0</v>
      </c>
      <c r="N43" s="173"/>
      <c r="O43" s="173">
        <f>SUM(O44:O64)</f>
        <v>0</v>
      </c>
      <c r="P43" s="173"/>
      <c r="Q43" s="173">
        <f>SUM(Q44:Q64)</f>
        <v>0</v>
      </c>
      <c r="R43" s="174"/>
      <c r="S43" s="174"/>
      <c r="T43" s="175"/>
      <c r="U43" s="169"/>
      <c r="V43" s="169">
        <f>SUM(V44:V64)</f>
        <v>9.0300000000000011</v>
      </c>
      <c r="W43" s="169"/>
      <c r="X43" s="169"/>
      <c r="Y43" s="169"/>
      <c r="AG43" t="s">
        <v>289</v>
      </c>
    </row>
    <row r="44" spans="1:60" outlineLevel="1" x14ac:dyDescent="0.2">
      <c r="A44" s="185">
        <v>29</v>
      </c>
      <c r="B44" s="186" t="s">
        <v>2711</v>
      </c>
      <c r="C44" s="198" t="s">
        <v>2572</v>
      </c>
      <c r="D44" s="187" t="s">
        <v>2073</v>
      </c>
      <c r="E44" s="188">
        <v>5</v>
      </c>
      <c r="F44" s="189"/>
      <c r="G44" s="190">
        <f t="shared" ref="G44:G64" si="21">ROUND(E44*F44,2)</f>
        <v>0</v>
      </c>
      <c r="H44" s="189"/>
      <c r="I44" s="190">
        <f t="shared" ref="I44:I64" si="22">ROUND(E44*H44,2)</f>
        <v>0</v>
      </c>
      <c r="J44" s="189"/>
      <c r="K44" s="190">
        <f t="shared" ref="K44:K64" si="23">ROUND(E44*J44,2)</f>
        <v>0</v>
      </c>
      <c r="L44" s="190">
        <v>21</v>
      </c>
      <c r="M44" s="190">
        <f t="shared" ref="M44:M64" si="24">G44*(1+L44/100)</f>
        <v>0</v>
      </c>
      <c r="N44" s="188">
        <v>0</v>
      </c>
      <c r="O44" s="188">
        <f t="shared" ref="O44:O64" si="25">ROUND(E44*N44,2)</f>
        <v>0</v>
      </c>
      <c r="P44" s="188">
        <v>0</v>
      </c>
      <c r="Q44" s="188">
        <f t="shared" ref="Q44:Q64" si="26">ROUND(E44*P44,2)</f>
        <v>0</v>
      </c>
      <c r="R44" s="190"/>
      <c r="S44" s="190" t="s">
        <v>878</v>
      </c>
      <c r="T44" s="191" t="s">
        <v>879</v>
      </c>
      <c r="U44" s="159">
        <v>0</v>
      </c>
      <c r="V44" s="159">
        <f t="shared" ref="V44:V64" si="27">ROUND(E44*U44,2)</f>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30</v>
      </c>
      <c r="B45" s="186" t="s">
        <v>2713</v>
      </c>
      <c r="C45" s="198" t="s">
        <v>2576</v>
      </c>
      <c r="D45" s="187" t="s">
        <v>2073</v>
      </c>
      <c r="E45" s="188">
        <v>4</v>
      </c>
      <c r="F45" s="189"/>
      <c r="G45" s="190">
        <f t="shared" si="21"/>
        <v>0</v>
      </c>
      <c r="H45" s="189"/>
      <c r="I45" s="190">
        <f t="shared" si="22"/>
        <v>0</v>
      </c>
      <c r="J45" s="189"/>
      <c r="K45" s="190">
        <f t="shared" si="23"/>
        <v>0</v>
      </c>
      <c r="L45" s="190">
        <v>21</v>
      </c>
      <c r="M45" s="190">
        <f t="shared" si="24"/>
        <v>0</v>
      </c>
      <c r="N45" s="188">
        <v>0</v>
      </c>
      <c r="O45" s="188">
        <f t="shared" si="25"/>
        <v>0</v>
      </c>
      <c r="P45" s="188">
        <v>0</v>
      </c>
      <c r="Q45" s="188">
        <f t="shared" si="26"/>
        <v>0</v>
      </c>
      <c r="R45" s="190"/>
      <c r="S45" s="190" t="s">
        <v>878</v>
      </c>
      <c r="T45" s="191" t="s">
        <v>879</v>
      </c>
      <c r="U45" s="159">
        <v>0</v>
      </c>
      <c r="V45" s="159">
        <f t="shared" si="27"/>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31</v>
      </c>
      <c r="B46" s="186" t="s">
        <v>2564</v>
      </c>
      <c r="C46" s="198" t="s">
        <v>2578</v>
      </c>
      <c r="D46" s="187" t="s">
        <v>2073</v>
      </c>
      <c r="E46" s="188">
        <v>2</v>
      </c>
      <c r="F46" s="189"/>
      <c r="G46" s="190">
        <f t="shared" si="21"/>
        <v>0</v>
      </c>
      <c r="H46" s="189"/>
      <c r="I46" s="190">
        <f t="shared" si="22"/>
        <v>0</v>
      </c>
      <c r="J46" s="189"/>
      <c r="K46" s="190">
        <f t="shared" si="23"/>
        <v>0</v>
      </c>
      <c r="L46" s="190">
        <v>21</v>
      </c>
      <c r="M46" s="190">
        <f t="shared" si="24"/>
        <v>0</v>
      </c>
      <c r="N46" s="188">
        <v>0</v>
      </c>
      <c r="O46" s="188">
        <f t="shared" si="25"/>
        <v>0</v>
      </c>
      <c r="P46" s="188">
        <v>0</v>
      </c>
      <c r="Q46" s="188">
        <f t="shared" si="26"/>
        <v>0</v>
      </c>
      <c r="R46" s="190"/>
      <c r="S46" s="190" t="s">
        <v>878</v>
      </c>
      <c r="T46" s="191" t="s">
        <v>879</v>
      </c>
      <c r="U46" s="159">
        <v>0</v>
      </c>
      <c r="V46" s="159">
        <f t="shared" si="27"/>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2.5" outlineLevel="1" x14ac:dyDescent="0.2">
      <c r="A47" s="185">
        <v>32</v>
      </c>
      <c r="B47" s="186" t="s">
        <v>2716</v>
      </c>
      <c r="C47" s="198" t="s">
        <v>2580</v>
      </c>
      <c r="D47" s="187" t="s">
        <v>2073</v>
      </c>
      <c r="E47" s="188">
        <v>4</v>
      </c>
      <c r="F47" s="189"/>
      <c r="G47" s="190">
        <f t="shared" si="21"/>
        <v>0</v>
      </c>
      <c r="H47" s="189"/>
      <c r="I47" s="190">
        <f t="shared" si="22"/>
        <v>0</v>
      </c>
      <c r="J47" s="189"/>
      <c r="K47" s="190">
        <f t="shared" si="23"/>
        <v>0</v>
      </c>
      <c r="L47" s="190">
        <v>21</v>
      </c>
      <c r="M47" s="190">
        <f t="shared" si="24"/>
        <v>0</v>
      </c>
      <c r="N47" s="188">
        <v>0</v>
      </c>
      <c r="O47" s="188">
        <f t="shared" si="25"/>
        <v>0</v>
      </c>
      <c r="P47" s="188">
        <v>0</v>
      </c>
      <c r="Q47" s="188">
        <f t="shared" si="26"/>
        <v>0</v>
      </c>
      <c r="R47" s="190"/>
      <c r="S47" s="190" t="s">
        <v>878</v>
      </c>
      <c r="T47" s="191" t="s">
        <v>879</v>
      </c>
      <c r="U47" s="159">
        <v>0</v>
      </c>
      <c r="V47" s="159">
        <f t="shared" si="27"/>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2.5" outlineLevel="1" x14ac:dyDescent="0.2">
      <c r="A48" s="185">
        <v>33</v>
      </c>
      <c r="B48" s="186" t="s">
        <v>2717</v>
      </c>
      <c r="C48" s="198" t="s">
        <v>2184</v>
      </c>
      <c r="D48" s="187" t="s">
        <v>2073</v>
      </c>
      <c r="E48" s="188">
        <v>1</v>
      </c>
      <c r="F48" s="189"/>
      <c r="G48" s="190">
        <f t="shared" si="21"/>
        <v>0</v>
      </c>
      <c r="H48" s="189"/>
      <c r="I48" s="190">
        <f t="shared" si="22"/>
        <v>0</v>
      </c>
      <c r="J48" s="189"/>
      <c r="K48" s="190">
        <f t="shared" si="23"/>
        <v>0</v>
      </c>
      <c r="L48" s="190">
        <v>21</v>
      </c>
      <c r="M48" s="190">
        <f t="shared" si="24"/>
        <v>0</v>
      </c>
      <c r="N48" s="188">
        <v>0</v>
      </c>
      <c r="O48" s="188">
        <f t="shared" si="25"/>
        <v>0</v>
      </c>
      <c r="P48" s="188">
        <v>0</v>
      </c>
      <c r="Q48" s="188">
        <f t="shared" si="26"/>
        <v>0</v>
      </c>
      <c r="R48" s="190"/>
      <c r="S48" s="190" t="s">
        <v>878</v>
      </c>
      <c r="T48" s="191" t="s">
        <v>879</v>
      </c>
      <c r="U48" s="159">
        <v>0</v>
      </c>
      <c r="V48" s="159">
        <f t="shared" si="27"/>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34</v>
      </c>
      <c r="B49" s="186" t="s">
        <v>2582</v>
      </c>
      <c r="C49" s="198" t="s">
        <v>2583</v>
      </c>
      <c r="D49" s="187" t="s">
        <v>292</v>
      </c>
      <c r="E49" s="188">
        <v>2</v>
      </c>
      <c r="F49" s="189"/>
      <c r="G49" s="190">
        <f t="shared" si="21"/>
        <v>0</v>
      </c>
      <c r="H49" s="189"/>
      <c r="I49" s="190">
        <f t="shared" si="22"/>
        <v>0</v>
      </c>
      <c r="J49" s="189"/>
      <c r="K49" s="190">
        <f t="shared" si="23"/>
        <v>0</v>
      </c>
      <c r="L49" s="190">
        <v>21</v>
      </c>
      <c r="M49" s="190">
        <f t="shared" si="24"/>
        <v>0</v>
      </c>
      <c r="N49" s="188">
        <v>0</v>
      </c>
      <c r="O49" s="188">
        <f t="shared" si="25"/>
        <v>0</v>
      </c>
      <c r="P49" s="188">
        <v>0</v>
      </c>
      <c r="Q49" s="188">
        <f t="shared" si="26"/>
        <v>0</v>
      </c>
      <c r="R49" s="190" t="s">
        <v>2199</v>
      </c>
      <c r="S49" s="190" t="s">
        <v>294</v>
      </c>
      <c r="T49" s="191" t="s">
        <v>294</v>
      </c>
      <c r="U49" s="159">
        <v>5.0999999999999997E-2</v>
      </c>
      <c r="V49" s="159">
        <f t="shared" si="27"/>
        <v>0.1</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35</v>
      </c>
      <c r="B50" s="186" t="s">
        <v>2584</v>
      </c>
      <c r="C50" s="198" t="s">
        <v>2585</v>
      </c>
      <c r="D50" s="187" t="s">
        <v>292</v>
      </c>
      <c r="E50" s="188">
        <v>5</v>
      </c>
      <c r="F50" s="189"/>
      <c r="G50" s="190">
        <f t="shared" si="21"/>
        <v>0</v>
      </c>
      <c r="H50" s="189"/>
      <c r="I50" s="190">
        <f t="shared" si="22"/>
        <v>0</v>
      </c>
      <c r="J50" s="189"/>
      <c r="K50" s="190">
        <f t="shared" si="23"/>
        <v>0</v>
      </c>
      <c r="L50" s="190">
        <v>21</v>
      </c>
      <c r="M50" s="190">
        <f t="shared" si="24"/>
        <v>0</v>
      </c>
      <c r="N50" s="188">
        <v>0</v>
      </c>
      <c r="O50" s="188">
        <f t="shared" si="25"/>
        <v>0</v>
      </c>
      <c r="P50" s="188">
        <v>0</v>
      </c>
      <c r="Q50" s="188">
        <f t="shared" si="26"/>
        <v>0</v>
      </c>
      <c r="R50" s="190" t="s">
        <v>2199</v>
      </c>
      <c r="S50" s="190" t="s">
        <v>294</v>
      </c>
      <c r="T50" s="191" t="s">
        <v>294</v>
      </c>
      <c r="U50" s="159">
        <v>5.0999999999999997E-2</v>
      </c>
      <c r="V50" s="159">
        <f t="shared" si="27"/>
        <v>0.26</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2.5" outlineLevel="1" x14ac:dyDescent="0.2">
      <c r="A51" s="185">
        <v>36</v>
      </c>
      <c r="B51" s="186" t="s">
        <v>2573</v>
      </c>
      <c r="C51" s="198" t="s">
        <v>2586</v>
      </c>
      <c r="D51" s="187" t="s">
        <v>2073</v>
      </c>
      <c r="E51" s="188">
        <v>11</v>
      </c>
      <c r="F51" s="189"/>
      <c r="G51" s="190">
        <f t="shared" si="21"/>
        <v>0</v>
      </c>
      <c r="H51" s="189"/>
      <c r="I51" s="190">
        <f t="shared" si="22"/>
        <v>0</v>
      </c>
      <c r="J51" s="189"/>
      <c r="K51" s="190">
        <f t="shared" si="23"/>
        <v>0</v>
      </c>
      <c r="L51" s="190">
        <v>21</v>
      </c>
      <c r="M51" s="190">
        <f t="shared" si="24"/>
        <v>0</v>
      </c>
      <c r="N51" s="188">
        <v>0</v>
      </c>
      <c r="O51" s="188">
        <f t="shared" si="25"/>
        <v>0</v>
      </c>
      <c r="P51" s="188">
        <v>0</v>
      </c>
      <c r="Q51" s="188">
        <f t="shared" si="26"/>
        <v>0</v>
      </c>
      <c r="R51" s="190"/>
      <c r="S51" s="190" t="s">
        <v>878</v>
      </c>
      <c r="T51" s="191" t="s">
        <v>879</v>
      </c>
      <c r="U51" s="159">
        <v>0</v>
      </c>
      <c r="V51" s="159">
        <f t="shared" si="27"/>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37</v>
      </c>
      <c r="B52" s="186" t="s">
        <v>2575</v>
      </c>
      <c r="C52" s="198" t="s">
        <v>2591</v>
      </c>
      <c r="D52" s="187" t="s">
        <v>2073</v>
      </c>
      <c r="E52" s="188">
        <v>2</v>
      </c>
      <c r="F52" s="189"/>
      <c r="G52" s="190">
        <f t="shared" si="21"/>
        <v>0</v>
      </c>
      <c r="H52" s="189"/>
      <c r="I52" s="190">
        <f t="shared" si="22"/>
        <v>0</v>
      </c>
      <c r="J52" s="189"/>
      <c r="K52" s="190">
        <f t="shared" si="23"/>
        <v>0</v>
      </c>
      <c r="L52" s="190">
        <v>21</v>
      </c>
      <c r="M52" s="190">
        <f t="shared" si="24"/>
        <v>0</v>
      </c>
      <c r="N52" s="188">
        <v>0</v>
      </c>
      <c r="O52" s="188">
        <f t="shared" si="25"/>
        <v>0</v>
      </c>
      <c r="P52" s="188">
        <v>0</v>
      </c>
      <c r="Q52" s="188">
        <f t="shared" si="26"/>
        <v>0</v>
      </c>
      <c r="R52" s="190"/>
      <c r="S52" s="190" t="s">
        <v>878</v>
      </c>
      <c r="T52" s="191" t="s">
        <v>879</v>
      </c>
      <c r="U52" s="159">
        <v>0</v>
      </c>
      <c r="V52" s="159">
        <f t="shared" si="27"/>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38</v>
      </c>
      <c r="B53" s="186" t="s">
        <v>2577</v>
      </c>
      <c r="C53" s="198" t="s">
        <v>2595</v>
      </c>
      <c r="D53" s="187" t="s">
        <v>2073</v>
      </c>
      <c r="E53" s="188">
        <v>1</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39</v>
      </c>
      <c r="B54" s="186" t="s">
        <v>2598</v>
      </c>
      <c r="C54" s="198" t="s">
        <v>2599</v>
      </c>
      <c r="D54" s="187" t="s">
        <v>292</v>
      </c>
      <c r="E54" s="188">
        <v>11</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t="s">
        <v>2199</v>
      </c>
      <c r="S54" s="190" t="s">
        <v>294</v>
      </c>
      <c r="T54" s="191" t="s">
        <v>294</v>
      </c>
      <c r="U54" s="159">
        <v>0.16500000000000001</v>
      </c>
      <c r="V54" s="159">
        <f t="shared" si="27"/>
        <v>1.82</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40</v>
      </c>
      <c r="B55" s="186" t="s">
        <v>2602</v>
      </c>
      <c r="C55" s="198" t="s">
        <v>2603</v>
      </c>
      <c r="D55" s="187" t="s">
        <v>292</v>
      </c>
      <c r="E55" s="188">
        <v>3</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t="s">
        <v>2199</v>
      </c>
      <c r="S55" s="190" t="s">
        <v>294</v>
      </c>
      <c r="T55" s="191" t="s">
        <v>294</v>
      </c>
      <c r="U55" s="159">
        <v>0.22700000000000001</v>
      </c>
      <c r="V55" s="159">
        <f t="shared" si="27"/>
        <v>0.68</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41</v>
      </c>
      <c r="B56" s="186" t="s">
        <v>2607</v>
      </c>
      <c r="C56" s="198" t="s">
        <v>2608</v>
      </c>
      <c r="D56" s="187" t="s">
        <v>292</v>
      </c>
      <c r="E56" s="188">
        <v>5</v>
      </c>
      <c r="F56" s="189"/>
      <c r="G56" s="190">
        <f t="shared" si="21"/>
        <v>0</v>
      </c>
      <c r="H56" s="189"/>
      <c r="I56" s="190">
        <f t="shared" si="22"/>
        <v>0</v>
      </c>
      <c r="J56" s="189"/>
      <c r="K56" s="190">
        <f t="shared" si="23"/>
        <v>0</v>
      </c>
      <c r="L56" s="190">
        <v>21</v>
      </c>
      <c r="M56" s="190">
        <f t="shared" si="24"/>
        <v>0</v>
      </c>
      <c r="N56" s="188">
        <v>1.8000000000000001E-4</v>
      </c>
      <c r="O56" s="188">
        <f t="shared" si="25"/>
        <v>0</v>
      </c>
      <c r="P56" s="188">
        <v>0</v>
      </c>
      <c r="Q56" s="188">
        <f t="shared" si="26"/>
        <v>0</v>
      </c>
      <c r="R56" s="190" t="s">
        <v>2199</v>
      </c>
      <c r="S56" s="190" t="s">
        <v>294</v>
      </c>
      <c r="T56" s="191" t="s">
        <v>294</v>
      </c>
      <c r="U56" s="159">
        <v>9.2999999999999999E-2</v>
      </c>
      <c r="V56" s="159">
        <f t="shared" si="27"/>
        <v>0.47</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42</v>
      </c>
      <c r="B57" s="186" t="s">
        <v>2609</v>
      </c>
      <c r="C57" s="198" t="s">
        <v>2610</v>
      </c>
      <c r="D57" s="187" t="s">
        <v>292</v>
      </c>
      <c r="E57" s="188">
        <v>4</v>
      </c>
      <c r="F57" s="189"/>
      <c r="G57" s="190">
        <f t="shared" si="21"/>
        <v>0</v>
      </c>
      <c r="H57" s="189"/>
      <c r="I57" s="190">
        <f t="shared" si="22"/>
        <v>0</v>
      </c>
      <c r="J57" s="189"/>
      <c r="K57" s="190">
        <f t="shared" si="23"/>
        <v>0</v>
      </c>
      <c r="L57" s="190">
        <v>21</v>
      </c>
      <c r="M57" s="190">
        <f t="shared" si="24"/>
        <v>0</v>
      </c>
      <c r="N57" s="188">
        <v>2.7E-4</v>
      </c>
      <c r="O57" s="188">
        <f t="shared" si="25"/>
        <v>0</v>
      </c>
      <c r="P57" s="188">
        <v>0</v>
      </c>
      <c r="Q57" s="188">
        <f t="shared" si="26"/>
        <v>0</v>
      </c>
      <c r="R57" s="190" t="s">
        <v>2199</v>
      </c>
      <c r="S57" s="190" t="s">
        <v>294</v>
      </c>
      <c r="T57" s="191" t="s">
        <v>294</v>
      </c>
      <c r="U57" s="159">
        <v>0.10299999999999999</v>
      </c>
      <c r="V57" s="159">
        <f t="shared" si="27"/>
        <v>0.41</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2.5" outlineLevel="1" x14ac:dyDescent="0.2">
      <c r="A58" s="185">
        <v>43</v>
      </c>
      <c r="B58" s="186" t="s">
        <v>2613</v>
      </c>
      <c r="C58" s="198" t="s">
        <v>2614</v>
      </c>
      <c r="D58" s="187" t="s">
        <v>292</v>
      </c>
      <c r="E58" s="188">
        <v>2</v>
      </c>
      <c r="F58" s="189"/>
      <c r="G58" s="190">
        <f t="shared" si="21"/>
        <v>0</v>
      </c>
      <c r="H58" s="189"/>
      <c r="I58" s="190">
        <f t="shared" si="22"/>
        <v>0</v>
      </c>
      <c r="J58" s="189"/>
      <c r="K58" s="190">
        <f t="shared" si="23"/>
        <v>0</v>
      </c>
      <c r="L58" s="190">
        <v>21</v>
      </c>
      <c r="M58" s="190">
        <f t="shared" si="24"/>
        <v>0</v>
      </c>
      <c r="N58" s="188">
        <v>7.2000000000000005E-4</v>
      </c>
      <c r="O58" s="188">
        <f t="shared" si="25"/>
        <v>0</v>
      </c>
      <c r="P58" s="188">
        <v>0</v>
      </c>
      <c r="Q58" s="188">
        <f t="shared" si="26"/>
        <v>0</v>
      </c>
      <c r="R58" s="190" t="s">
        <v>2199</v>
      </c>
      <c r="S58" s="190" t="s">
        <v>294</v>
      </c>
      <c r="T58" s="191" t="s">
        <v>294</v>
      </c>
      <c r="U58" s="159">
        <v>0.38100000000000001</v>
      </c>
      <c r="V58" s="159">
        <f t="shared" si="27"/>
        <v>0.76</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33.75" outlineLevel="1" x14ac:dyDescent="0.2">
      <c r="A59" s="185">
        <v>44</v>
      </c>
      <c r="B59" s="186" t="s">
        <v>2110</v>
      </c>
      <c r="C59" s="198" t="s">
        <v>3671</v>
      </c>
      <c r="D59" s="187" t="s">
        <v>2073</v>
      </c>
      <c r="E59" s="188">
        <v>11</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c r="S59" s="190" t="s">
        <v>878</v>
      </c>
      <c r="T59" s="191" t="s">
        <v>879</v>
      </c>
      <c r="U59" s="159">
        <v>0</v>
      </c>
      <c r="V59" s="159">
        <f t="shared" si="27"/>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45</v>
      </c>
      <c r="B60" s="186" t="s">
        <v>2619</v>
      </c>
      <c r="C60" s="198" t="s">
        <v>2620</v>
      </c>
      <c r="D60" s="187" t="s">
        <v>292</v>
      </c>
      <c r="E60" s="188">
        <v>11</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t="s">
        <v>2199</v>
      </c>
      <c r="S60" s="190" t="s">
        <v>294</v>
      </c>
      <c r="T60" s="191" t="s">
        <v>294</v>
      </c>
      <c r="U60" s="159">
        <v>0.14399999999999999</v>
      </c>
      <c r="V60" s="159">
        <f t="shared" si="27"/>
        <v>1.58</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2.5" outlineLevel="1" x14ac:dyDescent="0.2">
      <c r="A61" s="185">
        <v>46</v>
      </c>
      <c r="B61" s="186" t="s">
        <v>2621</v>
      </c>
      <c r="C61" s="198" t="s">
        <v>2622</v>
      </c>
      <c r="D61" s="187" t="s">
        <v>292</v>
      </c>
      <c r="E61" s="188">
        <v>11</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t="s">
        <v>2199</v>
      </c>
      <c r="S61" s="190" t="s">
        <v>294</v>
      </c>
      <c r="T61" s="191" t="s">
        <v>294</v>
      </c>
      <c r="U61" s="159">
        <v>0.26800000000000002</v>
      </c>
      <c r="V61" s="159">
        <f t="shared" si="27"/>
        <v>2.95</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2.5" outlineLevel="1" x14ac:dyDescent="0.2">
      <c r="A62" s="185">
        <v>47</v>
      </c>
      <c r="B62" s="186" t="s">
        <v>2590</v>
      </c>
      <c r="C62" s="198" t="s">
        <v>2624</v>
      </c>
      <c r="D62" s="187" t="s">
        <v>2073</v>
      </c>
      <c r="E62" s="188">
        <v>1</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48</v>
      </c>
      <c r="B63" s="186" t="s">
        <v>2118</v>
      </c>
      <c r="C63" s="198" t="s">
        <v>2626</v>
      </c>
      <c r="D63" s="187" t="s">
        <v>2073</v>
      </c>
      <c r="E63" s="188">
        <v>1</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49</v>
      </c>
      <c r="B64" s="186" t="s">
        <v>3672</v>
      </c>
      <c r="C64" s="198" t="s">
        <v>3673</v>
      </c>
      <c r="D64" s="187" t="s">
        <v>0</v>
      </c>
      <c r="E64" s="188">
        <v>0.48</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t="s">
        <v>2199</v>
      </c>
      <c r="S64" s="190" t="s">
        <v>294</v>
      </c>
      <c r="T64" s="191" t="s">
        <v>879</v>
      </c>
      <c r="U64" s="159">
        <v>0</v>
      </c>
      <c r="V64" s="159">
        <f t="shared" si="27"/>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x14ac:dyDescent="0.2">
      <c r="A65" s="170" t="s">
        <v>288</v>
      </c>
      <c r="B65" s="171" t="s">
        <v>219</v>
      </c>
      <c r="C65" s="193" t="s">
        <v>220</v>
      </c>
      <c r="D65" s="172"/>
      <c r="E65" s="173"/>
      <c r="F65" s="174"/>
      <c r="G65" s="174">
        <f>SUMIF(AG66:AG76,"&lt;&gt;NOR",G66:G76)</f>
        <v>0</v>
      </c>
      <c r="H65" s="174"/>
      <c r="I65" s="174">
        <f>SUM(I66:I76)</f>
        <v>0</v>
      </c>
      <c r="J65" s="174"/>
      <c r="K65" s="174">
        <f>SUM(K66:K76)</f>
        <v>0</v>
      </c>
      <c r="L65" s="174"/>
      <c r="M65" s="174">
        <f>SUM(M66:M76)</f>
        <v>0</v>
      </c>
      <c r="N65" s="173"/>
      <c r="O65" s="173">
        <f>SUM(O66:O76)</f>
        <v>0</v>
      </c>
      <c r="P65" s="173"/>
      <c r="Q65" s="173">
        <f>SUM(Q66:Q76)</f>
        <v>0</v>
      </c>
      <c r="R65" s="174"/>
      <c r="S65" s="174"/>
      <c r="T65" s="175"/>
      <c r="U65" s="169"/>
      <c r="V65" s="169">
        <f>SUM(V66:V76)</f>
        <v>9.5500000000000007</v>
      </c>
      <c r="W65" s="169"/>
      <c r="X65" s="169"/>
      <c r="Y65" s="169"/>
      <c r="AG65" t="s">
        <v>289</v>
      </c>
    </row>
    <row r="66" spans="1:60" ht="22.5" outlineLevel="1" x14ac:dyDescent="0.2">
      <c r="A66" s="185">
        <v>50</v>
      </c>
      <c r="B66" s="186" t="s">
        <v>2122</v>
      </c>
      <c r="C66" s="198" t="s">
        <v>3674</v>
      </c>
      <c r="D66" s="187" t="s">
        <v>2073</v>
      </c>
      <c r="E66" s="188">
        <v>1</v>
      </c>
      <c r="F66" s="189"/>
      <c r="G66" s="190">
        <f t="shared" ref="G66:G76" si="28">ROUND(E66*F66,2)</f>
        <v>0</v>
      </c>
      <c r="H66" s="189"/>
      <c r="I66" s="190">
        <f t="shared" ref="I66:I76" si="29">ROUND(E66*H66,2)</f>
        <v>0</v>
      </c>
      <c r="J66" s="189"/>
      <c r="K66" s="190">
        <f t="shared" ref="K66:K76" si="30">ROUND(E66*J66,2)</f>
        <v>0</v>
      </c>
      <c r="L66" s="190">
        <v>21</v>
      </c>
      <c r="M66" s="190">
        <f t="shared" ref="M66:M76" si="31">G66*(1+L66/100)</f>
        <v>0</v>
      </c>
      <c r="N66" s="188">
        <v>0</v>
      </c>
      <c r="O66" s="188">
        <f t="shared" ref="O66:O76" si="32">ROUND(E66*N66,2)</f>
        <v>0</v>
      </c>
      <c r="P66" s="188">
        <v>0</v>
      </c>
      <c r="Q66" s="188">
        <f t="shared" ref="Q66:Q76" si="33">ROUND(E66*P66,2)</f>
        <v>0</v>
      </c>
      <c r="R66" s="190"/>
      <c r="S66" s="190" t="s">
        <v>878</v>
      </c>
      <c r="T66" s="191" t="s">
        <v>879</v>
      </c>
      <c r="U66" s="159">
        <v>0</v>
      </c>
      <c r="V66" s="159">
        <f t="shared" ref="V66:V76" si="34">ROUND(E66*U66,2)</f>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2.5" outlineLevel="1" x14ac:dyDescent="0.2">
      <c r="A67" s="185">
        <v>51</v>
      </c>
      <c r="B67" s="186" t="s">
        <v>2596</v>
      </c>
      <c r="C67" s="198" t="s">
        <v>3675</v>
      </c>
      <c r="D67" s="187" t="s">
        <v>2073</v>
      </c>
      <c r="E67" s="188">
        <v>1</v>
      </c>
      <c r="F67" s="189"/>
      <c r="G67" s="190">
        <f t="shared" si="28"/>
        <v>0</v>
      </c>
      <c r="H67" s="189"/>
      <c r="I67" s="190">
        <f t="shared" si="29"/>
        <v>0</v>
      </c>
      <c r="J67" s="189"/>
      <c r="K67" s="190">
        <f t="shared" si="30"/>
        <v>0</v>
      </c>
      <c r="L67" s="190">
        <v>21</v>
      </c>
      <c r="M67" s="190">
        <f t="shared" si="31"/>
        <v>0</v>
      </c>
      <c r="N67" s="188">
        <v>0</v>
      </c>
      <c r="O67" s="188">
        <f t="shared" si="32"/>
        <v>0</v>
      </c>
      <c r="P67" s="188">
        <v>0</v>
      </c>
      <c r="Q67" s="188">
        <f t="shared" si="33"/>
        <v>0</v>
      </c>
      <c r="R67" s="190"/>
      <c r="S67" s="190" t="s">
        <v>878</v>
      </c>
      <c r="T67" s="191" t="s">
        <v>879</v>
      </c>
      <c r="U67" s="159">
        <v>0</v>
      </c>
      <c r="V67" s="159">
        <f t="shared" si="34"/>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2.5" outlineLevel="1" x14ac:dyDescent="0.2">
      <c r="A68" s="185">
        <v>52</v>
      </c>
      <c r="B68" s="186" t="s">
        <v>2730</v>
      </c>
      <c r="C68" s="198" t="s">
        <v>3676</v>
      </c>
      <c r="D68" s="187" t="s">
        <v>2073</v>
      </c>
      <c r="E68" s="188">
        <v>1</v>
      </c>
      <c r="F68" s="189"/>
      <c r="G68" s="190">
        <f t="shared" si="28"/>
        <v>0</v>
      </c>
      <c r="H68" s="189"/>
      <c r="I68" s="190">
        <f t="shared" si="29"/>
        <v>0</v>
      </c>
      <c r="J68" s="189"/>
      <c r="K68" s="190">
        <f t="shared" si="30"/>
        <v>0</v>
      </c>
      <c r="L68" s="190">
        <v>21</v>
      </c>
      <c r="M68" s="190">
        <f t="shared" si="31"/>
        <v>0</v>
      </c>
      <c r="N68" s="188">
        <v>0</v>
      </c>
      <c r="O68" s="188">
        <f t="shared" si="32"/>
        <v>0</v>
      </c>
      <c r="P68" s="188">
        <v>0</v>
      </c>
      <c r="Q68" s="188">
        <f t="shared" si="33"/>
        <v>0</v>
      </c>
      <c r="R68" s="190"/>
      <c r="S68" s="190" t="s">
        <v>878</v>
      </c>
      <c r="T68" s="191" t="s">
        <v>879</v>
      </c>
      <c r="U68" s="159">
        <v>0</v>
      </c>
      <c r="V68" s="159">
        <f t="shared" si="34"/>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ht="22.5" outlineLevel="1" x14ac:dyDescent="0.2">
      <c r="A69" s="185">
        <v>53</v>
      </c>
      <c r="B69" s="186" t="s">
        <v>2732</v>
      </c>
      <c r="C69" s="198" t="s">
        <v>3677</v>
      </c>
      <c r="D69" s="187" t="s">
        <v>2073</v>
      </c>
      <c r="E69" s="188">
        <v>1</v>
      </c>
      <c r="F69" s="189"/>
      <c r="G69" s="190">
        <f t="shared" si="28"/>
        <v>0</v>
      </c>
      <c r="H69" s="189"/>
      <c r="I69" s="190">
        <f t="shared" si="29"/>
        <v>0</v>
      </c>
      <c r="J69" s="189"/>
      <c r="K69" s="190">
        <f t="shared" si="30"/>
        <v>0</v>
      </c>
      <c r="L69" s="190">
        <v>21</v>
      </c>
      <c r="M69" s="190">
        <f t="shared" si="31"/>
        <v>0</v>
      </c>
      <c r="N69" s="188">
        <v>0</v>
      </c>
      <c r="O69" s="188">
        <f t="shared" si="32"/>
        <v>0</v>
      </c>
      <c r="P69" s="188">
        <v>0</v>
      </c>
      <c r="Q69" s="188">
        <f t="shared" si="33"/>
        <v>0</v>
      </c>
      <c r="R69" s="190"/>
      <c r="S69" s="190" t="s">
        <v>878</v>
      </c>
      <c r="T69" s="191" t="s">
        <v>879</v>
      </c>
      <c r="U69" s="159">
        <v>0</v>
      </c>
      <c r="V69" s="159">
        <f t="shared" si="34"/>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22.5" outlineLevel="1" x14ac:dyDescent="0.2">
      <c r="A70" s="185">
        <v>54</v>
      </c>
      <c r="B70" s="186" t="s">
        <v>2734</v>
      </c>
      <c r="C70" s="198" t="s">
        <v>3678</v>
      </c>
      <c r="D70" s="187" t="s">
        <v>2073</v>
      </c>
      <c r="E70" s="188">
        <v>2</v>
      </c>
      <c r="F70" s="189"/>
      <c r="G70" s="190">
        <f t="shared" si="28"/>
        <v>0</v>
      </c>
      <c r="H70" s="189"/>
      <c r="I70" s="190">
        <f t="shared" si="29"/>
        <v>0</v>
      </c>
      <c r="J70" s="189"/>
      <c r="K70" s="190">
        <f t="shared" si="30"/>
        <v>0</v>
      </c>
      <c r="L70" s="190">
        <v>21</v>
      </c>
      <c r="M70" s="190">
        <f t="shared" si="31"/>
        <v>0</v>
      </c>
      <c r="N70" s="188">
        <v>0</v>
      </c>
      <c r="O70" s="188">
        <f t="shared" si="32"/>
        <v>0</v>
      </c>
      <c r="P70" s="188">
        <v>0</v>
      </c>
      <c r="Q70" s="188">
        <f t="shared" si="33"/>
        <v>0</v>
      </c>
      <c r="R70" s="190"/>
      <c r="S70" s="190" t="s">
        <v>878</v>
      </c>
      <c r="T70" s="191" t="s">
        <v>879</v>
      </c>
      <c r="U70" s="159">
        <v>0</v>
      </c>
      <c r="V70" s="159">
        <f t="shared" si="34"/>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85">
        <v>55</v>
      </c>
      <c r="B71" s="186" t="s">
        <v>2124</v>
      </c>
      <c r="C71" s="198" t="s">
        <v>2646</v>
      </c>
      <c r="D71" s="187" t="s">
        <v>2073</v>
      </c>
      <c r="E71" s="188">
        <v>1</v>
      </c>
      <c r="F71" s="189"/>
      <c r="G71" s="190">
        <f t="shared" si="28"/>
        <v>0</v>
      </c>
      <c r="H71" s="189"/>
      <c r="I71" s="190">
        <f t="shared" si="29"/>
        <v>0</v>
      </c>
      <c r="J71" s="189"/>
      <c r="K71" s="190">
        <f t="shared" si="30"/>
        <v>0</v>
      </c>
      <c r="L71" s="190">
        <v>21</v>
      </c>
      <c r="M71" s="190">
        <f t="shared" si="31"/>
        <v>0</v>
      </c>
      <c r="N71" s="188">
        <v>0</v>
      </c>
      <c r="O71" s="188">
        <f t="shared" si="32"/>
        <v>0</v>
      </c>
      <c r="P71" s="188">
        <v>0</v>
      </c>
      <c r="Q71" s="188">
        <f t="shared" si="33"/>
        <v>0</v>
      </c>
      <c r="R71" s="190"/>
      <c r="S71" s="190" t="s">
        <v>878</v>
      </c>
      <c r="T71" s="191" t="s">
        <v>879</v>
      </c>
      <c r="U71" s="159">
        <v>0</v>
      </c>
      <c r="V71" s="159">
        <f t="shared" si="34"/>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2.5" outlineLevel="1" x14ac:dyDescent="0.2">
      <c r="A72" s="185">
        <v>56</v>
      </c>
      <c r="B72" s="186" t="s">
        <v>2126</v>
      </c>
      <c r="C72" s="198" t="s">
        <v>3679</v>
      </c>
      <c r="D72" s="187" t="s">
        <v>2073</v>
      </c>
      <c r="E72" s="188">
        <v>1</v>
      </c>
      <c r="F72" s="189"/>
      <c r="G72" s="190">
        <f t="shared" si="28"/>
        <v>0</v>
      </c>
      <c r="H72" s="189"/>
      <c r="I72" s="190">
        <f t="shared" si="29"/>
        <v>0</v>
      </c>
      <c r="J72" s="189"/>
      <c r="K72" s="190">
        <f t="shared" si="30"/>
        <v>0</v>
      </c>
      <c r="L72" s="190">
        <v>21</v>
      </c>
      <c r="M72" s="190">
        <f t="shared" si="31"/>
        <v>0</v>
      </c>
      <c r="N72" s="188">
        <v>0</v>
      </c>
      <c r="O72" s="188">
        <f t="shared" si="32"/>
        <v>0</v>
      </c>
      <c r="P72" s="188">
        <v>0</v>
      </c>
      <c r="Q72" s="188">
        <f t="shared" si="33"/>
        <v>0</v>
      </c>
      <c r="R72" s="190"/>
      <c r="S72" s="190" t="s">
        <v>878</v>
      </c>
      <c r="T72" s="191" t="s">
        <v>879</v>
      </c>
      <c r="U72" s="159">
        <v>0</v>
      </c>
      <c r="V72" s="159">
        <f t="shared" si="34"/>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2.5" outlineLevel="1" x14ac:dyDescent="0.2">
      <c r="A73" s="185">
        <v>57</v>
      </c>
      <c r="B73" s="186" t="s">
        <v>2128</v>
      </c>
      <c r="C73" s="198" t="s">
        <v>3680</v>
      </c>
      <c r="D73" s="187" t="s">
        <v>2073</v>
      </c>
      <c r="E73" s="188">
        <v>1</v>
      </c>
      <c r="F73" s="189"/>
      <c r="G73" s="190">
        <f t="shared" si="28"/>
        <v>0</v>
      </c>
      <c r="H73" s="189"/>
      <c r="I73" s="190">
        <f t="shared" si="29"/>
        <v>0</v>
      </c>
      <c r="J73" s="189"/>
      <c r="K73" s="190">
        <f t="shared" si="30"/>
        <v>0</v>
      </c>
      <c r="L73" s="190">
        <v>21</v>
      </c>
      <c r="M73" s="190">
        <f t="shared" si="31"/>
        <v>0</v>
      </c>
      <c r="N73" s="188">
        <v>0</v>
      </c>
      <c r="O73" s="188">
        <f t="shared" si="32"/>
        <v>0</v>
      </c>
      <c r="P73" s="188">
        <v>0</v>
      </c>
      <c r="Q73" s="188">
        <f t="shared" si="33"/>
        <v>0</v>
      </c>
      <c r="R73" s="190"/>
      <c r="S73" s="190" t="s">
        <v>878</v>
      </c>
      <c r="T73" s="191" t="s">
        <v>879</v>
      </c>
      <c r="U73" s="159">
        <v>0</v>
      </c>
      <c r="V73" s="159">
        <f t="shared" si="34"/>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85">
        <v>58</v>
      </c>
      <c r="B74" s="186" t="s">
        <v>2130</v>
      </c>
      <c r="C74" s="198" t="s">
        <v>3681</v>
      </c>
      <c r="D74" s="187" t="s">
        <v>2073</v>
      </c>
      <c r="E74" s="188">
        <v>2</v>
      </c>
      <c r="F74" s="189"/>
      <c r="G74" s="190">
        <f t="shared" si="28"/>
        <v>0</v>
      </c>
      <c r="H74" s="189"/>
      <c r="I74" s="190">
        <f t="shared" si="29"/>
        <v>0</v>
      </c>
      <c r="J74" s="189"/>
      <c r="K74" s="190">
        <f t="shared" si="30"/>
        <v>0</v>
      </c>
      <c r="L74" s="190">
        <v>21</v>
      </c>
      <c r="M74" s="190">
        <f t="shared" si="31"/>
        <v>0</v>
      </c>
      <c r="N74" s="188">
        <v>0</v>
      </c>
      <c r="O74" s="188">
        <f t="shared" si="32"/>
        <v>0</v>
      </c>
      <c r="P74" s="188">
        <v>0</v>
      </c>
      <c r="Q74" s="188">
        <f t="shared" si="33"/>
        <v>0</v>
      </c>
      <c r="R74" s="190"/>
      <c r="S74" s="190" t="s">
        <v>878</v>
      </c>
      <c r="T74" s="191" t="s">
        <v>879</v>
      </c>
      <c r="U74" s="159">
        <v>0</v>
      </c>
      <c r="V74" s="159">
        <f t="shared" si="34"/>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2.5" outlineLevel="1" x14ac:dyDescent="0.2">
      <c r="A75" s="185">
        <v>59</v>
      </c>
      <c r="B75" s="186" t="s">
        <v>2655</v>
      </c>
      <c r="C75" s="198" t="s">
        <v>2656</v>
      </c>
      <c r="D75" s="187" t="s">
        <v>292</v>
      </c>
      <c r="E75" s="188">
        <v>11</v>
      </c>
      <c r="F75" s="189"/>
      <c r="G75" s="190">
        <f t="shared" si="28"/>
        <v>0</v>
      </c>
      <c r="H75" s="189"/>
      <c r="I75" s="190">
        <f t="shared" si="29"/>
        <v>0</v>
      </c>
      <c r="J75" s="189"/>
      <c r="K75" s="190">
        <f t="shared" si="30"/>
        <v>0</v>
      </c>
      <c r="L75" s="190">
        <v>21</v>
      </c>
      <c r="M75" s="190">
        <f t="shared" si="31"/>
        <v>0</v>
      </c>
      <c r="N75" s="188">
        <v>0</v>
      </c>
      <c r="O75" s="188">
        <f t="shared" si="32"/>
        <v>0</v>
      </c>
      <c r="P75" s="188">
        <v>0</v>
      </c>
      <c r="Q75" s="188">
        <f t="shared" si="33"/>
        <v>0</v>
      </c>
      <c r="R75" s="190" t="s">
        <v>2199</v>
      </c>
      <c r="S75" s="190" t="s">
        <v>294</v>
      </c>
      <c r="T75" s="191" t="s">
        <v>879</v>
      </c>
      <c r="U75" s="159">
        <v>0.86799999999999999</v>
      </c>
      <c r="V75" s="159">
        <f t="shared" si="34"/>
        <v>9.5500000000000007</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60</v>
      </c>
      <c r="B76" s="186" t="s">
        <v>3682</v>
      </c>
      <c r="C76" s="198" t="s">
        <v>3683</v>
      </c>
      <c r="D76" s="187" t="s">
        <v>0</v>
      </c>
      <c r="E76" s="188">
        <v>3.75</v>
      </c>
      <c r="F76" s="189"/>
      <c r="G76" s="190">
        <f t="shared" si="28"/>
        <v>0</v>
      </c>
      <c r="H76" s="189"/>
      <c r="I76" s="190">
        <f t="shared" si="29"/>
        <v>0</v>
      </c>
      <c r="J76" s="189"/>
      <c r="K76" s="190">
        <f t="shared" si="30"/>
        <v>0</v>
      </c>
      <c r="L76" s="190">
        <v>21</v>
      </c>
      <c r="M76" s="190">
        <f t="shared" si="31"/>
        <v>0</v>
      </c>
      <c r="N76" s="188">
        <v>0</v>
      </c>
      <c r="O76" s="188">
        <f t="shared" si="32"/>
        <v>0</v>
      </c>
      <c r="P76" s="188">
        <v>0</v>
      </c>
      <c r="Q76" s="188">
        <f t="shared" si="33"/>
        <v>0</v>
      </c>
      <c r="R76" s="190" t="s">
        <v>2199</v>
      </c>
      <c r="S76" s="190" t="s">
        <v>294</v>
      </c>
      <c r="T76" s="191" t="s">
        <v>879</v>
      </c>
      <c r="U76" s="159">
        <v>0</v>
      </c>
      <c r="V76" s="159">
        <f t="shared" si="34"/>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x14ac:dyDescent="0.2">
      <c r="A77" s="170" t="s">
        <v>288</v>
      </c>
      <c r="B77" s="171" t="s">
        <v>227</v>
      </c>
      <c r="C77" s="193" t="s">
        <v>228</v>
      </c>
      <c r="D77" s="172"/>
      <c r="E77" s="173"/>
      <c r="F77" s="174"/>
      <c r="G77" s="174">
        <f>SUMIF(AG78:AG81,"&lt;&gt;NOR",G78:G81)</f>
        <v>0</v>
      </c>
      <c r="H77" s="174"/>
      <c r="I77" s="174">
        <f>SUM(I78:I81)</f>
        <v>0</v>
      </c>
      <c r="J77" s="174"/>
      <c r="K77" s="174">
        <f>SUM(K78:K81)</f>
        <v>0</v>
      </c>
      <c r="L77" s="174"/>
      <c r="M77" s="174">
        <f>SUM(M78:M81)</f>
        <v>0</v>
      </c>
      <c r="N77" s="173"/>
      <c r="O77" s="173">
        <f>SUM(O78:O81)</f>
        <v>0</v>
      </c>
      <c r="P77" s="173"/>
      <c r="Q77" s="173">
        <f>SUM(Q78:Q81)</f>
        <v>0</v>
      </c>
      <c r="R77" s="174"/>
      <c r="S77" s="174"/>
      <c r="T77" s="175"/>
      <c r="U77" s="169"/>
      <c r="V77" s="169">
        <f>SUM(V78:V81)</f>
        <v>0</v>
      </c>
      <c r="W77" s="169"/>
      <c r="X77" s="169"/>
      <c r="Y77" s="169"/>
      <c r="AG77" t="s">
        <v>289</v>
      </c>
    </row>
    <row r="78" spans="1:60" outlineLevel="1" x14ac:dyDescent="0.2">
      <c r="A78" s="185">
        <v>61</v>
      </c>
      <c r="B78" s="186" t="s">
        <v>2615</v>
      </c>
      <c r="C78" s="198" t="s">
        <v>2437</v>
      </c>
      <c r="D78" s="187" t="s">
        <v>1699</v>
      </c>
      <c r="E78" s="188">
        <v>5</v>
      </c>
      <c r="F78" s="189"/>
      <c r="G78" s="190">
        <f>ROUND(E78*F78,2)</f>
        <v>0</v>
      </c>
      <c r="H78" s="189"/>
      <c r="I78" s="190">
        <f>ROUND(E78*H78,2)</f>
        <v>0</v>
      </c>
      <c r="J78" s="189"/>
      <c r="K78" s="190">
        <f>ROUND(E78*J78,2)</f>
        <v>0</v>
      </c>
      <c r="L78" s="190">
        <v>21</v>
      </c>
      <c r="M78" s="190">
        <f>G78*(1+L78/100)</f>
        <v>0</v>
      </c>
      <c r="N78" s="188">
        <v>0</v>
      </c>
      <c r="O78" s="188">
        <f>ROUND(E78*N78,2)</f>
        <v>0</v>
      </c>
      <c r="P78" s="188">
        <v>0</v>
      </c>
      <c r="Q78" s="188">
        <f>ROUND(E78*P78,2)</f>
        <v>0</v>
      </c>
      <c r="R78" s="190"/>
      <c r="S78" s="190" t="s">
        <v>878</v>
      </c>
      <c r="T78" s="191" t="s">
        <v>879</v>
      </c>
      <c r="U78" s="159">
        <v>0</v>
      </c>
      <c r="V78" s="159">
        <f>ROUND(E78*U78,2)</f>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62</v>
      </c>
      <c r="B79" s="186" t="s">
        <v>2617</v>
      </c>
      <c r="C79" s="198" t="s">
        <v>2439</v>
      </c>
      <c r="D79" s="187" t="s">
        <v>1699</v>
      </c>
      <c r="E79" s="188">
        <v>5</v>
      </c>
      <c r="F79" s="189"/>
      <c r="G79" s="190">
        <f>ROUND(E79*F79,2)</f>
        <v>0</v>
      </c>
      <c r="H79" s="189"/>
      <c r="I79" s="190">
        <f>ROUND(E79*H79,2)</f>
        <v>0</v>
      </c>
      <c r="J79" s="189"/>
      <c r="K79" s="190">
        <f>ROUND(E79*J79,2)</f>
        <v>0</v>
      </c>
      <c r="L79" s="190">
        <v>21</v>
      </c>
      <c r="M79" s="190">
        <f>G79*(1+L79/100)</f>
        <v>0</v>
      </c>
      <c r="N79" s="188">
        <v>0</v>
      </c>
      <c r="O79" s="188">
        <f>ROUND(E79*N79,2)</f>
        <v>0</v>
      </c>
      <c r="P79" s="188">
        <v>0</v>
      </c>
      <c r="Q79" s="188">
        <f>ROUND(E79*P79,2)</f>
        <v>0</v>
      </c>
      <c r="R79" s="190"/>
      <c r="S79" s="190" t="s">
        <v>878</v>
      </c>
      <c r="T79" s="191" t="s">
        <v>879</v>
      </c>
      <c r="U79" s="159">
        <v>0</v>
      </c>
      <c r="V79" s="159">
        <f>ROUND(E79*U79,2)</f>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77">
        <v>63</v>
      </c>
      <c r="B80" s="178" t="s">
        <v>3589</v>
      </c>
      <c r="C80" s="194" t="s">
        <v>3590</v>
      </c>
      <c r="D80" s="179" t="s">
        <v>0</v>
      </c>
      <c r="E80" s="180">
        <v>2.4</v>
      </c>
      <c r="F80" s="181"/>
      <c r="G80" s="182">
        <f>ROUND(E80*F80,2)</f>
        <v>0</v>
      </c>
      <c r="H80" s="181"/>
      <c r="I80" s="182">
        <f>ROUND(E80*H80,2)</f>
        <v>0</v>
      </c>
      <c r="J80" s="181"/>
      <c r="K80" s="182">
        <f>ROUND(E80*J80,2)</f>
        <v>0</v>
      </c>
      <c r="L80" s="182">
        <v>21</v>
      </c>
      <c r="M80" s="182">
        <f>G80*(1+L80/100)</f>
        <v>0</v>
      </c>
      <c r="N80" s="180">
        <v>0</v>
      </c>
      <c r="O80" s="180">
        <f>ROUND(E80*N80,2)</f>
        <v>0</v>
      </c>
      <c r="P80" s="180">
        <v>0</v>
      </c>
      <c r="Q80" s="180">
        <f>ROUND(E80*P80,2)</f>
        <v>0</v>
      </c>
      <c r="R80" s="182" t="s">
        <v>1689</v>
      </c>
      <c r="S80" s="182" t="s">
        <v>294</v>
      </c>
      <c r="T80" s="183" t="s">
        <v>879</v>
      </c>
      <c r="U80" s="159">
        <v>0</v>
      </c>
      <c r="V80" s="159">
        <f>ROUND(E80*U80,2)</f>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
      <c r="A81" s="155"/>
      <c r="B81" s="156"/>
      <c r="C81" s="262" t="s">
        <v>1363</v>
      </c>
      <c r="D81" s="263"/>
      <c r="E81" s="263"/>
      <c r="F81" s="263"/>
      <c r="G81" s="263"/>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x14ac:dyDescent="0.2">
      <c r="A82" s="170" t="s">
        <v>288</v>
      </c>
      <c r="B82" s="171" t="s">
        <v>196</v>
      </c>
      <c r="C82" s="193" t="s">
        <v>197</v>
      </c>
      <c r="D82" s="172"/>
      <c r="E82" s="173"/>
      <c r="F82" s="174"/>
      <c r="G82" s="174">
        <f>SUMIF(AG83:AG90,"&lt;&gt;NOR",G83:G90)</f>
        <v>0</v>
      </c>
      <c r="H82" s="174"/>
      <c r="I82" s="174">
        <f>SUM(I83:I90)</f>
        <v>0</v>
      </c>
      <c r="J82" s="174"/>
      <c r="K82" s="174">
        <f>SUM(K83:K90)</f>
        <v>0</v>
      </c>
      <c r="L82" s="174"/>
      <c r="M82" s="174">
        <f>SUM(M83:M90)</f>
        <v>0</v>
      </c>
      <c r="N82" s="173"/>
      <c r="O82" s="173">
        <f>SUM(O83:O90)</f>
        <v>0</v>
      </c>
      <c r="P82" s="173"/>
      <c r="Q82" s="173">
        <f>SUM(Q83:Q90)</f>
        <v>0</v>
      </c>
      <c r="R82" s="174"/>
      <c r="S82" s="174"/>
      <c r="T82" s="175"/>
      <c r="U82" s="169"/>
      <c r="V82" s="169">
        <f>SUM(V83:V90)</f>
        <v>9.68</v>
      </c>
      <c r="W82" s="169"/>
      <c r="X82" s="169"/>
      <c r="Y82" s="169"/>
      <c r="AG82" t="s">
        <v>289</v>
      </c>
    </row>
    <row r="83" spans="1:60" outlineLevel="1" x14ac:dyDescent="0.2">
      <c r="A83" s="185">
        <v>64</v>
      </c>
      <c r="B83" s="186" t="s">
        <v>2746</v>
      </c>
      <c r="C83" s="198" t="s">
        <v>2666</v>
      </c>
      <c r="D83" s="187" t="s">
        <v>2442</v>
      </c>
      <c r="E83" s="188">
        <v>56</v>
      </c>
      <c r="F83" s="189"/>
      <c r="G83" s="190">
        <f t="shared" ref="G83:G89" si="35">ROUND(E83*F83,2)</f>
        <v>0</v>
      </c>
      <c r="H83" s="189"/>
      <c r="I83" s="190">
        <f t="shared" ref="I83:I89" si="36">ROUND(E83*H83,2)</f>
        <v>0</v>
      </c>
      <c r="J83" s="189"/>
      <c r="K83" s="190">
        <f t="shared" ref="K83:K89" si="37">ROUND(E83*J83,2)</f>
        <v>0</v>
      </c>
      <c r="L83" s="190">
        <v>21</v>
      </c>
      <c r="M83" s="190">
        <f t="shared" ref="M83:M89" si="38">G83*(1+L83/100)</f>
        <v>0</v>
      </c>
      <c r="N83" s="188">
        <v>0</v>
      </c>
      <c r="O83" s="188">
        <f t="shared" ref="O83:O89" si="39">ROUND(E83*N83,2)</f>
        <v>0</v>
      </c>
      <c r="P83" s="188">
        <v>0</v>
      </c>
      <c r="Q83" s="188">
        <f t="shared" ref="Q83:Q89" si="40">ROUND(E83*P83,2)</f>
        <v>0</v>
      </c>
      <c r="R83" s="190"/>
      <c r="S83" s="190" t="s">
        <v>878</v>
      </c>
      <c r="T83" s="191" t="s">
        <v>879</v>
      </c>
      <c r="U83" s="159">
        <v>0</v>
      </c>
      <c r="V83" s="159">
        <f t="shared" ref="V83:V89" si="41">ROUND(E83*U83,2)</f>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65</v>
      </c>
      <c r="B84" s="186" t="s">
        <v>2623</v>
      </c>
      <c r="C84" s="198" t="s">
        <v>2668</v>
      </c>
      <c r="D84" s="187" t="s">
        <v>2442</v>
      </c>
      <c r="E84" s="188">
        <v>20</v>
      </c>
      <c r="F84" s="189"/>
      <c r="G84" s="190">
        <f t="shared" si="35"/>
        <v>0</v>
      </c>
      <c r="H84" s="189"/>
      <c r="I84" s="190">
        <f t="shared" si="36"/>
        <v>0</v>
      </c>
      <c r="J84" s="189"/>
      <c r="K84" s="190">
        <f t="shared" si="37"/>
        <v>0</v>
      </c>
      <c r="L84" s="190">
        <v>21</v>
      </c>
      <c r="M84" s="190">
        <f t="shared" si="38"/>
        <v>0</v>
      </c>
      <c r="N84" s="188">
        <v>0</v>
      </c>
      <c r="O84" s="188">
        <f t="shared" si="39"/>
        <v>0</v>
      </c>
      <c r="P84" s="188">
        <v>0</v>
      </c>
      <c r="Q84" s="188">
        <f t="shared" si="40"/>
        <v>0</v>
      </c>
      <c r="R84" s="190"/>
      <c r="S84" s="190" t="s">
        <v>878</v>
      </c>
      <c r="T84" s="191" t="s">
        <v>879</v>
      </c>
      <c r="U84" s="159">
        <v>0</v>
      </c>
      <c r="V84" s="159">
        <f t="shared" si="41"/>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66</v>
      </c>
      <c r="B85" s="186" t="s">
        <v>2625</v>
      </c>
      <c r="C85" s="198" t="s">
        <v>2669</v>
      </c>
      <c r="D85" s="187" t="s">
        <v>2442</v>
      </c>
      <c r="E85" s="188">
        <v>29</v>
      </c>
      <c r="F85" s="189"/>
      <c r="G85" s="190">
        <f t="shared" si="35"/>
        <v>0</v>
      </c>
      <c r="H85" s="189"/>
      <c r="I85" s="190">
        <f t="shared" si="36"/>
        <v>0</v>
      </c>
      <c r="J85" s="189"/>
      <c r="K85" s="190">
        <f t="shared" si="37"/>
        <v>0</v>
      </c>
      <c r="L85" s="190">
        <v>21</v>
      </c>
      <c r="M85" s="190">
        <f t="shared" si="38"/>
        <v>0</v>
      </c>
      <c r="N85" s="188">
        <v>0</v>
      </c>
      <c r="O85" s="188">
        <f t="shared" si="39"/>
        <v>0</v>
      </c>
      <c r="P85" s="188">
        <v>0</v>
      </c>
      <c r="Q85" s="188">
        <f t="shared" si="40"/>
        <v>0</v>
      </c>
      <c r="R85" s="190"/>
      <c r="S85" s="190" t="s">
        <v>878</v>
      </c>
      <c r="T85" s="191" t="s">
        <v>879</v>
      </c>
      <c r="U85" s="159">
        <v>0</v>
      </c>
      <c r="V85" s="159">
        <f t="shared" si="41"/>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67</v>
      </c>
      <c r="B86" s="186" t="s">
        <v>2750</v>
      </c>
      <c r="C86" s="198" t="s">
        <v>2671</v>
      </c>
      <c r="D86" s="187" t="s">
        <v>2442</v>
      </c>
      <c r="E86" s="188">
        <v>9</v>
      </c>
      <c r="F86" s="189"/>
      <c r="G86" s="190">
        <f t="shared" si="35"/>
        <v>0</v>
      </c>
      <c r="H86" s="189"/>
      <c r="I86" s="190">
        <f t="shared" si="36"/>
        <v>0</v>
      </c>
      <c r="J86" s="189"/>
      <c r="K86" s="190">
        <f t="shared" si="37"/>
        <v>0</v>
      </c>
      <c r="L86" s="190">
        <v>21</v>
      </c>
      <c r="M86" s="190">
        <f t="shared" si="38"/>
        <v>0</v>
      </c>
      <c r="N86" s="188">
        <v>0</v>
      </c>
      <c r="O86" s="188">
        <f t="shared" si="39"/>
        <v>0</v>
      </c>
      <c r="P86" s="188">
        <v>0</v>
      </c>
      <c r="Q86" s="188">
        <f t="shared" si="40"/>
        <v>0</v>
      </c>
      <c r="R86" s="190"/>
      <c r="S86" s="190" t="s">
        <v>878</v>
      </c>
      <c r="T86" s="191" t="s">
        <v>879</v>
      </c>
      <c r="U86" s="159">
        <v>0</v>
      </c>
      <c r="V86" s="159">
        <f t="shared" si="41"/>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2.5" outlineLevel="1" x14ac:dyDescent="0.2">
      <c r="A87" s="185">
        <v>68</v>
      </c>
      <c r="B87" s="186" t="s">
        <v>2629</v>
      </c>
      <c r="C87" s="198" t="s">
        <v>2673</v>
      </c>
      <c r="D87" s="187" t="s">
        <v>2442</v>
      </c>
      <c r="E87" s="188">
        <v>4</v>
      </c>
      <c r="F87" s="189"/>
      <c r="G87" s="190">
        <f t="shared" si="35"/>
        <v>0</v>
      </c>
      <c r="H87" s="189"/>
      <c r="I87" s="190">
        <f t="shared" si="36"/>
        <v>0</v>
      </c>
      <c r="J87" s="189"/>
      <c r="K87" s="190">
        <f t="shared" si="37"/>
        <v>0</v>
      </c>
      <c r="L87" s="190">
        <v>21</v>
      </c>
      <c r="M87" s="190">
        <f t="shared" si="38"/>
        <v>0</v>
      </c>
      <c r="N87" s="188">
        <v>0</v>
      </c>
      <c r="O87" s="188">
        <f t="shared" si="39"/>
        <v>0</v>
      </c>
      <c r="P87" s="188">
        <v>0</v>
      </c>
      <c r="Q87" s="188">
        <f t="shared" si="40"/>
        <v>0</v>
      </c>
      <c r="R87" s="190"/>
      <c r="S87" s="190" t="s">
        <v>878</v>
      </c>
      <c r="T87" s="191" t="s">
        <v>879</v>
      </c>
      <c r="U87" s="159">
        <v>0</v>
      </c>
      <c r="V87" s="159">
        <f t="shared" si="41"/>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69</v>
      </c>
      <c r="B88" s="186" t="s">
        <v>2461</v>
      </c>
      <c r="C88" s="198" t="s">
        <v>2462</v>
      </c>
      <c r="D88" s="187" t="s">
        <v>331</v>
      </c>
      <c r="E88" s="188">
        <v>118</v>
      </c>
      <c r="F88" s="189"/>
      <c r="G88" s="190">
        <f t="shared" si="35"/>
        <v>0</v>
      </c>
      <c r="H88" s="189"/>
      <c r="I88" s="190">
        <f t="shared" si="36"/>
        <v>0</v>
      </c>
      <c r="J88" s="189"/>
      <c r="K88" s="190">
        <f t="shared" si="37"/>
        <v>0</v>
      </c>
      <c r="L88" s="190">
        <v>21</v>
      </c>
      <c r="M88" s="190">
        <f t="shared" si="38"/>
        <v>0</v>
      </c>
      <c r="N88" s="188">
        <v>0</v>
      </c>
      <c r="O88" s="188">
        <f t="shared" si="39"/>
        <v>0</v>
      </c>
      <c r="P88" s="188">
        <v>0</v>
      </c>
      <c r="Q88" s="188">
        <f t="shared" si="40"/>
        <v>0</v>
      </c>
      <c r="R88" s="190" t="s">
        <v>1446</v>
      </c>
      <c r="S88" s="190" t="s">
        <v>294</v>
      </c>
      <c r="T88" s="191" t="s">
        <v>879</v>
      </c>
      <c r="U88" s="159">
        <v>8.2000000000000003E-2</v>
      </c>
      <c r="V88" s="159">
        <f t="shared" si="41"/>
        <v>9.68</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7">
        <v>70</v>
      </c>
      <c r="B89" s="178" t="s">
        <v>3481</v>
      </c>
      <c r="C89" s="194" t="s">
        <v>3482</v>
      </c>
      <c r="D89" s="179" t="s">
        <v>0</v>
      </c>
      <c r="E89" s="180">
        <v>2.6</v>
      </c>
      <c r="F89" s="181"/>
      <c r="G89" s="182">
        <f t="shared" si="35"/>
        <v>0</v>
      </c>
      <c r="H89" s="181"/>
      <c r="I89" s="182">
        <f t="shared" si="36"/>
        <v>0</v>
      </c>
      <c r="J89" s="181"/>
      <c r="K89" s="182">
        <f t="shared" si="37"/>
        <v>0</v>
      </c>
      <c r="L89" s="182">
        <v>21</v>
      </c>
      <c r="M89" s="182">
        <f t="shared" si="38"/>
        <v>0</v>
      </c>
      <c r="N89" s="180">
        <v>0</v>
      </c>
      <c r="O89" s="180">
        <f t="shared" si="39"/>
        <v>0</v>
      </c>
      <c r="P89" s="180">
        <v>0</v>
      </c>
      <c r="Q89" s="180">
        <f t="shared" si="40"/>
        <v>0</v>
      </c>
      <c r="R89" s="182" t="s">
        <v>1366</v>
      </c>
      <c r="S89" s="182" t="s">
        <v>294</v>
      </c>
      <c r="T89" s="183" t="s">
        <v>879</v>
      </c>
      <c r="U89" s="159">
        <v>0</v>
      </c>
      <c r="V89" s="159">
        <f t="shared" si="41"/>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262" t="s">
        <v>1363</v>
      </c>
      <c r="D90" s="263"/>
      <c r="E90" s="263"/>
      <c r="F90" s="263"/>
      <c r="G90" s="263"/>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299</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x14ac:dyDescent="0.2">
      <c r="A91" s="170" t="s">
        <v>288</v>
      </c>
      <c r="B91" s="171" t="s">
        <v>130</v>
      </c>
      <c r="C91" s="193" t="s">
        <v>255</v>
      </c>
      <c r="D91" s="172"/>
      <c r="E91" s="173"/>
      <c r="F91" s="174"/>
      <c r="G91" s="174">
        <f>SUMIF(AG92:AG92,"&lt;&gt;NOR",G92:G92)</f>
        <v>0</v>
      </c>
      <c r="H91" s="174"/>
      <c r="I91" s="174">
        <f>SUM(I92:I92)</f>
        <v>0</v>
      </c>
      <c r="J91" s="174"/>
      <c r="K91" s="174">
        <f>SUM(K92:K92)</f>
        <v>0</v>
      </c>
      <c r="L91" s="174"/>
      <c r="M91" s="174">
        <f>SUM(M92:M92)</f>
        <v>0</v>
      </c>
      <c r="N91" s="173"/>
      <c r="O91" s="173">
        <f>SUM(O92:O92)</f>
        <v>0</v>
      </c>
      <c r="P91" s="173"/>
      <c r="Q91" s="173">
        <f>SUM(Q92:Q92)</f>
        <v>0</v>
      </c>
      <c r="R91" s="174"/>
      <c r="S91" s="174"/>
      <c r="T91" s="175"/>
      <c r="U91" s="169"/>
      <c r="V91" s="169">
        <f>SUM(V92:V92)</f>
        <v>0</v>
      </c>
      <c r="W91" s="169"/>
      <c r="X91" s="169"/>
      <c r="Y91" s="169"/>
      <c r="AG91" t="s">
        <v>289</v>
      </c>
    </row>
    <row r="92" spans="1:60" outlineLevel="1" x14ac:dyDescent="0.2">
      <c r="A92" s="185">
        <v>71</v>
      </c>
      <c r="B92" s="186" t="s">
        <v>2675</v>
      </c>
      <c r="C92" s="198" t="s">
        <v>2676</v>
      </c>
      <c r="D92" s="187" t="s">
        <v>2083</v>
      </c>
      <c r="E92" s="188">
        <v>24</v>
      </c>
      <c r="F92" s="189"/>
      <c r="G92" s="190">
        <f>ROUND(E92*F92,2)</f>
        <v>0</v>
      </c>
      <c r="H92" s="189"/>
      <c r="I92" s="190">
        <f>ROUND(E92*H92,2)</f>
        <v>0</v>
      </c>
      <c r="J92" s="189"/>
      <c r="K92" s="190">
        <f>ROUND(E92*J92,2)</f>
        <v>0</v>
      </c>
      <c r="L92" s="190">
        <v>21</v>
      </c>
      <c r="M92" s="190">
        <f>G92*(1+L92/100)</f>
        <v>0</v>
      </c>
      <c r="N92" s="188">
        <v>0</v>
      </c>
      <c r="O92" s="188">
        <f>ROUND(E92*N92,2)</f>
        <v>0</v>
      </c>
      <c r="P92" s="188">
        <v>0</v>
      </c>
      <c r="Q92" s="188">
        <f>ROUND(E92*P92,2)</f>
        <v>0</v>
      </c>
      <c r="R92" s="190"/>
      <c r="S92" s="190" t="s">
        <v>878</v>
      </c>
      <c r="T92" s="191" t="s">
        <v>879</v>
      </c>
      <c r="U92" s="159">
        <v>0</v>
      </c>
      <c r="V92" s="159">
        <f>ROUND(E92*U92,2)</f>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70" t="s">
        <v>288</v>
      </c>
      <c r="B93" s="171" t="s">
        <v>259</v>
      </c>
      <c r="C93" s="193" t="s">
        <v>27</v>
      </c>
      <c r="D93" s="172"/>
      <c r="E93" s="173"/>
      <c r="F93" s="174"/>
      <c r="G93" s="174">
        <f>SUMIF(AG94:AG94,"&lt;&gt;NOR",G94:G94)</f>
        <v>0</v>
      </c>
      <c r="H93" s="174"/>
      <c r="I93" s="174">
        <f>SUM(I94:I94)</f>
        <v>0</v>
      </c>
      <c r="J93" s="174"/>
      <c r="K93" s="174">
        <f>SUM(K94:K94)</f>
        <v>0</v>
      </c>
      <c r="L93" s="174"/>
      <c r="M93" s="174">
        <f>SUM(M94:M94)</f>
        <v>0</v>
      </c>
      <c r="N93" s="173"/>
      <c r="O93" s="173">
        <f>SUM(O94:O94)</f>
        <v>0</v>
      </c>
      <c r="P93" s="173"/>
      <c r="Q93" s="173">
        <f>SUM(Q94:Q94)</f>
        <v>0</v>
      </c>
      <c r="R93" s="174"/>
      <c r="S93" s="174"/>
      <c r="T93" s="175"/>
      <c r="U93" s="169"/>
      <c r="V93" s="169">
        <f>SUM(V94:V94)</f>
        <v>0</v>
      </c>
      <c r="W93" s="169"/>
      <c r="X93" s="169"/>
      <c r="Y93" s="169"/>
      <c r="AG93" t="s">
        <v>289</v>
      </c>
    </row>
    <row r="94" spans="1:60" outlineLevel="1" x14ac:dyDescent="0.2">
      <c r="A94" s="185">
        <v>72</v>
      </c>
      <c r="B94" s="186" t="s">
        <v>1918</v>
      </c>
      <c r="C94" s="198" t="s">
        <v>1919</v>
      </c>
      <c r="D94" s="187" t="s">
        <v>1908</v>
      </c>
      <c r="E94" s="188">
        <v>2</v>
      </c>
      <c r="F94" s="189"/>
      <c r="G94" s="190">
        <f>ROUND(E94*F94,2)</f>
        <v>0</v>
      </c>
      <c r="H94" s="189"/>
      <c r="I94" s="190">
        <f>ROUND(E94*H94,2)</f>
        <v>0</v>
      </c>
      <c r="J94" s="189"/>
      <c r="K94" s="190">
        <f>ROUND(E94*J94,2)</f>
        <v>0</v>
      </c>
      <c r="L94" s="190">
        <v>21</v>
      </c>
      <c r="M94" s="190">
        <f>G94*(1+L94/100)</f>
        <v>0</v>
      </c>
      <c r="N94" s="188">
        <v>0</v>
      </c>
      <c r="O94" s="188">
        <f>ROUND(E94*N94,2)</f>
        <v>0</v>
      </c>
      <c r="P94" s="188">
        <v>0</v>
      </c>
      <c r="Q94" s="188">
        <f>ROUND(E94*P94,2)</f>
        <v>0</v>
      </c>
      <c r="R94" s="190"/>
      <c r="S94" s="190" t="s">
        <v>294</v>
      </c>
      <c r="T94" s="191" t="s">
        <v>879</v>
      </c>
      <c r="U94" s="159">
        <v>0</v>
      </c>
      <c r="V94" s="159">
        <f>ROUND(E94*U94,2)</f>
        <v>0</v>
      </c>
      <c r="W94" s="159"/>
      <c r="X94" s="159" t="s">
        <v>1909</v>
      </c>
      <c r="Y94" s="159" t="s">
        <v>296</v>
      </c>
      <c r="Z94" s="148"/>
      <c r="AA94" s="148"/>
      <c r="AB94" s="148"/>
      <c r="AC94" s="148"/>
      <c r="AD94" s="148"/>
      <c r="AE94" s="148"/>
      <c r="AF94" s="148"/>
      <c r="AG94" s="148" t="s">
        <v>2472</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x14ac:dyDescent="0.2">
      <c r="A95" s="170" t="s">
        <v>288</v>
      </c>
      <c r="B95" s="171" t="s">
        <v>260</v>
      </c>
      <c r="C95" s="193" t="s">
        <v>28</v>
      </c>
      <c r="D95" s="172"/>
      <c r="E95" s="173"/>
      <c r="F95" s="174"/>
      <c r="G95" s="174">
        <f>SUMIF(AG96:AG97,"&lt;&gt;NOR",G96:G97)</f>
        <v>0</v>
      </c>
      <c r="H95" s="174"/>
      <c r="I95" s="174">
        <f>SUM(I96:I97)</f>
        <v>0</v>
      </c>
      <c r="J95" s="174"/>
      <c r="K95" s="174">
        <f>SUM(K96:K97)</f>
        <v>0</v>
      </c>
      <c r="L95" s="174"/>
      <c r="M95" s="174">
        <f>SUM(M96:M97)</f>
        <v>0</v>
      </c>
      <c r="N95" s="173"/>
      <c r="O95" s="173">
        <f>SUM(O96:O97)</f>
        <v>0</v>
      </c>
      <c r="P95" s="173"/>
      <c r="Q95" s="173">
        <f>SUM(Q96:Q97)</f>
        <v>0</v>
      </c>
      <c r="R95" s="174"/>
      <c r="S95" s="174"/>
      <c r="T95" s="175"/>
      <c r="U95" s="169"/>
      <c r="V95" s="169">
        <f>SUM(V96:V97)</f>
        <v>0</v>
      </c>
      <c r="W95" s="169"/>
      <c r="X95" s="169"/>
      <c r="Y95" s="169"/>
      <c r="AG95" t="s">
        <v>289</v>
      </c>
    </row>
    <row r="96" spans="1:60" outlineLevel="1" x14ac:dyDescent="0.2">
      <c r="A96" s="185">
        <v>73</v>
      </c>
      <c r="B96" s="186" t="s">
        <v>2473</v>
      </c>
      <c r="C96" s="198" t="s">
        <v>2474</v>
      </c>
      <c r="D96" s="187" t="s">
        <v>1908</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294</v>
      </c>
      <c r="T96" s="191" t="s">
        <v>879</v>
      </c>
      <c r="U96" s="159">
        <v>0</v>
      </c>
      <c r="V96" s="159">
        <f>ROUND(E96*U96,2)</f>
        <v>0</v>
      </c>
      <c r="W96" s="159"/>
      <c r="X96" s="159" t="s">
        <v>1909</v>
      </c>
      <c r="Y96" s="159" t="s">
        <v>296</v>
      </c>
      <c r="Z96" s="148"/>
      <c r="AA96" s="148"/>
      <c r="AB96" s="148"/>
      <c r="AC96" s="148"/>
      <c r="AD96" s="148"/>
      <c r="AE96" s="148"/>
      <c r="AF96" s="148"/>
      <c r="AG96" s="148" t="s">
        <v>2472</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77">
        <v>74</v>
      </c>
      <c r="B97" s="178" t="s">
        <v>2475</v>
      </c>
      <c r="C97" s="194" t="s">
        <v>2476</v>
      </c>
      <c r="D97" s="179" t="s">
        <v>1908</v>
      </c>
      <c r="E97" s="180">
        <v>0.5</v>
      </c>
      <c r="F97" s="181"/>
      <c r="G97" s="182">
        <f>ROUND(E97*F97,2)</f>
        <v>0</v>
      </c>
      <c r="H97" s="181"/>
      <c r="I97" s="182">
        <f>ROUND(E97*H97,2)</f>
        <v>0</v>
      </c>
      <c r="J97" s="181"/>
      <c r="K97" s="182">
        <f>ROUND(E97*J97,2)</f>
        <v>0</v>
      </c>
      <c r="L97" s="182">
        <v>21</v>
      </c>
      <c r="M97" s="182">
        <f>G97*(1+L97/100)</f>
        <v>0</v>
      </c>
      <c r="N97" s="180">
        <v>0</v>
      </c>
      <c r="O97" s="180">
        <f>ROUND(E97*N97,2)</f>
        <v>0</v>
      </c>
      <c r="P97" s="180">
        <v>0</v>
      </c>
      <c r="Q97" s="180">
        <f>ROUND(E97*P97,2)</f>
        <v>0</v>
      </c>
      <c r="R97" s="182"/>
      <c r="S97" s="182" t="s">
        <v>294</v>
      </c>
      <c r="T97" s="183" t="s">
        <v>879</v>
      </c>
      <c r="U97" s="159">
        <v>0</v>
      </c>
      <c r="V97" s="159">
        <f>ROUND(E97*U97,2)</f>
        <v>0</v>
      </c>
      <c r="W97" s="159"/>
      <c r="X97" s="159" t="s">
        <v>1909</v>
      </c>
      <c r="Y97" s="159" t="s">
        <v>296</v>
      </c>
      <c r="Z97" s="148"/>
      <c r="AA97" s="148"/>
      <c r="AB97" s="148"/>
      <c r="AC97" s="148"/>
      <c r="AD97" s="148"/>
      <c r="AE97" s="148"/>
      <c r="AF97" s="148"/>
      <c r="AG97" s="148" t="s">
        <v>2472</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x14ac:dyDescent="0.2">
      <c r="A98" s="3"/>
      <c r="B98" s="4"/>
      <c r="C98" s="202"/>
      <c r="D98" s="6"/>
      <c r="E98" s="3"/>
      <c r="F98" s="3"/>
      <c r="G98" s="3"/>
      <c r="H98" s="3"/>
      <c r="I98" s="3"/>
      <c r="J98" s="3"/>
      <c r="K98" s="3"/>
      <c r="L98" s="3"/>
      <c r="M98" s="3"/>
      <c r="N98" s="3"/>
      <c r="O98" s="3"/>
      <c r="P98" s="3"/>
      <c r="Q98" s="3"/>
      <c r="R98" s="3"/>
      <c r="S98" s="3"/>
      <c r="T98" s="3"/>
      <c r="U98" s="3"/>
      <c r="V98" s="3"/>
      <c r="W98" s="3"/>
      <c r="X98" s="3"/>
      <c r="Y98" s="3"/>
      <c r="AE98">
        <v>12</v>
      </c>
      <c r="AF98">
        <v>21</v>
      </c>
      <c r="AG98" t="s">
        <v>274</v>
      </c>
    </row>
    <row r="99" spans="1:60" x14ac:dyDescent="0.2">
      <c r="A99" s="151"/>
      <c r="B99" s="152" t="s">
        <v>29</v>
      </c>
      <c r="C99" s="203"/>
      <c r="D99" s="153"/>
      <c r="E99" s="154"/>
      <c r="F99" s="154"/>
      <c r="G99" s="176">
        <f>G8+G20+G27+G43+G65+G77+G82+G91+G93+G95</f>
        <v>0</v>
      </c>
      <c r="H99" s="3"/>
      <c r="I99" s="3"/>
      <c r="J99" s="3"/>
      <c r="K99" s="3"/>
      <c r="L99" s="3"/>
      <c r="M99" s="3"/>
      <c r="N99" s="3"/>
      <c r="O99" s="3"/>
      <c r="P99" s="3"/>
      <c r="Q99" s="3"/>
      <c r="R99" s="3"/>
      <c r="S99" s="3"/>
      <c r="T99" s="3"/>
      <c r="U99" s="3"/>
      <c r="V99" s="3"/>
      <c r="W99" s="3"/>
      <c r="X99" s="3"/>
      <c r="Y99" s="3"/>
      <c r="AE99">
        <f>SUMIF(L7:L97,AE98,G7:G97)</f>
        <v>0</v>
      </c>
      <c r="AF99">
        <f>SUMIF(L7:L97,AF98,G7:G97)</f>
        <v>0</v>
      </c>
      <c r="AG99" t="s">
        <v>1924</v>
      </c>
    </row>
    <row r="100" spans="1:60" x14ac:dyDescent="0.2">
      <c r="C100" s="204"/>
      <c r="D100" s="10"/>
      <c r="AG100" t="s">
        <v>1925</v>
      </c>
    </row>
    <row r="101" spans="1:60" x14ac:dyDescent="0.2">
      <c r="D101" s="10"/>
    </row>
    <row r="102" spans="1:60" x14ac:dyDescent="0.2">
      <c r="D102" s="10"/>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2mairiuIIepLKK0CFV5E3HgaHs4FdHedjT3TVNkQYExakZuuTs6wHrswn/f9/y4uHPGiA+s0nsYy9m3wTeoSg==" saltValue="7gbiXLcNlRM2EEVvAbJjwA==" spinCount="100000" sheet="1" formatRows="0"/>
  <mergeCells count="10">
    <mergeCell ref="C33:G33"/>
    <mergeCell ref="C35:G35"/>
    <mergeCell ref="C81:G81"/>
    <mergeCell ref="C90:G90"/>
    <mergeCell ref="A1:G1"/>
    <mergeCell ref="C2:G2"/>
    <mergeCell ref="C3:G3"/>
    <mergeCell ref="C4:G4"/>
    <mergeCell ref="C29:G29"/>
    <mergeCell ref="C31:G3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75</v>
      </c>
      <c r="C4" s="270" t="s">
        <v>76</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247</v>
      </c>
      <c r="C8" s="193" t="s">
        <v>248</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0</v>
      </c>
      <c r="W8" s="169"/>
      <c r="X8" s="169"/>
      <c r="Y8" s="169"/>
      <c r="AG8" t="s">
        <v>289</v>
      </c>
    </row>
    <row r="9" spans="1:60" outlineLevel="1" x14ac:dyDescent="0.2">
      <c r="A9" s="185">
        <v>1</v>
      </c>
      <c r="B9" s="186" t="s">
        <v>2509</v>
      </c>
      <c r="C9" s="198" t="s">
        <v>3684</v>
      </c>
      <c r="D9" s="187"/>
      <c r="E9" s="188">
        <v>0</v>
      </c>
      <c r="F9" s="189"/>
      <c r="G9" s="190">
        <f t="shared" ref="G9:G29" si="0">ROUND(E9*F9,2)</f>
        <v>0</v>
      </c>
      <c r="H9" s="189"/>
      <c r="I9" s="190">
        <f t="shared" ref="I9:I29" si="1">ROUND(E9*H9,2)</f>
        <v>0</v>
      </c>
      <c r="J9" s="189"/>
      <c r="K9" s="190">
        <f t="shared" ref="K9:K29" si="2">ROUND(E9*J9,2)</f>
        <v>0</v>
      </c>
      <c r="L9" s="190">
        <v>21</v>
      </c>
      <c r="M9" s="190">
        <f t="shared" ref="M9:M29" si="3">G9*(1+L9/100)</f>
        <v>0</v>
      </c>
      <c r="N9" s="188">
        <v>0</v>
      </c>
      <c r="O9" s="188">
        <f t="shared" ref="O9:O29" si="4">ROUND(E9*N9,2)</f>
        <v>0</v>
      </c>
      <c r="P9" s="188">
        <v>0</v>
      </c>
      <c r="Q9" s="188">
        <f t="shared" ref="Q9:Q29" si="5">ROUND(E9*P9,2)</f>
        <v>0</v>
      </c>
      <c r="R9" s="190"/>
      <c r="S9" s="190" t="s">
        <v>878</v>
      </c>
      <c r="T9" s="191" t="s">
        <v>879</v>
      </c>
      <c r="U9" s="159">
        <v>0</v>
      </c>
      <c r="V9" s="159">
        <f t="shared" ref="V9:V29"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2925</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2928</v>
      </c>
      <c r="D11" s="187" t="s">
        <v>2073</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2929</v>
      </c>
      <c r="D12" s="187" t="s">
        <v>2073</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2931</v>
      </c>
      <c r="D13" s="187" t="s">
        <v>2073</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2933</v>
      </c>
      <c r="D14" s="187" t="s">
        <v>2073</v>
      </c>
      <c r="E14" s="188">
        <v>3</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2935</v>
      </c>
      <c r="D15" s="187" t="s">
        <v>2442</v>
      </c>
      <c r="E15" s="188">
        <v>10</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3685</v>
      </c>
      <c r="D16" s="187" t="s">
        <v>2073</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2920</v>
      </c>
      <c r="D17" s="187" t="s">
        <v>2073</v>
      </c>
      <c r="E17" s="188">
        <v>5</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2525</v>
      </c>
      <c r="C18" s="198" t="s">
        <v>3686</v>
      </c>
      <c r="D18" s="187" t="s">
        <v>2442</v>
      </c>
      <c r="E18" s="188">
        <v>15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11</v>
      </c>
      <c r="B19" s="186" t="s">
        <v>2498</v>
      </c>
      <c r="C19" s="198" t="s">
        <v>2979</v>
      </c>
      <c r="D19" s="187" t="s">
        <v>2073</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12</v>
      </c>
      <c r="B20" s="186" t="s">
        <v>2528</v>
      </c>
      <c r="C20" s="198" t="s">
        <v>2939</v>
      </c>
      <c r="D20" s="187" t="s">
        <v>2073</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13</v>
      </c>
      <c r="B21" s="186" t="s">
        <v>2530</v>
      </c>
      <c r="C21" s="198" t="s">
        <v>2941</v>
      </c>
      <c r="D21" s="187" t="s">
        <v>2073</v>
      </c>
      <c r="E21" s="188">
        <v>10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14</v>
      </c>
      <c r="B22" s="186" t="s">
        <v>2532</v>
      </c>
      <c r="C22" s="198" t="s">
        <v>2923</v>
      </c>
      <c r="D22" s="187" t="s">
        <v>2442</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15</v>
      </c>
      <c r="B23" s="186" t="s">
        <v>2504</v>
      </c>
      <c r="C23" s="198" t="s">
        <v>3687</v>
      </c>
      <c r="D23" s="187"/>
      <c r="E23" s="188">
        <v>0</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16</v>
      </c>
      <c r="B24" s="186" t="s">
        <v>2505</v>
      </c>
      <c r="C24" s="198" t="s">
        <v>2959</v>
      </c>
      <c r="D24" s="187" t="s">
        <v>2073</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17</v>
      </c>
      <c r="B25" s="186" t="s">
        <v>2694</v>
      </c>
      <c r="C25" s="198" t="s">
        <v>2962</v>
      </c>
      <c r="D25" s="187" t="s">
        <v>2073</v>
      </c>
      <c r="E25" s="188">
        <v>1</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18</v>
      </c>
      <c r="B26" s="186" t="s">
        <v>2538</v>
      </c>
      <c r="C26" s="198" t="s">
        <v>2920</v>
      </c>
      <c r="D26" s="187" t="s">
        <v>2073</v>
      </c>
      <c r="E26" s="188">
        <v>1</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19</v>
      </c>
      <c r="B27" s="186" t="s">
        <v>2541</v>
      </c>
      <c r="C27" s="198" t="s">
        <v>3688</v>
      </c>
      <c r="D27" s="187" t="s">
        <v>2442</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20</v>
      </c>
      <c r="B28" s="186" t="s">
        <v>2543</v>
      </c>
      <c r="C28" s="198" t="s">
        <v>3689</v>
      </c>
      <c r="D28" s="187"/>
      <c r="E28" s="188">
        <v>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3.75" outlineLevel="1" x14ac:dyDescent="0.2">
      <c r="A29" s="177">
        <v>21</v>
      </c>
      <c r="B29" s="178" t="s">
        <v>2545</v>
      </c>
      <c r="C29" s="194" t="s">
        <v>3690</v>
      </c>
      <c r="D29" s="179" t="s">
        <v>2073</v>
      </c>
      <c r="E29" s="180">
        <v>1</v>
      </c>
      <c r="F29" s="181"/>
      <c r="G29" s="182">
        <f t="shared" si="0"/>
        <v>0</v>
      </c>
      <c r="H29" s="181"/>
      <c r="I29" s="182">
        <f t="shared" si="1"/>
        <v>0</v>
      </c>
      <c r="J29" s="181"/>
      <c r="K29" s="182">
        <f t="shared" si="2"/>
        <v>0</v>
      </c>
      <c r="L29" s="182">
        <v>21</v>
      </c>
      <c r="M29" s="182">
        <f t="shared" si="3"/>
        <v>0</v>
      </c>
      <c r="N29" s="180">
        <v>0</v>
      </c>
      <c r="O29" s="180">
        <f t="shared" si="4"/>
        <v>0</v>
      </c>
      <c r="P29" s="180">
        <v>0</v>
      </c>
      <c r="Q29" s="180">
        <f t="shared" si="5"/>
        <v>0</v>
      </c>
      <c r="R29" s="182"/>
      <c r="S29" s="182" t="s">
        <v>878</v>
      </c>
      <c r="T29" s="183"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73" t="s">
        <v>3691</v>
      </c>
      <c r="D30" s="274"/>
      <c r="E30" s="274"/>
      <c r="F30" s="274"/>
      <c r="G30" s="274"/>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22</v>
      </c>
      <c r="B31" s="186" t="s">
        <v>2700</v>
      </c>
      <c r="C31" s="198" t="s">
        <v>3000</v>
      </c>
      <c r="D31" s="187" t="s">
        <v>2073</v>
      </c>
      <c r="E31" s="188">
        <v>1</v>
      </c>
      <c r="F31" s="189"/>
      <c r="G31" s="190">
        <f t="shared" ref="G31:G42" si="7">ROUND(E31*F31,2)</f>
        <v>0</v>
      </c>
      <c r="H31" s="189"/>
      <c r="I31" s="190">
        <f t="shared" ref="I31:I42" si="8">ROUND(E31*H31,2)</f>
        <v>0</v>
      </c>
      <c r="J31" s="189"/>
      <c r="K31" s="190">
        <f t="shared" ref="K31:K42" si="9">ROUND(E31*J31,2)</f>
        <v>0</v>
      </c>
      <c r="L31" s="190">
        <v>21</v>
      </c>
      <c r="M31" s="190">
        <f t="shared" ref="M31:M42" si="10">G31*(1+L31/100)</f>
        <v>0</v>
      </c>
      <c r="N31" s="188">
        <v>0</v>
      </c>
      <c r="O31" s="188">
        <f t="shared" ref="O31:O42" si="11">ROUND(E31*N31,2)</f>
        <v>0</v>
      </c>
      <c r="P31" s="188">
        <v>0</v>
      </c>
      <c r="Q31" s="188">
        <f t="shared" ref="Q31:Q42" si="12">ROUND(E31*P31,2)</f>
        <v>0</v>
      </c>
      <c r="R31" s="190"/>
      <c r="S31" s="190" t="s">
        <v>878</v>
      </c>
      <c r="T31" s="191" t="s">
        <v>879</v>
      </c>
      <c r="U31" s="159">
        <v>0</v>
      </c>
      <c r="V31" s="159">
        <f t="shared" ref="V31:V42" si="13">ROUND(E31*U31,2)</f>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23</v>
      </c>
      <c r="B32" s="186" t="s">
        <v>2071</v>
      </c>
      <c r="C32" s="198" t="s">
        <v>3002</v>
      </c>
      <c r="D32" s="187" t="s">
        <v>2073</v>
      </c>
      <c r="E32" s="188">
        <v>2</v>
      </c>
      <c r="F32" s="189"/>
      <c r="G32" s="190">
        <f t="shared" si="7"/>
        <v>0</v>
      </c>
      <c r="H32" s="189"/>
      <c r="I32" s="190">
        <f t="shared" si="8"/>
        <v>0</v>
      </c>
      <c r="J32" s="189"/>
      <c r="K32" s="190">
        <f t="shared" si="9"/>
        <v>0</v>
      </c>
      <c r="L32" s="190">
        <v>21</v>
      </c>
      <c r="M32" s="190">
        <f t="shared" si="10"/>
        <v>0</v>
      </c>
      <c r="N32" s="188">
        <v>0</v>
      </c>
      <c r="O32" s="188">
        <f t="shared" si="11"/>
        <v>0</v>
      </c>
      <c r="P32" s="188">
        <v>0</v>
      </c>
      <c r="Q32" s="188">
        <f t="shared" si="12"/>
        <v>0</v>
      </c>
      <c r="R32" s="190"/>
      <c r="S32" s="190" t="s">
        <v>878</v>
      </c>
      <c r="T32" s="191" t="s">
        <v>879</v>
      </c>
      <c r="U32" s="159">
        <v>0</v>
      </c>
      <c r="V32" s="159">
        <f t="shared" si="13"/>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22.5" outlineLevel="1" x14ac:dyDescent="0.2">
      <c r="A33" s="185">
        <v>24</v>
      </c>
      <c r="B33" s="186" t="s">
        <v>2075</v>
      </c>
      <c r="C33" s="198" t="s">
        <v>3692</v>
      </c>
      <c r="D33" s="187" t="s">
        <v>2442</v>
      </c>
      <c r="E33" s="188">
        <v>12</v>
      </c>
      <c r="F33" s="189"/>
      <c r="G33" s="190">
        <f t="shared" si="7"/>
        <v>0</v>
      </c>
      <c r="H33" s="189"/>
      <c r="I33" s="190">
        <f t="shared" si="8"/>
        <v>0</v>
      </c>
      <c r="J33" s="189"/>
      <c r="K33" s="190">
        <f t="shared" si="9"/>
        <v>0</v>
      </c>
      <c r="L33" s="190">
        <v>21</v>
      </c>
      <c r="M33" s="190">
        <f t="shared" si="10"/>
        <v>0</v>
      </c>
      <c r="N33" s="188">
        <v>0</v>
      </c>
      <c r="O33" s="188">
        <f t="shared" si="11"/>
        <v>0</v>
      </c>
      <c r="P33" s="188">
        <v>0</v>
      </c>
      <c r="Q33" s="188">
        <f t="shared" si="12"/>
        <v>0</v>
      </c>
      <c r="R33" s="190"/>
      <c r="S33" s="190" t="s">
        <v>878</v>
      </c>
      <c r="T33" s="191" t="s">
        <v>879</v>
      </c>
      <c r="U33" s="159">
        <v>0</v>
      </c>
      <c r="V33" s="159">
        <f t="shared" si="13"/>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25</v>
      </c>
      <c r="B34" s="186" t="s">
        <v>2077</v>
      </c>
      <c r="C34" s="198" t="s">
        <v>3010</v>
      </c>
      <c r="D34" s="187" t="s">
        <v>2442</v>
      </c>
      <c r="E34" s="188">
        <v>6</v>
      </c>
      <c r="F34" s="189"/>
      <c r="G34" s="190">
        <f t="shared" si="7"/>
        <v>0</v>
      </c>
      <c r="H34" s="189"/>
      <c r="I34" s="190">
        <f t="shared" si="8"/>
        <v>0</v>
      </c>
      <c r="J34" s="189"/>
      <c r="K34" s="190">
        <f t="shared" si="9"/>
        <v>0</v>
      </c>
      <c r="L34" s="190">
        <v>21</v>
      </c>
      <c r="M34" s="190">
        <f t="shared" si="10"/>
        <v>0</v>
      </c>
      <c r="N34" s="188">
        <v>0</v>
      </c>
      <c r="O34" s="188">
        <f t="shared" si="11"/>
        <v>0</v>
      </c>
      <c r="P34" s="188">
        <v>0</v>
      </c>
      <c r="Q34" s="188">
        <f t="shared" si="12"/>
        <v>0</v>
      </c>
      <c r="R34" s="190"/>
      <c r="S34" s="190" t="s">
        <v>878</v>
      </c>
      <c r="T34" s="191" t="s">
        <v>879</v>
      </c>
      <c r="U34" s="159">
        <v>0</v>
      </c>
      <c r="V34" s="159">
        <f t="shared" si="13"/>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26</v>
      </c>
      <c r="B35" s="186" t="s">
        <v>2705</v>
      </c>
      <c r="C35" s="198" t="s">
        <v>3011</v>
      </c>
      <c r="D35" s="187" t="s">
        <v>2442</v>
      </c>
      <c r="E35" s="188">
        <v>12</v>
      </c>
      <c r="F35" s="189"/>
      <c r="G35" s="190">
        <f t="shared" si="7"/>
        <v>0</v>
      </c>
      <c r="H35" s="189"/>
      <c r="I35" s="190">
        <f t="shared" si="8"/>
        <v>0</v>
      </c>
      <c r="J35" s="189"/>
      <c r="K35" s="190">
        <f t="shared" si="9"/>
        <v>0</v>
      </c>
      <c r="L35" s="190">
        <v>21</v>
      </c>
      <c r="M35" s="190">
        <f t="shared" si="10"/>
        <v>0</v>
      </c>
      <c r="N35" s="188">
        <v>0</v>
      </c>
      <c r="O35" s="188">
        <f t="shared" si="11"/>
        <v>0</v>
      </c>
      <c r="P35" s="188">
        <v>0</v>
      </c>
      <c r="Q35" s="188">
        <f t="shared" si="12"/>
        <v>0</v>
      </c>
      <c r="R35" s="190"/>
      <c r="S35" s="190" t="s">
        <v>878</v>
      </c>
      <c r="T35" s="191" t="s">
        <v>879</v>
      </c>
      <c r="U35" s="159">
        <v>0</v>
      </c>
      <c r="V35" s="159">
        <f t="shared" si="13"/>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27</v>
      </c>
      <c r="B36" s="186" t="s">
        <v>3693</v>
      </c>
      <c r="C36" s="198" t="s">
        <v>3012</v>
      </c>
      <c r="D36" s="187" t="s">
        <v>292</v>
      </c>
      <c r="E36" s="188">
        <v>1</v>
      </c>
      <c r="F36" s="189"/>
      <c r="G36" s="190">
        <f t="shared" si="7"/>
        <v>0</v>
      </c>
      <c r="H36" s="189"/>
      <c r="I36" s="190">
        <f t="shared" si="8"/>
        <v>0</v>
      </c>
      <c r="J36" s="189"/>
      <c r="K36" s="190">
        <f t="shared" si="9"/>
        <v>0</v>
      </c>
      <c r="L36" s="190">
        <v>21</v>
      </c>
      <c r="M36" s="190">
        <f t="shared" si="10"/>
        <v>0</v>
      </c>
      <c r="N36" s="188">
        <v>0</v>
      </c>
      <c r="O36" s="188">
        <f t="shared" si="11"/>
        <v>0</v>
      </c>
      <c r="P36" s="188">
        <v>0</v>
      </c>
      <c r="Q36" s="188">
        <f t="shared" si="12"/>
        <v>0</v>
      </c>
      <c r="R36" s="190"/>
      <c r="S36" s="190" t="s">
        <v>878</v>
      </c>
      <c r="T36" s="191" t="s">
        <v>879</v>
      </c>
      <c r="U36" s="159">
        <v>0</v>
      </c>
      <c r="V36" s="159">
        <f t="shared" si="13"/>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28</v>
      </c>
      <c r="B37" s="186" t="s">
        <v>2707</v>
      </c>
      <c r="C37" s="198" t="s">
        <v>184</v>
      </c>
      <c r="D37" s="187"/>
      <c r="E37" s="188">
        <v>0</v>
      </c>
      <c r="F37" s="189"/>
      <c r="G37" s="190">
        <f t="shared" si="7"/>
        <v>0</v>
      </c>
      <c r="H37" s="189"/>
      <c r="I37" s="190">
        <f t="shared" si="8"/>
        <v>0</v>
      </c>
      <c r="J37" s="189"/>
      <c r="K37" s="190">
        <f t="shared" si="9"/>
        <v>0</v>
      </c>
      <c r="L37" s="190">
        <v>21</v>
      </c>
      <c r="M37" s="190">
        <f t="shared" si="10"/>
        <v>0</v>
      </c>
      <c r="N37" s="188">
        <v>0</v>
      </c>
      <c r="O37" s="188">
        <f t="shared" si="11"/>
        <v>0</v>
      </c>
      <c r="P37" s="188">
        <v>0</v>
      </c>
      <c r="Q37" s="188">
        <f t="shared" si="12"/>
        <v>0</v>
      </c>
      <c r="R37" s="190"/>
      <c r="S37" s="190" t="s">
        <v>878</v>
      </c>
      <c r="T37" s="191" t="s">
        <v>879</v>
      </c>
      <c r="U37" s="159">
        <v>0</v>
      </c>
      <c r="V37" s="159">
        <f t="shared" si="13"/>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29</v>
      </c>
      <c r="B38" s="186" t="s">
        <v>2709</v>
      </c>
      <c r="C38" s="198" t="s">
        <v>3029</v>
      </c>
      <c r="D38" s="187" t="s">
        <v>1699</v>
      </c>
      <c r="E38" s="188">
        <v>50</v>
      </c>
      <c r="F38" s="189"/>
      <c r="G38" s="190">
        <f t="shared" si="7"/>
        <v>0</v>
      </c>
      <c r="H38" s="189"/>
      <c r="I38" s="190">
        <f t="shared" si="8"/>
        <v>0</v>
      </c>
      <c r="J38" s="189"/>
      <c r="K38" s="190">
        <f t="shared" si="9"/>
        <v>0</v>
      </c>
      <c r="L38" s="190">
        <v>21</v>
      </c>
      <c r="M38" s="190">
        <f t="shared" si="10"/>
        <v>0</v>
      </c>
      <c r="N38" s="188">
        <v>0</v>
      </c>
      <c r="O38" s="188">
        <f t="shared" si="11"/>
        <v>0</v>
      </c>
      <c r="P38" s="188">
        <v>0</v>
      </c>
      <c r="Q38" s="188">
        <f t="shared" si="12"/>
        <v>0</v>
      </c>
      <c r="R38" s="190"/>
      <c r="S38" s="190" t="s">
        <v>878</v>
      </c>
      <c r="T38" s="191" t="s">
        <v>879</v>
      </c>
      <c r="U38" s="159">
        <v>0</v>
      </c>
      <c r="V38" s="159">
        <f t="shared" si="13"/>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30</v>
      </c>
      <c r="B39" s="186" t="s">
        <v>2711</v>
      </c>
      <c r="C39" s="198" t="s">
        <v>3033</v>
      </c>
      <c r="D39" s="187" t="s">
        <v>1699</v>
      </c>
      <c r="E39" s="188">
        <v>50</v>
      </c>
      <c r="F39" s="189"/>
      <c r="G39" s="190">
        <f t="shared" si="7"/>
        <v>0</v>
      </c>
      <c r="H39" s="189"/>
      <c r="I39" s="190">
        <f t="shared" si="8"/>
        <v>0</v>
      </c>
      <c r="J39" s="189"/>
      <c r="K39" s="190">
        <f t="shared" si="9"/>
        <v>0</v>
      </c>
      <c r="L39" s="190">
        <v>21</v>
      </c>
      <c r="M39" s="190">
        <f t="shared" si="10"/>
        <v>0</v>
      </c>
      <c r="N39" s="188">
        <v>0</v>
      </c>
      <c r="O39" s="188">
        <f t="shared" si="11"/>
        <v>0</v>
      </c>
      <c r="P39" s="188">
        <v>0</v>
      </c>
      <c r="Q39" s="188">
        <f t="shared" si="12"/>
        <v>0</v>
      </c>
      <c r="R39" s="190"/>
      <c r="S39" s="190" t="s">
        <v>878</v>
      </c>
      <c r="T39" s="191" t="s">
        <v>879</v>
      </c>
      <c r="U39" s="159">
        <v>0</v>
      </c>
      <c r="V39" s="159">
        <f t="shared" si="13"/>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31</v>
      </c>
      <c r="B40" s="186" t="s">
        <v>2713</v>
      </c>
      <c r="C40" s="198" t="s">
        <v>3034</v>
      </c>
      <c r="D40" s="187" t="s">
        <v>1699</v>
      </c>
      <c r="E40" s="188">
        <v>50</v>
      </c>
      <c r="F40" s="189"/>
      <c r="G40" s="190">
        <f t="shared" si="7"/>
        <v>0</v>
      </c>
      <c r="H40" s="189"/>
      <c r="I40" s="190">
        <f t="shared" si="8"/>
        <v>0</v>
      </c>
      <c r="J40" s="189"/>
      <c r="K40" s="190">
        <f t="shared" si="9"/>
        <v>0</v>
      </c>
      <c r="L40" s="190">
        <v>21</v>
      </c>
      <c r="M40" s="190">
        <f t="shared" si="10"/>
        <v>0</v>
      </c>
      <c r="N40" s="188">
        <v>0</v>
      </c>
      <c r="O40" s="188">
        <f t="shared" si="11"/>
        <v>0</v>
      </c>
      <c r="P40" s="188">
        <v>0</v>
      </c>
      <c r="Q40" s="188">
        <f t="shared" si="12"/>
        <v>0</v>
      </c>
      <c r="R40" s="190"/>
      <c r="S40" s="190" t="s">
        <v>878</v>
      </c>
      <c r="T40" s="191" t="s">
        <v>879</v>
      </c>
      <c r="U40" s="159">
        <v>0</v>
      </c>
      <c r="V40" s="159">
        <f t="shared" si="13"/>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32</v>
      </c>
      <c r="B41" s="186" t="s">
        <v>2564</v>
      </c>
      <c r="C41" s="198" t="s">
        <v>3035</v>
      </c>
      <c r="D41" s="187" t="s">
        <v>1699</v>
      </c>
      <c r="E41" s="188">
        <v>8</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33</v>
      </c>
      <c r="B42" s="186" t="s">
        <v>2716</v>
      </c>
      <c r="C42" s="198" t="s">
        <v>3039</v>
      </c>
      <c r="D42" s="187" t="s">
        <v>1699</v>
      </c>
      <c r="E42" s="188">
        <v>4</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70" t="s">
        <v>288</v>
      </c>
      <c r="B43" s="171" t="s">
        <v>238</v>
      </c>
      <c r="C43" s="193" t="s">
        <v>239</v>
      </c>
      <c r="D43" s="172"/>
      <c r="E43" s="173"/>
      <c r="F43" s="174"/>
      <c r="G43" s="174">
        <f>SUMIF(AG44:AG46,"&lt;&gt;NOR",G44:G46)</f>
        <v>0</v>
      </c>
      <c r="H43" s="174"/>
      <c r="I43" s="174">
        <f>SUM(I44:I46)</f>
        <v>0</v>
      </c>
      <c r="J43" s="174"/>
      <c r="K43" s="174">
        <f>SUM(K44:K46)</f>
        <v>0</v>
      </c>
      <c r="L43" s="174"/>
      <c r="M43" s="174">
        <f>SUM(M44:M46)</f>
        <v>0</v>
      </c>
      <c r="N43" s="173"/>
      <c r="O43" s="173">
        <f>SUM(O44:O46)</f>
        <v>0</v>
      </c>
      <c r="P43" s="173"/>
      <c r="Q43" s="173">
        <f>SUM(Q44:Q46)</f>
        <v>0</v>
      </c>
      <c r="R43" s="174"/>
      <c r="S43" s="174"/>
      <c r="T43" s="175"/>
      <c r="U43" s="169"/>
      <c r="V43" s="169">
        <f>SUM(V44:V46)</f>
        <v>1.44</v>
      </c>
      <c r="W43" s="169"/>
      <c r="X43" s="169"/>
      <c r="Y43" s="169"/>
      <c r="AG43" t="s">
        <v>289</v>
      </c>
    </row>
    <row r="44" spans="1:60" outlineLevel="1" x14ac:dyDescent="0.2">
      <c r="A44" s="185">
        <v>34</v>
      </c>
      <c r="B44" s="186" t="s">
        <v>1855</v>
      </c>
      <c r="C44" s="198" t="s">
        <v>1856</v>
      </c>
      <c r="D44" s="187" t="s">
        <v>310</v>
      </c>
      <c r="E44" s="188">
        <v>10</v>
      </c>
      <c r="F44" s="189"/>
      <c r="G44" s="190">
        <f>ROUND(E44*F44,2)</f>
        <v>0</v>
      </c>
      <c r="H44" s="189"/>
      <c r="I44" s="190">
        <f>ROUND(E44*H44,2)</f>
        <v>0</v>
      </c>
      <c r="J44" s="189"/>
      <c r="K44" s="190">
        <f>ROUND(E44*J44,2)</f>
        <v>0</v>
      </c>
      <c r="L44" s="190">
        <v>21</v>
      </c>
      <c r="M44" s="190">
        <f>G44*(1+L44/100)</f>
        <v>0</v>
      </c>
      <c r="N44" s="188">
        <v>6.9999999999999994E-5</v>
      </c>
      <c r="O44" s="188">
        <f>ROUND(E44*N44,2)</f>
        <v>0</v>
      </c>
      <c r="P44" s="188">
        <v>0</v>
      </c>
      <c r="Q44" s="188">
        <f>ROUND(E44*P44,2)</f>
        <v>0</v>
      </c>
      <c r="R44" s="190" t="s">
        <v>1853</v>
      </c>
      <c r="S44" s="190" t="s">
        <v>294</v>
      </c>
      <c r="T44" s="191" t="s">
        <v>879</v>
      </c>
      <c r="U44" s="159">
        <v>0.14399999999999999</v>
      </c>
      <c r="V44" s="159">
        <f>ROUND(E44*U44,2)</f>
        <v>1.44</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35</v>
      </c>
      <c r="B45" s="186" t="s">
        <v>2569</v>
      </c>
      <c r="C45" s="198" t="s">
        <v>3040</v>
      </c>
      <c r="D45" s="187" t="s">
        <v>310</v>
      </c>
      <c r="E45" s="188">
        <v>10</v>
      </c>
      <c r="F45" s="189"/>
      <c r="G45" s="190">
        <f>ROUND(E45*F45,2)</f>
        <v>0</v>
      </c>
      <c r="H45" s="189"/>
      <c r="I45" s="190">
        <f>ROUND(E45*H45,2)</f>
        <v>0</v>
      </c>
      <c r="J45" s="189"/>
      <c r="K45" s="190">
        <f>ROUND(E45*J45,2)</f>
        <v>0</v>
      </c>
      <c r="L45" s="190">
        <v>21</v>
      </c>
      <c r="M45" s="190">
        <f>G45*(1+L45/100)</f>
        <v>0</v>
      </c>
      <c r="N45" s="188">
        <v>0</v>
      </c>
      <c r="O45" s="188">
        <f>ROUND(E45*N45,2)</f>
        <v>0</v>
      </c>
      <c r="P45" s="188">
        <v>0</v>
      </c>
      <c r="Q45" s="188">
        <f>ROUND(E45*P45,2)</f>
        <v>0</v>
      </c>
      <c r="R45" s="190"/>
      <c r="S45" s="190" t="s">
        <v>878</v>
      </c>
      <c r="T45" s="191" t="s">
        <v>879</v>
      </c>
      <c r="U45" s="159">
        <v>0</v>
      </c>
      <c r="V45" s="159">
        <f>ROUND(E45*U45,2)</f>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36</v>
      </c>
      <c r="B46" s="186" t="s">
        <v>2571</v>
      </c>
      <c r="C46" s="198" t="s">
        <v>3041</v>
      </c>
      <c r="D46" s="187" t="s">
        <v>310</v>
      </c>
      <c r="E46" s="188">
        <v>20</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x14ac:dyDescent="0.2">
      <c r="A47" s="170" t="s">
        <v>288</v>
      </c>
      <c r="B47" s="171" t="s">
        <v>196</v>
      </c>
      <c r="C47" s="193" t="s">
        <v>197</v>
      </c>
      <c r="D47" s="172"/>
      <c r="E47" s="173"/>
      <c r="F47" s="174"/>
      <c r="G47" s="174">
        <f>SUMIF(AG48:AG48,"&lt;&gt;NOR",G48:G48)</f>
        <v>0</v>
      </c>
      <c r="H47" s="174"/>
      <c r="I47" s="174">
        <f>SUM(I48:I48)</f>
        <v>0</v>
      </c>
      <c r="J47" s="174"/>
      <c r="K47" s="174">
        <f>SUM(K48:K48)</f>
        <v>0</v>
      </c>
      <c r="L47" s="174"/>
      <c r="M47" s="174">
        <f>SUM(M48:M48)</f>
        <v>0</v>
      </c>
      <c r="N47" s="173"/>
      <c r="O47" s="173">
        <f>SUM(O48:O48)</f>
        <v>0</v>
      </c>
      <c r="P47" s="173"/>
      <c r="Q47" s="173">
        <f>SUM(Q48:Q48)</f>
        <v>0</v>
      </c>
      <c r="R47" s="174"/>
      <c r="S47" s="174"/>
      <c r="T47" s="175"/>
      <c r="U47" s="169"/>
      <c r="V47" s="169">
        <f>SUM(V48:V48)</f>
        <v>0</v>
      </c>
      <c r="W47" s="169"/>
      <c r="X47" s="169"/>
      <c r="Y47" s="169"/>
      <c r="AG47" t="s">
        <v>289</v>
      </c>
    </row>
    <row r="48" spans="1:60" outlineLevel="1" x14ac:dyDescent="0.2">
      <c r="A48" s="185">
        <v>37</v>
      </c>
      <c r="B48" s="186" t="s">
        <v>2573</v>
      </c>
      <c r="C48" s="198" t="s">
        <v>3042</v>
      </c>
      <c r="D48" s="187" t="s">
        <v>310</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70" t="s">
        <v>288</v>
      </c>
      <c r="B49" s="171" t="s">
        <v>164</v>
      </c>
      <c r="C49" s="193" t="s">
        <v>165</v>
      </c>
      <c r="D49" s="172"/>
      <c r="E49" s="173"/>
      <c r="F49" s="174"/>
      <c r="G49" s="174">
        <f>SUMIF(AG50:AG50,"&lt;&gt;NOR",G50:G50)</f>
        <v>0</v>
      </c>
      <c r="H49" s="174"/>
      <c r="I49" s="174">
        <f>SUM(I50:I50)</f>
        <v>0</v>
      </c>
      <c r="J49" s="174"/>
      <c r="K49" s="174">
        <f>SUM(K50:K50)</f>
        <v>0</v>
      </c>
      <c r="L49" s="174"/>
      <c r="M49" s="174">
        <f>SUM(M50:M50)</f>
        <v>0</v>
      </c>
      <c r="N49" s="173"/>
      <c r="O49" s="173">
        <f>SUM(O50:O50)</f>
        <v>0</v>
      </c>
      <c r="P49" s="173"/>
      <c r="Q49" s="173">
        <f>SUM(Q50:Q50)</f>
        <v>0</v>
      </c>
      <c r="R49" s="174"/>
      <c r="S49" s="174"/>
      <c r="T49" s="175"/>
      <c r="U49" s="169"/>
      <c r="V49" s="169">
        <f>SUM(V50:V50)</f>
        <v>0</v>
      </c>
      <c r="W49" s="169"/>
      <c r="X49" s="169"/>
      <c r="Y49" s="169"/>
      <c r="AG49" t="s">
        <v>289</v>
      </c>
    </row>
    <row r="50" spans="1:60" outlineLevel="1" x14ac:dyDescent="0.2">
      <c r="A50" s="185">
        <v>38</v>
      </c>
      <c r="B50" s="186" t="s">
        <v>2575</v>
      </c>
      <c r="C50" s="198" t="s">
        <v>3045</v>
      </c>
      <c r="D50" s="187" t="s">
        <v>310</v>
      </c>
      <c r="E50" s="188">
        <v>20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c r="S50" s="190" t="s">
        <v>878</v>
      </c>
      <c r="T50" s="191" t="s">
        <v>879</v>
      </c>
      <c r="U50" s="159">
        <v>0</v>
      </c>
      <c r="V50" s="159">
        <f>ROUND(E50*U50,2)</f>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70" t="s">
        <v>288</v>
      </c>
      <c r="B51" s="171" t="s">
        <v>120</v>
      </c>
      <c r="C51" s="193" t="s">
        <v>121</v>
      </c>
      <c r="D51" s="172"/>
      <c r="E51" s="173"/>
      <c r="F51" s="174"/>
      <c r="G51" s="174">
        <f>SUMIF(AG52:AG56,"&lt;&gt;NOR",G52:G56)</f>
        <v>0</v>
      </c>
      <c r="H51" s="174"/>
      <c r="I51" s="174">
        <f>SUM(I52:I56)</f>
        <v>0</v>
      </c>
      <c r="J51" s="174"/>
      <c r="K51" s="174">
        <f>SUM(K52:K56)</f>
        <v>0</v>
      </c>
      <c r="L51" s="174"/>
      <c r="M51" s="174">
        <f>SUM(M52:M56)</f>
        <v>0</v>
      </c>
      <c r="N51" s="173"/>
      <c r="O51" s="173">
        <f>SUM(O52:O56)</f>
        <v>0</v>
      </c>
      <c r="P51" s="173"/>
      <c r="Q51" s="173">
        <f>SUM(Q52:Q56)</f>
        <v>0</v>
      </c>
      <c r="R51" s="174"/>
      <c r="S51" s="174"/>
      <c r="T51" s="175"/>
      <c r="U51" s="169"/>
      <c r="V51" s="169">
        <f>SUM(V52:V56)</f>
        <v>0</v>
      </c>
      <c r="W51" s="169"/>
      <c r="X51" s="169"/>
      <c r="Y51" s="169"/>
      <c r="AG51" t="s">
        <v>289</v>
      </c>
    </row>
    <row r="52" spans="1:60" ht="22.5" outlineLevel="1" x14ac:dyDescent="0.2">
      <c r="A52" s="185">
        <v>39</v>
      </c>
      <c r="B52" s="186" t="s">
        <v>2577</v>
      </c>
      <c r="C52" s="198" t="s">
        <v>3046</v>
      </c>
      <c r="D52" s="187" t="s">
        <v>2083</v>
      </c>
      <c r="E52" s="188">
        <v>2</v>
      </c>
      <c r="F52" s="189"/>
      <c r="G52" s="190">
        <f>ROUND(E52*F52,2)</f>
        <v>0</v>
      </c>
      <c r="H52" s="189"/>
      <c r="I52" s="190">
        <f>ROUND(E52*H52,2)</f>
        <v>0</v>
      </c>
      <c r="J52" s="189"/>
      <c r="K52" s="190">
        <f>ROUND(E52*J52,2)</f>
        <v>0</v>
      </c>
      <c r="L52" s="190">
        <v>21</v>
      </c>
      <c r="M52" s="190">
        <f>G52*(1+L52/100)</f>
        <v>0</v>
      </c>
      <c r="N52" s="188">
        <v>0</v>
      </c>
      <c r="O52" s="188">
        <f>ROUND(E52*N52,2)</f>
        <v>0</v>
      </c>
      <c r="P52" s="188">
        <v>0</v>
      </c>
      <c r="Q52" s="188">
        <f>ROUND(E52*P52,2)</f>
        <v>0</v>
      </c>
      <c r="R52" s="190"/>
      <c r="S52" s="190" t="s">
        <v>878</v>
      </c>
      <c r="T52" s="191" t="s">
        <v>879</v>
      </c>
      <c r="U52" s="159">
        <v>0</v>
      </c>
      <c r="V52" s="159">
        <f>ROUND(E52*U52,2)</f>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2.5" outlineLevel="1" x14ac:dyDescent="0.2">
      <c r="A53" s="185">
        <v>40</v>
      </c>
      <c r="B53" s="186" t="s">
        <v>2579</v>
      </c>
      <c r="C53" s="198" t="s">
        <v>3047</v>
      </c>
      <c r="D53" s="187" t="s">
        <v>2083</v>
      </c>
      <c r="E53" s="188">
        <v>2</v>
      </c>
      <c r="F53" s="189"/>
      <c r="G53" s="190">
        <f>ROUND(E53*F53,2)</f>
        <v>0</v>
      </c>
      <c r="H53" s="189"/>
      <c r="I53" s="190">
        <f>ROUND(E53*H53,2)</f>
        <v>0</v>
      </c>
      <c r="J53" s="189"/>
      <c r="K53" s="190">
        <f>ROUND(E53*J53,2)</f>
        <v>0</v>
      </c>
      <c r="L53" s="190">
        <v>21</v>
      </c>
      <c r="M53" s="190">
        <f>G53*(1+L53/100)</f>
        <v>0</v>
      </c>
      <c r="N53" s="188">
        <v>0</v>
      </c>
      <c r="O53" s="188">
        <f>ROUND(E53*N53,2)</f>
        <v>0</v>
      </c>
      <c r="P53" s="188">
        <v>0</v>
      </c>
      <c r="Q53" s="188">
        <f>ROUND(E53*P53,2)</f>
        <v>0</v>
      </c>
      <c r="R53" s="190"/>
      <c r="S53" s="190" t="s">
        <v>878</v>
      </c>
      <c r="T53" s="191" t="s">
        <v>879</v>
      </c>
      <c r="U53" s="159">
        <v>0</v>
      </c>
      <c r="V53" s="159">
        <f>ROUND(E53*U53,2)</f>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41</v>
      </c>
      <c r="B54" s="186" t="s">
        <v>2581</v>
      </c>
      <c r="C54" s="198" t="s">
        <v>3048</v>
      </c>
      <c r="D54" s="187" t="s">
        <v>292</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42</v>
      </c>
      <c r="B55" s="186" t="s">
        <v>2722</v>
      </c>
      <c r="C55" s="198" t="s">
        <v>3049</v>
      </c>
      <c r="D55" s="187" t="s">
        <v>292</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77">
        <v>43</v>
      </c>
      <c r="B56" s="178" t="s">
        <v>2723</v>
      </c>
      <c r="C56" s="194" t="s">
        <v>3050</v>
      </c>
      <c r="D56" s="179" t="s">
        <v>292</v>
      </c>
      <c r="E56" s="180">
        <v>1</v>
      </c>
      <c r="F56" s="181"/>
      <c r="G56" s="182">
        <f>ROUND(E56*F56,2)</f>
        <v>0</v>
      </c>
      <c r="H56" s="181"/>
      <c r="I56" s="182">
        <f>ROUND(E56*H56,2)</f>
        <v>0</v>
      </c>
      <c r="J56" s="181"/>
      <c r="K56" s="182">
        <f>ROUND(E56*J56,2)</f>
        <v>0</v>
      </c>
      <c r="L56" s="182">
        <v>21</v>
      </c>
      <c r="M56" s="182">
        <f>G56*(1+L56/100)</f>
        <v>0</v>
      </c>
      <c r="N56" s="180">
        <v>0</v>
      </c>
      <c r="O56" s="180">
        <f>ROUND(E56*N56,2)</f>
        <v>0</v>
      </c>
      <c r="P56" s="180">
        <v>0</v>
      </c>
      <c r="Q56" s="180">
        <f>ROUND(E56*P56,2)</f>
        <v>0</v>
      </c>
      <c r="R56" s="182"/>
      <c r="S56" s="182" t="s">
        <v>878</v>
      </c>
      <c r="T56" s="183" t="s">
        <v>879</v>
      </c>
      <c r="U56" s="159">
        <v>0</v>
      </c>
      <c r="V56" s="159">
        <f>ROUND(E56*U56,2)</f>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202"/>
      <c r="D57" s="6"/>
      <c r="E57" s="3"/>
      <c r="F57" s="3"/>
      <c r="G57" s="3"/>
      <c r="H57" s="3"/>
      <c r="I57" s="3"/>
      <c r="J57" s="3"/>
      <c r="K57" s="3"/>
      <c r="L57" s="3"/>
      <c r="M57" s="3"/>
      <c r="N57" s="3"/>
      <c r="O57" s="3"/>
      <c r="P57" s="3"/>
      <c r="Q57" s="3"/>
      <c r="R57" s="3"/>
      <c r="S57" s="3"/>
      <c r="T57" s="3"/>
      <c r="U57" s="3"/>
      <c r="V57" s="3"/>
      <c r="W57" s="3"/>
      <c r="X57" s="3"/>
      <c r="Y57" s="3"/>
      <c r="AE57">
        <v>12</v>
      </c>
      <c r="AF57">
        <v>21</v>
      </c>
      <c r="AG57" t="s">
        <v>274</v>
      </c>
    </row>
    <row r="58" spans="1:60" x14ac:dyDescent="0.2">
      <c r="A58" s="151"/>
      <c r="B58" s="152" t="s">
        <v>29</v>
      </c>
      <c r="C58" s="203"/>
      <c r="D58" s="153"/>
      <c r="E58" s="154"/>
      <c r="F58" s="154"/>
      <c r="G58" s="176">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1924</v>
      </c>
    </row>
    <row r="59" spans="1:60" x14ac:dyDescent="0.2">
      <c r="C59" s="204"/>
      <c r="D59" s="10"/>
      <c r="AG59" t="s">
        <v>1925</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FL3h1BFBXtngU+Y9jJDIfXkGlzA6jrIPTdnmV0+CkASixQhEmXymtm2tfNr3W57i+xgPTZhopCInG7al8bcyw==" saltValue="rQxkqrtyUgSCRV9rUes7nA==" spinCount="100000" sheet="1"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75</v>
      </c>
      <c r="C4" s="270" t="s">
        <v>60</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243</v>
      </c>
      <c r="C8" s="193" t="s">
        <v>244</v>
      </c>
      <c r="D8" s="172"/>
      <c r="E8" s="173"/>
      <c r="F8" s="174"/>
      <c r="G8" s="174">
        <f>SUMIF(AG9:AG110,"&lt;&gt;NOR",G9:G110)</f>
        <v>0</v>
      </c>
      <c r="H8" s="174"/>
      <c r="I8" s="174">
        <f>SUM(I9:I110)</f>
        <v>0</v>
      </c>
      <c r="J8" s="174"/>
      <c r="K8" s="174">
        <f>SUM(K9:K110)</f>
        <v>0</v>
      </c>
      <c r="L8" s="174"/>
      <c r="M8" s="174">
        <f>SUM(M9:M110)</f>
        <v>0</v>
      </c>
      <c r="N8" s="173"/>
      <c r="O8" s="173">
        <f>SUM(O9:O110)</f>
        <v>0</v>
      </c>
      <c r="P8" s="173"/>
      <c r="Q8" s="173">
        <f>SUM(Q9:Q110)</f>
        <v>0</v>
      </c>
      <c r="R8" s="174"/>
      <c r="S8" s="174"/>
      <c r="T8" s="175"/>
      <c r="U8" s="169"/>
      <c r="V8" s="169">
        <f>SUM(V9:V110)</f>
        <v>0</v>
      </c>
      <c r="W8" s="169"/>
      <c r="X8" s="169"/>
      <c r="Y8" s="169"/>
      <c r="AG8" t="s">
        <v>289</v>
      </c>
    </row>
    <row r="9" spans="1:60" outlineLevel="1" x14ac:dyDescent="0.2">
      <c r="A9" s="185">
        <v>1</v>
      </c>
      <c r="B9" s="186" t="s">
        <v>2509</v>
      </c>
      <c r="C9" s="198" t="s">
        <v>115</v>
      </c>
      <c r="D9" s="187"/>
      <c r="E9" s="188">
        <v>0</v>
      </c>
      <c r="F9" s="189"/>
      <c r="G9" s="190">
        <f t="shared" ref="G9:G40" si="0">ROUND(E9*F9,2)</f>
        <v>0</v>
      </c>
      <c r="H9" s="189"/>
      <c r="I9" s="190">
        <f t="shared" ref="I9:I40" si="1">ROUND(E9*H9,2)</f>
        <v>0</v>
      </c>
      <c r="J9" s="189"/>
      <c r="K9" s="190">
        <f t="shared" ref="K9:K40" si="2">ROUND(E9*J9,2)</f>
        <v>0</v>
      </c>
      <c r="L9" s="190">
        <v>21</v>
      </c>
      <c r="M9" s="190">
        <f t="shared" ref="M9:M40" si="3">G9*(1+L9/100)</f>
        <v>0</v>
      </c>
      <c r="N9" s="188">
        <v>0</v>
      </c>
      <c r="O9" s="188">
        <f t="shared" ref="O9:O40" si="4">ROUND(E9*N9,2)</f>
        <v>0</v>
      </c>
      <c r="P9" s="188">
        <v>0</v>
      </c>
      <c r="Q9" s="188">
        <f t="shared" ref="Q9:Q40" si="5">ROUND(E9*P9,2)</f>
        <v>0</v>
      </c>
      <c r="R9" s="190"/>
      <c r="S9" s="190" t="s">
        <v>878</v>
      </c>
      <c r="T9" s="191" t="s">
        <v>879</v>
      </c>
      <c r="U9" s="159">
        <v>0</v>
      </c>
      <c r="V9" s="159">
        <f t="shared" ref="V9:V40" si="6">ROUND(E9*U9,2)</f>
        <v>0</v>
      </c>
      <c r="W9" s="159"/>
      <c r="X9" s="159" t="s">
        <v>295</v>
      </c>
      <c r="Y9" s="159" t="s">
        <v>296</v>
      </c>
      <c r="Z9" s="148"/>
      <c r="AA9" s="148"/>
      <c r="AB9" s="148"/>
      <c r="AC9" s="148"/>
      <c r="AD9" s="148"/>
      <c r="AE9" s="148"/>
      <c r="AF9" s="148"/>
      <c r="AG9" s="148" t="s">
        <v>1881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3694</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2680</v>
      </c>
      <c r="D11" s="187" t="s">
        <v>2681</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2682</v>
      </c>
      <c r="D12" s="187" t="s">
        <v>2073</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2683</v>
      </c>
      <c r="D13" s="187" t="s">
        <v>2073</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6</v>
      </c>
      <c r="B14" s="186" t="s">
        <v>2519</v>
      </c>
      <c r="C14" s="198" t="s">
        <v>2686</v>
      </c>
      <c r="D14" s="187" t="s">
        <v>2073</v>
      </c>
      <c r="E14" s="188">
        <v>15</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2689</v>
      </c>
      <c r="D15" s="187" t="s">
        <v>2073</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2719</v>
      </c>
      <c r="D16" s="187" t="s">
        <v>2073</v>
      </c>
      <c r="E16" s="188">
        <v>5</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2494</v>
      </c>
      <c r="C17" s="198" t="s">
        <v>3695</v>
      </c>
      <c r="D17" s="187" t="s">
        <v>2073</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10</v>
      </c>
      <c r="B18" s="186" t="s">
        <v>2525</v>
      </c>
      <c r="C18" s="198" t="s">
        <v>2721</v>
      </c>
      <c r="D18" s="187" t="s">
        <v>2073</v>
      </c>
      <c r="E18" s="188">
        <v>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11</v>
      </c>
      <c r="B19" s="186" t="s">
        <v>2498</v>
      </c>
      <c r="C19" s="198" t="s">
        <v>2702</v>
      </c>
      <c r="D19" s="187" t="s">
        <v>2073</v>
      </c>
      <c r="E19" s="188">
        <v>3</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12</v>
      </c>
      <c r="B20" s="186" t="s">
        <v>2528</v>
      </c>
      <c r="C20" s="198" t="s">
        <v>2703</v>
      </c>
      <c r="D20" s="187" t="s">
        <v>2073</v>
      </c>
      <c r="E20" s="188">
        <v>3</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13</v>
      </c>
      <c r="B21" s="186" t="s">
        <v>2530</v>
      </c>
      <c r="C21" s="198" t="s">
        <v>2704</v>
      </c>
      <c r="D21" s="187" t="s">
        <v>2073</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14</v>
      </c>
      <c r="B22" s="186" t="s">
        <v>2532</v>
      </c>
      <c r="C22" s="198" t="s">
        <v>2708</v>
      </c>
      <c r="D22" s="187" t="s">
        <v>2681</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15</v>
      </c>
      <c r="B23" s="186" t="s">
        <v>2504</v>
      </c>
      <c r="C23" s="198" t="s">
        <v>3696</v>
      </c>
      <c r="D23" s="187" t="s">
        <v>2073</v>
      </c>
      <c r="E23" s="188">
        <v>1</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16</v>
      </c>
      <c r="B24" s="186" t="s">
        <v>2505</v>
      </c>
      <c r="C24" s="198" t="s">
        <v>118</v>
      </c>
      <c r="D24" s="187"/>
      <c r="E24" s="188">
        <v>0</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17</v>
      </c>
      <c r="B25" s="186" t="s">
        <v>2694</v>
      </c>
      <c r="C25" s="198" t="s">
        <v>2725</v>
      </c>
      <c r="D25" s="187" t="s">
        <v>331</v>
      </c>
      <c r="E25" s="188">
        <v>30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18</v>
      </c>
      <c r="B26" s="186" t="s">
        <v>2538</v>
      </c>
      <c r="C26" s="198" t="s">
        <v>2729</v>
      </c>
      <c r="D26" s="187" t="s">
        <v>331</v>
      </c>
      <c r="E26" s="188">
        <v>25</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19</v>
      </c>
      <c r="B27" s="186" t="s">
        <v>2541</v>
      </c>
      <c r="C27" s="198" t="s">
        <v>2733</v>
      </c>
      <c r="D27" s="187" t="s">
        <v>331</v>
      </c>
      <c r="E27" s="188">
        <v>35</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20</v>
      </c>
      <c r="B28" s="186" t="s">
        <v>2543</v>
      </c>
      <c r="C28" s="198" t="s">
        <v>2735</v>
      </c>
      <c r="D28" s="187" t="s">
        <v>2073</v>
      </c>
      <c r="E28" s="188">
        <v>90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21</v>
      </c>
      <c r="B29" s="186" t="s">
        <v>2545</v>
      </c>
      <c r="C29" s="198" t="s">
        <v>2736</v>
      </c>
      <c r="D29" s="187" t="s">
        <v>2073</v>
      </c>
      <c r="E29" s="188">
        <v>18</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22</v>
      </c>
      <c r="B30" s="186" t="s">
        <v>2700</v>
      </c>
      <c r="C30" s="198" t="s">
        <v>2737</v>
      </c>
      <c r="D30" s="187" t="s">
        <v>2073</v>
      </c>
      <c r="E30" s="188">
        <v>18</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23</v>
      </c>
      <c r="B31" s="186" t="s">
        <v>2071</v>
      </c>
      <c r="C31" s="198" t="s">
        <v>3697</v>
      </c>
      <c r="D31" s="187" t="s">
        <v>331</v>
      </c>
      <c r="E31" s="188">
        <v>20</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24</v>
      </c>
      <c r="B32" s="186" t="s">
        <v>2075</v>
      </c>
      <c r="C32" s="198" t="s">
        <v>2740</v>
      </c>
      <c r="D32" s="187" t="s">
        <v>2073</v>
      </c>
      <c r="E32" s="188">
        <v>120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25</v>
      </c>
      <c r="B33" s="186" t="s">
        <v>2077</v>
      </c>
      <c r="C33" s="198" t="s">
        <v>122</v>
      </c>
      <c r="D33" s="187"/>
      <c r="E33" s="188">
        <v>0</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26</v>
      </c>
      <c r="B34" s="186" t="s">
        <v>2705</v>
      </c>
      <c r="C34" s="198" t="s">
        <v>2742</v>
      </c>
      <c r="D34" s="187" t="s">
        <v>331</v>
      </c>
      <c r="E34" s="188">
        <v>10</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27</v>
      </c>
      <c r="B35" s="186" t="s">
        <v>2707</v>
      </c>
      <c r="C35" s="198" t="s">
        <v>3698</v>
      </c>
      <c r="D35" s="187" t="s">
        <v>331</v>
      </c>
      <c r="E35" s="188">
        <v>2</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28</v>
      </c>
      <c r="B36" s="186" t="s">
        <v>2709</v>
      </c>
      <c r="C36" s="198" t="s">
        <v>2748</v>
      </c>
      <c r="D36" s="187" t="s">
        <v>331</v>
      </c>
      <c r="E36" s="188">
        <v>90</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29</v>
      </c>
      <c r="B37" s="186" t="s">
        <v>2711</v>
      </c>
      <c r="C37" s="198" t="s">
        <v>2749</v>
      </c>
      <c r="D37" s="187" t="s">
        <v>331</v>
      </c>
      <c r="E37" s="188">
        <v>485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30</v>
      </c>
      <c r="B38" s="186" t="s">
        <v>2713</v>
      </c>
      <c r="C38" s="198" t="s">
        <v>2751</v>
      </c>
      <c r="D38" s="187" t="s">
        <v>331</v>
      </c>
      <c r="E38" s="188">
        <v>520</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31</v>
      </c>
      <c r="B39" s="186" t="s">
        <v>2564</v>
      </c>
      <c r="C39" s="198" t="s">
        <v>2752</v>
      </c>
      <c r="D39" s="187" t="s">
        <v>331</v>
      </c>
      <c r="E39" s="188">
        <v>40</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32</v>
      </c>
      <c r="B40" s="186" t="s">
        <v>2716</v>
      </c>
      <c r="C40" s="198" t="s">
        <v>2753</v>
      </c>
      <c r="D40" s="187" t="s">
        <v>331</v>
      </c>
      <c r="E40" s="188">
        <v>15</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33</v>
      </c>
      <c r="B41" s="186" t="s">
        <v>2717</v>
      </c>
      <c r="C41" s="198" t="s">
        <v>3051</v>
      </c>
      <c r="D41" s="187" t="s">
        <v>331</v>
      </c>
      <c r="E41" s="188">
        <v>22</v>
      </c>
      <c r="F41" s="189"/>
      <c r="G41" s="190">
        <f t="shared" ref="G41:G72" si="7">ROUND(E41*F41,2)</f>
        <v>0</v>
      </c>
      <c r="H41" s="189"/>
      <c r="I41" s="190">
        <f t="shared" ref="I41:I72" si="8">ROUND(E41*H41,2)</f>
        <v>0</v>
      </c>
      <c r="J41" s="189"/>
      <c r="K41" s="190">
        <f t="shared" ref="K41:K72" si="9">ROUND(E41*J41,2)</f>
        <v>0</v>
      </c>
      <c r="L41" s="190">
        <v>21</v>
      </c>
      <c r="M41" s="190">
        <f t="shared" ref="M41:M72" si="10">G41*(1+L41/100)</f>
        <v>0</v>
      </c>
      <c r="N41" s="188">
        <v>0</v>
      </c>
      <c r="O41" s="188">
        <f t="shared" ref="O41:O72" si="11">ROUND(E41*N41,2)</f>
        <v>0</v>
      </c>
      <c r="P41" s="188">
        <v>0</v>
      </c>
      <c r="Q41" s="188">
        <f t="shared" ref="Q41:Q72" si="12">ROUND(E41*P41,2)</f>
        <v>0</v>
      </c>
      <c r="R41" s="190"/>
      <c r="S41" s="190" t="s">
        <v>878</v>
      </c>
      <c r="T41" s="191" t="s">
        <v>879</v>
      </c>
      <c r="U41" s="159">
        <v>0</v>
      </c>
      <c r="V41" s="159">
        <f t="shared" ref="V41:V72" si="13">ROUND(E41*U41,2)</f>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34</v>
      </c>
      <c r="B42" s="186" t="s">
        <v>2569</v>
      </c>
      <c r="C42" s="198" t="s">
        <v>3699</v>
      </c>
      <c r="D42" s="187" t="s">
        <v>331</v>
      </c>
      <c r="E42" s="188">
        <v>40</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35</v>
      </c>
      <c r="B43" s="186" t="s">
        <v>2571</v>
      </c>
      <c r="C43" s="198" t="s">
        <v>2850</v>
      </c>
      <c r="D43" s="187" t="s">
        <v>331</v>
      </c>
      <c r="E43" s="188">
        <v>30</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36</v>
      </c>
      <c r="B44" s="186" t="s">
        <v>2573</v>
      </c>
      <c r="C44" s="198" t="s">
        <v>2762</v>
      </c>
      <c r="D44" s="187" t="s">
        <v>2073</v>
      </c>
      <c r="E44" s="188">
        <v>30</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37</v>
      </c>
      <c r="B45" s="186" t="s">
        <v>2575</v>
      </c>
      <c r="C45" s="198" t="s">
        <v>2763</v>
      </c>
      <c r="D45" s="187" t="s">
        <v>2073</v>
      </c>
      <c r="E45" s="188">
        <v>4</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38</v>
      </c>
      <c r="B46" s="186" t="s">
        <v>2577</v>
      </c>
      <c r="C46" s="198" t="s">
        <v>125</v>
      </c>
      <c r="D46" s="187"/>
      <c r="E46" s="188">
        <v>0</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39</v>
      </c>
      <c r="B47" s="186" t="s">
        <v>2579</v>
      </c>
      <c r="C47" s="198" t="s">
        <v>2765</v>
      </c>
      <c r="D47" s="187" t="s">
        <v>2073</v>
      </c>
      <c r="E47" s="188">
        <v>6</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40</v>
      </c>
      <c r="B48" s="186" t="s">
        <v>2581</v>
      </c>
      <c r="C48" s="198" t="s">
        <v>2766</v>
      </c>
      <c r="D48" s="187" t="s">
        <v>2073</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622</v>
      </c>
      <c r="Y48" s="159" t="s">
        <v>296</v>
      </c>
      <c r="Z48" s="148"/>
      <c r="AA48" s="148"/>
      <c r="AB48" s="148"/>
      <c r="AC48" s="148"/>
      <c r="AD48" s="148"/>
      <c r="AE48" s="148"/>
      <c r="AF48" s="148"/>
      <c r="AG48" s="148" t="s">
        <v>2728</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41</v>
      </c>
      <c r="B49" s="186" t="s">
        <v>2722</v>
      </c>
      <c r="C49" s="198" t="s">
        <v>2767</v>
      </c>
      <c r="D49" s="187" t="s">
        <v>2073</v>
      </c>
      <c r="E49" s="188">
        <v>6</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42</v>
      </c>
      <c r="B50" s="186" t="s">
        <v>2723</v>
      </c>
      <c r="C50" s="198" t="s">
        <v>2770</v>
      </c>
      <c r="D50" s="187" t="s">
        <v>2073</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43</v>
      </c>
      <c r="B51" s="186" t="s">
        <v>2108</v>
      </c>
      <c r="C51" s="198" t="s">
        <v>2772</v>
      </c>
      <c r="D51" s="187" t="s">
        <v>2073</v>
      </c>
      <c r="E51" s="188">
        <v>10</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44</v>
      </c>
      <c r="B52" s="186" t="s">
        <v>2110</v>
      </c>
      <c r="C52" s="198" t="s">
        <v>3700</v>
      </c>
      <c r="D52" s="187" t="s">
        <v>2073</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45</v>
      </c>
      <c r="B53" s="186" t="s">
        <v>2112</v>
      </c>
      <c r="C53" s="198" t="s">
        <v>2775</v>
      </c>
      <c r="D53" s="187" t="s">
        <v>2073</v>
      </c>
      <c r="E53" s="188">
        <v>16</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46</v>
      </c>
      <c r="B54" s="186" t="s">
        <v>2114</v>
      </c>
      <c r="C54" s="198" t="s">
        <v>2776</v>
      </c>
      <c r="D54" s="187" t="s">
        <v>2073</v>
      </c>
      <c r="E54" s="188">
        <v>17</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47</v>
      </c>
      <c r="B55" s="186" t="s">
        <v>2590</v>
      </c>
      <c r="C55" s="198" t="s">
        <v>3701</v>
      </c>
      <c r="D55" s="187" t="s">
        <v>2073</v>
      </c>
      <c r="E55" s="188">
        <v>2</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48</v>
      </c>
      <c r="B56" s="186" t="s">
        <v>2118</v>
      </c>
      <c r="C56" s="198" t="s">
        <v>3702</v>
      </c>
      <c r="D56" s="187" t="s">
        <v>2073</v>
      </c>
      <c r="E56" s="188">
        <v>4</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49</v>
      </c>
      <c r="B57" s="186" t="s">
        <v>2593</v>
      </c>
      <c r="C57" s="198" t="s">
        <v>3703</v>
      </c>
      <c r="D57" s="187" t="s">
        <v>2073</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50</v>
      </c>
      <c r="B58" s="186" t="s">
        <v>2122</v>
      </c>
      <c r="C58" s="198" t="s">
        <v>3704</v>
      </c>
      <c r="D58" s="187" t="s">
        <v>2073</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51</v>
      </c>
      <c r="B59" s="186" t="s">
        <v>2596</v>
      </c>
      <c r="C59" s="198" t="s">
        <v>2779</v>
      </c>
      <c r="D59" s="187" t="s">
        <v>2073</v>
      </c>
      <c r="E59" s="188">
        <v>3</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52</v>
      </c>
      <c r="B60" s="186" t="s">
        <v>2730</v>
      </c>
      <c r="C60" s="198" t="s">
        <v>3705</v>
      </c>
      <c r="D60" s="187" t="s">
        <v>2073</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5">
        <v>53</v>
      </c>
      <c r="B61" s="186" t="s">
        <v>2732</v>
      </c>
      <c r="C61" s="198" t="s">
        <v>2786</v>
      </c>
      <c r="D61" s="187" t="s">
        <v>2073</v>
      </c>
      <c r="E61" s="188">
        <v>2</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54</v>
      </c>
      <c r="B62" s="186" t="s">
        <v>2734</v>
      </c>
      <c r="C62" s="198" t="s">
        <v>2780</v>
      </c>
      <c r="D62" s="187" t="s">
        <v>2073</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55</v>
      </c>
      <c r="B63" s="186" t="s">
        <v>2124</v>
      </c>
      <c r="C63" s="198" t="s">
        <v>2781</v>
      </c>
      <c r="D63" s="187" t="s">
        <v>2073</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56</v>
      </c>
      <c r="B64" s="186" t="s">
        <v>2126</v>
      </c>
      <c r="C64" s="198" t="s">
        <v>2787</v>
      </c>
      <c r="D64" s="187" t="s">
        <v>2073</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57</v>
      </c>
      <c r="B65" s="186" t="s">
        <v>2128</v>
      </c>
      <c r="C65" s="198" t="s">
        <v>2788</v>
      </c>
      <c r="D65" s="187" t="s">
        <v>2073</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58</v>
      </c>
      <c r="B66" s="186" t="s">
        <v>2130</v>
      </c>
      <c r="C66" s="198" t="s">
        <v>3706</v>
      </c>
      <c r="D66" s="187" t="s">
        <v>2073</v>
      </c>
      <c r="E66" s="188">
        <v>1</v>
      </c>
      <c r="F66" s="189"/>
      <c r="G66" s="190">
        <f t="shared" si="7"/>
        <v>0</v>
      </c>
      <c r="H66" s="189"/>
      <c r="I66" s="190">
        <f t="shared" si="8"/>
        <v>0</v>
      </c>
      <c r="J66" s="189"/>
      <c r="K66" s="190">
        <f t="shared" si="9"/>
        <v>0</v>
      </c>
      <c r="L66" s="190">
        <v>21</v>
      </c>
      <c r="M66" s="190">
        <f t="shared" si="10"/>
        <v>0</v>
      </c>
      <c r="N66" s="188">
        <v>0</v>
      </c>
      <c r="O66" s="188">
        <f t="shared" si="11"/>
        <v>0</v>
      </c>
      <c r="P66" s="188">
        <v>0</v>
      </c>
      <c r="Q66" s="188">
        <f t="shared" si="12"/>
        <v>0</v>
      </c>
      <c r="R66" s="190"/>
      <c r="S66" s="190" t="s">
        <v>878</v>
      </c>
      <c r="T66" s="191" t="s">
        <v>879</v>
      </c>
      <c r="U66" s="159">
        <v>0</v>
      </c>
      <c r="V66" s="159">
        <f t="shared" si="13"/>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59</v>
      </c>
      <c r="B67" s="186" t="s">
        <v>2132</v>
      </c>
      <c r="C67" s="198" t="s">
        <v>3707</v>
      </c>
      <c r="D67" s="187" t="s">
        <v>2073</v>
      </c>
      <c r="E67" s="188">
        <v>1</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60</v>
      </c>
      <c r="B68" s="186" t="s">
        <v>2134</v>
      </c>
      <c r="C68" s="198" t="s">
        <v>128</v>
      </c>
      <c r="D68" s="187"/>
      <c r="E68" s="188">
        <v>0</v>
      </c>
      <c r="F68" s="189"/>
      <c r="G68" s="190">
        <f t="shared" si="7"/>
        <v>0</v>
      </c>
      <c r="H68" s="189"/>
      <c r="I68" s="190">
        <f t="shared" si="8"/>
        <v>0</v>
      </c>
      <c r="J68" s="189"/>
      <c r="K68" s="190">
        <f t="shared" si="9"/>
        <v>0</v>
      </c>
      <c r="L68" s="190">
        <v>21</v>
      </c>
      <c r="M68" s="190">
        <f t="shared" si="10"/>
        <v>0</v>
      </c>
      <c r="N68" s="188">
        <v>0</v>
      </c>
      <c r="O68" s="188">
        <f t="shared" si="11"/>
        <v>0</v>
      </c>
      <c r="P68" s="188">
        <v>0</v>
      </c>
      <c r="Q68" s="188">
        <f t="shared" si="12"/>
        <v>0</v>
      </c>
      <c r="R68" s="190"/>
      <c r="S68" s="190" t="s">
        <v>878</v>
      </c>
      <c r="T68" s="191" t="s">
        <v>879</v>
      </c>
      <c r="U68" s="159">
        <v>0</v>
      </c>
      <c r="V68" s="159">
        <f t="shared" si="13"/>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61</v>
      </c>
      <c r="B69" s="186" t="s">
        <v>2615</v>
      </c>
      <c r="C69" s="198" t="s">
        <v>3708</v>
      </c>
      <c r="D69" s="187" t="s">
        <v>2073</v>
      </c>
      <c r="E69" s="188">
        <v>1</v>
      </c>
      <c r="F69" s="189"/>
      <c r="G69" s="190">
        <f t="shared" si="7"/>
        <v>0</v>
      </c>
      <c r="H69" s="189"/>
      <c r="I69" s="190">
        <f t="shared" si="8"/>
        <v>0</v>
      </c>
      <c r="J69" s="189"/>
      <c r="K69" s="190">
        <f t="shared" si="9"/>
        <v>0</v>
      </c>
      <c r="L69" s="190">
        <v>21</v>
      </c>
      <c r="M69" s="190">
        <f t="shared" si="10"/>
        <v>0</v>
      </c>
      <c r="N69" s="188">
        <v>0</v>
      </c>
      <c r="O69" s="188">
        <f t="shared" si="11"/>
        <v>0</v>
      </c>
      <c r="P69" s="188">
        <v>0</v>
      </c>
      <c r="Q69" s="188">
        <f t="shared" si="12"/>
        <v>0</v>
      </c>
      <c r="R69" s="190"/>
      <c r="S69" s="190" t="s">
        <v>878</v>
      </c>
      <c r="T69" s="191" t="s">
        <v>879</v>
      </c>
      <c r="U69" s="159">
        <v>0</v>
      </c>
      <c r="V69" s="159">
        <f t="shared" si="13"/>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62</v>
      </c>
      <c r="B70" s="186" t="s">
        <v>2617</v>
      </c>
      <c r="C70" s="198" t="s">
        <v>3709</v>
      </c>
      <c r="D70" s="187" t="s">
        <v>2073</v>
      </c>
      <c r="E70" s="188">
        <v>1</v>
      </c>
      <c r="F70" s="189"/>
      <c r="G70" s="190">
        <f t="shared" si="7"/>
        <v>0</v>
      </c>
      <c r="H70" s="189"/>
      <c r="I70" s="190">
        <f t="shared" si="8"/>
        <v>0</v>
      </c>
      <c r="J70" s="189"/>
      <c r="K70" s="190">
        <f t="shared" si="9"/>
        <v>0</v>
      </c>
      <c r="L70" s="190">
        <v>21</v>
      </c>
      <c r="M70" s="190">
        <f t="shared" si="10"/>
        <v>0</v>
      </c>
      <c r="N70" s="188">
        <v>0</v>
      </c>
      <c r="O70" s="188">
        <f t="shared" si="11"/>
        <v>0</v>
      </c>
      <c r="P70" s="188">
        <v>0</v>
      </c>
      <c r="Q70" s="188">
        <f t="shared" si="12"/>
        <v>0</v>
      </c>
      <c r="R70" s="190"/>
      <c r="S70" s="190" t="s">
        <v>878</v>
      </c>
      <c r="T70" s="191" t="s">
        <v>879</v>
      </c>
      <c r="U70" s="159">
        <v>0</v>
      </c>
      <c r="V70" s="159">
        <f t="shared" si="13"/>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63</v>
      </c>
      <c r="B71" s="186" t="s">
        <v>2744</v>
      </c>
      <c r="C71" s="198" t="s">
        <v>2796</v>
      </c>
      <c r="D71" s="187" t="s">
        <v>2073</v>
      </c>
      <c r="E71" s="188">
        <v>3</v>
      </c>
      <c r="F71" s="189"/>
      <c r="G71" s="190">
        <f t="shared" si="7"/>
        <v>0</v>
      </c>
      <c r="H71" s="189"/>
      <c r="I71" s="190">
        <f t="shared" si="8"/>
        <v>0</v>
      </c>
      <c r="J71" s="189"/>
      <c r="K71" s="190">
        <f t="shared" si="9"/>
        <v>0</v>
      </c>
      <c r="L71" s="190">
        <v>21</v>
      </c>
      <c r="M71" s="190">
        <f t="shared" si="10"/>
        <v>0</v>
      </c>
      <c r="N71" s="188">
        <v>0</v>
      </c>
      <c r="O71" s="188">
        <f t="shared" si="11"/>
        <v>0</v>
      </c>
      <c r="P71" s="188">
        <v>0</v>
      </c>
      <c r="Q71" s="188">
        <f t="shared" si="12"/>
        <v>0</v>
      </c>
      <c r="R71" s="190"/>
      <c r="S71" s="190" t="s">
        <v>878</v>
      </c>
      <c r="T71" s="191" t="s">
        <v>879</v>
      </c>
      <c r="U71" s="159">
        <v>0</v>
      </c>
      <c r="V71" s="159">
        <f t="shared" si="13"/>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64</v>
      </c>
      <c r="B72" s="186" t="s">
        <v>2746</v>
      </c>
      <c r="C72" s="198" t="s">
        <v>2798</v>
      </c>
      <c r="D72" s="187" t="s">
        <v>331</v>
      </c>
      <c r="E72" s="188">
        <v>140</v>
      </c>
      <c r="F72" s="189"/>
      <c r="G72" s="190">
        <f t="shared" si="7"/>
        <v>0</v>
      </c>
      <c r="H72" s="189"/>
      <c r="I72" s="190">
        <f t="shared" si="8"/>
        <v>0</v>
      </c>
      <c r="J72" s="189"/>
      <c r="K72" s="190">
        <f t="shared" si="9"/>
        <v>0</v>
      </c>
      <c r="L72" s="190">
        <v>21</v>
      </c>
      <c r="M72" s="190">
        <f t="shared" si="10"/>
        <v>0</v>
      </c>
      <c r="N72" s="188">
        <v>0</v>
      </c>
      <c r="O72" s="188">
        <f t="shared" si="11"/>
        <v>0</v>
      </c>
      <c r="P72" s="188">
        <v>0</v>
      </c>
      <c r="Q72" s="188">
        <f t="shared" si="12"/>
        <v>0</v>
      </c>
      <c r="R72" s="190"/>
      <c r="S72" s="190" t="s">
        <v>878</v>
      </c>
      <c r="T72" s="191" t="s">
        <v>879</v>
      </c>
      <c r="U72" s="159">
        <v>0</v>
      </c>
      <c r="V72" s="159">
        <f t="shared" si="13"/>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
      <c r="A73" s="185">
        <v>65</v>
      </c>
      <c r="B73" s="186" t="s">
        <v>2623</v>
      </c>
      <c r="C73" s="198" t="s">
        <v>2799</v>
      </c>
      <c r="D73" s="187" t="s">
        <v>331</v>
      </c>
      <c r="E73" s="188">
        <v>20</v>
      </c>
      <c r="F73" s="189"/>
      <c r="G73" s="190">
        <f t="shared" ref="G73:G104" si="14">ROUND(E73*F73,2)</f>
        <v>0</v>
      </c>
      <c r="H73" s="189"/>
      <c r="I73" s="190">
        <f t="shared" ref="I73:I104" si="15">ROUND(E73*H73,2)</f>
        <v>0</v>
      </c>
      <c r="J73" s="189"/>
      <c r="K73" s="190">
        <f t="shared" ref="K73:K104" si="16">ROUND(E73*J73,2)</f>
        <v>0</v>
      </c>
      <c r="L73" s="190">
        <v>21</v>
      </c>
      <c r="M73" s="190">
        <f t="shared" ref="M73:M104" si="17">G73*(1+L73/100)</f>
        <v>0</v>
      </c>
      <c r="N73" s="188">
        <v>0</v>
      </c>
      <c r="O73" s="188">
        <f t="shared" ref="O73:O104" si="18">ROUND(E73*N73,2)</f>
        <v>0</v>
      </c>
      <c r="P73" s="188">
        <v>0</v>
      </c>
      <c r="Q73" s="188">
        <f t="shared" ref="Q73:Q104" si="19">ROUND(E73*P73,2)</f>
        <v>0</v>
      </c>
      <c r="R73" s="190"/>
      <c r="S73" s="190" t="s">
        <v>878</v>
      </c>
      <c r="T73" s="191" t="s">
        <v>879</v>
      </c>
      <c r="U73" s="159">
        <v>0</v>
      </c>
      <c r="V73" s="159">
        <f t="shared" ref="V73:V104" si="20">ROUND(E73*U73,2)</f>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85">
        <v>66</v>
      </c>
      <c r="B74" s="186" t="s">
        <v>2625</v>
      </c>
      <c r="C74" s="198" t="s">
        <v>2800</v>
      </c>
      <c r="D74" s="187" t="s">
        <v>331</v>
      </c>
      <c r="E74" s="188">
        <v>20</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67</v>
      </c>
      <c r="B75" s="186" t="s">
        <v>2750</v>
      </c>
      <c r="C75" s="198" t="s">
        <v>2801</v>
      </c>
      <c r="D75" s="187" t="s">
        <v>2073</v>
      </c>
      <c r="E75" s="188">
        <v>3</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68</v>
      </c>
      <c r="B76" s="186" t="s">
        <v>2629</v>
      </c>
      <c r="C76" s="198" t="s">
        <v>2802</v>
      </c>
      <c r="D76" s="187" t="s">
        <v>2073</v>
      </c>
      <c r="E76" s="188">
        <v>3</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c r="S76" s="190" t="s">
        <v>878</v>
      </c>
      <c r="T76" s="191" t="s">
        <v>879</v>
      </c>
      <c r="U76" s="159">
        <v>0</v>
      </c>
      <c r="V76" s="159">
        <f t="shared" si="20"/>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69</v>
      </c>
      <c r="B77" s="186" t="s">
        <v>2631</v>
      </c>
      <c r="C77" s="198" t="s">
        <v>131</v>
      </c>
      <c r="D77" s="187"/>
      <c r="E77" s="188">
        <v>0</v>
      </c>
      <c r="F77" s="189"/>
      <c r="G77" s="190">
        <f t="shared" si="14"/>
        <v>0</v>
      </c>
      <c r="H77" s="189"/>
      <c r="I77" s="190">
        <f t="shared" si="15"/>
        <v>0</v>
      </c>
      <c r="J77" s="189"/>
      <c r="K77" s="190">
        <f t="shared" si="16"/>
        <v>0</v>
      </c>
      <c r="L77" s="190">
        <v>21</v>
      </c>
      <c r="M77" s="190">
        <f t="shared" si="17"/>
        <v>0</v>
      </c>
      <c r="N77" s="188">
        <v>0</v>
      </c>
      <c r="O77" s="188">
        <f t="shared" si="18"/>
        <v>0</v>
      </c>
      <c r="P77" s="188">
        <v>0</v>
      </c>
      <c r="Q77" s="188">
        <f t="shared" si="19"/>
        <v>0</v>
      </c>
      <c r="R77" s="190"/>
      <c r="S77" s="190" t="s">
        <v>878</v>
      </c>
      <c r="T77" s="191" t="s">
        <v>879</v>
      </c>
      <c r="U77" s="159">
        <v>0</v>
      </c>
      <c r="V77" s="159">
        <f t="shared" si="20"/>
        <v>0</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70</v>
      </c>
      <c r="B78" s="186" t="s">
        <v>2633</v>
      </c>
      <c r="C78" s="198" t="s">
        <v>3710</v>
      </c>
      <c r="D78" s="187" t="s">
        <v>2073</v>
      </c>
      <c r="E78" s="188">
        <v>2</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c r="S78" s="190" t="s">
        <v>878</v>
      </c>
      <c r="T78" s="191" t="s">
        <v>879</v>
      </c>
      <c r="U78" s="159">
        <v>0</v>
      </c>
      <c r="V78" s="159">
        <f t="shared" si="20"/>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71</v>
      </c>
      <c r="B79" s="186" t="s">
        <v>2156</v>
      </c>
      <c r="C79" s="198" t="s">
        <v>3711</v>
      </c>
      <c r="D79" s="187" t="s">
        <v>2073</v>
      </c>
      <c r="E79" s="188">
        <v>2</v>
      </c>
      <c r="F79" s="189"/>
      <c r="G79" s="190">
        <f t="shared" si="14"/>
        <v>0</v>
      </c>
      <c r="H79" s="189"/>
      <c r="I79" s="190">
        <f t="shared" si="15"/>
        <v>0</v>
      </c>
      <c r="J79" s="189"/>
      <c r="K79" s="190">
        <f t="shared" si="16"/>
        <v>0</v>
      </c>
      <c r="L79" s="190">
        <v>21</v>
      </c>
      <c r="M79" s="190">
        <f t="shared" si="17"/>
        <v>0</v>
      </c>
      <c r="N79" s="188">
        <v>0</v>
      </c>
      <c r="O79" s="188">
        <f t="shared" si="18"/>
        <v>0</v>
      </c>
      <c r="P79" s="188">
        <v>0</v>
      </c>
      <c r="Q79" s="188">
        <f t="shared" si="19"/>
        <v>0</v>
      </c>
      <c r="R79" s="190"/>
      <c r="S79" s="190" t="s">
        <v>878</v>
      </c>
      <c r="T79" s="191" t="s">
        <v>879</v>
      </c>
      <c r="U79" s="159">
        <v>0</v>
      </c>
      <c r="V79" s="159">
        <f t="shared" si="20"/>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85">
        <v>72</v>
      </c>
      <c r="B80" s="186" t="s">
        <v>2159</v>
      </c>
      <c r="C80" s="198" t="s">
        <v>3712</v>
      </c>
      <c r="D80" s="187" t="s">
        <v>2073</v>
      </c>
      <c r="E80" s="188">
        <v>15</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85">
        <v>73</v>
      </c>
      <c r="B81" s="186" t="s">
        <v>2161</v>
      </c>
      <c r="C81" s="198" t="s">
        <v>3713</v>
      </c>
      <c r="D81" s="187" t="s">
        <v>2073</v>
      </c>
      <c r="E81" s="188">
        <v>17</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74</v>
      </c>
      <c r="B82" s="186" t="s">
        <v>2163</v>
      </c>
      <c r="C82" s="198" t="s">
        <v>3714</v>
      </c>
      <c r="D82" s="187" t="s">
        <v>2073</v>
      </c>
      <c r="E82" s="188">
        <v>6</v>
      </c>
      <c r="F82" s="189"/>
      <c r="G82" s="190">
        <f t="shared" si="14"/>
        <v>0</v>
      </c>
      <c r="H82" s="189"/>
      <c r="I82" s="190">
        <f t="shared" si="15"/>
        <v>0</v>
      </c>
      <c r="J82" s="189"/>
      <c r="K82" s="190">
        <f t="shared" si="16"/>
        <v>0</v>
      </c>
      <c r="L82" s="190">
        <v>21</v>
      </c>
      <c r="M82" s="190">
        <f t="shared" si="17"/>
        <v>0</v>
      </c>
      <c r="N82" s="188">
        <v>0</v>
      </c>
      <c r="O82" s="188">
        <f t="shared" si="18"/>
        <v>0</v>
      </c>
      <c r="P82" s="188">
        <v>0</v>
      </c>
      <c r="Q82" s="188">
        <f t="shared" si="19"/>
        <v>0</v>
      </c>
      <c r="R82" s="190"/>
      <c r="S82" s="190" t="s">
        <v>878</v>
      </c>
      <c r="T82" s="191" t="s">
        <v>879</v>
      </c>
      <c r="U82" s="159">
        <v>0</v>
      </c>
      <c r="V82" s="159">
        <f t="shared" si="20"/>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75</v>
      </c>
      <c r="B83" s="186" t="s">
        <v>2639</v>
      </c>
      <c r="C83" s="198" t="s">
        <v>3715</v>
      </c>
      <c r="D83" s="187" t="s">
        <v>2073</v>
      </c>
      <c r="E83" s="188">
        <v>3</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76</v>
      </c>
      <c r="B84" s="186" t="s">
        <v>2167</v>
      </c>
      <c r="C84" s="198" t="s">
        <v>3716</v>
      </c>
      <c r="D84" s="187" t="s">
        <v>2073</v>
      </c>
      <c r="E84" s="188">
        <v>2</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77</v>
      </c>
      <c r="B85" s="186" t="s">
        <v>2171</v>
      </c>
      <c r="C85" s="198" t="s">
        <v>3717</v>
      </c>
      <c r="D85" s="187" t="s">
        <v>2073</v>
      </c>
      <c r="E85" s="188">
        <v>47</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78</v>
      </c>
      <c r="B86" s="186" t="s">
        <v>2173</v>
      </c>
      <c r="C86" s="198" t="s">
        <v>134</v>
      </c>
      <c r="D86" s="187"/>
      <c r="E86" s="188">
        <v>0</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79</v>
      </c>
      <c r="B87" s="186" t="s">
        <v>2175</v>
      </c>
      <c r="C87" s="198" t="s">
        <v>2826</v>
      </c>
      <c r="D87" s="187" t="s">
        <v>2073</v>
      </c>
      <c r="E87" s="188">
        <v>40</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c r="S87" s="190" t="s">
        <v>878</v>
      </c>
      <c r="T87" s="191" t="s">
        <v>879</v>
      </c>
      <c r="U87" s="159">
        <v>0</v>
      </c>
      <c r="V87" s="159">
        <f t="shared" si="20"/>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80</v>
      </c>
      <c r="B88" s="186" t="s">
        <v>2177</v>
      </c>
      <c r="C88" s="198" t="s">
        <v>2827</v>
      </c>
      <c r="D88" s="187" t="s">
        <v>2073</v>
      </c>
      <c r="E88" s="188">
        <v>4</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c r="S88" s="190" t="s">
        <v>878</v>
      </c>
      <c r="T88" s="191" t="s">
        <v>879</v>
      </c>
      <c r="U88" s="159">
        <v>0</v>
      </c>
      <c r="V88" s="159">
        <f t="shared" si="20"/>
        <v>0</v>
      </c>
      <c r="W88" s="159"/>
      <c r="X88" s="159" t="s">
        <v>622</v>
      </c>
      <c r="Y88" s="159" t="s">
        <v>296</v>
      </c>
      <c r="Z88" s="148"/>
      <c r="AA88" s="148"/>
      <c r="AB88" s="148"/>
      <c r="AC88" s="148"/>
      <c r="AD88" s="148"/>
      <c r="AE88" s="148"/>
      <c r="AF88" s="148"/>
      <c r="AG88" s="148" t="s">
        <v>2728</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81</v>
      </c>
      <c r="B89" s="186" t="s">
        <v>2179</v>
      </c>
      <c r="C89" s="198" t="s">
        <v>2828</v>
      </c>
      <c r="D89" s="187" t="s">
        <v>2073</v>
      </c>
      <c r="E89" s="188">
        <v>10</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c r="S89" s="190" t="s">
        <v>878</v>
      </c>
      <c r="T89" s="191" t="s">
        <v>879</v>
      </c>
      <c r="U89" s="159">
        <v>0</v>
      </c>
      <c r="V89" s="159">
        <f t="shared" si="20"/>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82</v>
      </c>
      <c r="B90" s="186" t="s">
        <v>2183</v>
      </c>
      <c r="C90" s="198" t="s">
        <v>2829</v>
      </c>
      <c r="D90" s="187" t="s">
        <v>2073</v>
      </c>
      <c r="E90" s="188">
        <v>2</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83</v>
      </c>
      <c r="B91" s="186" t="s">
        <v>2185</v>
      </c>
      <c r="C91" s="198" t="s">
        <v>2831</v>
      </c>
      <c r="D91" s="187" t="s">
        <v>2073</v>
      </c>
      <c r="E91" s="188">
        <v>4</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84</v>
      </c>
      <c r="B92" s="186" t="s">
        <v>2649</v>
      </c>
      <c r="C92" s="198" t="s">
        <v>2833</v>
      </c>
      <c r="D92" s="187" t="s">
        <v>2073</v>
      </c>
      <c r="E92" s="188">
        <v>8</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85">
        <v>85</v>
      </c>
      <c r="B93" s="186" t="s">
        <v>2651</v>
      </c>
      <c r="C93" s="198" t="s">
        <v>2835</v>
      </c>
      <c r="D93" s="187" t="s">
        <v>2073</v>
      </c>
      <c r="E93" s="188">
        <v>10</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85">
        <v>86</v>
      </c>
      <c r="B94" s="186" t="s">
        <v>2653</v>
      </c>
      <c r="C94" s="198" t="s">
        <v>2836</v>
      </c>
      <c r="D94" s="187" t="s">
        <v>2073</v>
      </c>
      <c r="E94" s="188">
        <v>120</v>
      </c>
      <c r="F94" s="189"/>
      <c r="G94" s="190">
        <f t="shared" si="14"/>
        <v>0</v>
      </c>
      <c r="H94" s="189"/>
      <c r="I94" s="190">
        <f t="shared" si="15"/>
        <v>0</v>
      </c>
      <c r="J94" s="189"/>
      <c r="K94" s="190">
        <f t="shared" si="16"/>
        <v>0</v>
      </c>
      <c r="L94" s="190">
        <v>21</v>
      </c>
      <c r="M94" s="190">
        <f t="shared" si="17"/>
        <v>0</v>
      </c>
      <c r="N94" s="188">
        <v>0</v>
      </c>
      <c r="O94" s="188">
        <f t="shared" si="18"/>
        <v>0</v>
      </c>
      <c r="P94" s="188">
        <v>0</v>
      </c>
      <c r="Q94" s="188">
        <f t="shared" si="19"/>
        <v>0</v>
      </c>
      <c r="R94" s="190"/>
      <c r="S94" s="190" t="s">
        <v>878</v>
      </c>
      <c r="T94" s="191" t="s">
        <v>879</v>
      </c>
      <c r="U94" s="159">
        <v>0</v>
      </c>
      <c r="V94" s="159">
        <f t="shared" si="20"/>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85">
        <v>87</v>
      </c>
      <c r="B95" s="186" t="s">
        <v>2771</v>
      </c>
      <c r="C95" s="198" t="s">
        <v>3718</v>
      </c>
      <c r="D95" s="187" t="s">
        <v>2073</v>
      </c>
      <c r="E95" s="188">
        <v>2</v>
      </c>
      <c r="F95" s="189"/>
      <c r="G95" s="190">
        <f t="shared" si="14"/>
        <v>0</v>
      </c>
      <c r="H95" s="189"/>
      <c r="I95" s="190">
        <f t="shared" si="15"/>
        <v>0</v>
      </c>
      <c r="J95" s="189"/>
      <c r="K95" s="190">
        <f t="shared" si="16"/>
        <v>0</v>
      </c>
      <c r="L95" s="190">
        <v>21</v>
      </c>
      <c r="M95" s="190">
        <f t="shared" si="17"/>
        <v>0</v>
      </c>
      <c r="N95" s="188">
        <v>0</v>
      </c>
      <c r="O95" s="188">
        <f t="shared" si="18"/>
        <v>0</v>
      </c>
      <c r="P95" s="188">
        <v>0</v>
      </c>
      <c r="Q95" s="188">
        <f t="shared" si="19"/>
        <v>0</v>
      </c>
      <c r="R95" s="190"/>
      <c r="S95" s="190" t="s">
        <v>878</v>
      </c>
      <c r="T95" s="191" t="s">
        <v>879</v>
      </c>
      <c r="U95" s="159">
        <v>0</v>
      </c>
      <c r="V95" s="159">
        <f t="shared" si="20"/>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85">
        <v>88</v>
      </c>
      <c r="B96" s="186" t="s">
        <v>2195</v>
      </c>
      <c r="C96" s="198" t="s">
        <v>2839</v>
      </c>
      <c r="D96" s="187" t="s">
        <v>2073</v>
      </c>
      <c r="E96" s="188">
        <v>2</v>
      </c>
      <c r="F96" s="189"/>
      <c r="G96" s="190">
        <f t="shared" si="14"/>
        <v>0</v>
      </c>
      <c r="H96" s="189"/>
      <c r="I96" s="190">
        <f t="shared" si="15"/>
        <v>0</v>
      </c>
      <c r="J96" s="189"/>
      <c r="K96" s="190">
        <f t="shared" si="16"/>
        <v>0</v>
      </c>
      <c r="L96" s="190">
        <v>21</v>
      </c>
      <c r="M96" s="190">
        <f t="shared" si="17"/>
        <v>0</v>
      </c>
      <c r="N96" s="188">
        <v>0</v>
      </c>
      <c r="O96" s="188">
        <f t="shared" si="18"/>
        <v>0</v>
      </c>
      <c r="P96" s="188">
        <v>0</v>
      </c>
      <c r="Q96" s="188">
        <f t="shared" si="19"/>
        <v>0</v>
      </c>
      <c r="R96" s="190"/>
      <c r="S96" s="190" t="s">
        <v>878</v>
      </c>
      <c r="T96" s="191" t="s">
        <v>879</v>
      </c>
      <c r="U96" s="159">
        <v>0</v>
      </c>
      <c r="V96" s="159">
        <f t="shared" si="20"/>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85">
        <v>89</v>
      </c>
      <c r="B97" s="186" t="s">
        <v>2660</v>
      </c>
      <c r="C97" s="198" t="s">
        <v>2840</v>
      </c>
      <c r="D97" s="187" t="s">
        <v>2073</v>
      </c>
      <c r="E97" s="188">
        <v>4</v>
      </c>
      <c r="F97" s="189"/>
      <c r="G97" s="190">
        <f t="shared" si="14"/>
        <v>0</v>
      </c>
      <c r="H97" s="189"/>
      <c r="I97" s="190">
        <f t="shared" si="15"/>
        <v>0</v>
      </c>
      <c r="J97" s="189"/>
      <c r="K97" s="190">
        <f t="shared" si="16"/>
        <v>0</v>
      </c>
      <c r="L97" s="190">
        <v>21</v>
      </c>
      <c r="M97" s="190">
        <f t="shared" si="17"/>
        <v>0</v>
      </c>
      <c r="N97" s="188">
        <v>0</v>
      </c>
      <c r="O97" s="188">
        <f t="shared" si="18"/>
        <v>0</v>
      </c>
      <c r="P97" s="188">
        <v>0</v>
      </c>
      <c r="Q97" s="188">
        <f t="shared" si="19"/>
        <v>0</v>
      </c>
      <c r="R97" s="190"/>
      <c r="S97" s="190" t="s">
        <v>878</v>
      </c>
      <c r="T97" s="191" t="s">
        <v>879</v>
      </c>
      <c r="U97" s="159">
        <v>0</v>
      </c>
      <c r="V97" s="159">
        <f t="shared" si="20"/>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90</v>
      </c>
      <c r="B98" s="186" t="s">
        <v>2200</v>
      </c>
      <c r="C98" s="198" t="s">
        <v>2841</v>
      </c>
      <c r="D98" s="187" t="s">
        <v>331</v>
      </c>
      <c r="E98" s="188">
        <v>120</v>
      </c>
      <c r="F98" s="189"/>
      <c r="G98" s="190">
        <f t="shared" si="14"/>
        <v>0</v>
      </c>
      <c r="H98" s="189"/>
      <c r="I98" s="190">
        <f t="shared" si="15"/>
        <v>0</v>
      </c>
      <c r="J98" s="189"/>
      <c r="K98" s="190">
        <f t="shared" si="16"/>
        <v>0</v>
      </c>
      <c r="L98" s="190">
        <v>21</v>
      </c>
      <c r="M98" s="190">
        <f t="shared" si="17"/>
        <v>0</v>
      </c>
      <c r="N98" s="188">
        <v>0</v>
      </c>
      <c r="O98" s="188">
        <f t="shared" si="18"/>
        <v>0</v>
      </c>
      <c r="P98" s="188">
        <v>0</v>
      </c>
      <c r="Q98" s="188">
        <f t="shared" si="19"/>
        <v>0</v>
      </c>
      <c r="R98" s="190"/>
      <c r="S98" s="190" t="s">
        <v>878</v>
      </c>
      <c r="T98" s="191" t="s">
        <v>879</v>
      </c>
      <c r="U98" s="159">
        <v>0</v>
      </c>
      <c r="V98" s="159">
        <f t="shared" si="20"/>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85">
        <v>91</v>
      </c>
      <c r="B99" s="186" t="s">
        <v>2664</v>
      </c>
      <c r="C99" s="198" t="s">
        <v>2842</v>
      </c>
      <c r="D99" s="187" t="s">
        <v>331</v>
      </c>
      <c r="E99" s="188">
        <v>20</v>
      </c>
      <c r="F99" s="189"/>
      <c r="G99" s="190">
        <f t="shared" si="14"/>
        <v>0</v>
      </c>
      <c r="H99" s="189"/>
      <c r="I99" s="190">
        <f t="shared" si="15"/>
        <v>0</v>
      </c>
      <c r="J99" s="189"/>
      <c r="K99" s="190">
        <f t="shared" si="16"/>
        <v>0</v>
      </c>
      <c r="L99" s="190">
        <v>21</v>
      </c>
      <c r="M99" s="190">
        <f t="shared" si="17"/>
        <v>0</v>
      </c>
      <c r="N99" s="188">
        <v>0</v>
      </c>
      <c r="O99" s="188">
        <f t="shared" si="18"/>
        <v>0</v>
      </c>
      <c r="P99" s="188">
        <v>0</v>
      </c>
      <c r="Q99" s="188">
        <f t="shared" si="19"/>
        <v>0</v>
      </c>
      <c r="R99" s="190"/>
      <c r="S99" s="190" t="s">
        <v>878</v>
      </c>
      <c r="T99" s="191" t="s">
        <v>879</v>
      </c>
      <c r="U99" s="159">
        <v>0</v>
      </c>
      <c r="V99" s="159">
        <f t="shared" si="20"/>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5">
        <v>92</v>
      </c>
      <c r="B100" s="186" t="s">
        <v>2204</v>
      </c>
      <c r="C100" s="198" t="s">
        <v>2844</v>
      </c>
      <c r="D100" s="187" t="s">
        <v>331</v>
      </c>
      <c r="E100" s="188">
        <v>75</v>
      </c>
      <c r="F100" s="189"/>
      <c r="G100" s="190">
        <f t="shared" si="14"/>
        <v>0</v>
      </c>
      <c r="H100" s="189"/>
      <c r="I100" s="190">
        <f t="shared" si="15"/>
        <v>0</v>
      </c>
      <c r="J100" s="189"/>
      <c r="K100" s="190">
        <f t="shared" si="16"/>
        <v>0</v>
      </c>
      <c r="L100" s="190">
        <v>21</v>
      </c>
      <c r="M100" s="190">
        <f t="shared" si="17"/>
        <v>0</v>
      </c>
      <c r="N100" s="188">
        <v>0</v>
      </c>
      <c r="O100" s="188">
        <f t="shared" si="18"/>
        <v>0</v>
      </c>
      <c r="P100" s="188">
        <v>0</v>
      </c>
      <c r="Q100" s="188">
        <f t="shared" si="19"/>
        <v>0</v>
      </c>
      <c r="R100" s="190"/>
      <c r="S100" s="190" t="s">
        <v>878</v>
      </c>
      <c r="T100" s="191" t="s">
        <v>879</v>
      </c>
      <c r="U100" s="159">
        <v>0</v>
      </c>
      <c r="V100" s="159">
        <f t="shared" si="20"/>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85">
        <v>93</v>
      </c>
      <c r="B101" s="186" t="s">
        <v>2206</v>
      </c>
      <c r="C101" s="198" t="s">
        <v>2846</v>
      </c>
      <c r="D101" s="187" t="s">
        <v>2073</v>
      </c>
      <c r="E101" s="188">
        <v>4</v>
      </c>
      <c r="F101" s="189"/>
      <c r="G101" s="190">
        <f t="shared" si="14"/>
        <v>0</v>
      </c>
      <c r="H101" s="189"/>
      <c r="I101" s="190">
        <f t="shared" si="15"/>
        <v>0</v>
      </c>
      <c r="J101" s="189"/>
      <c r="K101" s="190">
        <f t="shared" si="16"/>
        <v>0</v>
      </c>
      <c r="L101" s="190">
        <v>21</v>
      </c>
      <c r="M101" s="190">
        <f t="shared" si="17"/>
        <v>0</v>
      </c>
      <c r="N101" s="188">
        <v>0</v>
      </c>
      <c r="O101" s="188">
        <f t="shared" si="18"/>
        <v>0</v>
      </c>
      <c r="P101" s="188">
        <v>0</v>
      </c>
      <c r="Q101" s="188">
        <f t="shared" si="19"/>
        <v>0</v>
      </c>
      <c r="R101" s="190"/>
      <c r="S101" s="190" t="s">
        <v>878</v>
      </c>
      <c r="T101" s="191" t="s">
        <v>879</v>
      </c>
      <c r="U101" s="159">
        <v>0</v>
      </c>
      <c r="V101" s="159">
        <f t="shared" si="20"/>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85">
        <v>94</v>
      </c>
      <c r="B102" s="186" t="s">
        <v>2665</v>
      </c>
      <c r="C102" s="198" t="s">
        <v>2848</v>
      </c>
      <c r="D102" s="187" t="s">
        <v>2073</v>
      </c>
      <c r="E102" s="188">
        <v>1</v>
      </c>
      <c r="F102" s="189"/>
      <c r="G102" s="190">
        <f t="shared" si="14"/>
        <v>0</v>
      </c>
      <c r="H102" s="189"/>
      <c r="I102" s="190">
        <f t="shared" si="15"/>
        <v>0</v>
      </c>
      <c r="J102" s="189"/>
      <c r="K102" s="190">
        <f t="shared" si="16"/>
        <v>0</v>
      </c>
      <c r="L102" s="190">
        <v>21</v>
      </c>
      <c r="M102" s="190">
        <f t="shared" si="17"/>
        <v>0</v>
      </c>
      <c r="N102" s="188">
        <v>0</v>
      </c>
      <c r="O102" s="188">
        <f t="shared" si="18"/>
        <v>0</v>
      </c>
      <c r="P102" s="188">
        <v>0</v>
      </c>
      <c r="Q102" s="188">
        <f t="shared" si="19"/>
        <v>0</v>
      </c>
      <c r="R102" s="190"/>
      <c r="S102" s="190" t="s">
        <v>878</v>
      </c>
      <c r="T102" s="191" t="s">
        <v>879</v>
      </c>
      <c r="U102" s="159">
        <v>0</v>
      </c>
      <c r="V102" s="159">
        <f t="shared" si="20"/>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95</v>
      </c>
      <c r="B103" s="186" t="s">
        <v>2667</v>
      </c>
      <c r="C103" s="198" t="s">
        <v>175</v>
      </c>
      <c r="D103" s="187"/>
      <c r="E103" s="188">
        <v>0</v>
      </c>
      <c r="F103" s="189"/>
      <c r="G103" s="190">
        <f t="shared" si="14"/>
        <v>0</v>
      </c>
      <c r="H103" s="189"/>
      <c r="I103" s="190">
        <f t="shared" si="15"/>
        <v>0</v>
      </c>
      <c r="J103" s="189"/>
      <c r="K103" s="190">
        <f t="shared" si="16"/>
        <v>0</v>
      </c>
      <c r="L103" s="190">
        <v>21</v>
      </c>
      <c r="M103" s="190">
        <f t="shared" si="17"/>
        <v>0</v>
      </c>
      <c r="N103" s="188">
        <v>0</v>
      </c>
      <c r="O103" s="188">
        <f t="shared" si="18"/>
        <v>0</v>
      </c>
      <c r="P103" s="188">
        <v>0</v>
      </c>
      <c r="Q103" s="188">
        <f t="shared" si="19"/>
        <v>0</v>
      </c>
      <c r="R103" s="190"/>
      <c r="S103" s="190" t="s">
        <v>878</v>
      </c>
      <c r="T103" s="191" t="s">
        <v>879</v>
      </c>
      <c r="U103" s="159">
        <v>0</v>
      </c>
      <c r="V103" s="159">
        <f t="shared" si="20"/>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96</v>
      </c>
      <c r="B104" s="186" t="s">
        <v>2212</v>
      </c>
      <c r="C104" s="198" t="s">
        <v>2850</v>
      </c>
      <c r="D104" s="187" t="s">
        <v>331</v>
      </c>
      <c r="E104" s="188">
        <v>20</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97</v>
      </c>
      <c r="B105" s="186" t="s">
        <v>2670</v>
      </c>
      <c r="C105" s="198" t="s">
        <v>2842</v>
      </c>
      <c r="D105" s="187" t="s">
        <v>331</v>
      </c>
      <c r="E105" s="188">
        <v>10</v>
      </c>
      <c r="F105" s="189"/>
      <c r="G105" s="190">
        <f t="shared" ref="G105:G110" si="21">ROUND(E105*F105,2)</f>
        <v>0</v>
      </c>
      <c r="H105" s="189"/>
      <c r="I105" s="190">
        <f t="shared" ref="I105:I110" si="22">ROUND(E105*H105,2)</f>
        <v>0</v>
      </c>
      <c r="J105" s="189"/>
      <c r="K105" s="190">
        <f t="shared" ref="K105:K110" si="23">ROUND(E105*J105,2)</f>
        <v>0</v>
      </c>
      <c r="L105" s="190">
        <v>21</v>
      </c>
      <c r="M105" s="190">
        <f t="shared" ref="M105:M110" si="24">G105*(1+L105/100)</f>
        <v>0</v>
      </c>
      <c r="N105" s="188">
        <v>0</v>
      </c>
      <c r="O105" s="188">
        <f t="shared" ref="O105:O110" si="25">ROUND(E105*N105,2)</f>
        <v>0</v>
      </c>
      <c r="P105" s="188">
        <v>0</v>
      </c>
      <c r="Q105" s="188">
        <f t="shared" ref="Q105:Q110" si="26">ROUND(E105*P105,2)</f>
        <v>0</v>
      </c>
      <c r="R105" s="190"/>
      <c r="S105" s="190" t="s">
        <v>878</v>
      </c>
      <c r="T105" s="191" t="s">
        <v>879</v>
      </c>
      <c r="U105" s="159">
        <v>0</v>
      </c>
      <c r="V105" s="159">
        <f t="shared" ref="V105:V110" si="27">ROUND(E105*U105,2)</f>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98</v>
      </c>
      <c r="B106" s="186" t="s">
        <v>2672</v>
      </c>
      <c r="C106" s="198" t="s">
        <v>2826</v>
      </c>
      <c r="D106" s="187" t="s">
        <v>2073</v>
      </c>
      <c r="E106" s="188">
        <v>2</v>
      </c>
      <c r="F106" s="189"/>
      <c r="G106" s="190">
        <f t="shared" si="21"/>
        <v>0</v>
      </c>
      <c r="H106" s="189"/>
      <c r="I106" s="190">
        <f t="shared" si="22"/>
        <v>0</v>
      </c>
      <c r="J106" s="189"/>
      <c r="K106" s="190">
        <f t="shared" si="23"/>
        <v>0</v>
      </c>
      <c r="L106" s="190">
        <v>21</v>
      </c>
      <c r="M106" s="190">
        <f t="shared" si="24"/>
        <v>0</v>
      </c>
      <c r="N106" s="188">
        <v>0</v>
      </c>
      <c r="O106" s="188">
        <f t="shared" si="25"/>
        <v>0</v>
      </c>
      <c r="P106" s="188">
        <v>0</v>
      </c>
      <c r="Q106" s="188">
        <f t="shared" si="26"/>
        <v>0</v>
      </c>
      <c r="R106" s="190"/>
      <c r="S106" s="190" t="s">
        <v>878</v>
      </c>
      <c r="T106" s="191" t="s">
        <v>879</v>
      </c>
      <c r="U106" s="159">
        <v>0</v>
      </c>
      <c r="V106" s="159">
        <f t="shared" si="27"/>
        <v>0</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99</v>
      </c>
      <c r="B107" s="186" t="s">
        <v>2215</v>
      </c>
      <c r="C107" s="198" t="s">
        <v>2851</v>
      </c>
      <c r="D107" s="187" t="s">
        <v>2073</v>
      </c>
      <c r="E107" s="188">
        <v>2</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100</v>
      </c>
      <c r="B108" s="186" t="s">
        <v>2785</v>
      </c>
      <c r="C108" s="198" t="s">
        <v>2852</v>
      </c>
      <c r="D108" s="187" t="s">
        <v>2073</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101</v>
      </c>
      <c r="B109" s="186" t="s">
        <v>2220</v>
      </c>
      <c r="C109" s="198" t="s">
        <v>2853</v>
      </c>
      <c r="D109" s="187" t="s">
        <v>2073</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102</v>
      </c>
      <c r="B110" s="186" t="s">
        <v>2222</v>
      </c>
      <c r="C110" s="198" t="s">
        <v>2854</v>
      </c>
      <c r="D110" s="187" t="s">
        <v>2073</v>
      </c>
      <c r="E110" s="188">
        <v>15</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x14ac:dyDescent="0.2">
      <c r="A111" s="170" t="s">
        <v>288</v>
      </c>
      <c r="B111" s="171" t="s">
        <v>253</v>
      </c>
      <c r="C111" s="193" t="s">
        <v>254</v>
      </c>
      <c r="D111" s="172"/>
      <c r="E111" s="173"/>
      <c r="F111" s="174"/>
      <c r="G111" s="174">
        <f>SUMIF(AG112:AG121,"&lt;&gt;NOR",G112:G121)</f>
        <v>0</v>
      </c>
      <c r="H111" s="174"/>
      <c r="I111" s="174">
        <f>SUM(I112:I121)</f>
        <v>0</v>
      </c>
      <c r="J111" s="174"/>
      <c r="K111" s="174">
        <f>SUM(K112:K121)</f>
        <v>0</v>
      </c>
      <c r="L111" s="174"/>
      <c r="M111" s="174">
        <f>SUM(M112:M121)</f>
        <v>0</v>
      </c>
      <c r="N111" s="173"/>
      <c r="O111" s="173">
        <f>SUM(O112:O121)</f>
        <v>0</v>
      </c>
      <c r="P111" s="173"/>
      <c r="Q111" s="173">
        <f>SUM(Q112:Q121)</f>
        <v>0</v>
      </c>
      <c r="R111" s="174"/>
      <c r="S111" s="174"/>
      <c r="T111" s="175"/>
      <c r="U111" s="169"/>
      <c r="V111" s="169">
        <f>SUM(V112:V121)</f>
        <v>0</v>
      </c>
      <c r="W111" s="169"/>
      <c r="X111" s="169"/>
      <c r="Y111" s="169"/>
      <c r="AG111" t="s">
        <v>289</v>
      </c>
    </row>
    <row r="112" spans="1:60" outlineLevel="1" x14ac:dyDescent="0.2">
      <c r="A112" s="185">
        <v>103</v>
      </c>
      <c r="B112" s="186" t="s">
        <v>2789</v>
      </c>
      <c r="C112" s="198" t="s">
        <v>258</v>
      </c>
      <c r="D112" s="187"/>
      <c r="E112" s="188">
        <v>0</v>
      </c>
      <c r="F112" s="189"/>
      <c r="G112" s="190">
        <f t="shared" ref="G112:G121" si="28">ROUND(E112*F112,2)</f>
        <v>0</v>
      </c>
      <c r="H112" s="189"/>
      <c r="I112" s="190">
        <f t="shared" ref="I112:I121" si="29">ROUND(E112*H112,2)</f>
        <v>0</v>
      </c>
      <c r="J112" s="189"/>
      <c r="K112" s="190">
        <f t="shared" ref="K112:K121" si="30">ROUND(E112*J112,2)</f>
        <v>0</v>
      </c>
      <c r="L112" s="190">
        <v>21</v>
      </c>
      <c r="M112" s="190">
        <f t="shared" ref="M112:M121" si="31">G112*(1+L112/100)</f>
        <v>0</v>
      </c>
      <c r="N112" s="188">
        <v>0</v>
      </c>
      <c r="O112" s="188">
        <f t="shared" ref="O112:O121" si="32">ROUND(E112*N112,2)</f>
        <v>0</v>
      </c>
      <c r="P112" s="188">
        <v>0</v>
      </c>
      <c r="Q112" s="188">
        <f t="shared" ref="Q112:Q121" si="33">ROUND(E112*P112,2)</f>
        <v>0</v>
      </c>
      <c r="R112" s="190"/>
      <c r="S112" s="190" t="s">
        <v>878</v>
      </c>
      <c r="T112" s="191" t="s">
        <v>879</v>
      </c>
      <c r="U112" s="159">
        <v>0</v>
      </c>
      <c r="V112" s="159">
        <f t="shared" ref="V112:V121" si="34">ROUND(E112*U112,2)</f>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104</v>
      </c>
      <c r="B113" s="186" t="s">
        <v>2226</v>
      </c>
      <c r="C113" s="198" t="s">
        <v>2856</v>
      </c>
      <c r="D113" s="187" t="s">
        <v>2083</v>
      </c>
      <c r="E113" s="188">
        <v>5</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85">
        <v>105</v>
      </c>
      <c r="B114" s="186" t="s">
        <v>2228</v>
      </c>
      <c r="C114" s="198" t="s">
        <v>2859</v>
      </c>
      <c r="D114" s="187" t="s">
        <v>2083</v>
      </c>
      <c r="E114" s="188">
        <v>30</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
      <c r="A115" s="185">
        <v>106</v>
      </c>
      <c r="B115" s="186" t="s">
        <v>2230</v>
      </c>
      <c r="C115" s="198" t="s">
        <v>2860</v>
      </c>
      <c r="D115" s="187" t="s">
        <v>2083</v>
      </c>
      <c r="E115" s="188">
        <v>5</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85">
        <v>107</v>
      </c>
      <c r="B116" s="186" t="s">
        <v>2233</v>
      </c>
      <c r="C116" s="198" t="s">
        <v>2861</v>
      </c>
      <c r="D116" s="187" t="s">
        <v>2083</v>
      </c>
      <c r="E116" s="188">
        <v>20</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85">
        <v>108</v>
      </c>
      <c r="B117" s="186" t="s">
        <v>2235</v>
      </c>
      <c r="C117" s="198" t="s">
        <v>2862</v>
      </c>
      <c r="D117" s="187" t="s">
        <v>2083</v>
      </c>
      <c r="E117" s="188">
        <v>5</v>
      </c>
      <c r="F117" s="189"/>
      <c r="G117" s="190">
        <f t="shared" si="28"/>
        <v>0</v>
      </c>
      <c r="H117" s="189"/>
      <c r="I117" s="190">
        <f t="shared" si="29"/>
        <v>0</v>
      </c>
      <c r="J117" s="189"/>
      <c r="K117" s="190">
        <f t="shared" si="30"/>
        <v>0</v>
      </c>
      <c r="L117" s="190">
        <v>21</v>
      </c>
      <c r="M117" s="190">
        <f t="shared" si="31"/>
        <v>0</v>
      </c>
      <c r="N117" s="188">
        <v>0</v>
      </c>
      <c r="O117" s="188">
        <f t="shared" si="32"/>
        <v>0</v>
      </c>
      <c r="P117" s="188">
        <v>0</v>
      </c>
      <c r="Q117" s="188">
        <f t="shared" si="33"/>
        <v>0</v>
      </c>
      <c r="R117" s="190"/>
      <c r="S117" s="190" t="s">
        <v>878</v>
      </c>
      <c r="T117" s="191" t="s">
        <v>879</v>
      </c>
      <c r="U117" s="159">
        <v>0</v>
      </c>
      <c r="V117" s="159">
        <f t="shared" si="34"/>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109</v>
      </c>
      <c r="B118" s="186" t="s">
        <v>2237</v>
      </c>
      <c r="C118" s="198" t="s">
        <v>2863</v>
      </c>
      <c r="D118" s="187" t="s">
        <v>2864</v>
      </c>
      <c r="E118" s="188">
        <v>3</v>
      </c>
      <c r="F118" s="189"/>
      <c r="G118" s="190">
        <f t="shared" si="28"/>
        <v>0</v>
      </c>
      <c r="H118" s="189"/>
      <c r="I118" s="190">
        <f t="shared" si="29"/>
        <v>0</v>
      </c>
      <c r="J118" s="189"/>
      <c r="K118" s="190">
        <f t="shared" si="30"/>
        <v>0</v>
      </c>
      <c r="L118" s="190">
        <v>21</v>
      </c>
      <c r="M118" s="190">
        <f t="shared" si="31"/>
        <v>0</v>
      </c>
      <c r="N118" s="188">
        <v>0</v>
      </c>
      <c r="O118" s="188">
        <f t="shared" si="32"/>
        <v>0</v>
      </c>
      <c r="P118" s="188">
        <v>0</v>
      </c>
      <c r="Q118" s="188">
        <f t="shared" si="33"/>
        <v>0</v>
      </c>
      <c r="R118" s="190"/>
      <c r="S118" s="190" t="s">
        <v>878</v>
      </c>
      <c r="T118" s="191" t="s">
        <v>879</v>
      </c>
      <c r="U118" s="159">
        <v>0</v>
      </c>
      <c r="V118" s="159">
        <f t="shared" si="34"/>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110</v>
      </c>
      <c r="B119" s="186" t="s">
        <v>2473</v>
      </c>
      <c r="C119" s="198" t="s">
        <v>2474</v>
      </c>
      <c r="D119" s="187" t="s">
        <v>1908</v>
      </c>
      <c r="E119" s="188">
        <v>15</v>
      </c>
      <c r="F119" s="189"/>
      <c r="G119" s="190">
        <f t="shared" si="28"/>
        <v>0</v>
      </c>
      <c r="H119" s="189"/>
      <c r="I119" s="190">
        <f t="shared" si="29"/>
        <v>0</v>
      </c>
      <c r="J119" s="189"/>
      <c r="K119" s="190">
        <f t="shared" si="30"/>
        <v>0</v>
      </c>
      <c r="L119" s="190">
        <v>21</v>
      </c>
      <c r="M119" s="190">
        <f t="shared" si="31"/>
        <v>0</v>
      </c>
      <c r="N119" s="188">
        <v>0</v>
      </c>
      <c r="O119" s="188">
        <f t="shared" si="32"/>
        <v>0</v>
      </c>
      <c r="P119" s="188">
        <v>0</v>
      </c>
      <c r="Q119" s="188">
        <f t="shared" si="33"/>
        <v>0</v>
      </c>
      <c r="R119" s="190"/>
      <c r="S119" s="190" t="s">
        <v>294</v>
      </c>
      <c r="T119" s="191" t="s">
        <v>879</v>
      </c>
      <c r="U119" s="159">
        <v>0</v>
      </c>
      <c r="V119" s="159">
        <f t="shared" si="34"/>
        <v>0</v>
      </c>
      <c r="W119" s="159"/>
      <c r="X119" s="159" t="s">
        <v>1909</v>
      </c>
      <c r="Y119" s="159" t="s">
        <v>296</v>
      </c>
      <c r="Z119" s="148"/>
      <c r="AA119" s="148"/>
      <c r="AB119" s="148"/>
      <c r="AC119" s="148"/>
      <c r="AD119" s="148"/>
      <c r="AE119" s="148"/>
      <c r="AF119" s="148"/>
      <c r="AG119" s="148" t="s">
        <v>2472</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111</v>
      </c>
      <c r="B120" s="186" t="s">
        <v>2241</v>
      </c>
      <c r="C120" s="198" t="s">
        <v>2868</v>
      </c>
      <c r="D120" s="187" t="s">
        <v>2158</v>
      </c>
      <c r="E120" s="188">
        <v>1</v>
      </c>
      <c r="F120" s="189"/>
      <c r="G120" s="190">
        <f t="shared" si="28"/>
        <v>0</v>
      </c>
      <c r="H120" s="189"/>
      <c r="I120" s="190">
        <f t="shared" si="29"/>
        <v>0</v>
      </c>
      <c r="J120" s="189"/>
      <c r="K120" s="190">
        <f t="shared" si="30"/>
        <v>0</v>
      </c>
      <c r="L120" s="190">
        <v>21</v>
      </c>
      <c r="M120" s="190">
        <f t="shared" si="31"/>
        <v>0</v>
      </c>
      <c r="N120" s="188">
        <v>0</v>
      </c>
      <c r="O120" s="188">
        <f t="shared" si="32"/>
        <v>0</v>
      </c>
      <c r="P120" s="188">
        <v>0</v>
      </c>
      <c r="Q120" s="188">
        <f t="shared" si="33"/>
        <v>0</v>
      </c>
      <c r="R120" s="190"/>
      <c r="S120" s="190" t="s">
        <v>878</v>
      </c>
      <c r="T120" s="191" t="s">
        <v>879</v>
      </c>
      <c r="U120" s="159">
        <v>0</v>
      </c>
      <c r="V120" s="159">
        <f t="shared" si="34"/>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112</v>
      </c>
      <c r="B121" s="186" t="s">
        <v>2243</v>
      </c>
      <c r="C121" s="198" t="s">
        <v>2869</v>
      </c>
      <c r="D121" s="187" t="s">
        <v>2158</v>
      </c>
      <c r="E121" s="188">
        <v>1</v>
      </c>
      <c r="F121" s="189"/>
      <c r="G121" s="190">
        <f t="shared" si="28"/>
        <v>0</v>
      </c>
      <c r="H121" s="189"/>
      <c r="I121" s="190">
        <f t="shared" si="29"/>
        <v>0</v>
      </c>
      <c r="J121" s="189"/>
      <c r="K121" s="190">
        <f t="shared" si="30"/>
        <v>0</v>
      </c>
      <c r="L121" s="190">
        <v>21</v>
      </c>
      <c r="M121" s="190">
        <f t="shared" si="31"/>
        <v>0</v>
      </c>
      <c r="N121" s="188">
        <v>0</v>
      </c>
      <c r="O121" s="188">
        <f t="shared" si="32"/>
        <v>0</v>
      </c>
      <c r="P121" s="188">
        <v>0</v>
      </c>
      <c r="Q121" s="188">
        <f t="shared" si="33"/>
        <v>0</v>
      </c>
      <c r="R121" s="190"/>
      <c r="S121" s="190" t="s">
        <v>878</v>
      </c>
      <c r="T121" s="191" t="s">
        <v>879</v>
      </c>
      <c r="U121" s="159">
        <v>0</v>
      </c>
      <c r="V121" s="159">
        <f t="shared" si="34"/>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x14ac:dyDescent="0.2">
      <c r="A122" s="170" t="s">
        <v>288</v>
      </c>
      <c r="B122" s="171" t="s">
        <v>251</v>
      </c>
      <c r="C122" s="193" t="s">
        <v>252</v>
      </c>
      <c r="D122" s="172"/>
      <c r="E122" s="173"/>
      <c r="F122" s="174"/>
      <c r="G122" s="174">
        <f>SUMIF(AG123:AG123,"&lt;&gt;NOR",G123:G123)</f>
        <v>0</v>
      </c>
      <c r="H122" s="174"/>
      <c r="I122" s="174">
        <f>SUM(I123:I123)</f>
        <v>0</v>
      </c>
      <c r="J122" s="174"/>
      <c r="K122" s="174">
        <f>SUM(K123:K123)</f>
        <v>0</v>
      </c>
      <c r="L122" s="174"/>
      <c r="M122" s="174">
        <f>SUM(M123:M123)</f>
        <v>0</v>
      </c>
      <c r="N122" s="173"/>
      <c r="O122" s="173">
        <f>SUM(O123:O123)</f>
        <v>0</v>
      </c>
      <c r="P122" s="173"/>
      <c r="Q122" s="173">
        <f>SUM(Q123:Q123)</f>
        <v>0</v>
      </c>
      <c r="R122" s="174"/>
      <c r="S122" s="174"/>
      <c r="T122" s="175"/>
      <c r="U122" s="169"/>
      <c r="V122" s="169">
        <f>SUM(V123:V123)</f>
        <v>0</v>
      </c>
      <c r="W122" s="169"/>
      <c r="X122" s="169"/>
      <c r="Y122" s="169"/>
      <c r="AG122" t="s">
        <v>289</v>
      </c>
    </row>
    <row r="123" spans="1:60" outlineLevel="1" x14ac:dyDescent="0.2">
      <c r="A123" s="177">
        <v>113</v>
      </c>
      <c r="B123" s="178" t="s">
        <v>2247</v>
      </c>
      <c r="C123" s="194" t="s">
        <v>3719</v>
      </c>
      <c r="D123" s="179" t="s">
        <v>331</v>
      </c>
      <c r="E123" s="180">
        <v>2</v>
      </c>
      <c r="F123" s="181"/>
      <c r="G123" s="182">
        <f>ROUND(E123*F123,2)</f>
        <v>0</v>
      </c>
      <c r="H123" s="181"/>
      <c r="I123" s="182">
        <f>ROUND(E123*H123,2)</f>
        <v>0</v>
      </c>
      <c r="J123" s="181"/>
      <c r="K123" s="182">
        <f>ROUND(E123*J123,2)</f>
        <v>0</v>
      </c>
      <c r="L123" s="182">
        <v>21</v>
      </c>
      <c r="M123" s="182">
        <f>G123*(1+L123/100)</f>
        <v>0</v>
      </c>
      <c r="N123" s="180">
        <v>0</v>
      </c>
      <c r="O123" s="180">
        <f>ROUND(E123*N123,2)</f>
        <v>0</v>
      </c>
      <c r="P123" s="180">
        <v>0</v>
      </c>
      <c r="Q123" s="180">
        <f>ROUND(E123*P123,2)</f>
        <v>0</v>
      </c>
      <c r="R123" s="182"/>
      <c r="S123" s="182" t="s">
        <v>878</v>
      </c>
      <c r="T123" s="183" t="s">
        <v>879</v>
      </c>
      <c r="U123" s="159">
        <v>0</v>
      </c>
      <c r="V123" s="159">
        <f>ROUND(E123*U123,2)</f>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x14ac:dyDescent="0.2">
      <c r="A124" s="3"/>
      <c r="B124" s="4"/>
      <c r="C124" s="202"/>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274</v>
      </c>
    </row>
    <row r="125" spans="1:60" x14ac:dyDescent="0.2">
      <c r="A125" s="151"/>
      <c r="B125" s="152" t="s">
        <v>29</v>
      </c>
      <c r="C125" s="203"/>
      <c r="D125" s="153"/>
      <c r="E125" s="154"/>
      <c r="F125" s="154"/>
      <c r="G125" s="176">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1924</v>
      </c>
    </row>
    <row r="126" spans="1:60" x14ac:dyDescent="0.2">
      <c r="C126" s="204"/>
      <c r="D126" s="10"/>
      <c r="AG126" t="s">
        <v>1925</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m4FLhIzPm8Mein9RL3xCV39zFCBYkPz77r24f/rVaBK4FiugXlWrQUsIsLaoNpPSD13lnbjRzEDjESdDyYjQ==" saltValue="A/1k09JCXDI3vcr4KqLo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77</v>
      </c>
      <c r="C4" s="270" t="s">
        <v>78</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2.27</v>
      </c>
      <c r="P8" s="173"/>
      <c r="Q8" s="173">
        <f>SUM(Q9:Q22)</f>
        <v>0</v>
      </c>
      <c r="R8" s="174"/>
      <c r="S8" s="174"/>
      <c r="T8" s="175"/>
      <c r="U8" s="169"/>
      <c r="V8" s="169">
        <f>SUM(V9:V22)</f>
        <v>17.87</v>
      </c>
      <c r="W8" s="169"/>
      <c r="X8" s="169"/>
      <c r="Y8" s="169"/>
      <c r="AG8" t="s">
        <v>289</v>
      </c>
    </row>
    <row r="9" spans="1:60" outlineLevel="1" x14ac:dyDescent="0.2">
      <c r="A9" s="177">
        <v>1</v>
      </c>
      <c r="B9" s="178" t="s">
        <v>351</v>
      </c>
      <c r="C9" s="194" t="s">
        <v>352</v>
      </c>
      <c r="D9" s="179" t="s">
        <v>338</v>
      </c>
      <c r="E9" s="180">
        <v>15.6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5.69</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262" t="s">
        <v>353</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
      <c r="A11" s="177">
        <v>2</v>
      </c>
      <c r="B11" s="178" t="s">
        <v>356</v>
      </c>
      <c r="C11" s="194" t="s">
        <v>357</v>
      </c>
      <c r="D11" s="179" t="s">
        <v>338</v>
      </c>
      <c r="E11" s="180">
        <v>15.6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1.31</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33.75" outlineLevel="2" x14ac:dyDescent="0.2">
      <c r="A12" s="155"/>
      <c r="B12" s="156"/>
      <c r="C12" s="262" t="s">
        <v>353</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
      <c r="A13" s="177">
        <v>3</v>
      </c>
      <c r="B13" s="178" t="s">
        <v>2042</v>
      </c>
      <c r="C13" s="194" t="s">
        <v>2043</v>
      </c>
      <c r="D13" s="179" t="s">
        <v>338</v>
      </c>
      <c r="E13" s="180">
        <v>1.2</v>
      </c>
      <c r="F13" s="181"/>
      <c r="G13" s="182">
        <f>ROUND(E13*F13,2)</f>
        <v>0</v>
      </c>
      <c r="H13" s="181"/>
      <c r="I13" s="182">
        <f>ROUND(E13*H13,2)</f>
        <v>0</v>
      </c>
      <c r="J13" s="181"/>
      <c r="K13" s="182">
        <f>ROUND(E13*J13,2)</f>
        <v>0</v>
      </c>
      <c r="L13" s="182">
        <v>21</v>
      </c>
      <c r="M13" s="182">
        <f>G13*(1+L13/100)</f>
        <v>0</v>
      </c>
      <c r="N13" s="180">
        <v>1.8907700000000001</v>
      </c>
      <c r="O13" s="180">
        <f>ROUND(E13*N13,2)</f>
        <v>2.27</v>
      </c>
      <c r="P13" s="180">
        <v>0</v>
      </c>
      <c r="Q13" s="180">
        <f>ROUND(E13*P13,2)</f>
        <v>0</v>
      </c>
      <c r="R13" s="182" t="s">
        <v>2044</v>
      </c>
      <c r="S13" s="182" t="s">
        <v>294</v>
      </c>
      <c r="T13" s="183" t="s">
        <v>294</v>
      </c>
      <c r="U13" s="159">
        <v>1.3169999999999999</v>
      </c>
      <c r="V13" s="159">
        <f>ROUND(E13*U13,2)</f>
        <v>1.58</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2045</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4</v>
      </c>
      <c r="B15" s="178" t="s">
        <v>2046</v>
      </c>
      <c r="C15" s="194" t="s">
        <v>2047</v>
      </c>
      <c r="D15" s="179" t="s">
        <v>338</v>
      </c>
      <c r="E15" s="180">
        <v>4.4400000000000004</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7.05</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2.5" outlineLevel="2" x14ac:dyDescent="0.2">
      <c r="A16" s="155"/>
      <c r="B16" s="156"/>
      <c r="C16" s="262" t="s">
        <v>2048</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ht="22.5" outlineLevel="1" x14ac:dyDescent="0.2">
      <c r="A17" s="177">
        <v>5</v>
      </c>
      <c r="B17" s="178" t="s">
        <v>382</v>
      </c>
      <c r="C17" s="194" t="s">
        <v>383</v>
      </c>
      <c r="D17" s="179" t="s">
        <v>338</v>
      </c>
      <c r="E17" s="180">
        <v>9.9600000000000009</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2.0099999999999998</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384</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2.5" outlineLevel="1" x14ac:dyDescent="0.2">
      <c r="A19" s="177">
        <v>6</v>
      </c>
      <c r="B19" s="178" t="s">
        <v>373</v>
      </c>
      <c r="C19" s="194" t="s">
        <v>374</v>
      </c>
      <c r="D19" s="179" t="s">
        <v>338</v>
      </c>
      <c r="E19" s="180">
        <v>5.64</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0.06</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2" t="s">
        <v>375</v>
      </c>
      <c r="D20" s="263"/>
      <c r="E20" s="263"/>
      <c r="F20" s="263"/>
      <c r="G20" s="26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7</v>
      </c>
      <c r="B21" s="186" t="s">
        <v>2049</v>
      </c>
      <c r="C21" s="198" t="s">
        <v>2050</v>
      </c>
      <c r="D21" s="187" t="s">
        <v>338</v>
      </c>
      <c r="E21" s="188">
        <v>5.64</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0.17</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8</v>
      </c>
      <c r="B22" s="186" t="s">
        <v>391</v>
      </c>
      <c r="C22" s="198" t="s">
        <v>392</v>
      </c>
      <c r="D22" s="187" t="s">
        <v>338</v>
      </c>
      <c r="E22" s="188">
        <v>5.64</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x14ac:dyDescent="0.2">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2.5" outlineLevel="1" x14ac:dyDescent="0.2">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312</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77">
        <v>10</v>
      </c>
      <c r="B26" s="178" t="s">
        <v>3720</v>
      </c>
      <c r="C26" s="194" t="s">
        <v>3721</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62" t="s">
        <v>3722</v>
      </c>
      <c r="D27" s="263"/>
      <c r="E27" s="263"/>
      <c r="F27" s="263"/>
      <c r="G27" s="263"/>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2.5" outlineLevel="1" x14ac:dyDescent="0.2">
      <c r="A28" s="177">
        <v>11</v>
      </c>
      <c r="B28" s="178" t="s">
        <v>1256</v>
      </c>
      <c r="C28" s="194" t="s">
        <v>1257</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2" x14ac:dyDescent="0.2">
      <c r="A29" s="155"/>
      <c r="B29" s="156"/>
      <c r="C29" s="262" t="s">
        <v>1258</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2.5" outlineLevel="1" x14ac:dyDescent="0.2">
      <c r="A30" s="177">
        <v>12</v>
      </c>
      <c r="B30" s="178" t="s">
        <v>3723</v>
      </c>
      <c r="C30" s="194" t="s">
        <v>3724</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262" t="s">
        <v>3725</v>
      </c>
      <c r="D31" s="263"/>
      <c r="E31" s="263"/>
      <c r="F31" s="263"/>
      <c r="G31" s="263"/>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x14ac:dyDescent="0.2">
      <c r="A32" s="170" t="s">
        <v>288</v>
      </c>
      <c r="B32" s="171" t="s">
        <v>158</v>
      </c>
      <c r="C32" s="193" t="s">
        <v>159</v>
      </c>
      <c r="D32" s="172"/>
      <c r="E32" s="173"/>
      <c r="F32" s="174"/>
      <c r="G32" s="174">
        <f>SUMIF(AG33:AG69,"&lt;&gt;NOR",G33:G69)</f>
        <v>0</v>
      </c>
      <c r="H32" s="174"/>
      <c r="I32" s="174">
        <f>SUM(I33:I69)</f>
        <v>0</v>
      </c>
      <c r="J32" s="174"/>
      <c r="K32" s="174">
        <f>SUM(K33:K69)</f>
        <v>0</v>
      </c>
      <c r="L32" s="174"/>
      <c r="M32" s="174">
        <f>SUM(M33:M69)</f>
        <v>0</v>
      </c>
      <c r="N32" s="173"/>
      <c r="O32" s="173">
        <f>SUM(O33:O69)</f>
        <v>0.01</v>
      </c>
      <c r="P32" s="173"/>
      <c r="Q32" s="173">
        <f>SUM(Q33:Q69)</f>
        <v>0.03</v>
      </c>
      <c r="R32" s="174"/>
      <c r="S32" s="174"/>
      <c r="T32" s="175"/>
      <c r="U32" s="169"/>
      <c r="V32" s="169">
        <f>SUM(V33:V69)</f>
        <v>10.82</v>
      </c>
      <c r="W32" s="169"/>
      <c r="X32" s="169"/>
      <c r="Y32" s="169"/>
      <c r="AG32" t="s">
        <v>289</v>
      </c>
    </row>
    <row r="33" spans="1:60" ht="22.5" outlineLevel="1" x14ac:dyDescent="0.2">
      <c r="A33" s="185">
        <v>13</v>
      </c>
      <c r="B33" s="186" t="s">
        <v>2530</v>
      </c>
      <c r="C33" s="198" t="s">
        <v>3726</v>
      </c>
      <c r="D33" s="187" t="s">
        <v>2073</v>
      </c>
      <c r="E33" s="188">
        <v>1</v>
      </c>
      <c r="F33" s="189"/>
      <c r="G33" s="190">
        <f t="shared" ref="G33:G43" si="0">ROUND(E33*F33,2)</f>
        <v>0</v>
      </c>
      <c r="H33" s="189"/>
      <c r="I33" s="190">
        <f t="shared" ref="I33:I43" si="1">ROUND(E33*H33,2)</f>
        <v>0</v>
      </c>
      <c r="J33" s="189"/>
      <c r="K33" s="190">
        <f t="shared" ref="K33:K43" si="2">ROUND(E33*J33,2)</f>
        <v>0</v>
      </c>
      <c r="L33" s="190">
        <v>21</v>
      </c>
      <c r="M33" s="190">
        <f t="shared" ref="M33:M43" si="3">G33*(1+L33/100)</f>
        <v>0</v>
      </c>
      <c r="N33" s="188">
        <v>0</v>
      </c>
      <c r="O33" s="188">
        <f t="shared" ref="O33:O43" si="4">ROUND(E33*N33,2)</f>
        <v>0</v>
      </c>
      <c r="P33" s="188">
        <v>0</v>
      </c>
      <c r="Q33" s="188">
        <f t="shared" ref="Q33:Q43" si="5">ROUND(E33*P33,2)</f>
        <v>0</v>
      </c>
      <c r="R33" s="190"/>
      <c r="S33" s="190" t="s">
        <v>878</v>
      </c>
      <c r="T33" s="191" t="s">
        <v>879</v>
      </c>
      <c r="U33" s="159">
        <v>0</v>
      </c>
      <c r="V33" s="159">
        <f t="shared" ref="V33:V43" si="6">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14</v>
      </c>
      <c r="B34" s="186" t="s">
        <v>2532</v>
      </c>
      <c r="C34" s="198" t="s">
        <v>3727</v>
      </c>
      <c r="D34" s="187" t="s">
        <v>2073</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ht="22.5" outlineLevel="1" x14ac:dyDescent="0.2">
      <c r="A35" s="185">
        <v>15</v>
      </c>
      <c r="B35" s="186" t="s">
        <v>2504</v>
      </c>
      <c r="C35" s="198" t="s">
        <v>3728</v>
      </c>
      <c r="D35" s="187" t="s">
        <v>2073</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16</v>
      </c>
      <c r="B36" s="186" t="s">
        <v>2505</v>
      </c>
      <c r="C36" s="198" t="s">
        <v>3729</v>
      </c>
      <c r="D36" s="187" t="s">
        <v>2073</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17</v>
      </c>
      <c r="B37" s="186" t="s">
        <v>2694</v>
      </c>
      <c r="C37" s="198" t="s">
        <v>3730</v>
      </c>
      <c r="D37" s="187" t="s">
        <v>2073</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18</v>
      </c>
      <c r="B38" s="186" t="s">
        <v>2538</v>
      </c>
      <c r="C38" s="198" t="s">
        <v>3731</v>
      </c>
      <c r="D38" s="187" t="s">
        <v>2073</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19</v>
      </c>
      <c r="B39" s="186" t="s">
        <v>3732</v>
      </c>
      <c r="C39" s="198" t="s">
        <v>3733</v>
      </c>
      <c r="D39" s="187" t="s">
        <v>2073</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20</v>
      </c>
      <c r="B40" s="186" t="s">
        <v>2543</v>
      </c>
      <c r="C40" s="198" t="s">
        <v>3734</v>
      </c>
      <c r="D40" s="187" t="s">
        <v>331</v>
      </c>
      <c r="E40" s="188">
        <v>17</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21</v>
      </c>
      <c r="B41" s="186" t="s">
        <v>3735</v>
      </c>
      <c r="C41" s="198" t="s">
        <v>3736</v>
      </c>
      <c r="D41" s="187" t="s">
        <v>331</v>
      </c>
      <c r="E41" s="188">
        <v>17</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22</v>
      </c>
      <c r="B42" s="186" t="s">
        <v>3737</v>
      </c>
      <c r="C42" s="198" t="s">
        <v>3738</v>
      </c>
      <c r="D42" s="187" t="s">
        <v>2073</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77">
        <v>23</v>
      </c>
      <c r="B43" s="178" t="s">
        <v>3739</v>
      </c>
      <c r="C43" s="194" t="s">
        <v>3740</v>
      </c>
      <c r="D43" s="179" t="s">
        <v>331</v>
      </c>
      <c r="E43" s="180">
        <v>17</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t="s">
        <v>2044</v>
      </c>
      <c r="S43" s="182" t="s">
        <v>294</v>
      </c>
      <c r="T43" s="183" t="s">
        <v>294</v>
      </c>
      <c r="U43" s="159">
        <v>4.3999999999999997E-2</v>
      </c>
      <c r="V43" s="159">
        <f t="shared" si="6"/>
        <v>0.75</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
      <c r="A44" s="155"/>
      <c r="B44" s="156"/>
      <c r="C44" s="262" t="s">
        <v>3741</v>
      </c>
      <c r="D44" s="263"/>
      <c r="E44" s="263"/>
      <c r="F44" s="263"/>
      <c r="G44" s="263"/>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84" t="str">
        <f>C44</f>
        <v>přísun, montáže, demontáže a odsunu zkoušecího čerpadla, napuštění tlakovou vodou a dodání vody pro tlakovou zkoušku,</v>
      </c>
      <c r="BB44" s="148"/>
      <c r="BC44" s="148"/>
      <c r="BD44" s="148"/>
      <c r="BE44" s="148"/>
      <c r="BF44" s="148"/>
      <c r="BG44" s="148"/>
      <c r="BH44" s="148"/>
    </row>
    <row r="45" spans="1:60" outlineLevel="1" x14ac:dyDescent="0.2">
      <c r="A45" s="177">
        <v>24</v>
      </c>
      <c r="B45" s="178" t="s">
        <v>3742</v>
      </c>
      <c r="C45" s="194" t="s">
        <v>3743</v>
      </c>
      <c r="D45" s="179" t="s">
        <v>331</v>
      </c>
      <c r="E45" s="180">
        <v>17</v>
      </c>
      <c r="F45" s="181"/>
      <c r="G45" s="182">
        <f>ROUND(E45*F45,2)</f>
        <v>0</v>
      </c>
      <c r="H45" s="181"/>
      <c r="I45" s="182">
        <f>ROUND(E45*H45,2)</f>
        <v>0</v>
      </c>
      <c r="J45" s="181"/>
      <c r="K45" s="182">
        <f>ROUND(E45*J45,2)</f>
        <v>0</v>
      </c>
      <c r="L45" s="182">
        <v>21</v>
      </c>
      <c r="M45" s="182">
        <f>G45*(1+L45/100)</f>
        <v>0</v>
      </c>
      <c r="N45" s="180">
        <v>0</v>
      </c>
      <c r="O45" s="180">
        <f>ROUND(E45*N45,2)</f>
        <v>0</v>
      </c>
      <c r="P45" s="180">
        <v>0</v>
      </c>
      <c r="Q45" s="180">
        <f>ROUND(E45*P45,2)</f>
        <v>0</v>
      </c>
      <c r="R45" s="182" t="s">
        <v>2044</v>
      </c>
      <c r="S45" s="182" t="s">
        <v>294</v>
      </c>
      <c r="T45" s="183" t="s">
        <v>294</v>
      </c>
      <c r="U45" s="159">
        <v>0.15</v>
      </c>
      <c r="V45" s="159">
        <f>ROUND(E45*U45,2)</f>
        <v>2.5499999999999998</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262" t="s">
        <v>3744</v>
      </c>
      <c r="D46" s="263"/>
      <c r="E46" s="263"/>
      <c r="F46" s="263"/>
      <c r="G46" s="263"/>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299</v>
      </c>
      <c r="AH46" s="148"/>
      <c r="AI46" s="148"/>
      <c r="AJ46" s="148"/>
      <c r="AK46" s="148"/>
      <c r="AL46" s="148"/>
      <c r="AM46" s="148"/>
      <c r="AN46" s="148"/>
      <c r="AO46" s="148"/>
      <c r="AP46" s="148"/>
      <c r="AQ46" s="148"/>
      <c r="AR46" s="148"/>
      <c r="AS46" s="148"/>
      <c r="AT46" s="148"/>
      <c r="AU46" s="148"/>
      <c r="AV46" s="148"/>
      <c r="AW46" s="148"/>
      <c r="AX46" s="148"/>
      <c r="AY46" s="148"/>
      <c r="AZ46" s="148"/>
      <c r="BA46" s="184" t="str">
        <f>C46</f>
        <v>napuštění a vypuštění vody, dodání vody a desinfekčního prostředku, náklady na bakteriologický rozbor vody,</v>
      </c>
      <c r="BB46" s="148"/>
      <c r="BC46" s="148"/>
      <c r="BD46" s="148"/>
      <c r="BE46" s="148"/>
      <c r="BF46" s="148"/>
      <c r="BG46" s="148"/>
      <c r="BH46" s="148"/>
    </row>
    <row r="47" spans="1:60" outlineLevel="1" x14ac:dyDescent="0.2">
      <c r="A47" s="185">
        <v>25</v>
      </c>
      <c r="B47" s="186" t="s">
        <v>2146</v>
      </c>
      <c r="C47" s="198" t="s">
        <v>2147</v>
      </c>
      <c r="D47" s="187" t="s">
        <v>331</v>
      </c>
      <c r="E47" s="188">
        <v>17</v>
      </c>
      <c r="F47" s="189"/>
      <c r="G47" s="190">
        <f t="shared" ref="G47:G68" si="7">ROUND(E47*F47,2)</f>
        <v>0</v>
      </c>
      <c r="H47" s="189"/>
      <c r="I47" s="190">
        <f t="shared" ref="I47:I68" si="8">ROUND(E47*H47,2)</f>
        <v>0</v>
      </c>
      <c r="J47" s="189"/>
      <c r="K47" s="190">
        <f t="shared" ref="K47:K68" si="9">ROUND(E47*J47,2)</f>
        <v>0</v>
      </c>
      <c r="L47" s="190">
        <v>21</v>
      </c>
      <c r="M47" s="190">
        <f t="shared" ref="M47:M68" si="10">G47*(1+L47/100)</f>
        <v>0</v>
      </c>
      <c r="N47" s="188">
        <v>0</v>
      </c>
      <c r="O47" s="188">
        <f t="shared" ref="O47:O68" si="11">ROUND(E47*N47,2)</f>
        <v>0</v>
      </c>
      <c r="P47" s="188">
        <v>0</v>
      </c>
      <c r="Q47" s="188">
        <f t="shared" ref="Q47:Q68" si="12">ROUND(E47*P47,2)</f>
        <v>0</v>
      </c>
      <c r="R47" s="190"/>
      <c r="S47" s="190" t="s">
        <v>878</v>
      </c>
      <c r="T47" s="191" t="s">
        <v>879</v>
      </c>
      <c r="U47" s="159">
        <v>0</v>
      </c>
      <c r="V47" s="159">
        <f t="shared" ref="V47:V68" si="13">ROUND(E47*U47,2)</f>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26</v>
      </c>
      <c r="B48" s="186" t="s">
        <v>3745</v>
      </c>
      <c r="C48" s="198" t="s">
        <v>2149</v>
      </c>
      <c r="D48" s="187" t="s">
        <v>331</v>
      </c>
      <c r="E48" s="188">
        <v>17</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27</v>
      </c>
      <c r="B49" s="186" t="s">
        <v>2707</v>
      </c>
      <c r="C49" s="198" t="s">
        <v>3746</v>
      </c>
      <c r="D49" s="187" t="s">
        <v>2073</v>
      </c>
      <c r="E49" s="188">
        <v>2</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28</v>
      </c>
      <c r="B50" s="186" t="s">
        <v>2709</v>
      </c>
      <c r="C50" s="198" t="s">
        <v>3747</v>
      </c>
      <c r="D50" s="187" t="s">
        <v>2073</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2.5" outlineLevel="1" x14ac:dyDescent="0.2">
      <c r="A51" s="185">
        <v>29</v>
      </c>
      <c r="B51" s="186" t="s">
        <v>2711</v>
      </c>
      <c r="C51" s="198" t="s">
        <v>3748</v>
      </c>
      <c r="D51" s="187" t="s">
        <v>2073</v>
      </c>
      <c r="E51" s="188">
        <v>3</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30</v>
      </c>
      <c r="B52" s="186" t="s">
        <v>3749</v>
      </c>
      <c r="C52" s="198" t="s">
        <v>3750</v>
      </c>
      <c r="D52" s="187" t="s">
        <v>2073</v>
      </c>
      <c r="E52" s="188">
        <v>9</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31</v>
      </c>
      <c r="B53" s="186" t="s">
        <v>3751</v>
      </c>
      <c r="C53" s="198" t="s">
        <v>3752</v>
      </c>
      <c r="D53" s="187" t="s">
        <v>292</v>
      </c>
      <c r="E53" s="188">
        <v>1</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t="s">
        <v>1446</v>
      </c>
      <c r="S53" s="190" t="s">
        <v>294</v>
      </c>
      <c r="T53" s="191" t="s">
        <v>294</v>
      </c>
      <c r="U53" s="159">
        <v>0.124</v>
      </c>
      <c r="V53" s="159">
        <f t="shared" si="13"/>
        <v>0.12</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32</v>
      </c>
      <c r="B54" s="186" t="s">
        <v>2490</v>
      </c>
      <c r="C54" s="198" t="s">
        <v>2491</v>
      </c>
      <c r="D54" s="187" t="s">
        <v>331</v>
      </c>
      <c r="E54" s="188">
        <v>3</v>
      </c>
      <c r="F54" s="189"/>
      <c r="G54" s="190">
        <f t="shared" si="7"/>
        <v>0</v>
      </c>
      <c r="H54" s="189"/>
      <c r="I54" s="190">
        <f t="shared" si="8"/>
        <v>0</v>
      </c>
      <c r="J54" s="189"/>
      <c r="K54" s="190">
        <f t="shared" si="9"/>
        <v>0</v>
      </c>
      <c r="L54" s="190">
        <v>21</v>
      </c>
      <c r="M54" s="190">
        <f t="shared" si="10"/>
        <v>0</v>
      </c>
      <c r="N54" s="188">
        <v>4.2900000000000004E-3</v>
      </c>
      <c r="O54" s="188">
        <f t="shared" si="11"/>
        <v>0.01</v>
      </c>
      <c r="P54" s="188">
        <v>0</v>
      </c>
      <c r="Q54" s="188">
        <f t="shared" si="12"/>
        <v>0</v>
      </c>
      <c r="R54" s="190" t="s">
        <v>1446</v>
      </c>
      <c r="S54" s="190" t="s">
        <v>294</v>
      </c>
      <c r="T54" s="191" t="s">
        <v>294</v>
      </c>
      <c r="U54" s="159">
        <v>0.36199999999999999</v>
      </c>
      <c r="V54" s="159">
        <f t="shared" si="13"/>
        <v>1.0900000000000001</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85">
        <v>33</v>
      </c>
      <c r="B55" s="186" t="s">
        <v>2717</v>
      </c>
      <c r="C55" s="198" t="s">
        <v>2164</v>
      </c>
      <c r="D55" s="187" t="s">
        <v>2073</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34</v>
      </c>
      <c r="B56" s="186" t="s">
        <v>2165</v>
      </c>
      <c r="C56" s="198" t="s">
        <v>2166</v>
      </c>
      <c r="D56" s="187" t="s">
        <v>292</v>
      </c>
      <c r="E56" s="188">
        <v>1</v>
      </c>
      <c r="F56" s="189"/>
      <c r="G56" s="190">
        <f t="shared" si="7"/>
        <v>0</v>
      </c>
      <c r="H56" s="189"/>
      <c r="I56" s="190">
        <f t="shared" si="8"/>
        <v>0</v>
      </c>
      <c r="J56" s="189"/>
      <c r="K56" s="190">
        <f t="shared" si="9"/>
        <v>0</v>
      </c>
      <c r="L56" s="190">
        <v>21</v>
      </c>
      <c r="M56" s="190">
        <f t="shared" si="10"/>
        <v>0</v>
      </c>
      <c r="N56" s="188">
        <v>4.0000000000000003E-5</v>
      </c>
      <c r="O56" s="188">
        <f t="shared" si="11"/>
        <v>0</v>
      </c>
      <c r="P56" s="188">
        <v>0</v>
      </c>
      <c r="Q56" s="188">
        <f t="shared" si="12"/>
        <v>0</v>
      </c>
      <c r="R56" s="190" t="s">
        <v>1446</v>
      </c>
      <c r="S56" s="190" t="s">
        <v>294</v>
      </c>
      <c r="T56" s="191" t="s">
        <v>294</v>
      </c>
      <c r="U56" s="159">
        <v>0.14499999999999999</v>
      </c>
      <c r="V56" s="159">
        <f t="shared" si="13"/>
        <v>0.15</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2.5" outlineLevel="1" x14ac:dyDescent="0.2">
      <c r="A57" s="185">
        <v>35</v>
      </c>
      <c r="B57" s="186" t="s">
        <v>2571</v>
      </c>
      <c r="C57" s="198" t="s">
        <v>3636</v>
      </c>
      <c r="D57" s="187" t="s">
        <v>2073</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36</v>
      </c>
      <c r="B58" s="186" t="s">
        <v>2573</v>
      </c>
      <c r="C58" s="198" t="s">
        <v>2176</v>
      </c>
      <c r="D58" s="187" t="s">
        <v>2073</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37</v>
      </c>
      <c r="B59" s="186" t="s">
        <v>2575</v>
      </c>
      <c r="C59" s="198" t="s">
        <v>3753</v>
      </c>
      <c r="D59" s="187" t="s">
        <v>2073</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38</v>
      </c>
      <c r="B60" s="186" t="s">
        <v>2191</v>
      </c>
      <c r="C60" s="198" t="s">
        <v>2192</v>
      </c>
      <c r="D60" s="187" t="s">
        <v>292</v>
      </c>
      <c r="E60" s="188">
        <v>4</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t="s">
        <v>1446</v>
      </c>
      <c r="S60" s="190" t="s">
        <v>294</v>
      </c>
      <c r="T60" s="191" t="s">
        <v>294</v>
      </c>
      <c r="U60" s="159">
        <v>0.22700000000000001</v>
      </c>
      <c r="V60" s="159">
        <f t="shared" si="13"/>
        <v>0.91</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2.5" outlineLevel="1" x14ac:dyDescent="0.2">
      <c r="A61" s="185">
        <v>39</v>
      </c>
      <c r="B61" s="186" t="s">
        <v>2579</v>
      </c>
      <c r="C61" s="198" t="s">
        <v>3754</v>
      </c>
      <c r="D61" s="187" t="s">
        <v>2073</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40</v>
      </c>
      <c r="B62" s="186" t="s">
        <v>2208</v>
      </c>
      <c r="C62" s="198" t="s">
        <v>2209</v>
      </c>
      <c r="D62" s="187" t="s">
        <v>292</v>
      </c>
      <c r="E62" s="188">
        <v>1</v>
      </c>
      <c r="F62" s="189"/>
      <c r="G62" s="190">
        <f t="shared" si="7"/>
        <v>0</v>
      </c>
      <c r="H62" s="189"/>
      <c r="I62" s="190">
        <f t="shared" si="8"/>
        <v>0</v>
      </c>
      <c r="J62" s="189"/>
      <c r="K62" s="190">
        <f t="shared" si="9"/>
        <v>0</v>
      </c>
      <c r="L62" s="190">
        <v>21</v>
      </c>
      <c r="M62" s="190">
        <f t="shared" si="10"/>
        <v>0</v>
      </c>
      <c r="N62" s="188">
        <v>1.64E-3</v>
      </c>
      <c r="O62" s="188">
        <f t="shared" si="11"/>
        <v>0</v>
      </c>
      <c r="P62" s="188">
        <v>0</v>
      </c>
      <c r="Q62" s="188">
        <f t="shared" si="12"/>
        <v>0</v>
      </c>
      <c r="R62" s="190" t="s">
        <v>1446</v>
      </c>
      <c r="S62" s="190" t="s">
        <v>294</v>
      </c>
      <c r="T62" s="191" t="s">
        <v>294</v>
      </c>
      <c r="U62" s="159">
        <v>0.372</v>
      </c>
      <c r="V62" s="159">
        <f t="shared" si="13"/>
        <v>0.37</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2.5" outlineLevel="1" x14ac:dyDescent="0.2">
      <c r="A63" s="185">
        <v>41</v>
      </c>
      <c r="B63" s="186" t="s">
        <v>2722</v>
      </c>
      <c r="C63" s="198" t="s">
        <v>3755</v>
      </c>
      <c r="D63" s="187" t="s">
        <v>2073</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42</v>
      </c>
      <c r="B64" s="186" t="s">
        <v>2723</v>
      </c>
      <c r="C64" s="198" t="s">
        <v>3756</v>
      </c>
      <c r="D64" s="187" t="s">
        <v>2073</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43</v>
      </c>
      <c r="B65" s="186" t="s">
        <v>2108</v>
      </c>
      <c r="C65" s="198" t="s">
        <v>3757</v>
      </c>
      <c r="D65" s="187" t="s">
        <v>2073</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44</v>
      </c>
      <c r="B66" s="186" t="s">
        <v>3758</v>
      </c>
      <c r="C66" s="198" t="s">
        <v>3759</v>
      </c>
      <c r="D66" s="187" t="s">
        <v>331</v>
      </c>
      <c r="E66" s="188">
        <v>1.5</v>
      </c>
      <c r="F66" s="189"/>
      <c r="G66" s="190">
        <f t="shared" si="7"/>
        <v>0</v>
      </c>
      <c r="H66" s="189"/>
      <c r="I66" s="190">
        <f t="shared" si="8"/>
        <v>0</v>
      </c>
      <c r="J66" s="189"/>
      <c r="K66" s="190">
        <f t="shared" si="9"/>
        <v>0</v>
      </c>
      <c r="L66" s="190">
        <v>21</v>
      </c>
      <c r="M66" s="190">
        <f t="shared" si="10"/>
        <v>0</v>
      </c>
      <c r="N66" s="188">
        <v>1.6100000000000001E-3</v>
      </c>
      <c r="O66" s="188">
        <f t="shared" si="11"/>
        <v>0</v>
      </c>
      <c r="P66" s="188">
        <v>1.9630000000000002E-2</v>
      </c>
      <c r="Q66" s="188">
        <f t="shared" si="12"/>
        <v>0.03</v>
      </c>
      <c r="R66" s="190" t="s">
        <v>1040</v>
      </c>
      <c r="S66" s="190" t="s">
        <v>294</v>
      </c>
      <c r="T66" s="191" t="s">
        <v>294</v>
      </c>
      <c r="U66" s="159">
        <v>3.25</v>
      </c>
      <c r="V66" s="159">
        <f t="shared" si="13"/>
        <v>4.88</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45</v>
      </c>
      <c r="B67" s="186" t="s">
        <v>2081</v>
      </c>
      <c r="C67" s="198" t="s">
        <v>2082</v>
      </c>
      <c r="D67" s="187" t="s">
        <v>2083</v>
      </c>
      <c r="E67" s="188">
        <v>3</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46</v>
      </c>
      <c r="B68" s="178" t="s">
        <v>3638</v>
      </c>
      <c r="C68" s="194" t="s">
        <v>3639</v>
      </c>
      <c r="D68" s="179" t="s">
        <v>0</v>
      </c>
      <c r="E68" s="180">
        <v>1.5</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1446</v>
      </c>
      <c r="S68" s="182" t="s">
        <v>294</v>
      </c>
      <c r="T68" s="183" t="s">
        <v>879</v>
      </c>
      <c r="U68" s="159">
        <v>0</v>
      </c>
      <c r="V68" s="159">
        <f t="shared" si="13"/>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1458</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70" t="s">
        <v>288</v>
      </c>
      <c r="B70" s="171" t="s">
        <v>259</v>
      </c>
      <c r="C70" s="193" t="s">
        <v>27</v>
      </c>
      <c r="D70" s="172"/>
      <c r="E70" s="173"/>
      <c r="F70" s="174"/>
      <c r="G70" s="174">
        <f>SUMIF(AG71:AG71,"&lt;&gt;NOR",G71:G71)</f>
        <v>0</v>
      </c>
      <c r="H70" s="174"/>
      <c r="I70" s="174">
        <f>SUM(I71:I71)</f>
        <v>0</v>
      </c>
      <c r="J70" s="174"/>
      <c r="K70" s="174">
        <f>SUM(K71:K71)</f>
        <v>0</v>
      </c>
      <c r="L70" s="174"/>
      <c r="M70" s="174">
        <f>SUM(M71:M71)</f>
        <v>0</v>
      </c>
      <c r="N70" s="173"/>
      <c r="O70" s="173">
        <f>SUM(O71:O71)</f>
        <v>0</v>
      </c>
      <c r="P70" s="173"/>
      <c r="Q70" s="173">
        <f>SUM(Q71:Q71)</f>
        <v>0</v>
      </c>
      <c r="R70" s="174"/>
      <c r="S70" s="174"/>
      <c r="T70" s="175"/>
      <c r="U70" s="169"/>
      <c r="V70" s="169">
        <f>SUM(V71:V71)</f>
        <v>0</v>
      </c>
      <c r="W70" s="169"/>
      <c r="X70" s="169"/>
      <c r="Y70" s="169"/>
      <c r="AG70" t="s">
        <v>289</v>
      </c>
    </row>
    <row r="71" spans="1:60" outlineLevel="1" x14ac:dyDescent="0.2">
      <c r="A71" s="185">
        <v>47</v>
      </c>
      <c r="B71" s="186" t="s">
        <v>1918</v>
      </c>
      <c r="C71" s="198" t="s">
        <v>1919</v>
      </c>
      <c r="D71" s="187" t="s">
        <v>1908</v>
      </c>
      <c r="E71" s="188">
        <v>2</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294</v>
      </c>
      <c r="T71" s="191" t="s">
        <v>879</v>
      </c>
      <c r="U71" s="159">
        <v>0</v>
      </c>
      <c r="V71" s="159">
        <f>ROUND(E71*U71,2)</f>
        <v>0</v>
      </c>
      <c r="W71" s="159"/>
      <c r="X71" s="159" t="s">
        <v>1909</v>
      </c>
      <c r="Y71" s="159" t="s">
        <v>296</v>
      </c>
      <c r="Z71" s="148"/>
      <c r="AA71" s="148"/>
      <c r="AB71" s="148"/>
      <c r="AC71" s="148"/>
      <c r="AD71" s="148"/>
      <c r="AE71" s="148"/>
      <c r="AF71" s="148"/>
      <c r="AG71" s="148" t="s">
        <v>2472</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x14ac:dyDescent="0.2">
      <c r="A72" s="170" t="s">
        <v>288</v>
      </c>
      <c r="B72" s="171" t="s">
        <v>260</v>
      </c>
      <c r="C72" s="193" t="s">
        <v>28</v>
      </c>
      <c r="D72" s="172"/>
      <c r="E72" s="173"/>
      <c r="F72" s="174"/>
      <c r="G72" s="174">
        <f>SUMIF(AG73:AG74,"&lt;&gt;NOR",G73:G74)</f>
        <v>0</v>
      </c>
      <c r="H72" s="174"/>
      <c r="I72" s="174">
        <f>SUM(I73:I74)</f>
        <v>0</v>
      </c>
      <c r="J72" s="174"/>
      <c r="K72" s="174">
        <f>SUM(K73:K74)</f>
        <v>0</v>
      </c>
      <c r="L72" s="174"/>
      <c r="M72" s="174">
        <f>SUM(M73:M74)</f>
        <v>0</v>
      </c>
      <c r="N72" s="173"/>
      <c r="O72" s="173">
        <f>SUM(O73:O74)</f>
        <v>0</v>
      </c>
      <c r="P72" s="173"/>
      <c r="Q72" s="173">
        <f>SUM(Q73:Q74)</f>
        <v>0</v>
      </c>
      <c r="R72" s="174"/>
      <c r="S72" s="174"/>
      <c r="T72" s="175"/>
      <c r="U72" s="169"/>
      <c r="V72" s="169">
        <f>SUM(V73:V74)</f>
        <v>0</v>
      </c>
      <c r="W72" s="169"/>
      <c r="X72" s="169"/>
      <c r="Y72" s="169"/>
      <c r="AG72" t="s">
        <v>289</v>
      </c>
    </row>
    <row r="73" spans="1:60" outlineLevel="1" x14ac:dyDescent="0.2">
      <c r="A73" s="185">
        <v>48</v>
      </c>
      <c r="B73" s="186" t="s">
        <v>2473</v>
      </c>
      <c r="C73" s="198" t="s">
        <v>2474</v>
      </c>
      <c r="D73" s="187" t="s">
        <v>1908</v>
      </c>
      <c r="E73" s="188">
        <v>1</v>
      </c>
      <c r="F73" s="189"/>
      <c r="G73" s="190">
        <f>ROUND(E73*F73,2)</f>
        <v>0</v>
      </c>
      <c r="H73" s="189"/>
      <c r="I73" s="190">
        <f>ROUND(E73*H73,2)</f>
        <v>0</v>
      </c>
      <c r="J73" s="189"/>
      <c r="K73" s="190">
        <f>ROUND(E73*J73,2)</f>
        <v>0</v>
      </c>
      <c r="L73" s="190">
        <v>21</v>
      </c>
      <c r="M73" s="190">
        <f>G73*(1+L73/100)</f>
        <v>0</v>
      </c>
      <c r="N73" s="188">
        <v>0</v>
      </c>
      <c r="O73" s="188">
        <f>ROUND(E73*N73,2)</f>
        <v>0</v>
      </c>
      <c r="P73" s="188">
        <v>0</v>
      </c>
      <c r="Q73" s="188">
        <f>ROUND(E73*P73,2)</f>
        <v>0</v>
      </c>
      <c r="R73" s="190"/>
      <c r="S73" s="190" t="s">
        <v>294</v>
      </c>
      <c r="T73" s="191" t="s">
        <v>879</v>
      </c>
      <c r="U73" s="159">
        <v>0</v>
      </c>
      <c r="V73" s="159">
        <f>ROUND(E73*U73,2)</f>
        <v>0</v>
      </c>
      <c r="W73" s="159"/>
      <c r="X73" s="159" t="s">
        <v>1909</v>
      </c>
      <c r="Y73" s="159" t="s">
        <v>296</v>
      </c>
      <c r="Z73" s="148"/>
      <c r="AA73" s="148"/>
      <c r="AB73" s="148"/>
      <c r="AC73" s="148"/>
      <c r="AD73" s="148"/>
      <c r="AE73" s="148"/>
      <c r="AF73" s="148"/>
      <c r="AG73" s="148" t="s">
        <v>2472</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77">
        <v>49</v>
      </c>
      <c r="B74" s="178" t="s">
        <v>2475</v>
      </c>
      <c r="C74" s="194" t="s">
        <v>2476</v>
      </c>
      <c r="D74" s="179" t="s">
        <v>1908</v>
      </c>
      <c r="E74" s="180">
        <v>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c r="S74" s="182" t="s">
        <v>294</v>
      </c>
      <c r="T74" s="183" t="s">
        <v>879</v>
      </c>
      <c r="U74" s="159">
        <v>0</v>
      </c>
      <c r="V74" s="159">
        <f>ROUND(E74*U74,2)</f>
        <v>0</v>
      </c>
      <c r="W74" s="159"/>
      <c r="X74" s="159" t="s">
        <v>1909</v>
      </c>
      <c r="Y74" s="159" t="s">
        <v>296</v>
      </c>
      <c r="Z74" s="148"/>
      <c r="AA74" s="148"/>
      <c r="AB74" s="148"/>
      <c r="AC74" s="148"/>
      <c r="AD74" s="148"/>
      <c r="AE74" s="148"/>
      <c r="AF74" s="148"/>
      <c r="AG74" s="148" t="s">
        <v>2472</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x14ac:dyDescent="0.2">
      <c r="A75" s="3"/>
      <c r="B75" s="4"/>
      <c r="C75" s="202"/>
      <c r="D75" s="6"/>
      <c r="E75" s="3"/>
      <c r="F75" s="3"/>
      <c r="G75" s="3"/>
      <c r="H75" s="3"/>
      <c r="I75" s="3"/>
      <c r="J75" s="3"/>
      <c r="K75" s="3"/>
      <c r="L75" s="3"/>
      <c r="M75" s="3"/>
      <c r="N75" s="3"/>
      <c r="O75" s="3"/>
      <c r="P75" s="3"/>
      <c r="Q75" s="3"/>
      <c r="R75" s="3"/>
      <c r="S75" s="3"/>
      <c r="T75" s="3"/>
      <c r="U75" s="3"/>
      <c r="V75" s="3"/>
      <c r="W75" s="3"/>
      <c r="X75" s="3"/>
      <c r="Y75" s="3"/>
      <c r="AE75">
        <v>12</v>
      </c>
      <c r="AF75">
        <v>21</v>
      </c>
      <c r="AG75" t="s">
        <v>274</v>
      </c>
    </row>
    <row r="76" spans="1:60" x14ac:dyDescent="0.2">
      <c r="A76" s="151"/>
      <c r="B76" s="152" t="s">
        <v>29</v>
      </c>
      <c r="C76" s="203"/>
      <c r="D76" s="153"/>
      <c r="E76" s="154"/>
      <c r="F76" s="154"/>
      <c r="G76" s="176">
        <f>G8+G23+G32+G70+G72</f>
        <v>0</v>
      </c>
      <c r="H76" s="3"/>
      <c r="I76" s="3"/>
      <c r="J76" s="3"/>
      <c r="K76" s="3"/>
      <c r="L76" s="3"/>
      <c r="M76" s="3"/>
      <c r="N76" s="3"/>
      <c r="O76" s="3"/>
      <c r="P76" s="3"/>
      <c r="Q76" s="3"/>
      <c r="R76" s="3"/>
      <c r="S76" s="3"/>
      <c r="T76" s="3"/>
      <c r="U76" s="3"/>
      <c r="V76" s="3"/>
      <c r="W76" s="3"/>
      <c r="X76" s="3"/>
      <c r="Y76" s="3"/>
      <c r="AE76">
        <f>SUMIF(L7:L74,AE75,G7:G74)</f>
        <v>0</v>
      </c>
      <c r="AF76">
        <f>SUMIF(L7:L74,AF75,G7:G74)</f>
        <v>0</v>
      </c>
      <c r="AG76" t="s">
        <v>1924</v>
      </c>
    </row>
    <row r="77" spans="1:60" x14ac:dyDescent="0.2">
      <c r="C77" s="204"/>
      <c r="D77" s="10"/>
      <c r="AG77" t="s">
        <v>1925</v>
      </c>
    </row>
    <row r="78" spans="1:60" x14ac:dyDescent="0.2">
      <c r="D78" s="10"/>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m/+51iRjJ+vxdG4uC+cIcSgg+SuxwO+6Vvzoyx1vfdh6zAAoAwUyaM4q93IVb3d0K21rx1Pggr43vw/crt1w==" saltValue="KH5r4XdycGhsJY8VkIFZIQ==" spinCount="100000" sheet="1" formatRows="0"/>
  <mergeCells count="17">
    <mergeCell ref="C29:G29"/>
    <mergeCell ref="C31:G31"/>
    <mergeCell ref="C44:G44"/>
    <mergeCell ref="C46:G46"/>
    <mergeCell ref="C69:G69"/>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95"/>
  <sheetViews>
    <sheetView showGridLines="0" topLeftCell="B1" zoomScaleNormal="100" zoomScaleSheetLayoutView="75" workbookViewId="0">
      <selection activeCell="P22" sqref="P22"/>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 min="52" max="52" width="95.28515625" customWidth="1"/>
  </cols>
  <sheetData>
    <row r="1" spans="1:15" ht="33.75" customHeight="1" x14ac:dyDescent="0.2">
      <c r="A1" s="47" t="s">
        <v>36</v>
      </c>
      <c r="B1" s="206" t="s">
        <v>41</v>
      </c>
      <c r="C1" s="207"/>
      <c r="D1" s="207"/>
      <c r="E1" s="207"/>
      <c r="F1" s="207"/>
      <c r="G1" s="207"/>
      <c r="H1" s="207"/>
      <c r="I1" s="207"/>
      <c r="J1" s="208"/>
    </row>
    <row r="2" spans="1:15" ht="36" customHeight="1" x14ac:dyDescent="0.2">
      <c r="A2" s="2"/>
      <c r="B2" s="76" t="s">
        <v>22</v>
      </c>
      <c r="C2" s="77"/>
      <c r="D2" s="78" t="s">
        <v>43</v>
      </c>
      <c r="E2" s="215" t="s">
        <v>44</v>
      </c>
      <c r="F2" s="216"/>
      <c r="G2" s="216"/>
      <c r="H2" s="216"/>
      <c r="I2" s="216"/>
      <c r="J2" s="217"/>
      <c r="O2" s="1"/>
    </row>
    <row r="3" spans="1:15" ht="27" hidden="1" customHeight="1" x14ac:dyDescent="0.2">
      <c r="A3" s="2"/>
      <c r="B3" s="79"/>
      <c r="C3" s="77"/>
      <c r="D3" s="80"/>
      <c r="E3" s="218"/>
      <c r="F3" s="219"/>
      <c r="G3" s="219"/>
      <c r="H3" s="219"/>
      <c r="I3" s="219"/>
      <c r="J3" s="220"/>
    </row>
    <row r="4" spans="1:15" ht="23.25" customHeight="1" x14ac:dyDescent="0.2">
      <c r="A4" s="2"/>
      <c r="B4" s="81"/>
      <c r="C4" s="82"/>
      <c r="D4" s="83"/>
      <c r="E4" s="228"/>
      <c r="F4" s="228"/>
      <c r="G4" s="228"/>
      <c r="H4" s="228"/>
      <c r="I4" s="228"/>
      <c r="J4" s="229"/>
    </row>
    <row r="5" spans="1:15" ht="24" customHeight="1" x14ac:dyDescent="0.2">
      <c r="A5" s="2"/>
      <c r="B5" s="31" t="s">
        <v>42</v>
      </c>
      <c r="D5" s="232"/>
      <c r="E5" s="233"/>
      <c r="F5" s="233"/>
      <c r="G5" s="233"/>
      <c r="H5" s="18" t="s">
        <v>40</v>
      </c>
      <c r="I5" s="22"/>
      <c r="J5" s="8"/>
    </row>
    <row r="6" spans="1:15" ht="15.75" customHeight="1" x14ac:dyDescent="0.2">
      <c r="A6" s="2"/>
      <c r="B6" s="28"/>
      <c r="C6" s="55"/>
      <c r="D6" s="234"/>
      <c r="E6" s="235"/>
      <c r="F6" s="235"/>
      <c r="G6" s="235"/>
      <c r="H6" s="18" t="s">
        <v>34</v>
      </c>
      <c r="I6" s="22"/>
      <c r="J6" s="8"/>
    </row>
    <row r="7" spans="1:15" ht="15.75" customHeight="1" x14ac:dyDescent="0.2">
      <c r="A7" s="2"/>
      <c r="B7" s="29"/>
      <c r="C7" s="56"/>
      <c r="D7" s="53"/>
      <c r="E7" s="236"/>
      <c r="F7" s="237"/>
      <c r="G7" s="237"/>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22"/>
      <c r="E11" s="222"/>
      <c r="F11" s="222"/>
      <c r="G11" s="222"/>
      <c r="H11" s="18" t="s">
        <v>40</v>
      </c>
      <c r="I11" s="84"/>
      <c r="J11" s="8"/>
    </row>
    <row r="12" spans="1:15" ht="15.75" customHeight="1" x14ac:dyDescent="0.2">
      <c r="A12" s="2"/>
      <c r="B12" s="28"/>
      <c r="C12" s="55"/>
      <c r="D12" s="227"/>
      <c r="E12" s="227"/>
      <c r="F12" s="227"/>
      <c r="G12" s="227"/>
      <c r="H12" s="18" t="s">
        <v>34</v>
      </c>
      <c r="I12" s="84"/>
      <c r="J12" s="8"/>
    </row>
    <row r="13" spans="1:15" ht="15.75" customHeight="1" x14ac:dyDescent="0.2">
      <c r="A13" s="2"/>
      <c r="B13" s="29"/>
      <c r="C13" s="56"/>
      <c r="D13" s="85"/>
      <c r="E13" s="230"/>
      <c r="F13" s="231"/>
      <c r="G13" s="231"/>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221"/>
      <c r="F15" s="221"/>
      <c r="G15" s="223"/>
      <c r="H15" s="223"/>
      <c r="I15" s="223" t="s">
        <v>29</v>
      </c>
      <c r="J15" s="224"/>
    </row>
    <row r="16" spans="1:15" ht="23.25" customHeight="1" x14ac:dyDescent="0.2">
      <c r="A16" s="139" t="s">
        <v>24</v>
      </c>
      <c r="B16" s="38" t="s">
        <v>24</v>
      </c>
      <c r="C16" s="62"/>
      <c r="D16" s="63"/>
      <c r="E16" s="212"/>
      <c r="F16" s="213"/>
      <c r="G16" s="212"/>
      <c r="H16" s="213"/>
      <c r="I16" s="212">
        <f>SUMIF(F103:F191,A16,I103:I191)+SUMIF(F103:F191,"PSU",I103:I191)</f>
        <v>0</v>
      </c>
      <c r="J16" s="214"/>
    </row>
    <row r="17" spans="1:10" ht="23.25" customHeight="1" x14ac:dyDescent="0.2">
      <c r="A17" s="139" t="s">
        <v>25</v>
      </c>
      <c r="B17" s="38" t="s">
        <v>25</v>
      </c>
      <c r="C17" s="62"/>
      <c r="D17" s="63"/>
      <c r="E17" s="212"/>
      <c r="F17" s="213"/>
      <c r="G17" s="212"/>
      <c r="H17" s="213"/>
      <c r="I17" s="212">
        <f>SUMIF(F103:F191,A17,I103:I191)</f>
        <v>0</v>
      </c>
      <c r="J17" s="214"/>
    </row>
    <row r="18" spans="1:10" ht="23.25" customHeight="1" x14ac:dyDescent="0.2">
      <c r="A18" s="139" t="s">
        <v>26</v>
      </c>
      <c r="B18" s="38" t="s">
        <v>26</v>
      </c>
      <c r="C18" s="62"/>
      <c r="D18" s="63"/>
      <c r="E18" s="212"/>
      <c r="F18" s="213"/>
      <c r="G18" s="212"/>
      <c r="H18" s="213"/>
      <c r="I18" s="212">
        <f>SUMIF(F103:F191,A18,I103:I191)</f>
        <v>0</v>
      </c>
      <c r="J18" s="214"/>
    </row>
    <row r="19" spans="1:10" ht="23.25" customHeight="1" x14ac:dyDescent="0.2">
      <c r="A19" s="139" t="s">
        <v>259</v>
      </c>
      <c r="B19" s="38" t="s">
        <v>27</v>
      </c>
      <c r="C19" s="62"/>
      <c r="D19" s="63"/>
      <c r="E19" s="212"/>
      <c r="F19" s="213"/>
      <c r="G19" s="212"/>
      <c r="H19" s="213"/>
      <c r="I19" s="212">
        <f>SUMIF(F103:F191,A19,I103:I191)</f>
        <v>0</v>
      </c>
      <c r="J19" s="214"/>
    </row>
    <row r="20" spans="1:10" ht="23.25" customHeight="1" x14ac:dyDescent="0.2">
      <c r="A20" s="139" t="s">
        <v>260</v>
      </c>
      <c r="B20" s="38" t="s">
        <v>28</v>
      </c>
      <c r="C20" s="62"/>
      <c r="D20" s="63"/>
      <c r="E20" s="212"/>
      <c r="F20" s="213"/>
      <c r="G20" s="212"/>
      <c r="H20" s="213"/>
      <c r="I20" s="212">
        <f>SUMIF(F103:F191,A20,I103:I191)</f>
        <v>0</v>
      </c>
      <c r="J20" s="214"/>
    </row>
    <row r="21" spans="1:10" ht="23.25" customHeight="1" x14ac:dyDescent="0.2">
      <c r="A21" s="2"/>
      <c r="B21" s="48" t="s">
        <v>29</v>
      </c>
      <c r="C21" s="64"/>
      <c r="D21" s="65"/>
      <c r="E21" s="225"/>
      <c r="F21" s="226"/>
      <c r="G21" s="225"/>
      <c r="H21" s="226"/>
      <c r="I21" s="225">
        <f>SUM(I16:J20)</f>
        <v>0</v>
      </c>
      <c r="J21" s="245"/>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243">
        <f>ZakladDPHSniVypocet</f>
        <v>0</v>
      </c>
      <c r="H23" s="244"/>
      <c r="I23" s="244"/>
      <c r="J23" s="40" t="str">
        <f t="shared" ref="J23:J28" si="0">Mena</f>
        <v>CZK</v>
      </c>
    </row>
    <row r="24" spans="1:10" ht="23.25" customHeight="1" x14ac:dyDescent="0.2">
      <c r="A24" s="2">
        <f>(A23-INT(A23))*100</f>
        <v>0</v>
      </c>
      <c r="B24" s="38" t="s">
        <v>13</v>
      </c>
      <c r="C24" s="62"/>
      <c r="D24" s="63"/>
      <c r="E24" s="67">
        <f>SazbaDPH1</f>
        <v>12</v>
      </c>
      <c r="F24" s="39" t="s">
        <v>0</v>
      </c>
      <c r="G24" s="241">
        <f>A23</f>
        <v>0</v>
      </c>
      <c r="H24" s="242"/>
      <c r="I24" s="242"/>
      <c r="J24" s="40" t="str">
        <f t="shared" si="0"/>
        <v>CZK</v>
      </c>
    </row>
    <row r="25" spans="1:10" ht="23.25" customHeight="1" x14ac:dyDescent="0.2">
      <c r="A25" s="2">
        <f>ZakladDPHZakl*SazbaDPH2/100</f>
        <v>0</v>
      </c>
      <c r="B25" s="38" t="s">
        <v>14</v>
      </c>
      <c r="C25" s="62"/>
      <c r="D25" s="63"/>
      <c r="E25" s="67">
        <v>21</v>
      </c>
      <c r="F25" s="39" t="s">
        <v>0</v>
      </c>
      <c r="G25" s="243">
        <f>ZakladDPHZaklVypocet</f>
        <v>0</v>
      </c>
      <c r="H25" s="244"/>
      <c r="I25" s="244"/>
      <c r="J25" s="40" t="str">
        <f t="shared" si="0"/>
        <v>CZK</v>
      </c>
    </row>
    <row r="26" spans="1:10" ht="23.25" customHeight="1" x14ac:dyDescent="0.2">
      <c r="A26" s="2">
        <f>(A25-INT(A25))*100</f>
        <v>0</v>
      </c>
      <c r="B26" s="32" t="s">
        <v>15</v>
      </c>
      <c r="C26" s="68"/>
      <c r="D26" s="54"/>
      <c r="E26" s="69">
        <f>SazbaDPH2</f>
        <v>21</v>
      </c>
      <c r="F26" s="30" t="s">
        <v>0</v>
      </c>
      <c r="G26" s="209">
        <f>A25</f>
        <v>0</v>
      </c>
      <c r="H26" s="210"/>
      <c r="I26" s="210"/>
      <c r="J26" s="37" t="str">
        <f t="shared" si="0"/>
        <v>CZK</v>
      </c>
    </row>
    <row r="27" spans="1:10" ht="23.25" customHeight="1" thickBot="1" x14ac:dyDescent="0.25">
      <c r="A27" s="2">
        <f>ZakladDPHSni+DPHSni+ZakladDPHZakl+DPHZakl</f>
        <v>0</v>
      </c>
      <c r="B27" s="31" t="s">
        <v>4</v>
      </c>
      <c r="C27" s="70"/>
      <c r="D27" s="71"/>
      <c r="E27" s="70"/>
      <c r="F27" s="16"/>
      <c r="G27" s="211">
        <f>CenaCelkem-(ZakladDPHSni+DPHSni+ZakladDPHZakl+DPHZakl)</f>
        <v>0</v>
      </c>
      <c r="H27" s="211"/>
      <c r="I27" s="211"/>
      <c r="J27" s="41" t="str">
        <f t="shared" si="0"/>
        <v>CZK</v>
      </c>
    </row>
    <row r="28" spans="1:10" ht="27.75" hidden="1" customHeight="1" thickBot="1" x14ac:dyDescent="0.25">
      <c r="A28" s="2"/>
      <c r="B28" s="111" t="s">
        <v>23</v>
      </c>
      <c r="C28" s="112"/>
      <c r="D28" s="112"/>
      <c r="E28" s="113"/>
      <c r="F28" s="114"/>
      <c r="G28" s="247">
        <f>ZakladDPHSniVypocet+ZakladDPHZaklVypocet</f>
        <v>0</v>
      </c>
      <c r="H28" s="247"/>
      <c r="I28" s="247"/>
      <c r="J28" s="115" t="str">
        <f t="shared" si="0"/>
        <v>CZK</v>
      </c>
    </row>
    <row r="29" spans="1:10" ht="27.75" customHeight="1" thickBot="1" x14ac:dyDescent="0.25">
      <c r="A29" s="2">
        <f>(A27-INT(A27))*100</f>
        <v>0</v>
      </c>
      <c r="B29" s="111" t="s">
        <v>35</v>
      </c>
      <c r="C29" s="116"/>
      <c r="D29" s="116"/>
      <c r="E29" s="116"/>
      <c r="F29" s="117"/>
      <c r="G29" s="246">
        <f>A27</f>
        <v>0</v>
      </c>
      <c r="H29" s="246"/>
      <c r="I29" s="246"/>
      <c r="J29" s="118" t="s">
        <v>82</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48"/>
      <c r="E34" s="249"/>
      <c r="G34" s="250"/>
      <c r="H34" s="251"/>
      <c r="I34" s="251"/>
      <c r="J34" s="25"/>
    </row>
    <row r="35" spans="1:10" ht="12.75" customHeight="1" x14ac:dyDescent="0.2">
      <c r="A35" s="2"/>
      <c r="B35" s="2"/>
      <c r="D35" s="240" t="s">
        <v>2</v>
      </c>
      <c r="E35" s="240"/>
      <c r="H35" s="10" t="s">
        <v>3</v>
      </c>
      <c r="J35" s="9"/>
    </row>
    <row r="36" spans="1:10" ht="13.5" customHeight="1" thickBot="1" x14ac:dyDescent="0.25">
      <c r="A36" s="11"/>
      <c r="B36" s="11"/>
      <c r="C36" s="75"/>
      <c r="D36" s="75"/>
      <c r="E36" s="75"/>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45</v>
      </c>
      <c r="C39" s="238"/>
      <c r="D39" s="238"/>
      <c r="E39" s="238"/>
      <c r="F39" s="98">
        <f>'01 2023006-001 Pol'!AE1533+'01 2023006-002 Pol'!AE149+'01 2023006-003 Pol'!AE335+'01 2023006-004 Pol'!AE40+'01 2023006-005 Pol'!AE135+'01 2023006-006 Pol'!AE191+'01 2023006-007 Pol'!AE224+'01 2023006-008 Pol'!AE45+'01 2023006-009 Pol'!AE77+'02 2023006-021 Pol'!AE839+'02 2023006-022 Pol'!AE82+'02 2023006-023 Pol'!AE169+'02 2023006-024 Pol'!AE99+'02 2023006-026 P1'!AE125+'02 2023006-026 Pol'!AE58+'02 2023006-027 Pol'!AE76+'02 2023006-028 Pol'!AE87</f>
        <v>0</v>
      </c>
      <c r="G39" s="99">
        <f>'01 2023006-001 Pol'!AF1533+'01 2023006-002 Pol'!AF149+'01 2023006-003 Pol'!AF335+'01 2023006-004 Pol'!AF40+'01 2023006-005 Pol'!AF135+'01 2023006-006 Pol'!AF191+'01 2023006-007 Pol'!AF224+'01 2023006-008 Pol'!AF45+'01 2023006-009 Pol'!AF77+'02 2023006-021 Pol'!AF839+'02 2023006-022 Pol'!AF82+'02 2023006-023 Pol'!AF169+'02 2023006-024 Pol'!AF99+'02 2023006-026 P1'!AF125+'02 2023006-026 Pol'!AF58+'02 2023006-027 Pol'!AF76+'02 2023006-028 Pol'!AF87</f>
        <v>0</v>
      </c>
      <c r="H39" s="100">
        <f t="shared" ref="H39:H59" si="1">(F39*SazbaDPH1/100)+(G39*SazbaDPH2/100)</f>
        <v>0</v>
      </c>
      <c r="I39" s="100">
        <f>F39+G39+H39</f>
        <v>0</v>
      </c>
      <c r="J39" s="101" t="str">
        <f>IF(CenaCelkemVypocet=0,"",I39/CenaCelkemVypocet*100)</f>
        <v/>
      </c>
    </row>
    <row r="40" spans="1:10" ht="25.5" customHeight="1" x14ac:dyDescent="0.2">
      <c r="A40" s="87">
        <v>2</v>
      </c>
      <c r="B40" s="102"/>
      <c r="C40" s="239" t="s">
        <v>46</v>
      </c>
      <c r="D40" s="239"/>
      <c r="E40" s="239"/>
      <c r="F40" s="103"/>
      <c r="G40" s="104"/>
      <c r="H40" s="104">
        <f t="shared" si="1"/>
        <v>0</v>
      </c>
      <c r="I40" s="104"/>
      <c r="J40" s="105"/>
    </row>
    <row r="41" spans="1:10" ht="25.5" customHeight="1" x14ac:dyDescent="0.2">
      <c r="A41" s="87">
        <v>2</v>
      </c>
      <c r="B41" s="102" t="s">
        <v>47</v>
      </c>
      <c r="C41" s="239" t="s">
        <v>48</v>
      </c>
      <c r="D41" s="239"/>
      <c r="E41" s="239"/>
      <c r="F41" s="103">
        <f>'01 2023006-001 Pol'!AE1533+'01 2023006-002 Pol'!AE149+'01 2023006-003 Pol'!AE335+'01 2023006-004 Pol'!AE40+'01 2023006-005 Pol'!AE135+'01 2023006-006 Pol'!AE191+'01 2023006-007 Pol'!AE224+'01 2023006-008 Pol'!AE45+'01 2023006-009 Pol'!AE77</f>
        <v>0</v>
      </c>
      <c r="G41" s="104">
        <f>'01 2023006-001 Pol'!AF1533+'01 2023006-002 Pol'!AF149+'01 2023006-003 Pol'!AF335+'01 2023006-004 Pol'!AF40+'01 2023006-005 Pol'!AF135+'01 2023006-006 Pol'!AF191+'01 2023006-007 Pol'!AF224+'01 2023006-008 Pol'!AF45+'01 2023006-009 Pol'!AF77</f>
        <v>0</v>
      </c>
      <c r="H41" s="104">
        <f t="shared" si="1"/>
        <v>0</v>
      </c>
      <c r="I41" s="104">
        <f t="shared" ref="I41:I59" si="2">F41+G41+H41</f>
        <v>0</v>
      </c>
      <c r="J41" s="105" t="str">
        <f t="shared" ref="J41:J59" si="3">IF(CenaCelkemVypocet=0,"",I41/CenaCelkemVypocet*100)</f>
        <v/>
      </c>
    </row>
    <row r="42" spans="1:10" ht="25.5" customHeight="1" x14ac:dyDescent="0.2">
      <c r="A42" s="87">
        <v>3</v>
      </c>
      <c r="B42" s="106" t="s">
        <v>49</v>
      </c>
      <c r="C42" s="238" t="s">
        <v>50</v>
      </c>
      <c r="D42" s="238"/>
      <c r="E42" s="238"/>
      <c r="F42" s="107">
        <f>'01 2023006-001 Pol'!AE1533</f>
        <v>0</v>
      </c>
      <c r="G42" s="100">
        <f>'01 2023006-001 Pol'!AF1533</f>
        <v>0</v>
      </c>
      <c r="H42" s="100">
        <f t="shared" si="1"/>
        <v>0</v>
      </c>
      <c r="I42" s="100">
        <f t="shared" si="2"/>
        <v>0</v>
      </c>
      <c r="J42" s="101" t="str">
        <f t="shared" si="3"/>
        <v/>
      </c>
    </row>
    <row r="43" spans="1:10" ht="25.5" customHeight="1" x14ac:dyDescent="0.2">
      <c r="A43" s="87">
        <v>3</v>
      </c>
      <c r="B43" s="106" t="s">
        <v>51</v>
      </c>
      <c r="C43" s="238" t="s">
        <v>52</v>
      </c>
      <c r="D43" s="238"/>
      <c r="E43" s="238"/>
      <c r="F43" s="107">
        <f>'01 2023006-002 Pol'!AE149</f>
        <v>0</v>
      </c>
      <c r="G43" s="100">
        <f>'01 2023006-002 Pol'!AF149</f>
        <v>0</v>
      </c>
      <c r="H43" s="100">
        <f t="shared" si="1"/>
        <v>0</v>
      </c>
      <c r="I43" s="100">
        <f t="shared" si="2"/>
        <v>0</v>
      </c>
      <c r="J43" s="101" t="str">
        <f t="shared" si="3"/>
        <v/>
      </c>
    </row>
    <row r="44" spans="1:10" ht="25.5" customHeight="1" x14ac:dyDescent="0.2">
      <c r="A44" s="87">
        <v>3</v>
      </c>
      <c r="B44" s="106" t="s">
        <v>53</v>
      </c>
      <c r="C44" s="238" t="s">
        <v>54</v>
      </c>
      <c r="D44" s="238"/>
      <c r="E44" s="238"/>
      <c r="F44" s="107">
        <f>'01 2023006-003 Pol'!AE335</f>
        <v>0</v>
      </c>
      <c r="G44" s="100">
        <f>'01 2023006-003 Pol'!AF335</f>
        <v>0</v>
      </c>
      <c r="H44" s="100">
        <f t="shared" si="1"/>
        <v>0</v>
      </c>
      <c r="I44" s="100">
        <f t="shared" si="2"/>
        <v>0</v>
      </c>
      <c r="J44" s="101" t="str">
        <f t="shared" si="3"/>
        <v/>
      </c>
    </row>
    <row r="45" spans="1:10" ht="25.5" customHeight="1" x14ac:dyDescent="0.2">
      <c r="A45" s="87">
        <v>3</v>
      </c>
      <c r="B45" s="106" t="s">
        <v>55</v>
      </c>
      <c r="C45" s="238" t="s">
        <v>56</v>
      </c>
      <c r="D45" s="238"/>
      <c r="E45" s="238"/>
      <c r="F45" s="107">
        <f>'01 2023006-004 Pol'!AE40</f>
        <v>0</v>
      </c>
      <c r="G45" s="100">
        <f>'01 2023006-004 Pol'!AF40</f>
        <v>0</v>
      </c>
      <c r="H45" s="100">
        <f t="shared" si="1"/>
        <v>0</v>
      </c>
      <c r="I45" s="100">
        <f t="shared" si="2"/>
        <v>0</v>
      </c>
      <c r="J45" s="101" t="str">
        <f t="shared" si="3"/>
        <v/>
      </c>
    </row>
    <row r="46" spans="1:10" ht="25.5" customHeight="1" x14ac:dyDescent="0.2">
      <c r="A46" s="87">
        <v>3</v>
      </c>
      <c r="B46" s="106" t="s">
        <v>57</v>
      </c>
      <c r="C46" s="238" t="s">
        <v>58</v>
      </c>
      <c r="D46" s="238"/>
      <c r="E46" s="238"/>
      <c r="F46" s="107">
        <f>'01 2023006-005 Pol'!AE135</f>
        <v>0</v>
      </c>
      <c r="G46" s="100">
        <f>'01 2023006-005 Pol'!AF135</f>
        <v>0</v>
      </c>
      <c r="H46" s="100">
        <f t="shared" si="1"/>
        <v>0</v>
      </c>
      <c r="I46" s="100">
        <f t="shared" si="2"/>
        <v>0</v>
      </c>
      <c r="J46" s="101" t="str">
        <f t="shared" si="3"/>
        <v/>
      </c>
    </row>
    <row r="47" spans="1:10" ht="25.5" customHeight="1" x14ac:dyDescent="0.2">
      <c r="A47" s="87">
        <v>3</v>
      </c>
      <c r="B47" s="106" t="s">
        <v>59</v>
      </c>
      <c r="C47" s="238" t="s">
        <v>60</v>
      </c>
      <c r="D47" s="238"/>
      <c r="E47" s="238"/>
      <c r="F47" s="107">
        <f>'01 2023006-006 Pol'!AE191</f>
        <v>0</v>
      </c>
      <c r="G47" s="100">
        <f>'01 2023006-006 Pol'!AF191</f>
        <v>0</v>
      </c>
      <c r="H47" s="100">
        <f t="shared" si="1"/>
        <v>0</v>
      </c>
      <c r="I47" s="100">
        <f t="shared" si="2"/>
        <v>0</v>
      </c>
      <c r="J47" s="101" t="str">
        <f t="shared" si="3"/>
        <v/>
      </c>
    </row>
    <row r="48" spans="1:10" ht="25.5" customHeight="1" x14ac:dyDescent="0.2">
      <c r="A48" s="87">
        <v>3</v>
      </c>
      <c r="B48" s="106" t="s">
        <v>61</v>
      </c>
      <c r="C48" s="238" t="s">
        <v>62</v>
      </c>
      <c r="D48" s="238"/>
      <c r="E48" s="238"/>
      <c r="F48" s="107">
        <f>'01 2023006-007 Pol'!AE224</f>
        <v>0</v>
      </c>
      <c r="G48" s="100">
        <f>'01 2023006-007 Pol'!AF224</f>
        <v>0</v>
      </c>
      <c r="H48" s="100">
        <f t="shared" si="1"/>
        <v>0</v>
      </c>
      <c r="I48" s="100">
        <f t="shared" si="2"/>
        <v>0</v>
      </c>
      <c r="J48" s="101" t="str">
        <f t="shared" si="3"/>
        <v/>
      </c>
    </row>
    <row r="49" spans="1:52" ht="25.5" customHeight="1" x14ac:dyDescent="0.2">
      <c r="A49" s="87">
        <v>3</v>
      </c>
      <c r="B49" s="106" t="s">
        <v>63</v>
      </c>
      <c r="C49" s="238" t="s">
        <v>64</v>
      </c>
      <c r="D49" s="238"/>
      <c r="E49" s="238"/>
      <c r="F49" s="107">
        <f>'01 2023006-008 Pol'!AE45</f>
        <v>0</v>
      </c>
      <c r="G49" s="100">
        <f>'01 2023006-008 Pol'!AF45</f>
        <v>0</v>
      </c>
      <c r="H49" s="100">
        <f t="shared" si="1"/>
        <v>0</v>
      </c>
      <c r="I49" s="100">
        <f t="shared" si="2"/>
        <v>0</v>
      </c>
      <c r="J49" s="101" t="str">
        <f t="shared" si="3"/>
        <v/>
      </c>
    </row>
    <row r="50" spans="1:52" ht="25.5" customHeight="1" x14ac:dyDescent="0.2">
      <c r="A50" s="87">
        <v>3</v>
      </c>
      <c r="B50" s="106" t="s">
        <v>65</v>
      </c>
      <c r="C50" s="238" t="s">
        <v>66</v>
      </c>
      <c r="D50" s="238"/>
      <c r="E50" s="238"/>
      <c r="F50" s="107">
        <f>'01 2023006-009 Pol'!AE77</f>
        <v>0</v>
      </c>
      <c r="G50" s="100">
        <f>'01 2023006-009 Pol'!AF77</f>
        <v>0</v>
      </c>
      <c r="H50" s="100">
        <f t="shared" si="1"/>
        <v>0</v>
      </c>
      <c r="I50" s="100">
        <f t="shared" si="2"/>
        <v>0</v>
      </c>
      <c r="J50" s="101" t="str">
        <f t="shared" si="3"/>
        <v/>
      </c>
    </row>
    <row r="51" spans="1:52" ht="25.5" customHeight="1" x14ac:dyDescent="0.2">
      <c r="A51" s="87">
        <v>2</v>
      </c>
      <c r="B51" s="102" t="s">
        <v>67</v>
      </c>
      <c r="C51" s="239" t="s">
        <v>68</v>
      </c>
      <c r="D51" s="239"/>
      <c r="E51" s="239"/>
      <c r="F51" s="103">
        <f>'02 2023006-021 Pol'!AE839+'02 2023006-022 Pol'!AE82+'02 2023006-023 Pol'!AE169+'02 2023006-024 Pol'!AE99+'02 2023006-026 P1'!AE125+'02 2023006-026 Pol'!AE58+'02 2023006-027 Pol'!AE76+'02 2023006-028 Pol'!AE87</f>
        <v>0</v>
      </c>
      <c r="G51" s="104">
        <f>'02 2023006-021 Pol'!AF839+'02 2023006-022 Pol'!AF82+'02 2023006-023 Pol'!AF169+'02 2023006-024 Pol'!AF99+'02 2023006-026 P1'!AF125+'02 2023006-026 Pol'!AF58+'02 2023006-027 Pol'!AF76+'02 2023006-028 Pol'!AF87</f>
        <v>0</v>
      </c>
      <c r="H51" s="104">
        <f t="shared" si="1"/>
        <v>0</v>
      </c>
      <c r="I51" s="104">
        <f t="shared" si="2"/>
        <v>0</v>
      </c>
      <c r="J51" s="105" t="str">
        <f t="shared" si="3"/>
        <v/>
      </c>
    </row>
    <row r="52" spans="1:52" ht="25.5" customHeight="1" x14ac:dyDescent="0.2">
      <c r="A52" s="87">
        <v>3</v>
      </c>
      <c r="B52" s="106" t="s">
        <v>69</v>
      </c>
      <c r="C52" s="238" t="s">
        <v>70</v>
      </c>
      <c r="D52" s="238"/>
      <c r="E52" s="238"/>
      <c r="F52" s="107">
        <f>'02 2023006-021 Pol'!AE839</f>
        <v>0</v>
      </c>
      <c r="G52" s="100">
        <f>'02 2023006-021 Pol'!AF839</f>
        <v>0</v>
      </c>
      <c r="H52" s="100">
        <f t="shared" si="1"/>
        <v>0</v>
      </c>
      <c r="I52" s="100">
        <f t="shared" si="2"/>
        <v>0</v>
      </c>
      <c r="J52" s="101" t="str">
        <f t="shared" si="3"/>
        <v/>
      </c>
    </row>
    <row r="53" spans="1:52" ht="25.5" customHeight="1" x14ac:dyDescent="0.2">
      <c r="A53" s="87">
        <v>3</v>
      </c>
      <c r="B53" s="106" t="s">
        <v>71</v>
      </c>
      <c r="C53" s="238" t="s">
        <v>72</v>
      </c>
      <c r="D53" s="238"/>
      <c r="E53" s="238"/>
      <c r="F53" s="107">
        <f>'02 2023006-022 Pol'!AE82</f>
        <v>0</v>
      </c>
      <c r="G53" s="100">
        <f>'02 2023006-022 Pol'!AF82</f>
        <v>0</v>
      </c>
      <c r="H53" s="100">
        <f t="shared" si="1"/>
        <v>0</v>
      </c>
      <c r="I53" s="100">
        <f t="shared" si="2"/>
        <v>0</v>
      </c>
      <c r="J53" s="101" t="str">
        <f t="shared" si="3"/>
        <v/>
      </c>
    </row>
    <row r="54" spans="1:52" ht="25.5" customHeight="1" x14ac:dyDescent="0.2">
      <c r="A54" s="87">
        <v>3</v>
      </c>
      <c r="B54" s="106" t="s">
        <v>73</v>
      </c>
      <c r="C54" s="238" t="s">
        <v>54</v>
      </c>
      <c r="D54" s="238"/>
      <c r="E54" s="238"/>
      <c r="F54" s="107">
        <f>'02 2023006-023 Pol'!AE169</f>
        <v>0</v>
      </c>
      <c r="G54" s="100">
        <f>'02 2023006-023 Pol'!AF169</f>
        <v>0</v>
      </c>
      <c r="H54" s="100">
        <f t="shared" si="1"/>
        <v>0</v>
      </c>
      <c r="I54" s="100">
        <f t="shared" si="2"/>
        <v>0</v>
      </c>
      <c r="J54" s="101" t="str">
        <f t="shared" si="3"/>
        <v/>
      </c>
    </row>
    <row r="55" spans="1:52" ht="25.5" customHeight="1" x14ac:dyDescent="0.2">
      <c r="A55" s="87">
        <v>3</v>
      </c>
      <c r="B55" s="106" t="s">
        <v>74</v>
      </c>
      <c r="C55" s="238" t="s">
        <v>58</v>
      </c>
      <c r="D55" s="238"/>
      <c r="E55" s="238"/>
      <c r="F55" s="107">
        <f>'02 2023006-024 Pol'!AE99</f>
        <v>0</v>
      </c>
      <c r="G55" s="100">
        <f>'02 2023006-024 Pol'!AF99</f>
        <v>0</v>
      </c>
      <c r="H55" s="100">
        <f t="shared" si="1"/>
        <v>0</v>
      </c>
      <c r="I55" s="100">
        <f t="shared" si="2"/>
        <v>0</v>
      </c>
      <c r="J55" s="101" t="str">
        <f t="shared" si="3"/>
        <v/>
      </c>
    </row>
    <row r="56" spans="1:52" ht="25.5" customHeight="1" x14ac:dyDescent="0.2">
      <c r="A56" s="87">
        <v>3</v>
      </c>
      <c r="B56" s="106" t="s">
        <v>75</v>
      </c>
      <c r="C56" s="238" t="s">
        <v>60</v>
      </c>
      <c r="D56" s="238"/>
      <c r="E56" s="238"/>
      <c r="F56" s="107">
        <f>'02 2023006-026 P1'!AE125</f>
        <v>0</v>
      </c>
      <c r="G56" s="100">
        <f>'02 2023006-026 P1'!AF125</f>
        <v>0</v>
      </c>
      <c r="H56" s="100">
        <f t="shared" si="1"/>
        <v>0</v>
      </c>
      <c r="I56" s="100">
        <f t="shared" si="2"/>
        <v>0</v>
      </c>
      <c r="J56" s="101" t="str">
        <f t="shared" si="3"/>
        <v/>
      </c>
    </row>
    <row r="57" spans="1:52" ht="25.5" customHeight="1" x14ac:dyDescent="0.2">
      <c r="A57" s="87">
        <v>3</v>
      </c>
      <c r="B57" s="106" t="s">
        <v>75</v>
      </c>
      <c r="C57" s="238" t="s">
        <v>76</v>
      </c>
      <c r="D57" s="238"/>
      <c r="E57" s="238"/>
      <c r="F57" s="107">
        <f>'02 2023006-026 Pol'!AE58</f>
        <v>0</v>
      </c>
      <c r="G57" s="100">
        <f>'02 2023006-026 Pol'!AF58</f>
        <v>0</v>
      </c>
      <c r="H57" s="100">
        <f t="shared" si="1"/>
        <v>0</v>
      </c>
      <c r="I57" s="100">
        <f t="shared" si="2"/>
        <v>0</v>
      </c>
      <c r="J57" s="101" t="str">
        <f t="shared" si="3"/>
        <v/>
      </c>
    </row>
    <row r="58" spans="1:52" ht="25.5" customHeight="1" x14ac:dyDescent="0.2">
      <c r="A58" s="87">
        <v>3</v>
      </c>
      <c r="B58" s="106" t="s">
        <v>77</v>
      </c>
      <c r="C58" s="238" t="s">
        <v>78</v>
      </c>
      <c r="D58" s="238"/>
      <c r="E58" s="238"/>
      <c r="F58" s="107">
        <f>'02 2023006-027 Pol'!AE76</f>
        <v>0</v>
      </c>
      <c r="G58" s="100">
        <f>'02 2023006-027 Pol'!AF76</f>
        <v>0</v>
      </c>
      <c r="H58" s="100">
        <f t="shared" si="1"/>
        <v>0</v>
      </c>
      <c r="I58" s="100">
        <f t="shared" si="2"/>
        <v>0</v>
      </c>
      <c r="J58" s="101" t="str">
        <f t="shared" si="3"/>
        <v/>
      </c>
    </row>
    <row r="59" spans="1:52" ht="25.5" customHeight="1" x14ac:dyDescent="0.2">
      <c r="A59" s="87">
        <v>3</v>
      </c>
      <c r="B59" s="106" t="s">
        <v>79</v>
      </c>
      <c r="C59" s="238" t="s">
        <v>80</v>
      </c>
      <c r="D59" s="238"/>
      <c r="E59" s="238"/>
      <c r="F59" s="107">
        <f>'02 2023006-028 Pol'!AE87</f>
        <v>0</v>
      </c>
      <c r="G59" s="100">
        <f>'02 2023006-028 Pol'!AF87</f>
        <v>0</v>
      </c>
      <c r="H59" s="100">
        <f t="shared" si="1"/>
        <v>0</v>
      </c>
      <c r="I59" s="100">
        <f t="shared" si="2"/>
        <v>0</v>
      </c>
      <c r="J59" s="101" t="str">
        <f t="shared" si="3"/>
        <v/>
      </c>
    </row>
    <row r="60" spans="1:52" ht="25.5" customHeight="1" x14ac:dyDescent="0.2">
      <c r="A60" s="87"/>
      <c r="B60" s="252" t="s">
        <v>81</v>
      </c>
      <c r="C60" s="253"/>
      <c r="D60" s="253"/>
      <c r="E60" s="254"/>
      <c r="F60" s="108">
        <f>SUMIF(A39:A59,"=1",F39:F59)</f>
        <v>0</v>
      </c>
      <c r="G60" s="109">
        <f>SUMIF(A39:A59,"=1",G39:G59)</f>
        <v>0</v>
      </c>
      <c r="H60" s="109">
        <f>SUMIF(A39:A59,"=1",H39:H59)</f>
        <v>0</v>
      </c>
      <c r="I60" s="109">
        <f>SUMIF(A39:A59,"=1",I39:I59)</f>
        <v>0</v>
      </c>
      <c r="J60" s="110">
        <f>SUMIF(A39:A59,"=1",J39:J59)</f>
        <v>0</v>
      </c>
    </row>
    <row r="62" spans="1:52" x14ac:dyDescent="0.2">
      <c r="A62" t="s">
        <v>83</v>
      </c>
      <c r="B62" t="s">
        <v>84</v>
      </c>
    </row>
    <row r="63" spans="1:52" x14ac:dyDescent="0.2">
      <c r="B63" s="255" t="s">
        <v>84</v>
      </c>
      <c r="C63" s="255"/>
      <c r="D63" s="255"/>
      <c r="E63" s="255"/>
      <c r="F63" s="255"/>
      <c r="G63" s="255"/>
      <c r="H63" s="255"/>
      <c r="I63" s="255"/>
      <c r="J63" s="255"/>
      <c r="AZ63" s="119" t="str">
        <f>B63</f>
        <v>Popis stavby: 2023-006 - Obec Grygov</v>
      </c>
    </row>
    <row r="64" spans="1:52" x14ac:dyDescent="0.2">
      <c r="A64" t="s">
        <v>85</v>
      </c>
      <c r="B64" t="s">
        <v>86</v>
      </c>
    </row>
    <row r="65" spans="1:52" x14ac:dyDescent="0.2">
      <c r="B65" s="255" t="s">
        <v>87</v>
      </c>
      <c r="C65" s="255"/>
      <c r="D65" s="255"/>
      <c r="E65" s="255"/>
      <c r="F65" s="255"/>
      <c r="G65" s="255"/>
      <c r="H65" s="255"/>
      <c r="I65" s="255"/>
      <c r="J65" s="255"/>
      <c r="AZ65" s="119" t="str">
        <f>B65</f>
        <v>Popis rozpočtu: 2023006-001 - VV centrum</v>
      </c>
    </row>
    <row r="66" spans="1:52" x14ac:dyDescent="0.2">
      <c r="A66" t="s">
        <v>88</v>
      </c>
      <c r="B66" t="s">
        <v>87</v>
      </c>
    </row>
    <row r="67" spans="1:52" x14ac:dyDescent="0.2">
      <c r="A67" t="s">
        <v>88</v>
      </c>
      <c r="B67" t="s">
        <v>89</v>
      </c>
    </row>
    <row r="68" spans="1:52" x14ac:dyDescent="0.2">
      <c r="B68" s="255" t="s">
        <v>90</v>
      </c>
      <c r="C68" s="255"/>
      <c r="D68" s="255"/>
      <c r="E68" s="255"/>
      <c r="F68" s="255"/>
      <c r="G68" s="255"/>
      <c r="H68" s="255"/>
      <c r="I68" s="255"/>
      <c r="J68" s="255"/>
      <c r="AZ68" s="119" t="str">
        <f>B68</f>
        <v>Popis rozpočtu: 2023006-003 - ZTI</v>
      </c>
    </row>
    <row r="69" spans="1:52" x14ac:dyDescent="0.2">
      <c r="A69" t="s">
        <v>88</v>
      </c>
      <c r="B69" t="s">
        <v>90</v>
      </c>
    </row>
    <row r="70" spans="1:52" x14ac:dyDescent="0.2">
      <c r="B70" s="255" t="s">
        <v>90</v>
      </c>
      <c r="C70" s="255"/>
      <c r="D70" s="255"/>
      <c r="E70" s="255"/>
      <c r="F70" s="255"/>
      <c r="G70" s="255"/>
      <c r="H70" s="255"/>
      <c r="I70" s="255"/>
      <c r="J70" s="255"/>
      <c r="AZ70" s="119" t="str">
        <f>B70</f>
        <v>Popis rozpočtu: 2023006-003 - ZTI</v>
      </c>
    </row>
    <row r="71" spans="1:52" x14ac:dyDescent="0.2">
      <c r="A71" t="s">
        <v>88</v>
      </c>
      <c r="B71" t="s">
        <v>91</v>
      </c>
    </row>
    <row r="72" spans="1:52" x14ac:dyDescent="0.2">
      <c r="B72" s="255" t="s">
        <v>90</v>
      </c>
      <c r="C72" s="255"/>
      <c r="D72" s="255"/>
      <c r="E72" s="255"/>
      <c r="F72" s="255"/>
      <c r="G72" s="255"/>
      <c r="H72" s="255"/>
      <c r="I72" s="255"/>
      <c r="J72" s="255"/>
      <c r="AZ72" s="119" t="str">
        <f>B72</f>
        <v>Popis rozpočtu: 2023006-003 - ZTI</v>
      </c>
    </row>
    <row r="73" spans="1:52" x14ac:dyDescent="0.2">
      <c r="A73" t="s">
        <v>88</v>
      </c>
      <c r="B73" t="s">
        <v>92</v>
      </c>
    </row>
    <row r="74" spans="1:52" x14ac:dyDescent="0.2">
      <c r="B74" s="255" t="s">
        <v>90</v>
      </c>
      <c r="C74" s="255"/>
      <c r="D74" s="255"/>
      <c r="E74" s="255"/>
      <c r="F74" s="255"/>
      <c r="G74" s="255"/>
      <c r="H74" s="255"/>
      <c r="I74" s="255"/>
      <c r="J74" s="255"/>
      <c r="AZ74" s="119" t="str">
        <f>B74</f>
        <v>Popis rozpočtu: 2023006-003 - ZTI</v>
      </c>
    </row>
    <row r="75" spans="1:52" x14ac:dyDescent="0.2">
      <c r="A75" t="s">
        <v>88</v>
      </c>
      <c r="B75" t="s">
        <v>93</v>
      </c>
    </row>
    <row r="76" spans="1:52" x14ac:dyDescent="0.2">
      <c r="A76" t="s">
        <v>88</v>
      </c>
      <c r="B76" t="s">
        <v>94</v>
      </c>
    </row>
    <row r="77" spans="1:52" x14ac:dyDescent="0.2">
      <c r="A77" t="s">
        <v>88</v>
      </c>
      <c r="B77" t="s">
        <v>95</v>
      </c>
    </row>
    <row r="78" spans="1:52" x14ac:dyDescent="0.2">
      <c r="B78" s="255" t="s">
        <v>90</v>
      </c>
      <c r="C78" s="255"/>
      <c r="D78" s="255"/>
      <c r="E78" s="255"/>
      <c r="F78" s="255"/>
      <c r="G78" s="255"/>
      <c r="H78" s="255"/>
      <c r="I78" s="255"/>
      <c r="J78" s="255"/>
      <c r="AZ78" s="119" t="str">
        <f>B78</f>
        <v>Popis rozpočtu: 2023006-003 - ZTI</v>
      </c>
    </row>
    <row r="79" spans="1:52" x14ac:dyDescent="0.2">
      <c r="A79" t="s">
        <v>88</v>
      </c>
      <c r="B79" t="s">
        <v>96</v>
      </c>
    </row>
    <row r="80" spans="1:52" x14ac:dyDescent="0.2">
      <c r="B80" s="255" t="s">
        <v>90</v>
      </c>
      <c r="C80" s="255"/>
      <c r="D80" s="255"/>
      <c r="E80" s="255"/>
      <c r="F80" s="255"/>
      <c r="G80" s="255"/>
      <c r="H80" s="255"/>
      <c r="I80" s="255"/>
      <c r="J80" s="255"/>
      <c r="AZ80" s="119" t="str">
        <f>B80</f>
        <v>Popis rozpočtu: 2023006-003 - ZTI</v>
      </c>
    </row>
    <row r="81" spans="1:52" x14ac:dyDescent="0.2">
      <c r="A81" t="s">
        <v>85</v>
      </c>
      <c r="B81" t="s">
        <v>97</v>
      </c>
    </row>
    <row r="82" spans="1:52" x14ac:dyDescent="0.2">
      <c r="B82" s="255" t="s">
        <v>98</v>
      </c>
      <c r="C82" s="255"/>
      <c r="D82" s="255"/>
      <c r="E82" s="255"/>
      <c r="F82" s="255"/>
      <c r="G82" s="255"/>
      <c r="H82" s="255"/>
      <c r="I82" s="255"/>
      <c r="J82" s="255"/>
      <c r="AZ82" s="119" t="str">
        <f>B82</f>
        <v>Popis rozpočtu: 2023006-021 - VV Prodejna</v>
      </c>
    </row>
    <row r="83" spans="1:52" x14ac:dyDescent="0.2">
      <c r="A83" t="s">
        <v>88</v>
      </c>
      <c r="B83" t="s">
        <v>98</v>
      </c>
    </row>
    <row r="84" spans="1:52" x14ac:dyDescent="0.2">
      <c r="A84" t="s">
        <v>88</v>
      </c>
      <c r="B84" t="s">
        <v>99</v>
      </c>
    </row>
    <row r="85" spans="1:52" x14ac:dyDescent="0.2">
      <c r="B85" s="255" t="s">
        <v>100</v>
      </c>
      <c r="C85" s="255"/>
      <c r="D85" s="255"/>
      <c r="E85" s="255"/>
      <c r="F85" s="255"/>
      <c r="G85" s="255"/>
      <c r="H85" s="255"/>
      <c r="I85" s="255"/>
      <c r="J85" s="255"/>
      <c r="AZ85" s="119" t="str">
        <f>B85</f>
        <v>Popis rozpočtu: 2023006-023 - ZTI</v>
      </c>
    </row>
    <row r="86" spans="1:52" x14ac:dyDescent="0.2">
      <c r="A86" t="s">
        <v>88</v>
      </c>
      <c r="B86" t="s">
        <v>100</v>
      </c>
    </row>
    <row r="87" spans="1:52" x14ac:dyDescent="0.2">
      <c r="B87" s="255" t="s">
        <v>100</v>
      </c>
      <c r="C87" s="255"/>
      <c r="D87" s="255"/>
      <c r="E87" s="255"/>
      <c r="F87" s="255"/>
      <c r="G87" s="255"/>
      <c r="H87" s="255"/>
      <c r="I87" s="255"/>
      <c r="J87" s="255"/>
      <c r="AZ87" s="119" t="str">
        <f>B87</f>
        <v>Popis rozpočtu: 2023006-023 - ZTI</v>
      </c>
    </row>
    <row r="88" spans="1:52" x14ac:dyDescent="0.2">
      <c r="A88" t="s">
        <v>88</v>
      </c>
      <c r="B88" t="s">
        <v>101</v>
      </c>
    </row>
    <row r="89" spans="1:52" x14ac:dyDescent="0.2">
      <c r="B89" s="255" t="s">
        <v>100</v>
      </c>
      <c r="C89" s="255"/>
      <c r="D89" s="255"/>
      <c r="E89" s="255"/>
      <c r="F89" s="255"/>
      <c r="G89" s="255"/>
      <c r="H89" s="255"/>
      <c r="I89" s="255"/>
      <c r="J89" s="255"/>
      <c r="AZ89" s="119" t="str">
        <f>B89</f>
        <v>Popis rozpočtu: 2023006-023 - ZTI</v>
      </c>
    </row>
    <row r="90" spans="1:52" x14ac:dyDescent="0.2">
      <c r="A90" t="s">
        <v>88</v>
      </c>
      <c r="B90" t="s">
        <v>102</v>
      </c>
    </row>
    <row r="91" spans="1:52" x14ac:dyDescent="0.2">
      <c r="B91" s="255" t="s">
        <v>100</v>
      </c>
      <c r="C91" s="255"/>
      <c r="D91" s="255"/>
      <c r="E91" s="255"/>
      <c r="F91" s="255"/>
      <c r="G91" s="255"/>
      <c r="H91" s="255"/>
      <c r="I91" s="255"/>
      <c r="J91" s="255"/>
      <c r="AZ91" s="119" t="str">
        <f>B91</f>
        <v>Popis rozpočtu: 2023006-023 - ZTI</v>
      </c>
    </row>
    <row r="92" spans="1:52" x14ac:dyDescent="0.2">
      <c r="A92" t="s">
        <v>88</v>
      </c>
      <c r="B92" t="s">
        <v>103</v>
      </c>
    </row>
    <row r="93" spans="1:52" x14ac:dyDescent="0.2">
      <c r="B93" s="255" t="s">
        <v>100</v>
      </c>
      <c r="C93" s="255"/>
      <c r="D93" s="255"/>
      <c r="E93" s="255"/>
      <c r="F93" s="255"/>
      <c r="G93" s="255"/>
      <c r="H93" s="255"/>
      <c r="I93" s="255"/>
      <c r="J93" s="255"/>
      <c r="AZ93" s="119" t="str">
        <f>B93</f>
        <v>Popis rozpočtu: 2023006-023 - ZTI</v>
      </c>
    </row>
    <row r="94" spans="1:52" x14ac:dyDescent="0.2">
      <c r="A94" t="s">
        <v>88</v>
      </c>
      <c r="B94" t="s">
        <v>104</v>
      </c>
    </row>
    <row r="95" spans="1:52" x14ac:dyDescent="0.2">
      <c r="B95" s="255" t="s">
        <v>100</v>
      </c>
      <c r="C95" s="255"/>
      <c r="D95" s="255"/>
      <c r="E95" s="255"/>
      <c r="F95" s="255"/>
      <c r="G95" s="255"/>
      <c r="H95" s="255"/>
      <c r="I95" s="255"/>
      <c r="J95" s="255"/>
      <c r="AZ95" s="119" t="str">
        <f>B95</f>
        <v>Popis rozpočtu: 2023006-023 - ZTI</v>
      </c>
    </row>
    <row r="96" spans="1:52" x14ac:dyDescent="0.2">
      <c r="A96" t="s">
        <v>88</v>
      </c>
      <c r="B96" t="s">
        <v>105</v>
      </c>
    </row>
    <row r="97" spans="1:52" x14ac:dyDescent="0.2">
      <c r="B97" s="255" t="s">
        <v>100</v>
      </c>
      <c r="C97" s="255"/>
      <c r="D97" s="255"/>
      <c r="E97" s="255"/>
      <c r="F97" s="255"/>
      <c r="G97" s="255"/>
      <c r="H97" s="255"/>
      <c r="I97" s="255"/>
      <c r="J97" s="255"/>
      <c r="AZ97" s="119" t="str">
        <f>B97</f>
        <v>Popis rozpočtu: 2023006-023 - ZTI</v>
      </c>
    </row>
    <row r="100" spans="1:52" ht="15.75" x14ac:dyDescent="0.25">
      <c r="B100" s="120" t="s">
        <v>106</v>
      </c>
    </row>
    <row r="102" spans="1:52" ht="25.5" customHeight="1" x14ac:dyDescent="0.2">
      <c r="A102" s="122"/>
      <c r="B102" s="125" t="s">
        <v>17</v>
      </c>
      <c r="C102" s="125" t="s">
        <v>5</v>
      </c>
      <c r="D102" s="126"/>
      <c r="E102" s="126"/>
      <c r="F102" s="127" t="s">
        <v>107</v>
      </c>
      <c r="G102" s="127"/>
      <c r="H102" s="127"/>
      <c r="I102" s="127" t="s">
        <v>29</v>
      </c>
      <c r="J102" s="127" t="s">
        <v>0</v>
      </c>
    </row>
    <row r="103" spans="1:52" ht="36.75" customHeight="1" x14ac:dyDescent="0.2">
      <c r="A103" s="123"/>
      <c r="B103" s="128" t="s">
        <v>108</v>
      </c>
      <c r="C103" s="256" t="s">
        <v>109</v>
      </c>
      <c r="D103" s="257"/>
      <c r="E103" s="257"/>
      <c r="F103" s="135" t="s">
        <v>24</v>
      </c>
      <c r="G103" s="136"/>
      <c r="H103" s="136"/>
      <c r="I103" s="136">
        <f>'01 2023006-006 Pol'!G8</f>
        <v>0</v>
      </c>
      <c r="J103" s="132" t="str">
        <f>IF(I192=0,"",I103/I192*100)</f>
        <v/>
      </c>
    </row>
    <row r="104" spans="1:52" ht="36.75" customHeight="1" x14ac:dyDescent="0.2">
      <c r="A104" s="123"/>
      <c r="B104" s="128" t="s">
        <v>108</v>
      </c>
      <c r="C104" s="256" t="s">
        <v>110</v>
      </c>
      <c r="D104" s="257"/>
      <c r="E104" s="257"/>
      <c r="F104" s="135" t="s">
        <v>24</v>
      </c>
      <c r="G104" s="136"/>
      <c r="H104" s="136"/>
      <c r="I104" s="136">
        <f>'01 2023006-007 Pol'!G8</f>
        <v>0</v>
      </c>
      <c r="J104" s="132" t="str">
        <f>IF(I192=0,"",I104/I192*100)</f>
        <v/>
      </c>
    </row>
    <row r="105" spans="1:52" ht="36.75" customHeight="1" x14ac:dyDescent="0.2">
      <c r="A105" s="123"/>
      <c r="B105" s="128" t="s">
        <v>111</v>
      </c>
      <c r="C105" s="256" t="s">
        <v>112</v>
      </c>
      <c r="D105" s="257"/>
      <c r="E105" s="257"/>
      <c r="F105" s="135" t="s">
        <v>24</v>
      </c>
      <c r="G105" s="136"/>
      <c r="H105" s="136"/>
      <c r="I105" s="136">
        <f>'01 2023006-006 Pol'!G11</f>
        <v>0</v>
      </c>
      <c r="J105" s="132" t="str">
        <f>IF(I192=0,"",I105/I192*100)</f>
        <v/>
      </c>
    </row>
    <row r="106" spans="1:52" ht="36.75" customHeight="1" x14ac:dyDescent="0.2">
      <c r="A106" s="123"/>
      <c r="B106" s="128" t="s">
        <v>111</v>
      </c>
      <c r="C106" s="256" t="s">
        <v>113</v>
      </c>
      <c r="D106" s="257"/>
      <c r="E106" s="257"/>
      <c r="F106" s="135" t="s">
        <v>24</v>
      </c>
      <c r="G106" s="136"/>
      <c r="H106" s="136"/>
      <c r="I106" s="136">
        <f>'01 2023006-007 Pol'!G50</f>
        <v>0</v>
      </c>
      <c r="J106" s="132" t="str">
        <f>IF(I192=0,"",I106/I192*100)</f>
        <v/>
      </c>
    </row>
    <row r="107" spans="1:52" ht="36.75" customHeight="1" x14ac:dyDescent="0.2">
      <c r="A107" s="123"/>
      <c r="B107" s="128" t="s">
        <v>114</v>
      </c>
      <c r="C107" s="256" t="s">
        <v>115</v>
      </c>
      <c r="D107" s="257"/>
      <c r="E107" s="257"/>
      <c r="F107" s="135" t="s">
        <v>24</v>
      </c>
      <c r="G107" s="136"/>
      <c r="H107" s="136"/>
      <c r="I107" s="136">
        <f>'01 2023006-006 Pol'!G39</f>
        <v>0</v>
      </c>
      <c r="J107" s="132" t="str">
        <f>IF(I192=0,"",I107/I192*100)</f>
        <v/>
      </c>
    </row>
    <row r="108" spans="1:52" ht="36.75" customHeight="1" x14ac:dyDescent="0.2">
      <c r="A108" s="123"/>
      <c r="B108" s="128" t="s">
        <v>114</v>
      </c>
      <c r="C108" s="256" t="s">
        <v>116</v>
      </c>
      <c r="D108" s="257"/>
      <c r="E108" s="257"/>
      <c r="F108" s="135" t="s">
        <v>24</v>
      </c>
      <c r="G108" s="136"/>
      <c r="H108" s="136"/>
      <c r="I108" s="136">
        <f>'01 2023006-007 Pol'!G58</f>
        <v>0</v>
      </c>
      <c r="J108" s="132" t="str">
        <f>IF(I192=0,"",I108/I192*100)</f>
        <v/>
      </c>
    </row>
    <row r="109" spans="1:52" ht="36.75" customHeight="1" x14ac:dyDescent="0.2">
      <c r="A109" s="123"/>
      <c r="B109" s="128" t="s">
        <v>117</v>
      </c>
      <c r="C109" s="256" t="s">
        <v>118</v>
      </c>
      <c r="D109" s="257"/>
      <c r="E109" s="257"/>
      <c r="F109" s="135" t="s">
        <v>24</v>
      </c>
      <c r="G109" s="136"/>
      <c r="H109" s="136"/>
      <c r="I109" s="136">
        <f>'01 2023006-006 Pol'!G58</f>
        <v>0</v>
      </c>
      <c r="J109" s="132" t="str">
        <f>IF(I192=0,"",I109/I192*100)</f>
        <v/>
      </c>
    </row>
    <row r="110" spans="1:52" ht="36.75" customHeight="1" x14ac:dyDescent="0.2">
      <c r="A110" s="123"/>
      <c r="B110" s="128" t="s">
        <v>117</v>
      </c>
      <c r="C110" s="256" t="s">
        <v>119</v>
      </c>
      <c r="D110" s="257"/>
      <c r="E110" s="257"/>
      <c r="F110" s="135" t="s">
        <v>24</v>
      </c>
      <c r="G110" s="136"/>
      <c r="H110" s="136"/>
      <c r="I110" s="136">
        <f>'01 2023006-007 Pol'!G73</f>
        <v>0</v>
      </c>
      <c r="J110" s="132" t="str">
        <f>IF(I192=0,"",I110/I192*100)</f>
        <v/>
      </c>
    </row>
    <row r="111" spans="1:52" ht="36.75" customHeight="1" x14ac:dyDescent="0.2">
      <c r="A111" s="123"/>
      <c r="B111" s="128" t="s">
        <v>120</v>
      </c>
      <c r="C111" s="256" t="s">
        <v>121</v>
      </c>
      <c r="D111" s="257"/>
      <c r="E111" s="257"/>
      <c r="F111" s="135" t="s">
        <v>24</v>
      </c>
      <c r="G111" s="136"/>
      <c r="H111" s="136"/>
      <c r="I111" s="136">
        <f>'02 2023006-026 Pol'!G51</f>
        <v>0</v>
      </c>
      <c r="J111" s="132" t="str">
        <f>IF(I192=0,"",I111/I192*100)</f>
        <v/>
      </c>
    </row>
    <row r="112" spans="1:52" ht="36.75" customHeight="1" x14ac:dyDescent="0.2">
      <c r="A112" s="123"/>
      <c r="B112" s="128" t="s">
        <v>120</v>
      </c>
      <c r="C112" s="256" t="s">
        <v>122</v>
      </c>
      <c r="D112" s="257"/>
      <c r="E112" s="257"/>
      <c r="F112" s="135" t="s">
        <v>24</v>
      </c>
      <c r="G112" s="136"/>
      <c r="H112" s="136"/>
      <c r="I112" s="136">
        <f>'01 2023006-006 Pol'!G72</f>
        <v>0</v>
      </c>
      <c r="J112" s="132" t="str">
        <f>IF(I192=0,"",I112/I192*100)</f>
        <v/>
      </c>
    </row>
    <row r="113" spans="1:10" ht="36.75" customHeight="1" x14ac:dyDescent="0.2">
      <c r="A113" s="123"/>
      <c r="B113" s="128" t="s">
        <v>120</v>
      </c>
      <c r="C113" s="256" t="s">
        <v>123</v>
      </c>
      <c r="D113" s="257"/>
      <c r="E113" s="257"/>
      <c r="F113" s="135" t="s">
        <v>24</v>
      </c>
      <c r="G113" s="136"/>
      <c r="H113" s="136"/>
      <c r="I113" s="136">
        <f>'01 2023006-007 Pol'!G78</f>
        <v>0</v>
      </c>
      <c r="J113" s="132" t="str">
        <f>IF(I192=0,"",I113/I192*100)</f>
        <v/>
      </c>
    </row>
    <row r="114" spans="1:10" ht="36.75" customHeight="1" x14ac:dyDescent="0.2">
      <c r="A114" s="123"/>
      <c r="B114" s="128" t="s">
        <v>124</v>
      </c>
      <c r="C114" s="256" t="s">
        <v>125</v>
      </c>
      <c r="D114" s="257"/>
      <c r="E114" s="257"/>
      <c r="F114" s="135" t="s">
        <v>24</v>
      </c>
      <c r="G114" s="136"/>
      <c r="H114" s="136"/>
      <c r="I114" s="136">
        <f>'01 2023006-006 Pol'!G93</f>
        <v>0</v>
      </c>
      <c r="J114" s="132" t="str">
        <f>IF(I192=0,"",I114/I192*100)</f>
        <v/>
      </c>
    </row>
    <row r="115" spans="1:10" ht="36.75" customHeight="1" x14ac:dyDescent="0.2">
      <c r="A115" s="123"/>
      <c r="B115" s="128" t="s">
        <v>124</v>
      </c>
      <c r="C115" s="256" t="s">
        <v>126</v>
      </c>
      <c r="D115" s="257"/>
      <c r="E115" s="257"/>
      <c r="F115" s="135" t="s">
        <v>24</v>
      </c>
      <c r="G115" s="136"/>
      <c r="H115" s="136"/>
      <c r="I115" s="136">
        <f>'01 2023006-007 Pol'!G93</f>
        <v>0</v>
      </c>
      <c r="J115" s="132" t="str">
        <f>IF(I192=0,"",I115/I192*100)</f>
        <v/>
      </c>
    </row>
    <row r="116" spans="1:10" ht="36.75" customHeight="1" x14ac:dyDescent="0.2">
      <c r="A116" s="123"/>
      <c r="B116" s="128" t="s">
        <v>127</v>
      </c>
      <c r="C116" s="256" t="s">
        <v>128</v>
      </c>
      <c r="D116" s="257"/>
      <c r="E116" s="257"/>
      <c r="F116" s="135" t="s">
        <v>24</v>
      </c>
      <c r="G116" s="136"/>
      <c r="H116" s="136"/>
      <c r="I116" s="136">
        <f>'01 2023006-006 Pol'!G117</f>
        <v>0</v>
      </c>
      <c r="J116" s="132" t="str">
        <f>IF(I192=0,"",I116/I192*100)</f>
        <v/>
      </c>
    </row>
    <row r="117" spans="1:10" ht="36.75" customHeight="1" x14ac:dyDescent="0.2">
      <c r="A117" s="123"/>
      <c r="B117" s="128" t="s">
        <v>127</v>
      </c>
      <c r="C117" s="256" t="s">
        <v>129</v>
      </c>
      <c r="D117" s="257"/>
      <c r="E117" s="257"/>
      <c r="F117" s="135" t="s">
        <v>24</v>
      </c>
      <c r="G117" s="136"/>
      <c r="H117" s="136"/>
      <c r="I117" s="136">
        <f>'01 2023006-007 Pol'!G99</f>
        <v>0</v>
      </c>
      <c r="J117" s="132" t="str">
        <f>IF(I192=0,"",I117/I192*100)</f>
        <v/>
      </c>
    </row>
    <row r="118" spans="1:10" ht="36.75" customHeight="1" x14ac:dyDescent="0.2">
      <c r="A118" s="123"/>
      <c r="B118" s="128" t="s">
        <v>130</v>
      </c>
      <c r="C118" s="256" t="s">
        <v>131</v>
      </c>
      <c r="D118" s="257"/>
      <c r="E118" s="257"/>
      <c r="F118" s="135" t="s">
        <v>24</v>
      </c>
      <c r="G118" s="136"/>
      <c r="H118" s="136"/>
      <c r="I118" s="136">
        <f>'01 2023006-006 Pol'!G131</f>
        <v>0</v>
      </c>
      <c r="J118" s="132" t="str">
        <f>IF(I192=0,"",I118/I192*100)</f>
        <v/>
      </c>
    </row>
    <row r="119" spans="1:10" ht="36.75" customHeight="1" x14ac:dyDescent="0.2">
      <c r="A119" s="123"/>
      <c r="B119" s="128" t="s">
        <v>130</v>
      </c>
      <c r="C119" s="256" t="s">
        <v>132</v>
      </c>
      <c r="D119" s="257"/>
      <c r="E119" s="257"/>
      <c r="F119" s="135" t="s">
        <v>24</v>
      </c>
      <c r="G119" s="136"/>
      <c r="H119" s="136"/>
      <c r="I119" s="136">
        <f>'01 2023006-007 Pol'!G113</f>
        <v>0</v>
      </c>
      <c r="J119" s="132" t="str">
        <f>IF(I192=0,"",I119/I192*100)</f>
        <v/>
      </c>
    </row>
    <row r="120" spans="1:10" ht="36.75" customHeight="1" x14ac:dyDescent="0.2">
      <c r="A120" s="123"/>
      <c r="B120" s="128" t="s">
        <v>133</v>
      </c>
      <c r="C120" s="256" t="s">
        <v>134</v>
      </c>
      <c r="D120" s="257"/>
      <c r="E120" s="257"/>
      <c r="F120" s="135" t="s">
        <v>24</v>
      </c>
      <c r="G120" s="136"/>
      <c r="H120" s="136"/>
      <c r="I120" s="136">
        <f>'01 2023006-006 Pol'!G151</f>
        <v>0</v>
      </c>
      <c r="J120" s="132" t="str">
        <f>IF(I192=0,"",I120/I192*100)</f>
        <v/>
      </c>
    </row>
    <row r="121" spans="1:10" ht="36.75" customHeight="1" x14ac:dyDescent="0.2">
      <c r="A121" s="123"/>
      <c r="B121" s="128" t="s">
        <v>133</v>
      </c>
      <c r="C121" s="256" t="s">
        <v>135</v>
      </c>
      <c r="D121" s="257"/>
      <c r="E121" s="257"/>
      <c r="F121" s="135" t="s">
        <v>24</v>
      </c>
      <c r="G121" s="136"/>
      <c r="H121" s="136"/>
      <c r="I121" s="136">
        <f>'01 2023006-007 Pol'!G128</f>
        <v>0</v>
      </c>
      <c r="J121" s="132" t="str">
        <f>IF(I192=0,"",I121/I192*100)</f>
        <v/>
      </c>
    </row>
    <row r="122" spans="1:10" ht="36.75" customHeight="1" x14ac:dyDescent="0.2">
      <c r="A122" s="123"/>
      <c r="B122" s="128" t="s">
        <v>136</v>
      </c>
      <c r="C122" s="256" t="s">
        <v>137</v>
      </c>
      <c r="D122" s="257"/>
      <c r="E122" s="257"/>
      <c r="F122" s="135" t="s">
        <v>24</v>
      </c>
      <c r="G122" s="136"/>
      <c r="H122" s="136"/>
      <c r="I122" s="136">
        <f>'01 2023006-001 Pol'!G8+'01 2023006-002 Pol'!G8+'01 2023006-002 Pol'!G49+'01 2023006-003 Pol'!G8+'01 2023006-009 Pol'!G8+'02 2023006-021 Pol'!G8+'02 2023006-022 Pol'!G8+'02 2023006-023 Pol'!G8+'02 2023006-027 Pol'!G8+'02 2023006-028 Pol'!G8</f>
        <v>0</v>
      </c>
      <c r="J122" s="132" t="str">
        <f>IF(I192=0,"",I122/I192*100)</f>
        <v/>
      </c>
    </row>
    <row r="123" spans="1:10" ht="36.75" customHeight="1" x14ac:dyDescent="0.2">
      <c r="A123" s="123"/>
      <c r="B123" s="128" t="s">
        <v>138</v>
      </c>
      <c r="C123" s="256" t="s">
        <v>139</v>
      </c>
      <c r="D123" s="257"/>
      <c r="E123" s="257"/>
      <c r="F123" s="135" t="s">
        <v>24</v>
      </c>
      <c r="G123" s="136"/>
      <c r="H123" s="136"/>
      <c r="I123" s="136">
        <f>'01 2023006-001 Pol'!G109+'02 2023006-021 Pol'!G38</f>
        <v>0</v>
      </c>
      <c r="J123" s="132" t="str">
        <f>IF(I192=0,"",I123/I192*100)</f>
        <v/>
      </c>
    </row>
    <row r="124" spans="1:10" ht="36.75" customHeight="1" x14ac:dyDescent="0.2">
      <c r="A124" s="123"/>
      <c r="B124" s="128" t="s">
        <v>140</v>
      </c>
      <c r="C124" s="256" t="s">
        <v>141</v>
      </c>
      <c r="D124" s="257"/>
      <c r="E124" s="257"/>
      <c r="F124" s="135" t="s">
        <v>24</v>
      </c>
      <c r="G124" s="136"/>
      <c r="H124" s="136"/>
      <c r="I124" s="136">
        <f>'01 2023006-001 Pol'!G202+'02 2023006-021 Pol'!G74</f>
        <v>0</v>
      </c>
      <c r="J124" s="132" t="str">
        <f>IF(I192=0,"",I124/I192*100)</f>
        <v/>
      </c>
    </row>
    <row r="125" spans="1:10" ht="36.75" customHeight="1" x14ac:dyDescent="0.2">
      <c r="A125" s="123"/>
      <c r="B125" s="128" t="s">
        <v>142</v>
      </c>
      <c r="C125" s="256" t="s">
        <v>143</v>
      </c>
      <c r="D125" s="257"/>
      <c r="E125" s="257"/>
      <c r="F125" s="135" t="s">
        <v>24</v>
      </c>
      <c r="G125" s="136"/>
      <c r="H125" s="136"/>
      <c r="I125" s="136">
        <f>'01 2023006-001 Pol'!G353+'02 2023006-021 Pol'!G131</f>
        <v>0</v>
      </c>
      <c r="J125" s="132" t="str">
        <f>IF(I192=0,"",I125/I192*100)</f>
        <v/>
      </c>
    </row>
    <row r="126" spans="1:10" ht="36.75" customHeight="1" x14ac:dyDescent="0.2">
      <c r="A126" s="123"/>
      <c r="B126" s="128" t="s">
        <v>144</v>
      </c>
      <c r="C126" s="256" t="s">
        <v>145</v>
      </c>
      <c r="D126" s="257"/>
      <c r="E126" s="257"/>
      <c r="F126" s="135" t="s">
        <v>24</v>
      </c>
      <c r="G126" s="136"/>
      <c r="H126" s="136"/>
      <c r="I126" s="136">
        <f>'01 2023006-001 Pol'!G399</f>
        <v>0</v>
      </c>
      <c r="J126" s="132" t="str">
        <f>IF(I192=0,"",I126/I192*100)</f>
        <v/>
      </c>
    </row>
    <row r="127" spans="1:10" ht="36.75" customHeight="1" x14ac:dyDescent="0.2">
      <c r="A127" s="123"/>
      <c r="B127" s="128" t="s">
        <v>146</v>
      </c>
      <c r="C127" s="256" t="s">
        <v>147</v>
      </c>
      <c r="D127" s="257"/>
      <c r="E127" s="257"/>
      <c r="F127" s="135" t="s">
        <v>24</v>
      </c>
      <c r="G127" s="136"/>
      <c r="H127" s="136"/>
      <c r="I127" s="136">
        <f>'01 2023006-001 Pol'!G411+'01 2023006-002 Pol'!G64+'02 2023006-021 Pol'!G156+'02 2023006-022 Pol'!G44+'02 2023006-027 Pol'!G23+'02 2023006-028 Pol'!G23</f>
        <v>0</v>
      </c>
      <c r="J127" s="132" t="str">
        <f>IF(I192=0,"",I127/I192*100)</f>
        <v/>
      </c>
    </row>
    <row r="128" spans="1:10" ht="36.75" customHeight="1" x14ac:dyDescent="0.2">
      <c r="A128" s="123"/>
      <c r="B128" s="128" t="s">
        <v>148</v>
      </c>
      <c r="C128" s="256" t="s">
        <v>149</v>
      </c>
      <c r="D128" s="257"/>
      <c r="E128" s="257"/>
      <c r="F128" s="135" t="s">
        <v>24</v>
      </c>
      <c r="G128" s="136"/>
      <c r="H128" s="136"/>
      <c r="I128" s="136">
        <f>'02 2023006-021 Pol'!G161</f>
        <v>0</v>
      </c>
      <c r="J128" s="132" t="str">
        <f>IF(I192=0,"",I128/I192*100)</f>
        <v/>
      </c>
    </row>
    <row r="129" spans="1:10" ht="36.75" customHeight="1" x14ac:dyDescent="0.2">
      <c r="A129" s="123"/>
      <c r="B129" s="128" t="s">
        <v>150</v>
      </c>
      <c r="C129" s="256" t="s">
        <v>151</v>
      </c>
      <c r="D129" s="257"/>
      <c r="E129" s="257"/>
      <c r="F129" s="135" t="s">
        <v>24</v>
      </c>
      <c r="G129" s="136"/>
      <c r="H129" s="136"/>
      <c r="I129" s="136">
        <f>'01 2023006-001 Pol'!G416+'02 2023006-021 Pol'!G168</f>
        <v>0</v>
      </c>
      <c r="J129" s="132" t="str">
        <f>IF(I192=0,"",I129/I192*100)</f>
        <v/>
      </c>
    </row>
    <row r="130" spans="1:10" ht="36.75" customHeight="1" x14ac:dyDescent="0.2">
      <c r="A130" s="123"/>
      <c r="B130" s="128" t="s">
        <v>152</v>
      </c>
      <c r="C130" s="256" t="s">
        <v>153</v>
      </c>
      <c r="D130" s="257"/>
      <c r="E130" s="257"/>
      <c r="F130" s="135" t="s">
        <v>24</v>
      </c>
      <c r="G130" s="136"/>
      <c r="H130" s="136"/>
      <c r="I130" s="136">
        <f>'01 2023006-001 Pol'!G512+'02 2023006-021 Pol'!G211</f>
        <v>0</v>
      </c>
      <c r="J130" s="132" t="str">
        <f>IF(I192=0,"",I130/I192*100)</f>
        <v/>
      </c>
    </row>
    <row r="131" spans="1:10" ht="36.75" customHeight="1" x14ac:dyDescent="0.2">
      <c r="A131" s="123"/>
      <c r="B131" s="128" t="s">
        <v>154</v>
      </c>
      <c r="C131" s="256" t="s">
        <v>155</v>
      </c>
      <c r="D131" s="257"/>
      <c r="E131" s="257"/>
      <c r="F131" s="135" t="s">
        <v>24</v>
      </c>
      <c r="G131" s="136"/>
      <c r="H131" s="136"/>
      <c r="I131" s="136">
        <f>'01 2023006-001 Pol'!G615+'02 2023006-021 Pol'!G300</f>
        <v>0</v>
      </c>
      <c r="J131" s="132" t="str">
        <f>IF(I192=0,"",I131/I192*100)</f>
        <v/>
      </c>
    </row>
    <row r="132" spans="1:10" ht="36.75" customHeight="1" x14ac:dyDescent="0.2">
      <c r="A132" s="123"/>
      <c r="B132" s="128" t="s">
        <v>156</v>
      </c>
      <c r="C132" s="256" t="s">
        <v>157</v>
      </c>
      <c r="D132" s="257"/>
      <c r="E132" s="257"/>
      <c r="F132" s="135" t="s">
        <v>24</v>
      </c>
      <c r="G132" s="136"/>
      <c r="H132" s="136"/>
      <c r="I132" s="136">
        <f>'01 2023006-001 Pol'!G660+'02 2023006-021 Pol'!G313</f>
        <v>0</v>
      </c>
      <c r="J132" s="132" t="str">
        <f>IF(I192=0,"",I132/I192*100)</f>
        <v/>
      </c>
    </row>
    <row r="133" spans="1:10" ht="36.75" customHeight="1" x14ac:dyDescent="0.2">
      <c r="A133" s="123"/>
      <c r="B133" s="128" t="s">
        <v>158</v>
      </c>
      <c r="C133" s="256" t="s">
        <v>159</v>
      </c>
      <c r="D133" s="257"/>
      <c r="E133" s="257"/>
      <c r="F133" s="135" t="s">
        <v>24</v>
      </c>
      <c r="G133" s="136"/>
      <c r="H133" s="136"/>
      <c r="I133" s="136">
        <f>'01 2023006-009 Pol'!G30+'02 2023006-023 Pol'!G21+'02 2023006-027 Pol'!G32</f>
        <v>0</v>
      </c>
      <c r="J133" s="132" t="str">
        <f>IF(I192=0,"",I133/I192*100)</f>
        <v/>
      </c>
    </row>
    <row r="134" spans="1:10" ht="36.75" customHeight="1" x14ac:dyDescent="0.2">
      <c r="A134" s="123"/>
      <c r="B134" s="128" t="s">
        <v>160</v>
      </c>
      <c r="C134" s="256" t="s">
        <v>161</v>
      </c>
      <c r="D134" s="257"/>
      <c r="E134" s="257"/>
      <c r="F134" s="135" t="s">
        <v>24</v>
      </c>
      <c r="G134" s="136"/>
      <c r="H134" s="136"/>
      <c r="I134" s="136">
        <f>'01 2023006-001 Pol'!G702</f>
        <v>0</v>
      </c>
      <c r="J134" s="132" t="str">
        <f>IF(I192=0,"",I134/I192*100)</f>
        <v/>
      </c>
    </row>
    <row r="135" spans="1:10" ht="36.75" customHeight="1" x14ac:dyDescent="0.2">
      <c r="A135" s="123"/>
      <c r="B135" s="128" t="s">
        <v>162</v>
      </c>
      <c r="C135" s="256" t="s">
        <v>163</v>
      </c>
      <c r="D135" s="257"/>
      <c r="E135" s="257"/>
      <c r="F135" s="135" t="s">
        <v>24</v>
      </c>
      <c r="G135" s="136"/>
      <c r="H135" s="136"/>
      <c r="I135" s="136">
        <f>'01 2023006-001 Pol'!G705+'01 2023006-002 Pol'!G110+'02 2023006-021 Pol'!G348+'02 2023006-022 Pol'!G52</f>
        <v>0</v>
      </c>
      <c r="J135" s="132" t="str">
        <f>IF(I192=0,"",I135/I192*100)</f>
        <v/>
      </c>
    </row>
    <row r="136" spans="1:10" ht="36.75" customHeight="1" x14ac:dyDescent="0.2">
      <c r="A136" s="123"/>
      <c r="B136" s="128" t="s">
        <v>164</v>
      </c>
      <c r="C136" s="256" t="s">
        <v>165</v>
      </c>
      <c r="D136" s="257"/>
      <c r="E136" s="257"/>
      <c r="F136" s="135" t="s">
        <v>24</v>
      </c>
      <c r="G136" s="136"/>
      <c r="H136" s="136"/>
      <c r="I136" s="136">
        <f>'01 2023006-001 Pol'!G708+'02 2023006-021 Pol'!G356+'02 2023006-026 Pol'!G49</f>
        <v>0</v>
      </c>
      <c r="J136" s="132" t="str">
        <f>IF(I192=0,"",I136/I192*100)</f>
        <v/>
      </c>
    </row>
    <row r="137" spans="1:10" ht="36.75" customHeight="1" x14ac:dyDescent="0.2">
      <c r="A137" s="123"/>
      <c r="B137" s="128" t="s">
        <v>166</v>
      </c>
      <c r="C137" s="256" t="s">
        <v>167</v>
      </c>
      <c r="D137" s="257"/>
      <c r="E137" s="257"/>
      <c r="F137" s="135" t="s">
        <v>24</v>
      </c>
      <c r="G137" s="136"/>
      <c r="H137" s="136"/>
      <c r="I137" s="136">
        <f>'01 2023006-001 Pol'!G728+'02 2023006-021 Pol'!G370</f>
        <v>0</v>
      </c>
      <c r="J137" s="132" t="str">
        <f>IF(I192=0,"",I137/I192*100)</f>
        <v/>
      </c>
    </row>
    <row r="138" spans="1:10" ht="36.75" customHeight="1" x14ac:dyDescent="0.2">
      <c r="A138" s="123"/>
      <c r="B138" s="128" t="s">
        <v>168</v>
      </c>
      <c r="C138" s="256" t="s">
        <v>169</v>
      </c>
      <c r="D138" s="257"/>
      <c r="E138" s="257"/>
      <c r="F138" s="135" t="s">
        <v>24</v>
      </c>
      <c r="G138" s="136"/>
      <c r="H138" s="136"/>
      <c r="I138" s="136">
        <f>'01 2023006-001 Pol'!G736+'02 2023006-021 Pol'!G377</f>
        <v>0</v>
      </c>
      <c r="J138" s="132" t="str">
        <f>IF(I192=0,"",I138/I192*100)</f>
        <v/>
      </c>
    </row>
    <row r="139" spans="1:10" ht="36.75" customHeight="1" x14ac:dyDescent="0.2">
      <c r="A139" s="123"/>
      <c r="B139" s="128" t="s">
        <v>170</v>
      </c>
      <c r="C139" s="256" t="s">
        <v>171</v>
      </c>
      <c r="D139" s="257"/>
      <c r="E139" s="257"/>
      <c r="F139" s="135" t="s">
        <v>24</v>
      </c>
      <c r="G139" s="136"/>
      <c r="H139" s="136"/>
      <c r="I139" s="136">
        <f>'01 2023006-003 Pol'!G25</f>
        <v>0</v>
      </c>
      <c r="J139" s="132" t="str">
        <f>IF(I192=0,"",I139/I192*100)</f>
        <v/>
      </c>
    </row>
    <row r="140" spans="1:10" ht="36.75" customHeight="1" x14ac:dyDescent="0.2">
      <c r="A140" s="123"/>
      <c r="B140" s="128" t="s">
        <v>172</v>
      </c>
      <c r="C140" s="256" t="s">
        <v>173</v>
      </c>
      <c r="D140" s="257"/>
      <c r="E140" s="257"/>
      <c r="F140" s="135" t="s">
        <v>24</v>
      </c>
      <c r="G140" s="136"/>
      <c r="H140" s="136"/>
      <c r="I140" s="136">
        <f>'01 2023006-001 Pol'!G981+'01 2023006-002 Pol'!G131+'02 2023006-021 Pol'!G546+'02 2023006-022 Pol'!G64</f>
        <v>0</v>
      </c>
      <c r="J140" s="132" t="str">
        <f>IF(I192=0,"",I140/I192*100)</f>
        <v/>
      </c>
    </row>
    <row r="141" spans="1:10" ht="36.75" customHeight="1" x14ac:dyDescent="0.2">
      <c r="A141" s="123"/>
      <c r="B141" s="128" t="s">
        <v>174</v>
      </c>
      <c r="C141" s="256" t="s">
        <v>175</v>
      </c>
      <c r="D141" s="257"/>
      <c r="E141" s="257"/>
      <c r="F141" s="135" t="s">
        <v>25</v>
      </c>
      <c r="G141" s="136"/>
      <c r="H141" s="136"/>
      <c r="I141" s="136">
        <f>'01 2023006-006 Pol'!G169</f>
        <v>0</v>
      </c>
      <c r="J141" s="132" t="str">
        <f>IF(I192=0,"",I141/I192*100)</f>
        <v/>
      </c>
    </row>
    <row r="142" spans="1:10" ht="36.75" customHeight="1" x14ac:dyDescent="0.2">
      <c r="A142" s="123"/>
      <c r="B142" s="128" t="s">
        <v>174</v>
      </c>
      <c r="C142" s="256" t="s">
        <v>176</v>
      </c>
      <c r="D142" s="257"/>
      <c r="E142" s="257"/>
      <c r="F142" s="135" t="s">
        <v>25</v>
      </c>
      <c r="G142" s="136"/>
      <c r="H142" s="136"/>
      <c r="I142" s="136">
        <f>'01 2023006-007 Pol'!G131</f>
        <v>0</v>
      </c>
      <c r="J142" s="132" t="str">
        <f>IF(I192=0,"",I142/I192*100)</f>
        <v/>
      </c>
    </row>
    <row r="143" spans="1:10" ht="36.75" customHeight="1" x14ac:dyDescent="0.2">
      <c r="A143" s="123"/>
      <c r="B143" s="128" t="s">
        <v>177</v>
      </c>
      <c r="C143" s="256" t="s">
        <v>178</v>
      </c>
      <c r="D143" s="257"/>
      <c r="E143" s="257"/>
      <c r="F143" s="135" t="s">
        <v>25</v>
      </c>
      <c r="G143" s="136"/>
      <c r="H143" s="136"/>
      <c r="I143" s="136">
        <f>'01 2023006-007 Pol'!G140</f>
        <v>0</v>
      </c>
      <c r="J143" s="132" t="str">
        <f>IF(I192=0,"",I143/I192*100)</f>
        <v/>
      </c>
    </row>
    <row r="144" spans="1:10" ht="36.75" customHeight="1" x14ac:dyDescent="0.2">
      <c r="A144" s="123"/>
      <c r="B144" s="128" t="s">
        <v>179</v>
      </c>
      <c r="C144" s="256" t="s">
        <v>180</v>
      </c>
      <c r="D144" s="257"/>
      <c r="E144" s="257"/>
      <c r="F144" s="135" t="s">
        <v>25</v>
      </c>
      <c r="G144" s="136"/>
      <c r="H144" s="136"/>
      <c r="I144" s="136">
        <f>'01 2023006-007 Pol'!G156</f>
        <v>0</v>
      </c>
      <c r="J144" s="132" t="str">
        <f>IF(I192=0,"",I144/I192*100)</f>
        <v/>
      </c>
    </row>
    <row r="145" spans="1:10" ht="36.75" customHeight="1" x14ac:dyDescent="0.2">
      <c r="A145" s="123"/>
      <c r="B145" s="128" t="s">
        <v>181</v>
      </c>
      <c r="C145" s="256" t="s">
        <v>182</v>
      </c>
      <c r="D145" s="257"/>
      <c r="E145" s="257"/>
      <c r="F145" s="135" t="s">
        <v>25</v>
      </c>
      <c r="G145" s="136"/>
      <c r="H145" s="136"/>
      <c r="I145" s="136">
        <f>'01 2023006-007 Pol'!G172</f>
        <v>0</v>
      </c>
      <c r="J145" s="132" t="str">
        <f>IF(I192=0,"",I145/I192*100)</f>
        <v/>
      </c>
    </row>
    <row r="146" spans="1:10" ht="36.75" customHeight="1" x14ac:dyDescent="0.2">
      <c r="A146" s="123"/>
      <c r="B146" s="128" t="s">
        <v>183</v>
      </c>
      <c r="C146" s="256" t="s">
        <v>184</v>
      </c>
      <c r="D146" s="257"/>
      <c r="E146" s="257"/>
      <c r="F146" s="135" t="s">
        <v>25</v>
      </c>
      <c r="G146" s="136"/>
      <c r="H146" s="136"/>
      <c r="I146" s="136">
        <f>'01 2023006-007 Pol'!G195</f>
        <v>0</v>
      </c>
      <c r="J146" s="132" t="str">
        <f>IF(I192=0,"",I146/I192*100)</f>
        <v/>
      </c>
    </row>
    <row r="147" spans="1:10" ht="36.75" customHeight="1" x14ac:dyDescent="0.2">
      <c r="A147" s="123"/>
      <c r="B147" s="128" t="s">
        <v>185</v>
      </c>
      <c r="C147" s="256" t="s">
        <v>186</v>
      </c>
      <c r="D147" s="257"/>
      <c r="E147" s="257"/>
      <c r="F147" s="135" t="s">
        <v>25</v>
      </c>
      <c r="G147" s="136"/>
      <c r="H147" s="136"/>
      <c r="I147" s="136">
        <f>'01 2023006-007 Pol'!G207</f>
        <v>0</v>
      </c>
      <c r="J147" s="132" t="str">
        <f>IF(I192=0,"",I147/I192*100)</f>
        <v/>
      </c>
    </row>
    <row r="148" spans="1:10" ht="36.75" customHeight="1" x14ac:dyDescent="0.2">
      <c r="A148" s="123"/>
      <c r="B148" s="128" t="s">
        <v>187</v>
      </c>
      <c r="C148" s="256" t="s">
        <v>188</v>
      </c>
      <c r="D148" s="257"/>
      <c r="E148" s="257"/>
      <c r="F148" s="135" t="s">
        <v>25</v>
      </c>
      <c r="G148" s="136"/>
      <c r="H148" s="136"/>
      <c r="I148" s="136">
        <f>'01 2023006-007 Pol'!G211</f>
        <v>0</v>
      </c>
      <c r="J148" s="132" t="str">
        <f>IF(I192=0,"",I148/I192*100)</f>
        <v/>
      </c>
    </row>
    <row r="149" spans="1:10" ht="36.75" customHeight="1" x14ac:dyDescent="0.2">
      <c r="A149" s="123"/>
      <c r="B149" s="128" t="s">
        <v>189</v>
      </c>
      <c r="C149" s="256" t="s">
        <v>190</v>
      </c>
      <c r="D149" s="257"/>
      <c r="E149" s="257"/>
      <c r="F149" s="135" t="s">
        <v>25</v>
      </c>
      <c r="G149" s="136"/>
      <c r="H149" s="136"/>
      <c r="I149" s="136">
        <f>'01 2023006-007 Pol'!G215</f>
        <v>0</v>
      </c>
      <c r="J149" s="132" t="str">
        <f>IF(I192=0,"",I149/I192*100)</f>
        <v/>
      </c>
    </row>
    <row r="150" spans="1:10" ht="36.75" customHeight="1" x14ac:dyDescent="0.2">
      <c r="A150" s="123"/>
      <c r="B150" s="128" t="s">
        <v>114</v>
      </c>
      <c r="C150" s="256" t="s">
        <v>191</v>
      </c>
      <c r="D150" s="257"/>
      <c r="E150" s="257"/>
      <c r="F150" s="135" t="s">
        <v>25</v>
      </c>
      <c r="G150" s="136"/>
      <c r="H150" s="136"/>
      <c r="I150" s="136">
        <f>'01 2023006-003 Pol'!G34</f>
        <v>0</v>
      </c>
      <c r="J150" s="132" t="str">
        <f>IF(I192=0,"",I150/I192*100)</f>
        <v/>
      </c>
    </row>
    <row r="151" spans="1:10" ht="36.75" customHeight="1" x14ac:dyDescent="0.2">
      <c r="A151" s="123"/>
      <c r="B151" s="128" t="s">
        <v>192</v>
      </c>
      <c r="C151" s="256" t="s">
        <v>193</v>
      </c>
      <c r="D151" s="257"/>
      <c r="E151" s="257"/>
      <c r="F151" s="135" t="s">
        <v>25</v>
      </c>
      <c r="G151" s="136"/>
      <c r="H151" s="136"/>
      <c r="I151" s="136">
        <f>'01 2023006-001 Pol'!G984+'02 2023006-021 Pol'!G549</f>
        <v>0</v>
      </c>
      <c r="J151" s="132" t="str">
        <f>IF(I192=0,"",I151/I192*100)</f>
        <v/>
      </c>
    </row>
    <row r="152" spans="1:10" ht="36.75" customHeight="1" x14ac:dyDescent="0.2">
      <c r="A152" s="123"/>
      <c r="B152" s="128" t="s">
        <v>194</v>
      </c>
      <c r="C152" s="256" t="s">
        <v>195</v>
      </c>
      <c r="D152" s="257"/>
      <c r="E152" s="257"/>
      <c r="F152" s="135" t="s">
        <v>25</v>
      </c>
      <c r="G152" s="136"/>
      <c r="H152" s="136"/>
      <c r="I152" s="136">
        <f>'01 2023006-001 Pol'!G1025+'02 2023006-021 Pol'!G573</f>
        <v>0</v>
      </c>
      <c r="J152" s="132" t="str">
        <f>IF(I192=0,"",I152/I192*100)</f>
        <v/>
      </c>
    </row>
    <row r="153" spans="1:10" ht="36.75" customHeight="1" x14ac:dyDescent="0.2">
      <c r="A153" s="123"/>
      <c r="B153" s="128" t="s">
        <v>196</v>
      </c>
      <c r="C153" s="256" t="s">
        <v>197</v>
      </c>
      <c r="D153" s="257"/>
      <c r="E153" s="257"/>
      <c r="F153" s="135" t="s">
        <v>25</v>
      </c>
      <c r="G153" s="136"/>
      <c r="H153" s="136"/>
      <c r="I153" s="136">
        <f>'01 2023006-001 Pol'!G1061+'02 2023006-021 Pol'!G600+'02 2023006-026 Pol'!G47</f>
        <v>0</v>
      </c>
      <c r="J153" s="132" t="str">
        <f>IF(I192=0,"",I153/I192*100)</f>
        <v/>
      </c>
    </row>
    <row r="154" spans="1:10" ht="36.75" customHeight="1" x14ac:dyDescent="0.2">
      <c r="A154" s="123"/>
      <c r="B154" s="128" t="s">
        <v>198</v>
      </c>
      <c r="C154" s="256" t="s">
        <v>199</v>
      </c>
      <c r="D154" s="257"/>
      <c r="E154" s="257"/>
      <c r="F154" s="135" t="s">
        <v>25</v>
      </c>
      <c r="G154" s="136"/>
      <c r="H154" s="136"/>
      <c r="I154" s="136">
        <f>'01 2023006-001 Pol'!G1120</f>
        <v>0</v>
      </c>
      <c r="J154" s="132" t="str">
        <f>IF(I192=0,"",I154/I192*100)</f>
        <v/>
      </c>
    </row>
    <row r="155" spans="1:10" ht="36.75" customHeight="1" x14ac:dyDescent="0.2">
      <c r="A155" s="123"/>
      <c r="B155" s="128" t="s">
        <v>200</v>
      </c>
      <c r="C155" s="256" t="s">
        <v>201</v>
      </c>
      <c r="D155" s="257"/>
      <c r="E155" s="257"/>
      <c r="F155" s="135" t="s">
        <v>25</v>
      </c>
      <c r="G155" s="136"/>
      <c r="H155" s="136"/>
      <c r="I155" s="136">
        <f>'01 2023006-003 Pol'!G52+'02 2023006-021 Pol'!G640+'02 2023006-023 Pol'!G38</f>
        <v>0</v>
      </c>
      <c r="J155" s="132" t="str">
        <f>IF(I192=0,"",I155/I192*100)</f>
        <v/>
      </c>
    </row>
    <row r="156" spans="1:10" ht="36.75" customHeight="1" x14ac:dyDescent="0.2">
      <c r="A156" s="123"/>
      <c r="B156" s="128" t="s">
        <v>202</v>
      </c>
      <c r="C156" s="256" t="s">
        <v>203</v>
      </c>
      <c r="D156" s="257"/>
      <c r="E156" s="257"/>
      <c r="F156" s="135" t="s">
        <v>25</v>
      </c>
      <c r="G156" s="136"/>
      <c r="H156" s="136"/>
      <c r="I156" s="136">
        <f>'01 2023006-003 Pol'!G90+'02 2023006-023 Pol'!G70</f>
        <v>0</v>
      </c>
      <c r="J156" s="132" t="str">
        <f>IF(I192=0,"",I156/I192*100)</f>
        <v/>
      </c>
    </row>
    <row r="157" spans="1:10" ht="36.75" customHeight="1" x14ac:dyDescent="0.2">
      <c r="A157" s="123"/>
      <c r="B157" s="128" t="s">
        <v>204</v>
      </c>
      <c r="C157" s="256" t="s">
        <v>205</v>
      </c>
      <c r="D157" s="257"/>
      <c r="E157" s="257"/>
      <c r="F157" s="135" t="s">
        <v>25</v>
      </c>
      <c r="G157" s="136"/>
      <c r="H157" s="136"/>
      <c r="I157" s="136">
        <f>'01 2023006-004 Pol'!G8</f>
        <v>0</v>
      </c>
      <c r="J157" s="132" t="str">
        <f>IF(I192=0,"",I157/I192*100)</f>
        <v/>
      </c>
    </row>
    <row r="158" spans="1:10" ht="36.75" customHeight="1" x14ac:dyDescent="0.2">
      <c r="A158" s="123"/>
      <c r="B158" s="128" t="s">
        <v>206</v>
      </c>
      <c r="C158" s="256" t="s">
        <v>207</v>
      </c>
      <c r="D158" s="257"/>
      <c r="E158" s="257"/>
      <c r="F158" s="135" t="s">
        <v>25</v>
      </c>
      <c r="G158" s="136"/>
      <c r="H158" s="136"/>
      <c r="I158" s="136">
        <f>'01 2023006-003 Pol'!G143</f>
        <v>0</v>
      </c>
      <c r="J158" s="132" t="str">
        <f>IF(I192=0,"",I158/I192*100)</f>
        <v/>
      </c>
    </row>
    <row r="159" spans="1:10" ht="36.75" customHeight="1" x14ac:dyDescent="0.2">
      <c r="A159" s="123"/>
      <c r="B159" s="128" t="s">
        <v>208</v>
      </c>
      <c r="C159" s="256" t="s">
        <v>209</v>
      </c>
      <c r="D159" s="257"/>
      <c r="E159" s="257"/>
      <c r="F159" s="135" t="s">
        <v>25</v>
      </c>
      <c r="G159" s="136"/>
      <c r="H159" s="136"/>
      <c r="I159" s="136">
        <f>'01 2023006-001 Pol'!G1125+'01 2023006-003 Pol'!G156+'02 2023006-021 Pol'!G645+'02 2023006-023 Pol'!G96</f>
        <v>0</v>
      </c>
      <c r="J159" s="132" t="str">
        <f>IF(I192=0,"",I159/I192*100)</f>
        <v/>
      </c>
    </row>
    <row r="160" spans="1:10" ht="36.75" customHeight="1" x14ac:dyDescent="0.2">
      <c r="A160" s="123"/>
      <c r="B160" s="128" t="s">
        <v>210</v>
      </c>
      <c r="C160" s="256" t="s">
        <v>62</v>
      </c>
      <c r="D160" s="257"/>
      <c r="E160" s="257"/>
      <c r="F160" s="135" t="s">
        <v>25</v>
      </c>
      <c r="G160" s="136"/>
      <c r="H160" s="136"/>
      <c r="I160" s="136">
        <f>'01 2023006-001 Pol'!G1135</f>
        <v>0</v>
      </c>
      <c r="J160" s="132" t="str">
        <f>IF(I192=0,"",I160/I192*100)</f>
        <v/>
      </c>
    </row>
    <row r="161" spans="1:10" ht="36.75" customHeight="1" x14ac:dyDescent="0.2">
      <c r="A161" s="123"/>
      <c r="B161" s="128" t="s">
        <v>211</v>
      </c>
      <c r="C161" s="256" t="s">
        <v>212</v>
      </c>
      <c r="D161" s="257"/>
      <c r="E161" s="257"/>
      <c r="F161" s="135" t="s">
        <v>25</v>
      </c>
      <c r="G161" s="136"/>
      <c r="H161" s="136"/>
      <c r="I161" s="136">
        <f>'01 2023006-005 Pol'!G8+'02 2023006-024 Pol'!G8</f>
        <v>0</v>
      </c>
      <c r="J161" s="132" t="str">
        <f>IF(I192=0,"",I161/I192*100)</f>
        <v/>
      </c>
    </row>
    <row r="162" spans="1:10" ht="36.75" customHeight="1" x14ac:dyDescent="0.2">
      <c r="A162" s="123"/>
      <c r="B162" s="128" t="s">
        <v>213</v>
      </c>
      <c r="C162" s="256" t="s">
        <v>214</v>
      </c>
      <c r="D162" s="257"/>
      <c r="E162" s="257"/>
      <c r="F162" s="135" t="s">
        <v>25</v>
      </c>
      <c r="G162" s="136"/>
      <c r="H162" s="136"/>
      <c r="I162" s="136">
        <f>'01 2023006-005 Pol'!G19+'02 2023006-024 Pol'!G20</f>
        <v>0</v>
      </c>
      <c r="J162" s="132" t="str">
        <f>IF(I192=0,"",I162/I192*100)</f>
        <v/>
      </c>
    </row>
    <row r="163" spans="1:10" ht="36.75" customHeight="1" x14ac:dyDescent="0.2">
      <c r="A163" s="123"/>
      <c r="B163" s="128" t="s">
        <v>215</v>
      </c>
      <c r="C163" s="256" t="s">
        <v>216</v>
      </c>
      <c r="D163" s="257"/>
      <c r="E163" s="257"/>
      <c r="F163" s="135" t="s">
        <v>25</v>
      </c>
      <c r="G163" s="136"/>
      <c r="H163" s="136"/>
      <c r="I163" s="136">
        <f>'01 2023006-005 Pol'!G33+'02 2023006-024 Pol'!G27</f>
        <v>0</v>
      </c>
      <c r="J163" s="132" t="str">
        <f>IF(I192=0,"",I163/I192*100)</f>
        <v/>
      </c>
    </row>
    <row r="164" spans="1:10" ht="36.75" customHeight="1" x14ac:dyDescent="0.2">
      <c r="A164" s="123"/>
      <c r="B164" s="128" t="s">
        <v>217</v>
      </c>
      <c r="C164" s="256" t="s">
        <v>218</v>
      </c>
      <c r="D164" s="257"/>
      <c r="E164" s="257"/>
      <c r="F164" s="135" t="s">
        <v>25</v>
      </c>
      <c r="G164" s="136"/>
      <c r="H164" s="136"/>
      <c r="I164" s="136">
        <f>'01 2023006-005 Pol'!G51+'02 2023006-024 Pol'!G43</f>
        <v>0</v>
      </c>
      <c r="J164" s="132" t="str">
        <f>IF(I192=0,"",I164/I192*100)</f>
        <v/>
      </c>
    </row>
    <row r="165" spans="1:10" ht="36.75" customHeight="1" x14ac:dyDescent="0.2">
      <c r="A165" s="123"/>
      <c r="B165" s="128" t="s">
        <v>219</v>
      </c>
      <c r="C165" s="256" t="s">
        <v>220</v>
      </c>
      <c r="D165" s="257"/>
      <c r="E165" s="257"/>
      <c r="F165" s="135" t="s">
        <v>25</v>
      </c>
      <c r="G165" s="136"/>
      <c r="H165" s="136"/>
      <c r="I165" s="136">
        <f>'01 2023006-005 Pol'!G85+'02 2023006-024 Pol'!G65</f>
        <v>0</v>
      </c>
      <c r="J165" s="132" t="str">
        <f>IF(I192=0,"",I165/I192*100)</f>
        <v/>
      </c>
    </row>
    <row r="166" spans="1:10" ht="36.75" customHeight="1" x14ac:dyDescent="0.2">
      <c r="A166" s="123"/>
      <c r="B166" s="128" t="s">
        <v>221</v>
      </c>
      <c r="C166" s="256" t="s">
        <v>222</v>
      </c>
      <c r="D166" s="257"/>
      <c r="E166" s="257"/>
      <c r="F166" s="135" t="s">
        <v>25</v>
      </c>
      <c r="G166" s="136"/>
      <c r="H166" s="136"/>
      <c r="I166" s="136">
        <f>'01 2023006-001 Pol'!G1139+'02 2023006-021 Pol'!G652</f>
        <v>0</v>
      </c>
      <c r="J166" s="132" t="str">
        <f>IF(I192=0,"",I166/I192*100)</f>
        <v/>
      </c>
    </row>
    <row r="167" spans="1:10" ht="36.75" customHeight="1" x14ac:dyDescent="0.2">
      <c r="A167" s="123"/>
      <c r="B167" s="128" t="s">
        <v>223</v>
      </c>
      <c r="C167" s="256" t="s">
        <v>224</v>
      </c>
      <c r="D167" s="257"/>
      <c r="E167" s="257"/>
      <c r="F167" s="135" t="s">
        <v>25</v>
      </c>
      <c r="G167" s="136"/>
      <c r="H167" s="136"/>
      <c r="I167" s="136">
        <f>'01 2023006-001 Pol'!G1165+'02 2023006-021 Pol'!G666</f>
        <v>0</v>
      </c>
      <c r="J167" s="132" t="str">
        <f>IF(I192=0,"",I167/I192*100)</f>
        <v/>
      </c>
    </row>
    <row r="168" spans="1:10" ht="36.75" customHeight="1" x14ac:dyDescent="0.2">
      <c r="A168" s="123"/>
      <c r="B168" s="128" t="s">
        <v>225</v>
      </c>
      <c r="C168" s="256" t="s">
        <v>226</v>
      </c>
      <c r="D168" s="257"/>
      <c r="E168" s="257"/>
      <c r="F168" s="135" t="s">
        <v>25</v>
      </c>
      <c r="G168" s="136"/>
      <c r="H168" s="136"/>
      <c r="I168" s="136">
        <f>'01 2023006-001 Pol'!G1209+'02 2023006-021 Pol'!G697</f>
        <v>0</v>
      </c>
      <c r="J168" s="132" t="str">
        <f>IF(I192=0,"",I168/I192*100)</f>
        <v/>
      </c>
    </row>
    <row r="169" spans="1:10" ht="36.75" customHeight="1" x14ac:dyDescent="0.2">
      <c r="A169" s="123"/>
      <c r="B169" s="128" t="s">
        <v>227</v>
      </c>
      <c r="C169" s="256" t="s">
        <v>228</v>
      </c>
      <c r="D169" s="257"/>
      <c r="E169" s="257"/>
      <c r="F169" s="135" t="s">
        <v>25</v>
      </c>
      <c r="G169" s="136"/>
      <c r="H169" s="136"/>
      <c r="I169" s="136">
        <f>'01 2023006-001 Pol'!G1319+'01 2023006-003 Pol'!G304+'01 2023006-004 Pol'!G26+'01 2023006-005 Pol'!G111+'02 2023006-021 Pol'!G742+'02 2023006-023 Pol'!G146+'02 2023006-024 Pol'!G77</f>
        <v>0</v>
      </c>
      <c r="J169" s="132" t="str">
        <f>IF(I192=0,"",I169/I192*100)</f>
        <v/>
      </c>
    </row>
    <row r="170" spans="1:10" ht="36.75" customHeight="1" x14ac:dyDescent="0.2">
      <c r="A170" s="123"/>
      <c r="B170" s="128" t="s">
        <v>229</v>
      </c>
      <c r="C170" s="256" t="s">
        <v>230</v>
      </c>
      <c r="D170" s="257"/>
      <c r="E170" s="257"/>
      <c r="F170" s="135" t="s">
        <v>25</v>
      </c>
      <c r="G170" s="136"/>
      <c r="H170" s="136"/>
      <c r="I170" s="136">
        <f>'01 2023006-001 Pol'!G1379+'02 2023006-021 Pol'!G768</f>
        <v>0</v>
      </c>
      <c r="J170" s="132" t="str">
        <f>IF(I192=0,"",I170/I192*100)</f>
        <v/>
      </c>
    </row>
    <row r="171" spans="1:10" ht="36.75" customHeight="1" x14ac:dyDescent="0.2">
      <c r="A171" s="123"/>
      <c r="B171" s="128" t="s">
        <v>231</v>
      </c>
      <c r="C171" s="256" t="s">
        <v>232</v>
      </c>
      <c r="D171" s="257"/>
      <c r="E171" s="257"/>
      <c r="F171" s="135" t="s">
        <v>25</v>
      </c>
      <c r="G171" s="136"/>
      <c r="H171" s="136"/>
      <c r="I171" s="136">
        <f>'01 2023006-001 Pol'!G1396</f>
        <v>0</v>
      </c>
      <c r="J171" s="132" t="str">
        <f>IF(I192=0,"",I171/I192*100)</f>
        <v/>
      </c>
    </row>
    <row r="172" spans="1:10" ht="36.75" customHeight="1" x14ac:dyDescent="0.2">
      <c r="A172" s="123"/>
      <c r="B172" s="128" t="s">
        <v>233</v>
      </c>
      <c r="C172" s="256" t="s">
        <v>234</v>
      </c>
      <c r="D172" s="257"/>
      <c r="E172" s="257"/>
      <c r="F172" s="135" t="s">
        <v>25</v>
      </c>
      <c r="G172" s="136"/>
      <c r="H172" s="136"/>
      <c r="I172" s="136">
        <f>'01 2023006-001 Pol'!G1403</f>
        <v>0</v>
      </c>
      <c r="J172" s="132" t="str">
        <f>IF(I192=0,"",I172/I192*100)</f>
        <v/>
      </c>
    </row>
    <row r="173" spans="1:10" ht="36.75" customHeight="1" x14ac:dyDescent="0.2">
      <c r="A173" s="123"/>
      <c r="B173" s="128" t="s">
        <v>233</v>
      </c>
      <c r="C173" s="256" t="s">
        <v>235</v>
      </c>
      <c r="D173" s="257"/>
      <c r="E173" s="257"/>
      <c r="F173" s="135" t="s">
        <v>25</v>
      </c>
      <c r="G173" s="136"/>
      <c r="H173" s="136"/>
      <c r="I173" s="136">
        <f>'02 2023006-021 Pol'!G777</f>
        <v>0</v>
      </c>
      <c r="J173" s="132" t="str">
        <f>IF(I192=0,"",I173/I192*100)</f>
        <v/>
      </c>
    </row>
    <row r="174" spans="1:10" ht="36.75" customHeight="1" x14ac:dyDescent="0.2">
      <c r="A174" s="123"/>
      <c r="B174" s="128" t="s">
        <v>236</v>
      </c>
      <c r="C174" s="256" t="s">
        <v>237</v>
      </c>
      <c r="D174" s="257"/>
      <c r="E174" s="257"/>
      <c r="F174" s="135" t="s">
        <v>25</v>
      </c>
      <c r="G174" s="136"/>
      <c r="H174" s="136"/>
      <c r="I174" s="136">
        <f>'01 2023006-001 Pol'!G1435+'02 2023006-021 Pol'!G786</f>
        <v>0</v>
      </c>
      <c r="J174" s="132" t="str">
        <f>IF(I192=0,"",I174/I192*100)</f>
        <v/>
      </c>
    </row>
    <row r="175" spans="1:10" ht="36.75" customHeight="1" x14ac:dyDescent="0.2">
      <c r="A175" s="123"/>
      <c r="B175" s="128" t="s">
        <v>238</v>
      </c>
      <c r="C175" s="256" t="s">
        <v>239</v>
      </c>
      <c r="D175" s="257"/>
      <c r="E175" s="257"/>
      <c r="F175" s="135" t="s">
        <v>25</v>
      </c>
      <c r="G175" s="136"/>
      <c r="H175" s="136"/>
      <c r="I175" s="136">
        <f>'01 2023006-001 Pol'!G1476+'01 2023006-004 Pol'!G31+'02 2023006-021 Pol'!G799+'02 2023006-026 Pol'!G43</f>
        <v>0</v>
      </c>
      <c r="J175" s="132" t="str">
        <f>IF(I192=0,"",I175/I192*100)</f>
        <v/>
      </c>
    </row>
    <row r="176" spans="1:10" ht="36.75" customHeight="1" x14ac:dyDescent="0.2">
      <c r="A176" s="123"/>
      <c r="B176" s="128" t="s">
        <v>240</v>
      </c>
      <c r="C176" s="256" t="s">
        <v>241</v>
      </c>
      <c r="D176" s="257"/>
      <c r="E176" s="257"/>
      <c r="F176" s="135" t="s">
        <v>25</v>
      </c>
      <c r="G176" s="136"/>
      <c r="H176" s="136"/>
      <c r="I176" s="136">
        <f>'01 2023006-001 Pol'!G1488+'02 2023006-021 Pol'!G803</f>
        <v>0</v>
      </c>
      <c r="J176" s="132" t="str">
        <f>IF(I192=0,"",I176/I192*100)</f>
        <v/>
      </c>
    </row>
    <row r="177" spans="1:10" ht="36.75" customHeight="1" x14ac:dyDescent="0.2">
      <c r="A177" s="123"/>
      <c r="B177" s="128" t="s">
        <v>242</v>
      </c>
      <c r="C177" s="256" t="s">
        <v>121</v>
      </c>
      <c r="D177" s="257"/>
      <c r="E177" s="257"/>
      <c r="F177" s="135" t="s">
        <v>26</v>
      </c>
      <c r="G177" s="136"/>
      <c r="H177" s="136"/>
      <c r="I177" s="136">
        <f>'01 2023006-007 Pol'!G217</f>
        <v>0</v>
      </c>
      <c r="J177" s="132" t="str">
        <f>IF(I192=0,"",I177/I192*100)</f>
        <v/>
      </c>
    </row>
    <row r="178" spans="1:10" ht="36.75" customHeight="1" x14ac:dyDescent="0.2">
      <c r="A178" s="123"/>
      <c r="B178" s="128" t="s">
        <v>196</v>
      </c>
      <c r="C178" s="256" t="s">
        <v>197</v>
      </c>
      <c r="D178" s="257"/>
      <c r="E178" s="257"/>
      <c r="F178" s="135" t="s">
        <v>26</v>
      </c>
      <c r="G178" s="136"/>
      <c r="H178" s="136"/>
      <c r="I178" s="136">
        <f>'01 2023006-003 Pol'!G309+'01 2023006-005 Pol'!G116+'02 2023006-023 Pol'!G151+'02 2023006-024 Pol'!G82</f>
        <v>0</v>
      </c>
      <c r="J178" s="132" t="str">
        <f>IF(I192=0,"",I178/I192*100)</f>
        <v/>
      </c>
    </row>
    <row r="179" spans="1:10" ht="36.75" customHeight="1" x14ac:dyDescent="0.2">
      <c r="A179" s="123"/>
      <c r="B179" s="128" t="s">
        <v>243</v>
      </c>
      <c r="C179" s="256" t="s">
        <v>244</v>
      </c>
      <c r="D179" s="257"/>
      <c r="E179" s="257"/>
      <c r="F179" s="135" t="s">
        <v>26</v>
      </c>
      <c r="G179" s="136"/>
      <c r="H179" s="136"/>
      <c r="I179" s="136">
        <f>'01 2023006-001 Pol'!G1497+'01 2023006-008 Pol'!G8+'02 2023006-021 Pol'!G811+'02 2023006-026 P1'!G8</f>
        <v>0</v>
      </c>
      <c r="J179" s="132" t="str">
        <f>IF(I192=0,"",I179/I192*100)</f>
        <v/>
      </c>
    </row>
    <row r="180" spans="1:10" ht="36.75" customHeight="1" x14ac:dyDescent="0.2">
      <c r="A180" s="123"/>
      <c r="B180" s="128" t="s">
        <v>245</v>
      </c>
      <c r="C180" s="256" t="s">
        <v>246</v>
      </c>
      <c r="D180" s="257"/>
      <c r="E180" s="257"/>
      <c r="F180" s="135" t="s">
        <v>26</v>
      </c>
      <c r="G180" s="136"/>
      <c r="H180" s="136"/>
      <c r="I180" s="136">
        <f>'02 2023006-028 Pol'!G32</f>
        <v>0</v>
      </c>
      <c r="J180" s="132" t="str">
        <f>IF(I192=0,"",I180/I192*100)</f>
        <v/>
      </c>
    </row>
    <row r="181" spans="1:10" ht="36.75" customHeight="1" x14ac:dyDescent="0.2">
      <c r="A181" s="123"/>
      <c r="B181" s="128" t="s">
        <v>247</v>
      </c>
      <c r="C181" s="256" t="s">
        <v>248</v>
      </c>
      <c r="D181" s="257"/>
      <c r="E181" s="257"/>
      <c r="F181" s="135" t="s">
        <v>26</v>
      </c>
      <c r="G181" s="136"/>
      <c r="H181" s="136"/>
      <c r="I181" s="136">
        <f>'02 2023006-026 Pol'!G8</f>
        <v>0</v>
      </c>
      <c r="J181" s="132" t="str">
        <f>IF(I192=0,"",I181/I192*100)</f>
        <v/>
      </c>
    </row>
    <row r="182" spans="1:10" ht="36.75" customHeight="1" x14ac:dyDescent="0.2">
      <c r="A182" s="123"/>
      <c r="B182" s="128" t="s">
        <v>249</v>
      </c>
      <c r="C182" s="256" t="s">
        <v>250</v>
      </c>
      <c r="D182" s="257"/>
      <c r="E182" s="257"/>
      <c r="F182" s="135" t="s">
        <v>26</v>
      </c>
      <c r="G182" s="136"/>
      <c r="H182" s="136"/>
      <c r="I182" s="136">
        <f>'01 2023006-001 Pol'!G1504</f>
        <v>0</v>
      </c>
      <c r="J182" s="132" t="str">
        <f>IF(I192=0,"",I182/I192*100)</f>
        <v/>
      </c>
    </row>
    <row r="183" spans="1:10" ht="36.75" customHeight="1" x14ac:dyDescent="0.2">
      <c r="A183" s="123"/>
      <c r="B183" s="128" t="s">
        <v>251</v>
      </c>
      <c r="C183" s="256" t="s">
        <v>252</v>
      </c>
      <c r="D183" s="257"/>
      <c r="E183" s="257"/>
      <c r="F183" s="135" t="s">
        <v>26</v>
      </c>
      <c r="G183" s="136"/>
      <c r="H183" s="136"/>
      <c r="I183" s="136">
        <f>'02 2023006-026 P1'!G122</f>
        <v>0</v>
      </c>
      <c r="J183" s="132" t="str">
        <f>IF(I192=0,"",I183/I192*100)</f>
        <v/>
      </c>
    </row>
    <row r="184" spans="1:10" ht="36.75" customHeight="1" x14ac:dyDescent="0.2">
      <c r="A184" s="123"/>
      <c r="B184" s="128" t="s">
        <v>253</v>
      </c>
      <c r="C184" s="256" t="s">
        <v>254</v>
      </c>
      <c r="D184" s="257"/>
      <c r="E184" s="257"/>
      <c r="F184" s="135" t="s">
        <v>26</v>
      </c>
      <c r="G184" s="136"/>
      <c r="H184" s="136"/>
      <c r="I184" s="136">
        <f>'02 2023006-026 P1'!G111</f>
        <v>0</v>
      </c>
      <c r="J184" s="132" t="str">
        <f>IF(I192=0,"",I184/I192*100)</f>
        <v/>
      </c>
    </row>
    <row r="185" spans="1:10" ht="36.75" customHeight="1" x14ac:dyDescent="0.2">
      <c r="A185" s="123"/>
      <c r="B185" s="128" t="s">
        <v>130</v>
      </c>
      <c r="C185" s="256" t="s">
        <v>255</v>
      </c>
      <c r="D185" s="257"/>
      <c r="E185" s="257"/>
      <c r="F185" s="135" t="s">
        <v>256</v>
      </c>
      <c r="G185" s="136"/>
      <c r="H185" s="136"/>
      <c r="I185" s="136">
        <f>'01 2023006-005 Pol'!G127+'02 2023006-024 Pol'!G91</f>
        <v>0</v>
      </c>
      <c r="J185" s="132" t="str">
        <f>IF(I192=0,"",I185/I192*100)</f>
        <v/>
      </c>
    </row>
    <row r="186" spans="1:10" ht="36.75" customHeight="1" x14ac:dyDescent="0.2">
      <c r="A186" s="123"/>
      <c r="B186" s="128" t="s">
        <v>227</v>
      </c>
      <c r="C186" s="256" t="s">
        <v>228</v>
      </c>
      <c r="D186" s="257"/>
      <c r="E186" s="257"/>
      <c r="F186" s="135" t="s">
        <v>256</v>
      </c>
      <c r="G186" s="136"/>
      <c r="H186" s="136"/>
      <c r="I186" s="136">
        <f>'02 2023006-028 Pol'!G70</f>
        <v>0</v>
      </c>
      <c r="J186" s="132" t="str">
        <f>IF(I192=0,"",I186/I192*100)</f>
        <v/>
      </c>
    </row>
    <row r="187" spans="1:10" ht="36.75" customHeight="1" x14ac:dyDescent="0.2">
      <c r="A187" s="123"/>
      <c r="B187" s="128" t="s">
        <v>238</v>
      </c>
      <c r="C187" s="256" t="s">
        <v>239</v>
      </c>
      <c r="D187" s="257"/>
      <c r="E187" s="257"/>
      <c r="F187" s="135" t="s">
        <v>256</v>
      </c>
      <c r="G187" s="136"/>
      <c r="H187" s="136"/>
      <c r="I187" s="136">
        <f>'02 2023006-028 Pol'!G78</f>
        <v>0</v>
      </c>
      <c r="J187" s="132" t="str">
        <f>IF(I192=0,"",I187/I192*100)</f>
        <v/>
      </c>
    </row>
    <row r="188" spans="1:10" ht="36.75" customHeight="1" x14ac:dyDescent="0.2">
      <c r="A188" s="123"/>
      <c r="B188" s="128" t="s">
        <v>257</v>
      </c>
      <c r="C188" s="256" t="s">
        <v>171</v>
      </c>
      <c r="D188" s="257"/>
      <c r="E188" s="257"/>
      <c r="F188" s="135" t="s">
        <v>256</v>
      </c>
      <c r="G188" s="136"/>
      <c r="H188" s="136"/>
      <c r="I188" s="136">
        <f>'01 2023006-001 Pol'!G1506+'01 2023006-002 Pol'!G43+'02 2023006-021 Pol'!G813</f>
        <v>0</v>
      </c>
      <c r="J188" s="132" t="str">
        <f>IF(I192=0,"",I188/I192*100)</f>
        <v/>
      </c>
    </row>
    <row r="189" spans="1:10" ht="36.75" customHeight="1" x14ac:dyDescent="0.2">
      <c r="A189" s="123"/>
      <c r="B189" s="128" t="s">
        <v>177</v>
      </c>
      <c r="C189" s="256" t="s">
        <v>258</v>
      </c>
      <c r="D189" s="257"/>
      <c r="E189" s="257"/>
      <c r="F189" s="135" t="s">
        <v>259</v>
      </c>
      <c r="G189" s="136"/>
      <c r="H189" s="136"/>
      <c r="I189" s="136">
        <f>'01 2023006-006 Pol'!G178</f>
        <v>0</v>
      </c>
      <c r="J189" s="132" t="str">
        <f>IF(I192=0,"",I189/I192*100)</f>
        <v/>
      </c>
    </row>
    <row r="190" spans="1:10" ht="36.75" customHeight="1" x14ac:dyDescent="0.2">
      <c r="A190" s="123"/>
      <c r="B190" s="128" t="s">
        <v>259</v>
      </c>
      <c r="C190" s="256" t="s">
        <v>27</v>
      </c>
      <c r="D190" s="257"/>
      <c r="E190" s="257"/>
      <c r="F190" s="135" t="s">
        <v>259</v>
      </c>
      <c r="G190" s="136"/>
      <c r="H190" s="136"/>
      <c r="I190" s="136">
        <f>'01 2023006-003 Pol'!G329+'01 2023006-004 Pol'!G34+'01 2023006-005 Pol'!G129+'01 2023006-009 Pol'!G71+'02 2023006-023 Pol'!G163+'02 2023006-024 Pol'!G93+'02 2023006-027 Pol'!G70+'02 2023006-028 Pol'!G81</f>
        <v>0</v>
      </c>
      <c r="J190" s="132" t="str">
        <f>IF(I192=0,"",I190/I192*100)</f>
        <v/>
      </c>
    </row>
    <row r="191" spans="1:10" ht="36.75" customHeight="1" x14ac:dyDescent="0.2">
      <c r="A191" s="123"/>
      <c r="B191" s="128" t="s">
        <v>260</v>
      </c>
      <c r="C191" s="256" t="s">
        <v>28</v>
      </c>
      <c r="D191" s="257"/>
      <c r="E191" s="257"/>
      <c r="F191" s="135" t="s">
        <v>260</v>
      </c>
      <c r="G191" s="136"/>
      <c r="H191" s="136"/>
      <c r="I191" s="136">
        <f>'01 2023006-001 Pol'!G1520+'01 2023006-002 Pol'!G134+'01 2023006-003 Pol'!G331+'01 2023006-004 Pol'!G36+'01 2023006-005 Pol'!G131+'01 2023006-009 Pol'!G73+'02 2023006-021 Pol'!G826+'02 2023006-022 Pol'!G67+'02 2023006-023 Pol'!G165+'02 2023006-024 Pol'!G95+'02 2023006-027 Pol'!G72+'02 2023006-028 Pol'!G83</f>
        <v>0</v>
      </c>
      <c r="J191" s="132" t="str">
        <f>IF(I192=0,"",I191/I192*100)</f>
        <v/>
      </c>
    </row>
    <row r="192" spans="1:10" ht="25.5" customHeight="1" x14ac:dyDescent="0.2">
      <c r="A192" s="124"/>
      <c r="B192" s="129" t="s">
        <v>1</v>
      </c>
      <c r="C192" s="130"/>
      <c r="D192" s="131"/>
      <c r="E192" s="131"/>
      <c r="F192" s="137"/>
      <c r="G192" s="138"/>
      <c r="H192" s="138"/>
      <c r="I192" s="138">
        <f>SUM(I103:I191)</f>
        <v>0</v>
      </c>
      <c r="J192" s="133">
        <f>SUM(J103:J191)</f>
        <v>0</v>
      </c>
    </row>
    <row r="193" spans="6:10" x14ac:dyDescent="0.2">
      <c r="F193" s="86"/>
      <c r="G193" s="86"/>
      <c r="H193" s="86"/>
      <c r="I193" s="86"/>
      <c r="J193" s="134"/>
    </row>
    <row r="194" spans="6:10" x14ac:dyDescent="0.2">
      <c r="F194" s="86"/>
      <c r="G194" s="86"/>
      <c r="H194" s="86"/>
      <c r="I194" s="86"/>
      <c r="J194" s="134"/>
    </row>
    <row r="195" spans="6:10" x14ac:dyDescent="0.2">
      <c r="F195" s="86"/>
      <c r="G195" s="86"/>
      <c r="H195" s="86"/>
      <c r="I195" s="86"/>
      <c r="J195" s="134"/>
    </row>
  </sheetData>
  <sheetProtection algorithmName="SHA-512" hashValue="tfqpJsxvkgwZFeQGJp+8sX09mmsrQP4vCGBcs+uIleDHf2Z/7JzsI0YyMUFj+GO/ypGChB3VeH+f5zVkmWeJ4A==" saltValue="vRwiPRWzPvOG2TSXt/bqb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68">
    <mergeCell ref="C190:E190"/>
    <mergeCell ref="C191:E191"/>
    <mergeCell ref="C185:E185"/>
    <mergeCell ref="C186:E186"/>
    <mergeCell ref="C187:E187"/>
    <mergeCell ref="C188:E188"/>
    <mergeCell ref="C189:E189"/>
    <mergeCell ref="C180:E180"/>
    <mergeCell ref="C181:E181"/>
    <mergeCell ref="C182:E182"/>
    <mergeCell ref="C183:E183"/>
    <mergeCell ref="C184:E184"/>
    <mergeCell ref="C175:E175"/>
    <mergeCell ref="C176:E176"/>
    <mergeCell ref="C177:E177"/>
    <mergeCell ref="C178:E178"/>
    <mergeCell ref="C179:E179"/>
    <mergeCell ref="C170:E170"/>
    <mergeCell ref="C171:E171"/>
    <mergeCell ref="C172:E172"/>
    <mergeCell ref="C173:E173"/>
    <mergeCell ref="C174:E174"/>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B93:J93"/>
    <mergeCell ref="B95:J95"/>
    <mergeCell ref="B97:J97"/>
    <mergeCell ref="C103:E103"/>
    <mergeCell ref="C104:E104"/>
    <mergeCell ref="B82:J82"/>
    <mergeCell ref="B85:J85"/>
    <mergeCell ref="B87:J87"/>
    <mergeCell ref="B89:J89"/>
    <mergeCell ref="B91:J91"/>
    <mergeCell ref="B70:J70"/>
    <mergeCell ref="B72:J72"/>
    <mergeCell ref="B74:J74"/>
    <mergeCell ref="B78:J78"/>
    <mergeCell ref="B80:J80"/>
    <mergeCell ref="C59:E59"/>
    <mergeCell ref="B60:E60"/>
    <mergeCell ref="B63:J63"/>
    <mergeCell ref="B65:J65"/>
    <mergeCell ref="B68:J68"/>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97"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67</v>
      </c>
      <c r="C3" s="267" t="s">
        <v>68</v>
      </c>
      <c r="D3" s="268"/>
      <c r="E3" s="268"/>
      <c r="F3" s="268"/>
      <c r="G3" s="269"/>
      <c r="AC3" s="121" t="s">
        <v>263</v>
      </c>
      <c r="AG3" t="s">
        <v>264</v>
      </c>
    </row>
    <row r="4" spans="1:60" ht="24.95" customHeight="1" x14ac:dyDescent="0.2">
      <c r="A4" s="141" t="s">
        <v>9</v>
      </c>
      <c r="B4" s="142" t="s">
        <v>79</v>
      </c>
      <c r="C4" s="270" t="s">
        <v>80</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8.17</v>
      </c>
      <c r="P8" s="173"/>
      <c r="Q8" s="173">
        <f>SUM(Q9:Q22)</f>
        <v>0</v>
      </c>
      <c r="R8" s="174"/>
      <c r="S8" s="174"/>
      <c r="T8" s="175"/>
      <c r="U8" s="169"/>
      <c r="V8" s="169">
        <f>SUM(V9:V22)</f>
        <v>62.52</v>
      </c>
      <c r="W8" s="169"/>
      <c r="X8" s="169"/>
      <c r="Y8" s="169"/>
      <c r="AG8" t="s">
        <v>289</v>
      </c>
    </row>
    <row r="9" spans="1:60" outlineLevel="1" x14ac:dyDescent="0.2">
      <c r="A9" s="177">
        <v>1</v>
      </c>
      <c r="B9" s="178" t="s">
        <v>351</v>
      </c>
      <c r="C9" s="194" t="s">
        <v>352</v>
      </c>
      <c r="D9" s="179" t="s">
        <v>338</v>
      </c>
      <c r="E9" s="180">
        <v>56.16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20.5</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262" t="s">
        <v>353</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
      <c r="A11" s="177">
        <v>2</v>
      </c>
      <c r="B11" s="178" t="s">
        <v>356</v>
      </c>
      <c r="C11" s="194" t="s">
        <v>357</v>
      </c>
      <c r="D11" s="179" t="s">
        <v>338</v>
      </c>
      <c r="E11" s="180">
        <v>56.16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4.72</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33.75" outlineLevel="2" x14ac:dyDescent="0.2">
      <c r="A12" s="155"/>
      <c r="B12" s="156"/>
      <c r="C12" s="262" t="s">
        <v>353</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
      <c r="A13" s="177">
        <v>3</v>
      </c>
      <c r="B13" s="178" t="s">
        <v>2042</v>
      </c>
      <c r="C13" s="194" t="s">
        <v>2043</v>
      </c>
      <c r="D13" s="179" t="s">
        <v>338</v>
      </c>
      <c r="E13" s="180">
        <v>4.32</v>
      </c>
      <c r="F13" s="181"/>
      <c r="G13" s="182">
        <f>ROUND(E13*F13,2)</f>
        <v>0</v>
      </c>
      <c r="H13" s="181"/>
      <c r="I13" s="182">
        <f>ROUND(E13*H13,2)</f>
        <v>0</v>
      </c>
      <c r="J13" s="181"/>
      <c r="K13" s="182">
        <f>ROUND(E13*J13,2)</f>
        <v>0</v>
      </c>
      <c r="L13" s="182">
        <v>21</v>
      </c>
      <c r="M13" s="182">
        <f>G13*(1+L13/100)</f>
        <v>0</v>
      </c>
      <c r="N13" s="180">
        <v>1.8907700000000001</v>
      </c>
      <c r="O13" s="180">
        <f>ROUND(E13*N13,2)</f>
        <v>8.17</v>
      </c>
      <c r="P13" s="180">
        <v>0</v>
      </c>
      <c r="Q13" s="180">
        <f>ROUND(E13*P13,2)</f>
        <v>0</v>
      </c>
      <c r="R13" s="182" t="s">
        <v>2044</v>
      </c>
      <c r="S13" s="182" t="s">
        <v>294</v>
      </c>
      <c r="T13" s="183" t="s">
        <v>294</v>
      </c>
      <c r="U13" s="159">
        <v>1.3169999999999999</v>
      </c>
      <c r="V13" s="159">
        <f>ROUND(E13*U13,2)</f>
        <v>5.69</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2045</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4</v>
      </c>
      <c r="B15" s="178" t="s">
        <v>2046</v>
      </c>
      <c r="C15" s="194" t="s">
        <v>2047</v>
      </c>
      <c r="D15" s="179" t="s">
        <v>338</v>
      </c>
      <c r="E15" s="180">
        <v>14.69</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23.31</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2.5" outlineLevel="2" x14ac:dyDescent="0.2">
      <c r="A16" s="155"/>
      <c r="B16" s="156"/>
      <c r="C16" s="262" t="s">
        <v>2048</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ht="22.5" outlineLevel="1" x14ac:dyDescent="0.2">
      <c r="A17" s="177">
        <v>5</v>
      </c>
      <c r="B17" s="178" t="s">
        <v>382</v>
      </c>
      <c r="C17" s="194" t="s">
        <v>383</v>
      </c>
      <c r="D17" s="179" t="s">
        <v>338</v>
      </c>
      <c r="E17" s="180">
        <v>37.15</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7.5</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262" t="s">
        <v>384</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2.5" outlineLevel="1" x14ac:dyDescent="0.2">
      <c r="A19" s="177">
        <v>6</v>
      </c>
      <c r="B19" s="178" t="s">
        <v>373</v>
      </c>
      <c r="C19" s="194" t="s">
        <v>374</v>
      </c>
      <c r="D19" s="179" t="s">
        <v>338</v>
      </c>
      <c r="E19" s="180">
        <v>19.010000000000002</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0.21</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2" t="s">
        <v>375</v>
      </c>
      <c r="D20" s="263"/>
      <c r="E20" s="263"/>
      <c r="F20" s="263"/>
      <c r="G20" s="26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7</v>
      </c>
      <c r="B21" s="186" t="s">
        <v>2049</v>
      </c>
      <c r="C21" s="198" t="s">
        <v>2050</v>
      </c>
      <c r="D21" s="187" t="s">
        <v>338</v>
      </c>
      <c r="E21" s="188">
        <v>19.010000000000002</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0.59</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8</v>
      </c>
      <c r="B22" s="186" t="s">
        <v>391</v>
      </c>
      <c r="C22" s="198" t="s">
        <v>392</v>
      </c>
      <c r="D22" s="187" t="s">
        <v>338</v>
      </c>
      <c r="E22" s="188">
        <v>19.010000000000002</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x14ac:dyDescent="0.2">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2.5" outlineLevel="1" x14ac:dyDescent="0.2">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312</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77">
        <v>10</v>
      </c>
      <c r="B26" s="178" t="s">
        <v>3720</v>
      </c>
      <c r="C26" s="194" t="s">
        <v>3721</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262" t="s">
        <v>3722</v>
      </c>
      <c r="D27" s="263"/>
      <c r="E27" s="263"/>
      <c r="F27" s="263"/>
      <c r="G27" s="263"/>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2.5" outlineLevel="1" x14ac:dyDescent="0.2">
      <c r="A28" s="177">
        <v>11</v>
      </c>
      <c r="B28" s="178" t="s">
        <v>1256</v>
      </c>
      <c r="C28" s="194" t="s">
        <v>1257</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2" x14ac:dyDescent="0.2">
      <c r="A29" s="155"/>
      <c r="B29" s="156"/>
      <c r="C29" s="262" t="s">
        <v>1258</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2.5" outlineLevel="1" x14ac:dyDescent="0.2">
      <c r="A30" s="177">
        <v>12</v>
      </c>
      <c r="B30" s="178" t="s">
        <v>3723</v>
      </c>
      <c r="C30" s="194" t="s">
        <v>3724</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262" t="s">
        <v>3725</v>
      </c>
      <c r="D31" s="263"/>
      <c r="E31" s="263"/>
      <c r="F31" s="263"/>
      <c r="G31" s="263"/>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x14ac:dyDescent="0.2">
      <c r="A32" s="170" t="s">
        <v>288</v>
      </c>
      <c r="B32" s="171" t="s">
        <v>245</v>
      </c>
      <c r="C32" s="193" t="s">
        <v>246</v>
      </c>
      <c r="D32" s="172"/>
      <c r="E32" s="173"/>
      <c r="F32" s="174"/>
      <c r="G32" s="174">
        <f>SUMIF(AG33:AG69,"&lt;&gt;NOR",G33:G69)</f>
        <v>0</v>
      </c>
      <c r="H32" s="174"/>
      <c r="I32" s="174">
        <f>SUM(I33:I69)</f>
        <v>0</v>
      </c>
      <c r="J32" s="174"/>
      <c r="K32" s="174">
        <f>SUM(K33:K69)</f>
        <v>0</v>
      </c>
      <c r="L32" s="174"/>
      <c r="M32" s="174">
        <f>SUM(M33:M69)</f>
        <v>0</v>
      </c>
      <c r="N32" s="173"/>
      <c r="O32" s="173">
        <f>SUM(O33:O69)</f>
        <v>0.22999999999999998</v>
      </c>
      <c r="P32" s="173"/>
      <c r="Q32" s="173">
        <f>SUM(Q33:Q69)</f>
        <v>0.03</v>
      </c>
      <c r="R32" s="174"/>
      <c r="S32" s="174"/>
      <c r="T32" s="175"/>
      <c r="U32" s="169"/>
      <c r="V32" s="169">
        <f>SUM(V33:V69)</f>
        <v>34.020000000000003</v>
      </c>
      <c r="W32" s="169"/>
      <c r="X32" s="169"/>
      <c r="Y32" s="169"/>
      <c r="AG32" t="s">
        <v>289</v>
      </c>
    </row>
    <row r="33" spans="1:60" outlineLevel="1" x14ac:dyDescent="0.2">
      <c r="A33" s="185">
        <v>13</v>
      </c>
      <c r="B33" s="186" t="s">
        <v>2530</v>
      </c>
      <c r="C33" s="198" t="s">
        <v>3760</v>
      </c>
      <c r="D33" s="187" t="s">
        <v>2217</v>
      </c>
      <c r="E33" s="188">
        <v>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14</v>
      </c>
      <c r="B34" s="186" t="s">
        <v>2532</v>
      </c>
      <c r="C34" s="198" t="s">
        <v>3761</v>
      </c>
      <c r="D34" s="187" t="s">
        <v>331</v>
      </c>
      <c r="E34" s="188">
        <v>4</v>
      </c>
      <c r="F34" s="189"/>
      <c r="G34" s="190">
        <f>ROUND(E34*F34,2)</f>
        <v>0</v>
      </c>
      <c r="H34" s="189"/>
      <c r="I34" s="190">
        <f>ROUND(E34*H34,2)</f>
        <v>0</v>
      </c>
      <c r="J34" s="189"/>
      <c r="K34" s="190">
        <f>ROUND(E34*J34,2)</f>
        <v>0</v>
      </c>
      <c r="L34" s="190">
        <v>21</v>
      </c>
      <c r="M34" s="190">
        <f>G34*(1+L34/100)</f>
        <v>0</v>
      </c>
      <c r="N34" s="188">
        <v>0</v>
      </c>
      <c r="O34" s="188">
        <f>ROUND(E34*N34,2)</f>
        <v>0</v>
      </c>
      <c r="P34" s="188">
        <v>0</v>
      </c>
      <c r="Q34" s="188">
        <f>ROUND(E34*P34,2)</f>
        <v>0</v>
      </c>
      <c r="R34" s="190"/>
      <c r="S34" s="190" t="s">
        <v>878</v>
      </c>
      <c r="T34" s="191" t="s">
        <v>879</v>
      </c>
      <c r="U34" s="159">
        <v>0</v>
      </c>
      <c r="V34" s="159">
        <f>ROUND(E34*U34,2)</f>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15</v>
      </c>
      <c r="B35" s="186" t="s">
        <v>2504</v>
      </c>
      <c r="C35" s="198" t="s">
        <v>3762</v>
      </c>
      <c r="D35" s="187" t="s">
        <v>331</v>
      </c>
      <c r="E35" s="188">
        <v>53</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77">
        <v>16</v>
      </c>
      <c r="B36" s="178" t="s">
        <v>2480</v>
      </c>
      <c r="C36" s="194" t="s">
        <v>2481</v>
      </c>
      <c r="D36" s="179" t="s">
        <v>331</v>
      </c>
      <c r="E36" s="180">
        <v>14</v>
      </c>
      <c r="F36" s="181"/>
      <c r="G36" s="182">
        <f>ROUND(E36*F36,2)</f>
        <v>0</v>
      </c>
      <c r="H36" s="181"/>
      <c r="I36" s="182">
        <f>ROUND(E36*H36,2)</f>
        <v>0</v>
      </c>
      <c r="J36" s="181"/>
      <c r="K36" s="182">
        <f>ROUND(E36*J36,2)</f>
        <v>0</v>
      </c>
      <c r="L36" s="182">
        <v>21</v>
      </c>
      <c r="M36" s="182">
        <f>G36*(1+L36/100)</f>
        <v>0</v>
      </c>
      <c r="N36" s="180">
        <v>1.4749999999999999E-2</v>
      </c>
      <c r="O36" s="180">
        <f>ROUND(E36*N36,2)</f>
        <v>0.21</v>
      </c>
      <c r="P36" s="180">
        <v>0</v>
      </c>
      <c r="Q36" s="180">
        <f>ROUND(E36*P36,2)</f>
        <v>0</v>
      </c>
      <c r="R36" s="182" t="s">
        <v>1446</v>
      </c>
      <c r="S36" s="182" t="s">
        <v>294</v>
      </c>
      <c r="T36" s="183" t="s">
        <v>294</v>
      </c>
      <c r="U36" s="159">
        <v>0.753</v>
      </c>
      <c r="V36" s="159">
        <f>ROUND(E36*U36,2)</f>
        <v>10.54</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2479</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17</v>
      </c>
      <c r="B38" s="186" t="s">
        <v>3735</v>
      </c>
      <c r="C38" s="198" t="s">
        <v>3736</v>
      </c>
      <c r="D38" s="187" t="s">
        <v>331</v>
      </c>
      <c r="E38" s="188">
        <v>4</v>
      </c>
      <c r="F38" s="189"/>
      <c r="G38" s="190">
        <f t="shared" ref="G38:G68" si="0">ROUND(E38*F38,2)</f>
        <v>0</v>
      </c>
      <c r="H38" s="189"/>
      <c r="I38" s="190">
        <f t="shared" ref="I38:I68" si="1">ROUND(E38*H38,2)</f>
        <v>0</v>
      </c>
      <c r="J38" s="189"/>
      <c r="K38" s="190">
        <f t="shared" ref="K38:K68" si="2">ROUND(E38*J38,2)</f>
        <v>0</v>
      </c>
      <c r="L38" s="190">
        <v>21</v>
      </c>
      <c r="M38" s="190">
        <f t="shared" ref="M38:M68" si="3">G38*(1+L38/100)</f>
        <v>0</v>
      </c>
      <c r="N38" s="188">
        <v>0</v>
      </c>
      <c r="O38" s="188">
        <f t="shared" ref="O38:O68" si="4">ROUND(E38*N38,2)</f>
        <v>0</v>
      </c>
      <c r="P38" s="188">
        <v>0</v>
      </c>
      <c r="Q38" s="188">
        <f t="shared" ref="Q38:Q68" si="5">ROUND(E38*P38,2)</f>
        <v>0</v>
      </c>
      <c r="R38" s="190"/>
      <c r="S38" s="190" t="s">
        <v>878</v>
      </c>
      <c r="T38" s="191" t="s">
        <v>879</v>
      </c>
      <c r="U38" s="159">
        <v>0</v>
      </c>
      <c r="V38" s="159">
        <f t="shared" ref="V38:V68" si="6">ROUND(E38*U38,2)</f>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85">
        <v>18</v>
      </c>
      <c r="B39" s="186" t="s">
        <v>2538</v>
      </c>
      <c r="C39" s="198" t="s">
        <v>3763</v>
      </c>
      <c r="D39" s="187" t="s">
        <v>331</v>
      </c>
      <c r="E39" s="188">
        <v>53</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2041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5">
        <v>19</v>
      </c>
      <c r="B40" s="186" t="s">
        <v>2482</v>
      </c>
      <c r="C40" s="198" t="s">
        <v>2483</v>
      </c>
      <c r="D40" s="187" t="s">
        <v>331</v>
      </c>
      <c r="E40" s="188">
        <v>71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20</v>
      </c>
      <c r="B41" s="186" t="s">
        <v>2484</v>
      </c>
      <c r="C41" s="198" t="s">
        <v>2485</v>
      </c>
      <c r="D41" s="187" t="s">
        <v>331</v>
      </c>
      <c r="E41" s="188">
        <v>71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294</v>
      </c>
      <c r="U41" s="159">
        <v>0.16400000000000001</v>
      </c>
      <c r="V41" s="159">
        <f t="shared" si="6"/>
        <v>11.64</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22.5" outlineLevel="1" x14ac:dyDescent="0.2">
      <c r="A42" s="185">
        <v>21</v>
      </c>
      <c r="B42" s="186" t="s">
        <v>2486</v>
      </c>
      <c r="C42" s="198" t="s">
        <v>2487</v>
      </c>
      <c r="D42" s="187" t="s">
        <v>331</v>
      </c>
      <c r="E42" s="188">
        <v>71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t="s">
        <v>1446</v>
      </c>
      <c r="S42" s="190" t="s">
        <v>294</v>
      </c>
      <c r="T42" s="191" t="s">
        <v>294</v>
      </c>
      <c r="U42" s="159">
        <v>6.2E-2</v>
      </c>
      <c r="V42" s="159">
        <f t="shared" si="6"/>
        <v>4.4000000000000004</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22</v>
      </c>
      <c r="B43" s="186" t="s">
        <v>2146</v>
      </c>
      <c r="C43" s="198" t="s">
        <v>2147</v>
      </c>
      <c r="D43" s="187" t="s">
        <v>331</v>
      </c>
      <c r="E43" s="188">
        <v>57</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23</v>
      </c>
      <c r="B44" s="186" t="s">
        <v>3745</v>
      </c>
      <c r="C44" s="198" t="s">
        <v>2149</v>
      </c>
      <c r="D44" s="187" t="s">
        <v>331</v>
      </c>
      <c r="E44" s="188">
        <v>57</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24</v>
      </c>
      <c r="B45" s="186" t="s">
        <v>2075</v>
      </c>
      <c r="C45" s="198" t="s">
        <v>3746</v>
      </c>
      <c r="D45" s="187" t="s">
        <v>2073</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25</v>
      </c>
      <c r="B46" s="186" t="s">
        <v>2077</v>
      </c>
      <c r="C46" s="198" t="s">
        <v>3764</v>
      </c>
      <c r="D46" s="187" t="s">
        <v>2073</v>
      </c>
      <c r="E46" s="188">
        <v>2</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26</v>
      </c>
      <c r="B47" s="186" t="s">
        <v>2705</v>
      </c>
      <c r="C47" s="198" t="s">
        <v>3765</v>
      </c>
      <c r="D47" s="187" t="s">
        <v>2073</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27</v>
      </c>
      <c r="B48" s="186" t="s">
        <v>2707</v>
      </c>
      <c r="C48" s="198" t="s">
        <v>3766</v>
      </c>
      <c r="D48" s="187" t="s">
        <v>2073</v>
      </c>
      <c r="E48" s="188">
        <v>6</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2.5" outlineLevel="1" x14ac:dyDescent="0.2">
      <c r="A49" s="185">
        <v>28</v>
      </c>
      <c r="B49" s="186" t="s">
        <v>2709</v>
      </c>
      <c r="C49" s="198" t="s">
        <v>3748</v>
      </c>
      <c r="D49" s="187" t="s">
        <v>2073</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2.5" outlineLevel="1" x14ac:dyDescent="0.2">
      <c r="A50" s="185">
        <v>29</v>
      </c>
      <c r="B50" s="186" t="s">
        <v>2711</v>
      </c>
      <c r="C50" s="198" t="s">
        <v>3767</v>
      </c>
      <c r="D50" s="187" t="s">
        <v>2073</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30</v>
      </c>
      <c r="B51" s="186" t="s">
        <v>3749</v>
      </c>
      <c r="C51" s="198" t="s">
        <v>3750</v>
      </c>
      <c r="D51" s="187" t="s">
        <v>2073</v>
      </c>
      <c r="E51" s="188">
        <v>5</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31</v>
      </c>
      <c r="B52" s="186" t="s">
        <v>2564</v>
      </c>
      <c r="C52" s="198" t="s">
        <v>3768</v>
      </c>
      <c r="D52" s="187" t="s">
        <v>2073</v>
      </c>
      <c r="E52" s="188">
        <v>9</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32</v>
      </c>
      <c r="B53" s="186" t="s">
        <v>2716</v>
      </c>
      <c r="C53" s="198" t="s">
        <v>3769</v>
      </c>
      <c r="D53" s="187" t="s">
        <v>2217</v>
      </c>
      <c r="E53" s="188">
        <v>1</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c r="S53" s="190" t="s">
        <v>878</v>
      </c>
      <c r="T53" s="191" t="s">
        <v>879</v>
      </c>
      <c r="U53" s="159">
        <v>0</v>
      </c>
      <c r="V53" s="159">
        <f t="shared" si="6"/>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33</v>
      </c>
      <c r="B54" s="186" t="s">
        <v>2717</v>
      </c>
      <c r="C54" s="198" t="s">
        <v>3770</v>
      </c>
      <c r="D54" s="187" t="s">
        <v>2217</v>
      </c>
      <c r="E54" s="188">
        <v>2</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c r="S54" s="190" t="s">
        <v>878</v>
      </c>
      <c r="T54" s="191" t="s">
        <v>879</v>
      </c>
      <c r="U54" s="159">
        <v>0</v>
      </c>
      <c r="V54" s="159">
        <f t="shared" si="6"/>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34</v>
      </c>
      <c r="B55" s="186" t="s">
        <v>2490</v>
      </c>
      <c r="C55" s="198" t="s">
        <v>2491</v>
      </c>
      <c r="D55" s="187" t="s">
        <v>331</v>
      </c>
      <c r="E55" s="188">
        <v>3.8</v>
      </c>
      <c r="F55" s="189"/>
      <c r="G55" s="190">
        <f t="shared" si="0"/>
        <v>0</v>
      </c>
      <c r="H55" s="189"/>
      <c r="I55" s="190">
        <f t="shared" si="1"/>
        <v>0</v>
      </c>
      <c r="J55" s="189"/>
      <c r="K55" s="190">
        <f t="shared" si="2"/>
        <v>0</v>
      </c>
      <c r="L55" s="190">
        <v>21</v>
      </c>
      <c r="M55" s="190">
        <f t="shared" si="3"/>
        <v>0</v>
      </c>
      <c r="N55" s="188">
        <v>4.2900000000000004E-3</v>
      </c>
      <c r="O55" s="188">
        <f t="shared" si="4"/>
        <v>0.02</v>
      </c>
      <c r="P55" s="188">
        <v>0</v>
      </c>
      <c r="Q55" s="188">
        <f t="shared" si="5"/>
        <v>0</v>
      </c>
      <c r="R55" s="190" t="s">
        <v>1446</v>
      </c>
      <c r="S55" s="190" t="s">
        <v>294</v>
      </c>
      <c r="T55" s="191" t="s">
        <v>294</v>
      </c>
      <c r="U55" s="159">
        <v>0.36199999999999999</v>
      </c>
      <c r="V55" s="159">
        <f t="shared" si="6"/>
        <v>1.38</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35</v>
      </c>
      <c r="B56" s="186" t="s">
        <v>2571</v>
      </c>
      <c r="C56" s="198" t="s">
        <v>3771</v>
      </c>
      <c r="D56" s="187" t="s">
        <v>2073</v>
      </c>
      <c r="E56" s="188">
        <v>1</v>
      </c>
      <c r="F56" s="189"/>
      <c r="G56" s="190">
        <f t="shared" si="0"/>
        <v>0</v>
      </c>
      <c r="H56" s="189"/>
      <c r="I56" s="190">
        <f t="shared" si="1"/>
        <v>0</v>
      </c>
      <c r="J56" s="189"/>
      <c r="K56" s="190">
        <f t="shared" si="2"/>
        <v>0</v>
      </c>
      <c r="L56" s="190">
        <v>21</v>
      </c>
      <c r="M56" s="190">
        <f t="shared" si="3"/>
        <v>0</v>
      </c>
      <c r="N56" s="188">
        <v>0</v>
      </c>
      <c r="O56" s="188">
        <f t="shared" si="4"/>
        <v>0</v>
      </c>
      <c r="P56" s="188">
        <v>0</v>
      </c>
      <c r="Q56" s="188">
        <f t="shared" si="5"/>
        <v>0</v>
      </c>
      <c r="R56" s="190"/>
      <c r="S56" s="190" t="s">
        <v>878</v>
      </c>
      <c r="T56" s="191" t="s">
        <v>879</v>
      </c>
      <c r="U56" s="159">
        <v>0</v>
      </c>
      <c r="V56" s="159">
        <f t="shared" si="6"/>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36</v>
      </c>
      <c r="B57" s="186" t="s">
        <v>2573</v>
      </c>
      <c r="C57" s="198" t="s">
        <v>2495</v>
      </c>
      <c r="D57" s="187" t="s">
        <v>2073</v>
      </c>
      <c r="E57" s="188">
        <v>1</v>
      </c>
      <c r="F57" s="189"/>
      <c r="G57" s="190">
        <f t="shared" si="0"/>
        <v>0</v>
      </c>
      <c r="H57" s="189"/>
      <c r="I57" s="190">
        <f t="shared" si="1"/>
        <v>0</v>
      </c>
      <c r="J57" s="189"/>
      <c r="K57" s="190">
        <f t="shared" si="2"/>
        <v>0</v>
      </c>
      <c r="L57" s="190">
        <v>21</v>
      </c>
      <c r="M57" s="190">
        <f t="shared" si="3"/>
        <v>0</v>
      </c>
      <c r="N57" s="188">
        <v>0</v>
      </c>
      <c r="O57" s="188">
        <f t="shared" si="4"/>
        <v>0</v>
      </c>
      <c r="P57" s="188">
        <v>0</v>
      </c>
      <c r="Q57" s="188">
        <f t="shared" si="5"/>
        <v>0</v>
      </c>
      <c r="R57" s="190"/>
      <c r="S57" s="190" t="s">
        <v>878</v>
      </c>
      <c r="T57" s="191" t="s">
        <v>879</v>
      </c>
      <c r="U57" s="159">
        <v>0</v>
      </c>
      <c r="V57" s="159">
        <f t="shared" si="6"/>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37</v>
      </c>
      <c r="B58" s="186" t="s">
        <v>2575</v>
      </c>
      <c r="C58" s="198" t="s">
        <v>3772</v>
      </c>
      <c r="D58" s="187" t="s">
        <v>2073</v>
      </c>
      <c r="E58" s="188">
        <v>1</v>
      </c>
      <c r="F58" s="189"/>
      <c r="G58" s="190">
        <f t="shared" si="0"/>
        <v>0</v>
      </c>
      <c r="H58" s="189"/>
      <c r="I58" s="190">
        <f t="shared" si="1"/>
        <v>0</v>
      </c>
      <c r="J58" s="189"/>
      <c r="K58" s="190">
        <f t="shared" si="2"/>
        <v>0</v>
      </c>
      <c r="L58" s="190">
        <v>21</v>
      </c>
      <c r="M58" s="190">
        <f t="shared" si="3"/>
        <v>0</v>
      </c>
      <c r="N58" s="188">
        <v>0</v>
      </c>
      <c r="O58" s="188">
        <f t="shared" si="4"/>
        <v>0</v>
      </c>
      <c r="P58" s="188">
        <v>0</v>
      </c>
      <c r="Q58" s="188">
        <f t="shared" si="5"/>
        <v>0</v>
      </c>
      <c r="R58" s="190"/>
      <c r="S58" s="190" t="s">
        <v>878</v>
      </c>
      <c r="T58" s="191" t="s">
        <v>879</v>
      </c>
      <c r="U58" s="159">
        <v>0</v>
      </c>
      <c r="V58" s="159">
        <f t="shared" si="6"/>
        <v>0</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38</v>
      </c>
      <c r="B59" s="186" t="s">
        <v>3773</v>
      </c>
      <c r="C59" s="198" t="s">
        <v>3774</v>
      </c>
      <c r="D59" s="187" t="s">
        <v>292</v>
      </c>
      <c r="E59" s="188">
        <v>1</v>
      </c>
      <c r="F59" s="189"/>
      <c r="G59" s="190">
        <f t="shared" si="0"/>
        <v>0</v>
      </c>
      <c r="H59" s="189"/>
      <c r="I59" s="190">
        <f t="shared" si="1"/>
        <v>0</v>
      </c>
      <c r="J59" s="189"/>
      <c r="K59" s="190">
        <f t="shared" si="2"/>
        <v>0</v>
      </c>
      <c r="L59" s="190">
        <v>21</v>
      </c>
      <c r="M59" s="190">
        <f t="shared" si="3"/>
        <v>0</v>
      </c>
      <c r="N59" s="188">
        <v>3.0000000000000001E-5</v>
      </c>
      <c r="O59" s="188">
        <f t="shared" si="4"/>
        <v>0</v>
      </c>
      <c r="P59" s="188">
        <v>0</v>
      </c>
      <c r="Q59" s="188">
        <f t="shared" si="5"/>
        <v>0</v>
      </c>
      <c r="R59" s="190" t="s">
        <v>1446</v>
      </c>
      <c r="S59" s="190" t="s">
        <v>294</v>
      </c>
      <c r="T59" s="191" t="s">
        <v>294</v>
      </c>
      <c r="U59" s="159">
        <v>0.20599999999999999</v>
      </c>
      <c r="V59" s="159">
        <f t="shared" si="6"/>
        <v>0.21</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39</v>
      </c>
      <c r="B60" s="186" t="s">
        <v>2496</v>
      </c>
      <c r="C60" s="198" t="s">
        <v>2497</v>
      </c>
      <c r="D60" s="187" t="s">
        <v>292</v>
      </c>
      <c r="E60" s="188">
        <v>1</v>
      </c>
      <c r="F60" s="189"/>
      <c r="G60" s="190">
        <f t="shared" si="0"/>
        <v>0</v>
      </c>
      <c r="H60" s="189"/>
      <c r="I60" s="190">
        <f t="shared" si="1"/>
        <v>0</v>
      </c>
      <c r="J60" s="189"/>
      <c r="K60" s="190">
        <f t="shared" si="2"/>
        <v>0</v>
      </c>
      <c r="L60" s="190">
        <v>21</v>
      </c>
      <c r="M60" s="190">
        <f t="shared" si="3"/>
        <v>0</v>
      </c>
      <c r="N60" s="188">
        <v>3.0000000000000001E-5</v>
      </c>
      <c r="O60" s="188">
        <f t="shared" si="4"/>
        <v>0</v>
      </c>
      <c r="P60" s="188">
        <v>0</v>
      </c>
      <c r="Q60" s="188">
        <f t="shared" si="5"/>
        <v>0</v>
      </c>
      <c r="R60" s="190" t="s">
        <v>1446</v>
      </c>
      <c r="S60" s="190" t="s">
        <v>294</v>
      </c>
      <c r="T60" s="191" t="s">
        <v>294</v>
      </c>
      <c r="U60" s="159">
        <v>0.22700000000000001</v>
      </c>
      <c r="V60" s="159">
        <f t="shared" si="6"/>
        <v>0.23</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5">
        <v>40</v>
      </c>
      <c r="B61" s="186" t="s">
        <v>3775</v>
      </c>
      <c r="C61" s="198" t="s">
        <v>3776</v>
      </c>
      <c r="D61" s="187" t="s">
        <v>292</v>
      </c>
      <c r="E61" s="188">
        <v>1</v>
      </c>
      <c r="F61" s="189"/>
      <c r="G61" s="190">
        <f t="shared" si="0"/>
        <v>0</v>
      </c>
      <c r="H61" s="189"/>
      <c r="I61" s="190">
        <f t="shared" si="1"/>
        <v>0</v>
      </c>
      <c r="J61" s="189"/>
      <c r="K61" s="190">
        <f t="shared" si="2"/>
        <v>0</v>
      </c>
      <c r="L61" s="190">
        <v>21</v>
      </c>
      <c r="M61" s="190">
        <f t="shared" si="3"/>
        <v>0</v>
      </c>
      <c r="N61" s="188">
        <v>3.0000000000000001E-5</v>
      </c>
      <c r="O61" s="188">
        <f t="shared" si="4"/>
        <v>0</v>
      </c>
      <c r="P61" s="188">
        <v>0</v>
      </c>
      <c r="Q61" s="188">
        <f t="shared" si="5"/>
        <v>0</v>
      </c>
      <c r="R61" s="190" t="s">
        <v>1446</v>
      </c>
      <c r="S61" s="190" t="s">
        <v>294</v>
      </c>
      <c r="T61" s="191" t="s">
        <v>294</v>
      </c>
      <c r="U61" s="159">
        <v>0.26900000000000002</v>
      </c>
      <c r="V61" s="159">
        <f t="shared" si="6"/>
        <v>0.27</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2.5" outlineLevel="1" x14ac:dyDescent="0.2">
      <c r="A62" s="185">
        <v>41</v>
      </c>
      <c r="B62" s="186" t="s">
        <v>2722</v>
      </c>
      <c r="C62" s="198" t="s">
        <v>3777</v>
      </c>
      <c r="D62" s="187" t="s">
        <v>2073</v>
      </c>
      <c r="E62" s="188">
        <v>1</v>
      </c>
      <c r="F62" s="189"/>
      <c r="G62" s="190">
        <f t="shared" si="0"/>
        <v>0</v>
      </c>
      <c r="H62" s="189"/>
      <c r="I62" s="190">
        <f t="shared" si="1"/>
        <v>0</v>
      </c>
      <c r="J62" s="189"/>
      <c r="K62" s="190">
        <f t="shared" si="2"/>
        <v>0</v>
      </c>
      <c r="L62" s="190">
        <v>21</v>
      </c>
      <c r="M62" s="190">
        <f t="shared" si="3"/>
        <v>0</v>
      </c>
      <c r="N62" s="188">
        <v>0</v>
      </c>
      <c r="O62" s="188">
        <f t="shared" si="4"/>
        <v>0</v>
      </c>
      <c r="P62" s="188">
        <v>0</v>
      </c>
      <c r="Q62" s="188">
        <f t="shared" si="5"/>
        <v>0</v>
      </c>
      <c r="R62" s="190"/>
      <c r="S62" s="190" t="s">
        <v>878</v>
      </c>
      <c r="T62" s="191" t="s">
        <v>879</v>
      </c>
      <c r="U62" s="159">
        <v>0</v>
      </c>
      <c r="V62" s="159">
        <f t="shared" si="6"/>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42</v>
      </c>
      <c r="B63" s="186" t="s">
        <v>3778</v>
      </c>
      <c r="C63" s="198" t="s">
        <v>3779</v>
      </c>
      <c r="D63" s="187" t="s">
        <v>1445</v>
      </c>
      <c r="E63" s="188">
        <v>1</v>
      </c>
      <c r="F63" s="189"/>
      <c r="G63" s="190">
        <f t="shared" si="0"/>
        <v>0</v>
      </c>
      <c r="H63" s="189"/>
      <c r="I63" s="190">
        <f t="shared" si="1"/>
        <v>0</v>
      </c>
      <c r="J63" s="189"/>
      <c r="K63" s="190">
        <f t="shared" si="2"/>
        <v>0</v>
      </c>
      <c r="L63" s="190">
        <v>21</v>
      </c>
      <c r="M63" s="190">
        <f t="shared" si="3"/>
        <v>0</v>
      </c>
      <c r="N63" s="188">
        <v>5.9999999999999995E-4</v>
      </c>
      <c r="O63" s="188">
        <f t="shared" si="4"/>
        <v>0</v>
      </c>
      <c r="P63" s="188">
        <v>0</v>
      </c>
      <c r="Q63" s="188">
        <f t="shared" si="5"/>
        <v>0</v>
      </c>
      <c r="R63" s="190" t="s">
        <v>1446</v>
      </c>
      <c r="S63" s="190" t="s">
        <v>294</v>
      </c>
      <c r="T63" s="191" t="s">
        <v>294</v>
      </c>
      <c r="U63" s="159">
        <v>0.3</v>
      </c>
      <c r="V63" s="159">
        <f t="shared" si="6"/>
        <v>0.3</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2.5" outlineLevel="1" x14ac:dyDescent="0.2">
      <c r="A64" s="185">
        <v>43</v>
      </c>
      <c r="B64" s="186" t="s">
        <v>2108</v>
      </c>
      <c r="C64" s="198" t="s">
        <v>3780</v>
      </c>
      <c r="D64" s="187" t="s">
        <v>2073</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44</v>
      </c>
      <c r="B65" s="186" t="s">
        <v>3781</v>
      </c>
      <c r="C65" s="198" t="s">
        <v>3782</v>
      </c>
      <c r="D65" s="187" t="s">
        <v>292</v>
      </c>
      <c r="E65" s="188">
        <v>1</v>
      </c>
      <c r="F65" s="189"/>
      <c r="G65" s="190">
        <f t="shared" si="0"/>
        <v>0</v>
      </c>
      <c r="H65" s="189"/>
      <c r="I65" s="190">
        <f t="shared" si="1"/>
        <v>0</v>
      </c>
      <c r="J65" s="189"/>
      <c r="K65" s="190">
        <f t="shared" si="2"/>
        <v>0</v>
      </c>
      <c r="L65" s="190">
        <v>21</v>
      </c>
      <c r="M65" s="190">
        <f t="shared" si="3"/>
        <v>0</v>
      </c>
      <c r="N65" s="188">
        <v>1.7000000000000001E-4</v>
      </c>
      <c r="O65" s="188">
        <f t="shared" si="4"/>
        <v>0</v>
      </c>
      <c r="P65" s="188">
        <v>0</v>
      </c>
      <c r="Q65" s="188">
        <f t="shared" si="5"/>
        <v>0</v>
      </c>
      <c r="R65" s="190" t="s">
        <v>1446</v>
      </c>
      <c r="S65" s="190" t="s">
        <v>294</v>
      </c>
      <c r="T65" s="191" t="s">
        <v>294</v>
      </c>
      <c r="U65" s="159">
        <v>0.17299999999999999</v>
      </c>
      <c r="V65" s="159">
        <f t="shared" si="6"/>
        <v>0.17</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45</v>
      </c>
      <c r="B66" s="186" t="s">
        <v>3758</v>
      </c>
      <c r="C66" s="198" t="s">
        <v>3759</v>
      </c>
      <c r="D66" s="187" t="s">
        <v>331</v>
      </c>
      <c r="E66" s="188">
        <v>1.5</v>
      </c>
      <c r="F66" s="189"/>
      <c r="G66" s="190">
        <f t="shared" si="0"/>
        <v>0</v>
      </c>
      <c r="H66" s="189"/>
      <c r="I66" s="190">
        <f t="shared" si="1"/>
        <v>0</v>
      </c>
      <c r="J66" s="189"/>
      <c r="K66" s="190">
        <f t="shared" si="2"/>
        <v>0</v>
      </c>
      <c r="L66" s="190">
        <v>21</v>
      </c>
      <c r="M66" s="190">
        <f t="shared" si="3"/>
        <v>0</v>
      </c>
      <c r="N66" s="188">
        <v>1.6100000000000001E-3</v>
      </c>
      <c r="O66" s="188">
        <f t="shared" si="4"/>
        <v>0</v>
      </c>
      <c r="P66" s="188">
        <v>1.9630000000000002E-2</v>
      </c>
      <c r="Q66" s="188">
        <f t="shared" si="5"/>
        <v>0.03</v>
      </c>
      <c r="R66" s="190" t="s">
        <v>1040</v>
      </c>
      <c r="S66" s="190" t="s">
        <v>294</v>
      </c>
      <c r="T66" s="191" t="s">
        <v>294</v>
      </c>
      <c r="U66" s="159">
        <v>3.25</v>
      </c>
      <c r="V66" s="159">
        <f t="shared" si="6"/>
        <v>4.88</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46</v>
      </c>
      <c r="B67" s="186" t="s">
        <v>2081</v>
      </c>
      <c r="C67" s="198" t="s">
        <v>2082</v>
      </c>
      <c r="D67" s="187" t="s">
        <v>2083</v>
      </c>
      <c r="E67" s="188">
        <v>3</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47</v>
      </c>
      <c r="B68" s="178" t="s">
        <v>3783</v>
      </c>
      <c r="C68" s="194" t="s">
        <v>3784</v>
      </c>
      <c r="D68" s="179" t="s">
        <v>0</v>
      </c>
      <c r="E68" s="180">
        <v>1.6</v>
      </c>
      <c r="F68" s="181"/>
      <c r="G68" s="182">
        <f t="shared" si="0"/>
        <v>0</v>
      </c>
      <c r="H68" s="181"/>
      <c r="I68" s="182">
        <f t="shared" si="1"/>
        <v>0</v>
      </c>
      <c r="J68" s="181"/>
      <c r="K68" s="182">
        <f t="shared" si="2"/>
        <v>0</v>
      </c>
      <c r="L68" s="182">
        <v>21</v>
      </c>
      <c r="M68" s="182">
        <f t="shared" si="3"/>
        <v>0</v>
      </c>
      <c r="N68" s="180">
        <v>0</v>
      </c>
      <c r="O68" s="180">
        <f t="shared" si="4"/>
        <v>0</v>
      </c>
      <c r="P68" s="180">
        <v>0</v>
      </c>
      <c r="Q68" s="180">
        <f t="shared" si="5"/>
        <v>0</v>
      </c>
      <c r="R68" s="182" t="s">
        <v>1446</v>
      </c>
      <c r="S68" s="182" t="s">
        <v>294</v>
      </c>
      <c r="T68" s="183" t="s">
        <v>879</v>
      </c>
      <c r="U68" s="159">
        <v>0</v>
      </c>
      <c r="V68" s="159">
        <f t="shared" si="6"/>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1458</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70" t="s">
        <v>288</v>
      </c>
      <c r="B70" s="171" t="s">
        <v>227</v>
      </c>
      <c r="C70" s="193" t="s">
        <v>228</v>
      </c>
      <c r="D70" s="172"/>
      <c r="E70" s="173"/>
      <c r="F70" s="174"/>
      <c r="G70" s="174">
        <f>SUMIF(AG71:AG77,"&lt;&gt;NOR",G71:G77)</f>
        <v>0</v>
      </c>
      <c r="H70" s="174"/>
      <c r="I70" s="174">
        <f>SUM(I71:I77)</f>
        <v>0</v>
      </c>
      <c r="J70" s="174"/>
      <c r="K70" s="174">
        <f>SUM(K71:K77)</f>
        <v>0</v>
      </c>
      <c r="L70" s="174"/>
      <c r="M70" s="174">
        <f>SUM(M71:M77)</f>
        <v>0</v>
      </c>
      <c r="N70" s="173"/>
      <c r="O70" s="173">
        <f>SUM(O71:O77)</f>
        <v>0</v>
      </c>
      <c r="P70" s="173"/>
      <c r="Q70" s="173">
        <f>SUM(Q71:Q77)</f>
        <v>0</v>
      </c>
      <c r="R70" s="174"/>
      <c r="S70" s="174"/>
      <c r="T70" s="175"/>
      <c r="U70" s="169"/>
      <c r="V70" s="169">
        <f>SUM(V71:V77)</f>
        <v>0</v>
      </c>
      <c r="W70" s="169"/>
      <c r="X70" s="169"/>
      <c r="Y70" s="169"/>
      <c r="AG70" t="s">
        <v>289</v>
      </c>
    </row>
    <row r="71" spans="1:60" outlineLevel="1" x14ac:dyDescent="0.2">
      <c r="A71" s="185">
        <v>48</v>
      </c>
      <c r="B71" s="186" t="s">
        <v>2118</v>
      </c>
      <c r="C71" s="198" t="s">
        <v>2437</v>
      </c>
      <c r="D71" s="187" t="s">
        <v>1699</v>
      </c>
      <c r="E71" s="188">
        <v>10</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878</v>
      </c>
      <c r="T71" s="191" t="s">
        <v>879</v>
      </c>
      <c r="U71" s="159">
        <v>0</v>
      </c>
      <c r="V71" s="159">
        <f>ROUND(E71*U71,2)</f>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49</v>
      </c>
      <c r="B72" s="186" t="s">
        <v>2593</v>
      </c>
      <c r="C72" s="198" t="s">
        <v>2439</v>
      </c>
      <c r="D72" s="187" t="s">
        <v>1699</v>
      </c>
      <c r="E72" s="188">
        <v>10</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878</v>
      </c>
      <c r="T72" s="191" t="s">
        <v>879</v>
      </c>
      <c r="U72" s="159">
        <v>0</v>
      </c>
      <c r="V72" s="159">
        <f>ROUND(E72*U72,2)</f>
        <v>0</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33.75" outlineLevel="1" x14ac:dyDescent="0.2">
      <c r="A73" s="177">
        <v>50</v>
      </c>
      <c r="B73" s="178" t="s">
        <v>2122</v>
      </c>
      <c r="C73" s="194" t="s">
        <v>3785</v>
      </c>
      <c r="D73" s="179" t="s">
        <v>2158</v>
      </c>
      <c r="E73" s="180">
        <v>1</v>
      </c>
      <c r="F73" s="181"/>
      <c r="G73" s="182">
        <f>ROUND(E73*F73,2)</f>
        <v>0</v>
      </c>
      <c r="H73" s="181"/>
      <c r="I73" s="182">
        <f>ROUND(E73*H73,2)</f>
        <v>0</v>
      </c>
      <c r="J73" s="181"/>
      <c r="K73" s="182">
        <f>ROUND(E73*J73,2)</f>
        <v>0</v>
      </c>
      <c r="L73" s="182">
        <v>21</v>
      </c>
      <c r="M73" s="182">
        <f>G73*(1+L73/100)</f>
        <v>0</v>
      </c>
      <c r="N73" s="180">
        <v>0</v>
      </c>
      <c r="O73" s="180">
        <f>ROUND(E73*N73,2)</f>
        <v>0</v>
      </c>
      <c r="P73" s="180">
        <v>0</v>
      </c>
      <c r="Q73" s="180">
        <f>ROUND(E73*P73,2)</f>
        <v>0</v>
      </c>
      <c r="R73" s="182"/>
      <c r="S73" s="182" t="s">
        <v>878</v>
      </c>
      <c r="T73" s="183" t="s">
        <v>879</v>
      </c>
      <c r="U73" s="159">
        <v>0</v>
      </c>
      <c r="V73" s="159">
        <f>ROUND(E73*U73,2)</f>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273" t="s">
        <v>3786</v>
      </c>
      <c r="D74" s="274"/>
      <c r="E74" s="274"/>
      <c r="F74" s="274"/>
      <c r="G74" s="274"/>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51</v>
      </c>
      <c r="B75" s="186" t="s">
        <v>2596</v>
      </c>
      <c r="C75" s="198" t="s">
        <v>3787</v>
      </c>
      <c r="D75" s="187" t="s">
        <v>2073</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77">
        <v>52</v>
      </c>
      <c r="B76" s="178" t="s">
        <v>3589</v>
      </c>
      <c r="C76" s="194" t="s">
        <v>3590</v>
      </c>
      <c r="D76" s="179" t="s">
        <v>0</v>
      </c>
      <c r="E76" s="180">
        <v>2.4</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1689</v>
      </c>
      <c r="S76" s="182" t="s">
        <v>294</v>
      </c>
      <c r="T76" s="183" t="s">
        <v>879</v>
      </c>
      <c r="U76" s="159">
        <v>0</v>
      </c>
      <c r="V76" s="159">
        <f>ROUND(E76*U76,2)</f>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262" t="s">
        <v>1363</v>
      </c>
      <c r="D77" s="263"/>
      <c r="E77" s="263"/>
      <c r="F77" s="263"/>
      <c r="G77" s="263"/>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x14ac:dyDescent="0.2">
      <c r="A78" s="170" t="s">
        <v>288</v>
      </c>
      <c r="B78" s="171" t="s">
        <v>238</v>
      </c>
      <c r="C78" s="193" t="s">
        <v>239</v>
      </c>
      <c r="D78" s="172"/>
      <c r="E78" s="173"/>
      <c r="F78" s="174"/>
      <c r="G78" s="174">
        <f>SUMIF(AG79:AG80,"&lt;&gt;NOR",G79:G80)</f>
        <v>0</v>
      </c>
      <c r="H78" s="174"/>
      <c r="I78" s="174">
        <f>SUM(I79:I80)</f>
        <v>0</v>
      </c>
      <c r="J78" s="174"/>
      <c r="K78" s="174">
        <f>SUM(K79:K80)</f>
        <v>0</v>
      </c>
      <c r="L78" s="174"/>
      <c r="M78" s="174">
        <f>SUM(M79:M80)</f>
        <v>0</v>
      </c>
      <c r="N78" s="173"/>
      <c r="O78" s="173">
        <f>SUM(O79:O80)</f>
        <v>0</v>
      </c>
      <c r="P78" s="173"/>
      <c r="Q78" s="173">
        <f>SUM(Q79:Q80)</f>
        <v>0</v>
      </c>
      <c r="R78" s="174"/>
      <c r="S78" s="174"/>
      <c r="T78" s="175"/>
      <c r="U78" s="169"/>
      <c r="V78" s="169">
        <f>SUM(V79:V80)</f>
        <v>0.12</v>
      </c>
      <c r="W78" s="169"/>
      <c r="X78" s="169"/>
      <c r="Y78" s="169"/>
      <c r="AG78" t="s">
        <v>289</v>
      </c>
    </row>
    <row r="79" spans="1:60" ht="22.5" outlineLevel="1" x14ac:dyDescent="0.2">
      <c r="A79" s="177">
        <v>53</v>
      </c>
      <c r="B79" s="178" t="s">
        <v>2506</v>
      </c>
      <c r="C79" s="194" t="s">
        <v>2507</v>
      </c>
      <c r="D79" s="179" t="s">
        <v>331</v>
      </c>
      <c r="E79" s="180">
        <v>1</v>
      </c>
      <c r="F79" s="181"/>
      <c r="G79" s="182">
        <f>ROUND(E79*F79,2)</f>
        <v>0</v>
      </c>
      <c r="H79" s="181"/>
      <c r="I79" s="182">
        <f>ROUND(E79*H79,2)</f>
        <v>0</v>
      </c>
      <c r="J79" s="181"/>
      <c r="K79" s="182">
        <f>ROUND(E79*J79,2)</f>
        <v>0</v>
      </c>
      <c r="L79" s="182">
        <v>21</v>
      </c>
      <c r="M79" s="182">
        <f>G79*(1+L79/100)</f>
        <v>0</v>
      </c>
      <c r="N79" s="180">
        <v>9.0000000000000006E-5</v>
      </c>
      <c r="O79" s="180">
        <f>ROUND(E79*N79,2)</f>
        <v>0</v>
      </c>
      <c r="P79" s="180">
        <v>0</v>
      </c>
      <c r="Q79" s="180">
        <f>ROUND(E79*P79,2)</f>
        <v>0</v>
      </c>
      <c r="R79" s="182" t="s">
        <v>1853</v>
      </c>
      <c r="S79" s="182" t="s">
        <v>294</v>
      </c>
      <c r="T79" s="183" t="s">
        <v>294</v>
      </c>
      <c r="U79" s="159">
        <v>0.11600000000000001</v>
      </c>
      <c r="V79" s="159">
        <f>ROUND(E79*U79,2)</f>
        <v>0.12</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62" t="s">
        <v>2508</v>
      </c>
      <c r="D80" s="263"/>
      <c r="E80" s="263"/>
      <c r="F80" s="263"/>
      <c r="G80" s="263"/>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299</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x14ac:dyDescent="0.2">
      <c r="A81" s="170" t="s">
        <v>288</v>
      </c>
      <c r="B81" s="171" t="s">
        <v>259</v>
      </c>
      <c r="C81" s="193" t="s">
        <v>27</v>
      </c>
      <c r="D81" s="172"/>
      <c r="E81" s="173"/>
      <c r="F81" s="174"/>
      <c r="G81" s="174">
        <f>SUMIF(AG82:AG82,"&lt;&gt;NOR",G82:G82)</f>
        <v>0</v>
      </c>
      <c r="H81" s="174"/>
      <c r="I81" s="174">
        <f>SUM(I82:I82)</f>
        <v>0</v>
      </c>
      <c r="J81" s="174"/>
      <c r="K81" s="174">
        <f>SUM(K82:K82)</f>
        <v>0</v>
      </c>
      <c r="L81" s="174"/>
      <c r="M81" s="174">
        <f>SUM(M82:M82)</f>
        <v>0</v>
      </c>
      <c r="N81" s="173"/>
      <c r="O81" s="173">
        <f>SUM(O82:O82)</f>
        <v>0</v>
      </c>
      <c r="P81" s="173"/>
      <c r="Q81" s="173">
        <f>SUM(Q82:Q82)</f>
        <v>0</v>
      </c>
      <c r="R81" s="174"/>
      <c r="S81" s="174"/>
      <c r="T81" s="175"/>
      <c r="U81" s="169"/>
      <c r="V81" s="169">
        <f>SUM(V82:V82)</f>
        <v>0</v>
      </c>
      <c r="W81" s="169"/>
      <c r="X81" s="169"/>
      <c r="Y81" s="169"/>
      <c r="AG81" t="s">
        <v>289</v>
      </c>
    </row>
    <row r="82" spans="1:60" outlineLevel="1" x14ac:dyDescent="0.2">
      <c r="A82" s="185">
        <v>54</v>
      </c>
      <c r="B82" s="186" t="s">
        <v>1918</v>
      </c>
      <c r="C82" s="198" t="s">
        <v>1919</v>
      </c>
      <c r="D82" s="187" t="s">
        <v>1908</v>
      </c>
      <c r="E82" s="188">
        <v>2</v>
      </c>
      <c r="F82" s="189"/>
      <c r="G82" s="190">
        <f>ROUND(E82*F82,2)</f>
        <v>0</v>
      </c>
      <c r="H82" s="189"/>
      <c r="I82" s="190">
        <f>ROUND(E82*H82,2)</f>
        <v>0</v>
      </c>
      <c r="J82" s="189"/>
      <c r="K82" s="190">
        <f>ROUND(E82*J82,2)</f>
        <v>0</v>
      </c>
      <c r="L82" s="190">
        <v>21</v>
      </c>
      <c r="M82" s="190">
        <f>G82*(1+L82/100)</f>
        <v>0</v>
      </c>
      <c r="N82" s="188">
        <v>0</v>
      </c>
      <c r="O82" s="188">
        <f>ROUND(E82*N82,2)</f>
        <v>0</v>
      </c>
      <c r="P82" s="188">
        <v>0</v>
      </c>
      <c r="Q82" s="188">
        <f>ROUND(E82*P82,2)</f>
        <v>0</v>
      </c>
      <c r="R82" s="190"/>
      <c r="S82" s="190" t="s">
        <v>294</v>
      </c>
      <c r="T82" s="191" t="s">
        <v>879</v>
      </c>
      <c r="U82" s="159">
        <v>0</v>
      </c>
      <c r="V82" s="159">
        <f>ROUND(E82*U82,2)</f>
        <v>0</v>
      </c>
      <c r="W82" s="159"/>
      <c r="X82" s="159" t="s">
        <v>1909</v>
      </c>
      <c r="Y82" s="159" t="s">
        <v>296</v>
      </c>
      <c r="Z82" s="148"/>
      <c r="AA82" s="148"/>
      <c r="AB82" s="148"/>
      <c r="AC82" s="148"/>
      <c r="AD82" s="148"/>
      <c r="AE82" s="148"/>
      <c r="AF82" s="148"/>
      <c r="AG82" s="148" t="s">
        <v>2472</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x14ac:dyDescent="0.2">
      <c r="A83" s="170" t="s">
        <v>288</v>
      </c>
      <c r="B83" s="171" t="s">
        <v>260</v>
      </c>
      <c r="C83" s="193" t="s">
        <v>28</v>
      </c>
      <c r="D83" s="172"/>
      <c r="E83" s="173"/>
      <c r="F83" s="174"/>
      <c r="G83" s="174">
        <f>SUMIF(AG84:AG85,"&lt;&gt;NOR",G84:G85)</f>
        <v>0</v>
      </c>
      <c r="H83" s="174"/>
      <c r="I83" s="174">
        <f>SUM(I84:I85)</f>
        <v>0</v>
      </c>
      <c r="J83" s="174"/>
      <c r="K83" s="174">
        <f>SUM(K84:K85)</f>
        <v>0</v>
      </c>
      <c r="L83" s="174"/>
      <c r="M83" s="174">
        <f>SUM(M84:M85)</f>
        <v>0</v>
      </c>
      <c r="N83" s="173"/>
      <c r="O83" s="173">
        <f>SUM(O84:O85)</f>
        <v>0</v>
      </c>
      <c r="P83" s="173"/>
      <c r="Q83" s="173">
        <f>SUM(Q84:Q85)</f>
        <v>0</v>
      </c>
      <c r="R83" s="174"/>
      <c r="S83" s="174"/>
      <c r="T83" s="175"/>
      <c r="U83" s="169"/>
      <c r="V83" s="169">
        <f>SUM(V84:V85)</f>
        <v>0</v>
      </c>
      <c r="W83" s="169"/>
      <c r="X83" s="169"/>
      <c r="Y83" s="169"/>
      <c r="AG83" t="s">
        <v>289</v>
      </c>
    </row>
    <row r="84" spans="1:60" outlineLevel="1" x14ac:dyDescent="0.2">
      <c r="A84" s="185">
        <v>55</v>
      </c>
      <c r="B84" s="186" t="s">
        <v>2473</v>
      </c>
      <c r="C84" s="198" t="s">
        <v>2474</v>
      </c>
      <c r="D84" s="187" t="s">
        <v>1908</v>
      </c>
      <c r="E84" s="188">
        <v>1</v>
      </c>
      <c r="F84" s="189"/>
      <c r="G84" s="190">
        <f>ROUND(E84*F84,2)</f>
        <v>0</v>
      </c>
      <c r="H84" s="189"/>
      <c r="I84" s="190">
        <f>ROUND(E84*H84,2)</f>
        <v>0</v>
      </c>
      <c r="J84" s="189"/>
      <c r="K84" s="190">
        <f>ROUND(E84*J84,2)</f>
        <v>0</v>
      </c>
      <c r="L84" s="190">
        <v>21</v>
      </c>
      <c r="M84" s="190">
        <f>G84*(1+L84/100)</f>
        <v>0</v>
      </c>
      <c r="N84" s="188">
        <v>0</v>
      </c>
      <c r="O84" s="188">
        <f>ROUND(E84*N84,2)</f>
        <v>0</v>
      </c>
      <c r="P84" s="188">
        <v>0</v>
      </c>
      <c r="Q84" s="188">
        <f>ROUND(E84*P84,2)</f>
        <v>0</v>
      </c>
      <c r="R84" s="190"/>
      <c r="S84" s="190" t="s">
        <v>294</v>
      </c>
      <c r="T84" s="191" t="s">
        <v>879</v>
      </c>
      <c r="U84" s="159">
        <v>0</v>
      </c>
      <c r="V84" s="159">
        <f>ROUND(E84*U84,2)</f>
        <v>0</v>
      </c>
      <c r="W84" s="159"/>
      <c r="X84" s="159" t="s">
        <v>1909</v>
      </c>
      <c r="Y84" s="159" t="s">
        <v>296</v>
      </c>
      <c r="Z84" s="148"/>
      <c r="AA84" s="148"/>
      <c r="AB84" s="148"/>
      <c r="AC84" s="148"/>
      <c r="AD84" s="148"/>
      <c r="AE84" s="148"/>
      <c r="AF84" s="148"/>
      <c r="AG84" s="148" t="s">
        <v>2472</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77">
        <v>56</v>
      </c>
      <c r="B85" s="178" t="s">
        <v>2475</v>
      </c>
      <c r="C85" s="194" t="s">
        <v>2476</v>
      </c>
      <c r="D85" s="179" t="s">
        <v>1908</v>
      </c>
      <c r="E85" s="180">
        <v>1</v>
      </c>
      <c r="F85" s="181"/>
      <c r="G85" s="182">
        <f>ROUND(E85*F85,2)</f>
        <v>0</v>
      </c>
      <c r="H85" s="181"/>
      <c r="I85" s="182">
        <f>ROUND(E85*H85,2)</f>
        <v>0</v>
      </c>
      <c r="J85" s="181"/>
      <c r="K85" s="182">
        <f>ROUND(E85*J85,2)</f>
        <v>0</v>
      </c>
      <c r="L85" s="182">
        <v>21</v>
      </c>
      <c r="M85" s="182">
        <f>G85*(1+L85/100)</f>
        <v>0</v>
      </c>
      <c r="N85" s="180">
        <v>0</v>
      </c>
      <c r="O85" s="180">
        <f>ROUND(E85*N85,2)</f>
        <v>0</v>
      </c>
      <c r="P85" s="180">
        <v>0</v>
      </c>
      <c r="Q85" s="180">
        <f>ROUND(E85*P85,2)</f>
        <v>0</v>
      </c>
      <c r="R85" s="182"/>
      <c r="S85" s="182" t="s">
        <v>294</v>
      </c>
      <c r="T85" s="183" t="s">
        <v>879</v>
      </c>
      <c r="U85" s="159">
        <v>0</v>
      </c>
      <c r="V85" s="159">
        <f>ROUND(E85*U85,2)</f>
        <v>0</v>
      </c>
      <c r="W85" s="159"/>
      <c r="X85" s="159" t="s">
        <v>1909</v>
      </c>
      <c r="Y85" s="159" t="s">
        <v>296</v>
      </c>
      <c r="Z85" s="148"/>
      <c r="AA85" s="148"/>
      <c r="AB85" s="148"/>
      <c r="AC85" s="148"/>
      <c r="AD85" s="148"/>
      <c r="AE85" s="148"/>
      <c r="AF85" s="148"/>
      <c r="AG85" s="148" t="s">
        <v>2472</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x14ac:dyDescent="0.2">
      <c r="A86" s="3"/>
      <c r="B86" s="4"/>
      <c r="C86" s="202"/>
      <c r="D86" s="6"/>
      <c r="E86" s="3"/>
      <c r="F86" s="3"/>
      <c r="G86" s="3"/>
      <c r="H86" s="3"/>
      <c r="I86" s="3"/>
      <c r="J86" s="3"/>
      <c r="K86" s="3"/>
      <c r="L86" s="3"/>
      <c r="M86" s="3"/>
      <c r="N86" s="3"/>
      <c r="O86" s="3"/>
      <c r="P86" s="3"/>
      <c r="Q86" s="3"/>
      <c r="R86" s="3"/>
      <c r="S86" s="3"/>
      <c r="T86" s="3"/>
      <c r="U86" s="3"/>
      <c r="V86" s="3"/>
      <c r="W86" s="3"/>
      <c r="X86" s="3"/>
      <c r="Y86" s="3"/>
      <c r="AE86">
        <v>12</v>
      </c>
      <c r="AF86">
        <v>21</v>
      </c>
      <c r="AG86" t="s">
        <v>274</v>
      </c>
    </row>
    <row r="87" spans="1:60" x14ac:dyDescent="0.2">
      <c r="A87" s="151"/>
      <c r="B87" s="152" t="s">
        <v>29</v>
      </c>
      <c r="C87" s="203"/>
      <c r="D87" s="153"/>
      <c r="E87" s="154"/>
      <c r="F87" s="154"/>
      <c r="G87" s="176">
        <f>G8+G23+G32+G70+G78+G81+G83</f>
        <v>0</v>
      </c>
      <c r="H87" s="3"/>
      <c r="I87" s="3"/>
      <c r="J87" s="3"/>
      <c r="K87" s="3"/>
      <c r="L87" s="3"/>
      <c r="M87" s="3"/>
      <c r="N87" s="3"/>
      <c r="O87" s="3"/>
      <c r="P87" s="3"/>
      <c r="Q87" s="3"/>
      <c r="R87" s="3"/>
      <c r="S87" s="3"/>
      <c r="T87" s="3"/>
      <c r="U87" s="3"/>
      <c r="V87" s="3"/>
      <c r="W87" s="3"/>
      <c r="X87" s="3"/>
      <c r="Y87" s="3"/>
      <c r="AE87">
        <f>SUMIF(L7:L85,AE86,G7:G85)</f>
        <v>0</v>
      </c>
      <c r="AF87">
        <f>SUMIF(L7:L85,AF86,G7:G85)</f>
        <v>0</v>
      </c>
      <c r="AG87" t="s">
        <v>1924</v>
      </c>
    </row>
    <row r="88" spans="1:60" x14ac:dyDescent="0.2">
      <c r="C88" s="204"/>
      <c r="D88" s="10"/>
      <c r="AG88" t="s">
        <v>1925</v>
      </c>
    </row>
    <row r="89" spans="1:60" x14ac:dyDescent="0.2">
      <c r="D89" s="10"/>
    </row>
    <row r="90" spans="1:60" x14ac:dyDescent="0.2">
      <c r="D90" s="10"/>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przmjE93+SHVzr+gOMGglFoyXP+00l0OtuihHlBm32O/qhZBQuOmUPvCu4I0+kE6JO9CKABfJ/xDZzCS0MaAFg==" saltValue="wJpvdQJbgjn2isqOwKxsAg==" spinCount="100000" sheet="1" formatRows="0"/>
  <mergeCells count="19">
    <mergeCell ref="C80:G80"/>
    <mergeCell ref="C29:G29"/>
    <mergeCell ref="C31:G31"/>
    <mergeCell ref="C37:G37"/>
    <mergeCell ref="C69:G69"/>
    <mergeCell ref="C74:G74"/>
    <mergeCell ref="C77:G77"/>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58" t="s">
        <v>6</v>
      </c>
      <c r="B1" s="258"/>
      <c r="C1" s="259"/>
      <c r="D1" s="258"/>
      <c r="E1" s="258"/>
      <c r="F1" s="258"/>
      <c r="G1" s="258"/>
    </row>
    <row r="2" spans="1:7" ht="24.95" customHeight="1" x14ac:dyDescent="0.2">
      <c r="A2" s="50" t="s">
        <v>7</v>
      </c>
      <c r="B2" s="49"/>
      <c r="C2" s="260"/>
      <c r="D2" s="260"/>
      <c r="E2" s="260"/>
      <c r="F2" s="260"/>
      <c r="G2" s="261"/>
    </row>
    <row r="3" spans="1:7" ht="24.95" customHeight="1" x14ac:dyDescent="0.2">
      <c r="A3" s="50" t="s">
        <v>8</v>
      </c>
      <c r="B3" s="49"/>
      <c r="C3" s="260"/>
      <c r="D3" s="260"/>
      <c r="E3" s="260"/>
      <c r="F3" s="260"/>
      <c r="G3" s="261"/>
    </row>
    <row r="4" spans="1:7" ht="24.95" customHeight="1" x14ac:dyDescent="0.2">
      <c r="A4" s="50" t="s">
        <v>9</v>
      </c>
      <c r="B4" s="49"/>
      <c r="C4" s="260"/>
      <c r="D4" s="260"/>
      <c r="E4" s="260"/>
      <c r="F4" s="260"/>
      <c r="G4" s="261"/>
    </row>
    <row r="5" spans="1:7" x14ac:dyDescent="0.2">
      <c r="B5" s="4"/>
      <c r="C5" s="5"/>
      <c r="D5" s="6"/>
    </row>
  </sheetData>
  <sheetProtection algorithmName="SHA-512" hashValue="vkQPwQL4zqFY7JWYvj7qymU8GdIB1kcxIhh/KuXPgbKNESxPqDmqIeBJQ4JdH0yFTnNGmRvM29K9Z5Y/7ccRRA==" saltValue="56bPUinbyCYKfYQ8GIyPK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4999"/>
  <sheetViews>
    <sheetView workbookViewId="0">
      <pane ySplit="7" topLeftCell="A832" activePane="bottomLeft" state="frozen"/>
      <selection pane="bottomLeft" activeCell="AP853" sqref="AP853"/>
    </sheetView>
  </sheetViews>
  <sheetFormatPr defaultRowHeight="12.75" outlineLevelRow="3"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49</v>
      </c>
      <c r="C4" s="270" t="s">
        <v>50</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SUMIF(AG9:AG108,"&lt;&gt;NOR",G9:G108)</f>
        <v>0</v>
      </c>
      <c r="H8" s="174"/>
      <c r="I8" s="174">
        <f>SUM(I9:I108)</f>
        <v>0</v>
      </c>
      <c r="J8" s="174"/>
      <c r="K8" s="174">
        <f>SUM(K9:K108)</f>
        <v>0</v>
      </c>
      <c r="L8" s="174"/>
      <c r="M8" s="174">
        <f>SUM(M9:M108)</f>
        <v>0</v>
      </c>
      <c r="N8" s="173"/>
      <c r="O8" s="173">
        <f>SUM(O9:O108)</f>
        <v>0</v>
      </c>
      <c r="P8" s="173"/>
      <c r="Q8" s="173">
        <f>SUM(Q9:Q108)</f>
        <v>169.82999999999998</v>
      </c>
      <c r="R8" s="174"/>
      <c r="S8" s="174"/>
      <c r="T8" s="175"/>
      <c r="U8" s="169"/>
      <c r="V8" s="169">
        <f>SUM(V9:V108)</f>
        <v>204.67999999999995</v>
      </c>
      <c r="W8" s="169"/>
      <c r="X8" s="169"/>
      <c r="Y8" s="169"/>
      <c r="AG8" t="s">
        <v>289</v>
      </c>
    </row>
    <row r="9" spans="1:60" outlineLevel="1" x14ac:dyDescent="0.2">
      <c r="A9" s="177">
        <v>1</v>
      </c>
      <c r="B9" s="178" t="s">
        <v>290</v>
      </c>
      <c r="C9" s="194" t="s">
        <v>291</v>
      </c>
      <c r="D9" s="179" t="s">
        <v>292</v>
      </c>
      <c r="E9" s="180">
        <v>17</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0.88</v>
      </c>
      <c r="V9" s="159">
        <f>ROUND(E9*U9,2)</f>
        <v>14.96</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262" t="s">
        <v>298</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odřezáním kmene a odvětvením, včetně případného odklizení kmene a větví na oddělené hromady na vzdálenost do 50 m nebo s naložením na dopravní prostředek,</v>
      </c>
      <c r="BB10" s="148"/>
      <c r="BC10" s="148"/>
      <c r="BD10" s="148"/>
      <c r="BE10" s="148"/>
      <c r="BF10" s="148"/>
      <c r="BG10" s="148"/>
      <c r="BH10" s="148"/>
    </row>
    <row r="11" spans="1:60" ht="22.5" outlineLevel="2" x14ac:dyDescent="0.2">
      <c r="A11" s="155"/>
      <c r="B11" s="156"/>
      <c r="C11" s="264" t="s">
        <v>298</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odřezáním kmene a odvětvením, včetně případného odklizení kmene a větví na oddělené hromady na vzdálenost do 50 m nebo s naložením na dopravní prostředek,</v>
      </c>
      <c r="BB11" s="148"/>
      <c r="BC11" s="148"/>
      <c r="BD11" s="148"/>
      <c r="BE11" s="148"/>
      <c r="BF11" s="148"/>
      <c r="BG11" s="148"/>
      <c r="BH11" s="148"/>
    </row>
    <row r="12" spans="1:60" ht="22.5" outlineLevel="1" x14ac:dyDescent="0.2">
      <c r="A12" s="177">
        <v>2</v>
      </c>
      <c r="B12" s="178" t="s">
        <v>301</v>
      </c>
      <c r="C12" s="194" t="s">
        <v>302</v>
      </c>
      <c r="D12" s="179" t="s">
        <v>292</v>
      </c>
      <c r="E12" s="180">
        <v>17</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303</v>
      </c>
      <c r="S12" s="182" t="s">
        <v>294</v>
      </c>
      <c r="T12" s="183" t="s">
        <v>294</v>
      </c>
      <c r="U12" s="159">
        <v>1.7</v>
      </c>
      <c r="V12" s="159">
        <f>ROUND(E12*U12,2)</f>
        <v>28.9</v>
      </c>
      <c r="W12" s="159"/>
      <c r="X12" s="159" t="s">
        <v>295</v>
      </c>
      <c r="Y12" s="159" t="s">
        <v>296</v>
      </c>
      <c r="Z12" s="148"/>
      <c r="AA12" s="148"/>
      <c r="AB12" s="148"/>
      <c r="AC12" s="148"/>
      <c r="AD12" s="148"/>
      <c r="AE12" s="148"/>
      <c r="AF12" s="148"/>
      <c r="AG12" s="148" t="s">
        <v>297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262" t="s">
        <v>304</v>
      </c>
      <c r="D13" s="263"/>
      <c r="E13" s="263"/>
      <c r="F13" s="263"/>
      <c r="G13" s="263"/>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4" t="s">
        <v>304</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3</v>
      </c>
      <c r="B15" s="178" t="s">
        <v>305</v>
      </c>
      <c r="C15" s="194" t="s">
        <v>306</v>
      </c>
      <c r="D15" s="179" t="s">
        <v>292</v>
      </c>
      <c r="E15" s="180">
        <v>17</v>
      </c>
      <c r="F15" s="181"/>
      <c r="G15" s="182">
        <f>ROUND(E15*F15,2)</f>
        <v>0</v>
      </c>
      <c r="H15" s="181"/>
      <c r="I15" s="182">
        <f>ROUND(E15*H15,2)</f>
        <v>0</v>
      </c>
      <c r="J15" s="181"/>
      <c r="K15" s="182">
        <f>ROUND(E15*J15,2)</f>
        <v>0</v>
      </c>
      <c r="L15" s="182">
        <v>21</v>
      </c>
      <c r="M15" s="182">
        <f>G15*(1+L15/100)</f>
        <v>0</v>
      </c>
      <c r="N15" s="180">
        <v>5.0000000000000002E-5</v>
      </c>
      <c r="O15" s="180">
        <f>ROUND(E15*N15,2)</f>
        <v>0</v>
      </c>
      <c r="P15" s="180">
        <v>0</v>
      </c>
      <c r="Q15" s="180">
        <f>ROUND(E15*P15,2)</f>
        <v>0</v>
      </c>
      <c r="R15" s="182" t="s">
        <v>293</v>
      </c>
      <c r="S15" s="182" t="s">
        <v>294</v>
      </c>
      <c r="T15" s="183" t="s">
        <v>294</v>
      </c>
      <c r="U15" s="159">
        <v>1.655</v>
      </c>
      <c r="V15" s="159">
        <f>ROUND(E15*U15,2)</f>
        <v>28.14</v>
      </c>
      <c r="W15" s="159"/>
      <c r="X15" s="159" t="s">
        <v>295</v>
      </c>
      <c r="Y15" s="159" t="s">
        <v>296</v>
      </c>
      <c r="Z15" s="148"/>
      <c r="AA15" s="148"/>
      <c r="AB15" s="148"/>
      <c r="AC15" s="148"/>
      <c r="AD15" s="148"/>
      <c r="AE15" s="148"/>
      <c r="AF15" s="148"/>
      <c r="AG15" s="148" t="s">
        <v>297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2.5" outlineLevel="2" x14ac:dyDescent="0.2">
      <c r="A16" s="155"/>
      <c r="B16" s="156"/>
      <c r="C16" s="262" t="s">
        <v>307</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 jejich vykopáním nebo vytrháním, s přesekáním kořenů a s případným nutným přemístěním pařezů na hromady do vzdálenosti do 50 m nebo s naložením na dopravní prostředek,</v>
      </c>
      <c r="BB16" s="148"/>
      <c r="BC16" s="148"/>
      <c r="BD16" s="148"/>
      <c r="BE16" s="148"/>
      <c r="BF16" s="148"/>
      <c r="BG16" s="148"/>
      <c r="BH16" s="148"/>
    </row>
    <row r="17" spans="1:60" ht="22.5" outlineLevel="2" x14ac:dyDescent="0.2">
      <c r="A17" s="155"/>
      <c r="B17" s="156"/>
      <c r="C17" s="264" t="s">
        <v>307</v>
      </c>
      <c r="D17" s="265"/>
      <c r="E17" s="265"/>
      <c r="F17" s="265"/>
      <c r="G17" s="265"/>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84" t="str">
        <f>C17</f>
        <v>s jejich vykopáním nebo vytrháním, s přesekáním kořenů a s případným nutným přemístěním pařezů na hromady do vzdálenosti do 50 m nebo s naložením na dopravní prostředek,</v>
      </c>
      <c r="BB17" s="148"/>
      <c r="BC17" s="148"/>
      <c r="BD17" s="148"/>
      <c r="BE17" s="148"/>
      <c r="BF17" s="148"/>
      <c r="BG17" s="148"/>
      <c r="BH17" s="148"/>
    </row>
    <row r="18" spans="1:60" ht="22.5" outlineLevel="1" x14ac:dyDescent="0.2">
      <c r="A18" s="177">
        <v>4</v>
      </c>
      <c r="B18" s="178" t="s">
        <v>308</v>
      </c>
      <c r="C18" s="194" t="s">
        <v>309</v>
      </c>
      <c r="D18" s="179" t="s">
        <v>310</v>
      </c>
      <c r="E18" s="180">
        <v>237.83500000000001</v>
      </c>
      <c r="F18" s="181"/>
      <c r="G18" s="182">
        <f>ROUND(E18*F18,2)</f>
        <v>0</v>
      </c>
      <c r="H18" s="181"/>
      <c r="I18" s="182">
        <f>ROUND(E18*H18,2)</f>
        <v>0</v>
      </c>
      <c r="J18" s="181"/>
      <c r="K18" s="182">
        <f>ROUND(E18*J18,2)</f>
        <v>0</v>
      </c>
      <c r="L18" s="182">
        <v>21</v>
      </c>
      <c r="M18" s="182">
        <f>G18*(1+L18/100)</f>
        <v>0</v>
      </c>
      <c r="N18" s="180">
        <v>0</v>
      </c>
      <c r="O18" s="180">
        <f>ROUND(E18*N18,2)</f>
        <v>0</v>
      </c>
      <c r="P18" s="180">
        <v>0.13800000000000001</v>
      </c>
      <c r="Q18" s="180">
        <f>ROUND(E18*P18,2)</f>
        <v>32.82</v>
      </c>
      <c r="R18" s="182" t="s">
        <v>311</v>
      </c>
      <c r="S18" s="182" t="s">
        <v>294</v>
      </c>
      <c r="T18" s="183" t="s">
        <v>294</v>
      </c>
      <c r="U18" s="159">
        <v>0.16</v>
      </c>
      <c r="V18" s="159">
        <f>ROUND(E18*U18,2)</f>
        <v>38.049999999999997</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262" t="s">
        <v>312</v>
      </c>
      <c r="D19" s="263"/>
      <c r="E19" s="263"/>
      <c r="F19" s="263"/>
      <c r="G19" s="263"/>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4" t="s">
        <v>312</v>
      </c>
      <c r="D20" s="265"/>
      <c r="E20" s="265"/>
      <c r="F20" s="265"/>
      <c r="G20" s="265"/>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5" t="s">
        <v>313</v>
      </c>
      <c r="D21" s="161"/>
      <c r="E21" s="162">
        <v>46.6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
      <c r="A22" s="155"/>
      <c r="B22" s="156"/>
      <c r="C22" s="195" t="s">
        <v>315</v>
      </c>
      <c r="D22" s="161"/>
      <c r="E22" s="162">
        <v>22.23</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5" t="s">
        <v>316</v>
      </c>
      <c r="D23" s="161"/>
      <c r="E23" s="162">
        <v>169</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2.5" outlineLevel="1" x14ac:dyDescent="0.2">
      <c r="A24" s="177">
        <v>5</v>
      </c>
      <c r="B24" s="178" t="s">
        <v>317</v>
      </c>
      <c r="C24" s="194" t="s">
        <v>318</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0.505</v>
      </c>
      <c r="Q24" s="180">
        <f>ROUND(E24*P24,2)</f>
        <v>0.61</v>
      </c>
      <c r="R24" s="182" t="s">
        <v>311</v>
      </c>
      <c r="S24" s="182" t="s">
        <v>294</v>
      </c>
      <c r="T24" s="183" t="s">
        <v>294</v>
      </c>
      <c r="U24" s="159">
        <v>0.18</v>
      </c>
      <c r="V24" s="159">
        <f>ROUND(E24*U24,2)</f>
        <v>0.22</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312</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264" t="s">
        <v>312</v>
      </c>
      <c r="D26" s="265"/>
      <c r="E26" s="265"/>
      <c r="F26" s="265"/>
      <c r="G26" s="265"/>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195" t="s">
        <v>319</v>
      </c>
      <c r="D27" s="161"/>
      <c r="E27" s="162">
        <v>1.2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2.5" outlineLevel="1" x14ac:dyDescent="0.2">
      <c r="A28" s="177">
        <v>6</v>
      </c>
      <c r="B28" s="178" t="s">
        <v>320</v>
      </c>
      <c r="C28" s="194" t="s">
        <v>321</v>
      </c>
      <c r="D28" s="179" t="s">
        <v>310</v>
      </c>
      <c r="E28" s="180">
        <v>164</v>
      </c>
      <c r="F28" s="181"/>
      <c r="G28" s="182">
        <f>ROUND(E28*F28,2)</f>
        <v>0</v>
      </c>
      <c r="H28" s="181"/>
      <c r="I28" s="182">
        <f>ROUND(E28*H28,2)</f>
        <v>0</v>
      </c>
      <c r="J28" s="181"/>
      <c r="K28" s="182">
        <f>ROUND(E28*J28,2)</f>
        <v>0</v>
      </c>
      <c r="L28" s="182">
        <v>21</v>
      </c>
      <c r="M28" s="182">
        <f>G28*(1+L28/100)</f>
        <v>0</v>
      </c>
      <c r="N28" s="180">
        <v>0</v>
      </c>
      <c r="O28" s="180">
        <f>ROUND(E28*N28,2)</f>
        <v>0</v>
      </c>
      <c r="P28" s="180">
        <v>0.22500000000000001</v>
      </c>
      <c r="Q28" s="180">
        <f>ROUND(E28*P28,2)</f>
        <v>36.9</v>
      </c>
      <c r="R28" s="182" t="s">
        <v>311</v>
      </c>
      <c r="S28" s="182" t="s">
        <v>294</v>
      </c>
      <c r="T28" s="183" t="s">
        <v>294</v>
      </c>
      <c r="U28" s="159">
        <v>0.14199999999999999</v>
      </c>
      <c r="V28" s="159">
        <f>ROUND(E28*U28,2)</f>
        <v>23.29</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262" t="s">
        <v>312</v>
      </c>
      <c r="D29" s="263"/>
      <c r="E29" s="263"/>
      <c r="F29" s="263"/>
      <c r="G29" s="263"/>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64" t="s">
        <v>312</v>
      </c>
      <c r="D30" s="265"/>
      <c r="E30" s="265"/>
      <c r="F30" s="265"/>
      <c r="G30" s="265"/>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
      <c r="A31" s="155"/>
      <c r="B31" s="156"/>
      <c r="C31" s="195" t="s">
        <v>322</v>
      </c>
      <c r="D31" s="161"/>
      <c r="E31" s="162">
        <v>158</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5" t="s">
        <v>323</v>
      </c>
      <c r="D32" s="161"/>
      <c r="E32" s="162">
        <v>6</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314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7">
        <v>7</v>
      </c>
      <c r="B33" s="178" t="s">
        <v>324</v>
      </c>
      <c r="C33" s="194" t="s">
        <v>325</v>
      </c>
      <c r="D33" s="179" t="s">
        <v>310</v>
      </c>
      <c r="E33" s="180">
        <v>228</v>
      </c>
      <c r="F33" s="181"/>
      <c r="G33" s="182">
        <f>ROUND(E33*F33,2)</f>
        <v>0</v>
      </c>
      <c r="H33" s="181"/>
      <c r="I33" s="182">
        <f>ROUND(E33*H33,2)</f>
        <v>0</v>
      </c>
      <c r="J33" s="181"/>
      <c r="K33" s="182">
        <f>ROUND(E33*J33,2)</f>
        <v>0</v>
      </c>
      <c r="L33" s="182">
        <v>21</v>
      </c>
      <c r="M33" s="182">
        <f>G33*(1+L33/100)</f>
        <v>0</v>
      </c>
      <c r="N33" s="180">
        <v>0</v>
      </c>
      <c r="O33" s="180">
        <f>ROUND(E33*N33,2)</f>
        <v>0</v>
      </c>
      <c r="P33" s="180">
        <v>0.35499999999999998</v>
      </c>
      <c r="Q33" s="180">
        <f>ROUND(E33*P33,2)</f>
        <v>80.94</v>
      </c>
      <c r="R33" s="182" t="s">
        <v>326</v>
      </c>
      <c r="S33" s="182" t="s">
        <v>294</v>
      </c>
      <c r="T33" s="183" t="s">
        <v>294</v>
      </c>
      <c r="U33" s="159">
        <v>6.2E-2</v>
      </c>
      <c r="V33" s="159">
        <f>ROUND(E33*U33,2)</f>
        <v>14.14</v>
      </c>
      <c r="W33" s="159"/>
      <c r="X33" s="159" t="s">
        <v>295</v>
      </c>
      <c r="Y33" s="159" t="s">
        <v>296</v>
      </c>
      <c r="Z33" s="148"/>
      <c r="AA33" s="148"/>
      <c r="AB33" s="148"/>
      <c r="AC33" s="148"/>
      <c r="AD33" s="148"/>
      <c r="AE33" s="148"/>
      <c r="AF33" s="148"/>
      <c r="AG33" s="148" t="s">
        <v>297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
      <c r="A34" s="155"/>
      <c r="B34" s="156"/>
      <c r="C34" s="262" t="s">
        <v>327</v>
      </c>
      <c r="D34" s="263"/>
      <c r="E34" s="263"/>
      <c r="F34" s="263"/>
      <c r="G34" s="263"/>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4" t="s">
        <v>327</v>
      </c>
      <c r="D35" s="265"/>
      <c r="E35" s="265"/>
      <c r="F35" s="265"/>
      <c r="G35" s="265"/>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5" t="s">
        <v>328</v>
      </c>
      <c r="D36" s="161"/>
      <c r="E36" s="162">
        <v>228</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77">
        <v>8</v>
      </c>
      <c r="B37" s="178" t="s">
        <v>329</v>
      </c>
      <c r="C37" s="194" t="s">
        <v>330</v>
      </c>
      <c r="D37" s="179" t="s">
        <v>331</v>
      </c>
      <c r="E37" s="180">
        <v>50</v>
      </c>
      <c r="F37" s="181"/>
      <c r="G37" s="182">
        <f>ROUND(E37*F37,2)</f>
        <v>0</v>
      </c>
      <c r="H37" s="181"/>
      <c r="I37" s="182">
        <f>ROUND(E37*H37,2)</f>
        <v>0</v>
      </c>
      <c r="J37" s="181"/>
      <c r="K37" s="182">
        <f>ROUND(E37*J37,2)</f>
        <v>0</v>
      </c>
      <c r="L37" s="182">
        <v>21</v>
      </c>
      <c r="M37" s="182">
        <f>G37*(1+L37/100)</f>
        <v>0</v>
      </c>
      <c r="N37" s="180">
        <v>0</v>
      </c>
      <c r="O37" s="180">
        <f>ROUND(E37*N37,2)</f>
        <v>0</v>
      </c>
      <c r="P37" s="180">
        <v>0.22</v>
      </c>
      <c r="Q37" s="180">
        <f>ROUND(E37*P37,2)</f>
        <v>11</v>
      </c>
      <c r="R37" s="182" t="s">
        <v>311</v>
      </c>
      <c r="S37" s="182" t="s">
        <v>294</v>
      </c>
      <c r="T37" s="183" t="s">
        <v>294</v>
      </c>
      <c r="U37" s="159">
        <v>0.14299999999999999</v>
      </c>
      <c r="V37" s="159">
        <f>ROUND(E37*U37,2)</f>
        <v>7.15</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62" t="s">
        <v>332</v>
      </c>
      <c r="D38" s="263"/>
      <c r="E38" s="263"/>
      <c r="F38" s="263"/>
      <c r="G38" s="263"/>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s vybouráním lože, s přemístěním hmot na skládku na vzdálenost do 3 m nebo naložením na dopravní prostředek</v>
      </c>
      <c r="BB38" s="148"/>
      <c r="BC38" s="148"/>
      <c r="BD38" s="148"/>
      <c r="BE38" s="148"/>
      <c r="BF38" s="148"/>
      <c r="BG38" s="148"/>
      <c r="BH38" s="148"/>
    </row>
    <row r="39" spans="1:60" outlineLevel="2" x14ac:dyDescent="0.2">
      <c r="A39" s="155"/>
      <c r="B39" s="156"/>
      <c r="C39" s="264" t="s">
        <v>332</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s vybouráním lože, s přemístěním hmot na skládku na vzdálenost do 3 m nebo naložením na dopravní prostředek</v>
      </c>
      <c r="BB39" s="148"/>
      <c r="BC39" s="148"/>
      <c r="BD39" s="148"/>
      <c r="BE39" s="148"/>
      <c r="BF39" s="148"/>
      <c r="BG39" s="148"/>
      <c r="BH39" s="148"/>
    </row>
    <row r="40" spans="1:60" outlineLevel="1" x14ac:dyDescent="0.2">
      <c r="A40" s="177">
        <v>9</v>
      </c>
      <c r="B40" s="178" t="s">
        <v>333</v>
      </c>
      <c r="C40" s="194" t="s">
        <v>334</v>
      </c>
      <c r="D40" s="179" t="s">
        <v>331</v>
      </c>
      <c r="E40" s="180">
        <v>28</v>
      </c>
      <c r="F40" s="181"/>
      <c r="G40" s="182">
        <f>ROUND(E40*F40,2)</f>
        <v>0</v>
      </c>
      <c r="H40" s="181"/>
      <c r="I40" s="182">
        <f>ROUND(E40*H40,2)</f>
        <v>0</v>
      </c>
      <c r="J40" s="181"/>
      <c r="K40" s="182">
        <f>ROUND(E40*J40,2)</f>
        <v>0</v>
      </c>
      <c r="L40" s="182">
        <v>21</v>
      </c>
      <c r="M40" s="182">
        <f>G40*(1+L40/100)</f>
        <v>0</v>
      </c>
      <c r="N40" s="180">
        <v>0</v>
      </c>
      <c r="O40" s="180">
        <f>ROUND(E40*N40,2)</f>
        <v>0</v>
      </c>
      <c r="P40" s="180">
        <v>0.27</v>
      </c>
      <c r="Q40" s="180">
        <f>ROUND(E40*P40,2)</f>
        <v>7.56</v>
      </c>
      <c r="R40" s="182" t="s">
        <v>311</v>
      </c>
      <c r="S40" s="182" t="s">
        <v>294</v>
      </c>
      <c r="T40" s="183" t="s">
        <v>294</v>
      </c>
      <c r="U40" s="159">
        <v>0.123</v>
      </c>
      <c r="V40" s="159">
        <f>ROUND(E40*U40,2)</f>
        <v>3.44</v>
      </c>
      <c r="W40" s="159"/>
      <c r="X40" s="159" t="s">
        <v>295</v>
      </c>
      <c r="Y40" s="159" t="s">
        <v>296</v>
      </c>
      <c r="Z40" s="148"/>
      <c r="AA40" s="148"/>
      <c r="AB40" s="148"/>
      <c r="AC40" s="148"/>
      <c r="AD40" s="148"/>
      <c r="AE40" s="148"/>
      <c r="AF40" s="148"/>
      <c r="AG40" s="148" t="s">
        <v>297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
      <c r="A41" s="155"/>
      <c r="B41" s="156"/>
      <c r="C41" s="262" t="s">
        <v>332</v>
      </c>
      <c r="D41" s="263"/>
      <c r="E41" s="263"/>
      <c r="F41" s="263"/>
      <c r="G41" s="263"/>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84" t="str">
        <f>C41</f>
        <v>s vybouráním lože, s přemístěním hmot na skládku na vzdálenost do 3 m nebo naložením na dopravní prostředek</v>
      </c>
      <c r="BB41" s="148"/>
      <c r="BC41" s="148"/>
      <c r="BD41" s="148"/>
      <c r="BE41" s="148"/>
      <c r="BF41" s="148"/>
      <c r="BG41" s="148"/>
      <c r="BH41" s="148"/>
    </row>
    <row r="42" spans="1:60" outlineLevel="2" x14ac:dyDescent="0.2">
      <c r="A42" s="155"/>
      <c r="B42" s="156"/>
      <c r="C42" s="264" t="s">
        <v>332</v>
      </c>
      <c r="D42" s="265"/>
      <c r="E42" s="265"/>
      <c r="F42" s="265"/>
      <c r="G42" s="265"/>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84" t="str">
        <f>C42</f>
        <v>s vybouráním lože, s přemístěním hmot na skládku na vzdálenost do 3 m nebo naložením na dopravní prostředek</v>
      </c>
      <c r="BB42" s="148"/>
      <c r="BC42" s="148"/>
      <c r="BD42" s="148"/>
      <c r="BE42" s="148"/>
      <c r="BF42" s="148"/>
      <c r="BG42" s="148"/>
      <c r="BH42" s="148"/>
    </row>
    <row r="43" spans="1:60" outlineLevel="2" x14ac:dyDescent="0.2">
      <c r="A43" s="155"/>
      <c r="B43" s="156"/>
      <c r="C43" s="195" t="s">
        <v>335</v>
      </c>
      <c r="D43" s="161"/>
      <c r="E43" s="162">
        <v>28</v>
      </c>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314</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77">
        <v>10</v>
      </c>
      <c r="B44" s="178" t="s">
        <v>336</v>
      </c>
      <c r="C44" s="194" t="s">
        <v>337</v>
      </c>
      <c r="D44" s="179" t="s">
        <v>338</v>
      </c>
      <c r="E44" s="180">
        <v>4.0365000000000002</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t="s">
        <v>293</v>
      </c>
      <c r="S44" s="182" t="s">
        <v>294</v>
      </c>
      <c r="T44" s="183" t="s">
        <v>294</v>
      </c>
      <c r="U44" s="159">
        <v>0.36499999999999999</v>
      </c>
      <c r="V44" s="159">
        <f>ROUND(E44*U44,2)</f>
        <v>1.47</v>
      </c>
      <c r="W44" s="159"/>
      <c r="X44" s="159" t="s">
        <v>295</v>
      </c>
      <c r="Y44" s="159" t="s">
        <v>296</v>
      </c>
      <c r="Z44" s="148"/>
      <c r="AA44" s="148"/>
      <c r="AB44" s="148"/>
      <c r="AC44" s="148"/>
      <c r="AD44" s="148"/>
      <c r="AE44" s="148"/>
      <c r="AF44" s="148"/>
      <c r="AG44" s="148" t="s">
        <v>297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t="22.5" outlineLevel="2" x14ac:dyDescent="0.2">
      <c r="A45" s="155"/>
      <c r="B45" s="156"/>
      <c r="C45" s="262" t="s">
        <v>339</v>
      </c>
      <c r="D45" s="263"/>
      <c r="E45" s="263"/>
      <c r="F45" s="263"/>
      <c r="G45" s="263"/>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84" t="str">
        <f>C45</f>
        <v>zapažených i nezapažených s urovnáním dna do předepsaného profilu a spádu, s přehozením výkopku na přilehlém terénu na vzdálenost do 3 m od podélné osy rýhy nebo s naložením výkopku na dopravní prostředek.</v>
      </c>
      <c r="BB45" s="148"/>
      <c r="BC45" s="148"/>
      <c r="BD45" s="148"/>
      <c r="BE45" s="148"/>
      <c r="BF45" s="148"/>
      <c r="BG45" s="148"/>
      <c r="BH45" s="148"/>
    </row>
    <row r="46" spans="1:60" ht="22.5" outlineLevel="2" x14ac:dyDescent="0.2">
      <c r="A46" s="155"/>
      <c r="B46" s="156"/>
      <c r="C46" s="264" t="s">
        <v>339</v>
      </c>
      <c r="D46" s="265"/>
      <c r="E46" s="265"/>
      <c r="F46" s="265"/>
      <c r="G46" s="265"/>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84" t="str">
        <f>C46</f>
        <v>zapažených i nezapažených s urovnáním dna do předepsaného profilu a spádu, s přehozením výkopku na přilehlém terénu na vzdálenost do 3 m od podélné osy rýhy nebo s naložením výkopku na dopravní prostředek.</v>
      </c>
      <c r="BB46" s="148"/>
      <c r="BC46" s="148"/>
      <c r="BD46" s="148"/>
      <c r="BE46" s="148"/>
      <c r="BF46" s="148"/>
      <c r="BG46" s="148"/>
      <c r="BH46" s="148"/>
    </row>
    <row r="47" spans="1:60" outlineLevel="2" x14ac:dyDescent="0.2">
      <c r="A47" s="155"/>
      <c r="B47" s="156"/>
      <c r="C47" s="195" t="s">
        <v>340</v>
      </c>
      <c r="D47" s="161"/>
      <c r="E47" s="162">
        <v>4.04</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314</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7">
        <v>11</v>
      </c>
      <c r="B48" s="178" t="s">
        <v>341</v>
      </c>
      <c r="C48" s="194" t="s">
        <v>342</v>
      </c>
      <c r="D48" s="179" t="s">
        <v>338</v>
      </c>
      <c r="E48" s="180">
        <v>4.0365000000000002</v>
      </c>
      <c r="F48" s="181"/>
      <c r="G48" s="182">
        <f>ROUND(E48*F48,2)</f>
        <v>0</v>
      </c>
      <c r="H48" s="181"/>
      <c r="I48" s="182">
        <f>ROUND(E48*H48,2)</f>
        <v>0</v>
      </c>
      <c r="J48" s="181"/>
      <c r="K48" s="182">
        <f>ROUND(E48*J48,2)</f>
        <v>0</v>
      </c>
      <c r="L48" s="182">
        <v>21</v>
      </c>
      <c r="M48" s="182">
        <f>G48*(1+L48/100)</f>
        <v>0</v>
      </c>
      <c r="N48" s="180">
        <v>0</v>
      </c>
      <c r="O48" s="180">
        <f>ROUND(E48*N48,2)</f>
        <v>0</v>
      </c>
      <c r="P48" s="180">
        <v>0</v>
      </c>
      <c r="Q48" s="180">
        <f>ROUND(E48*P48,2)</f>
        <v>0</v>
      </c>
      <c r="R48" s="182" t="s">
        <v>293</v>
      </c>
      <c r="S48" s="182" t="s">
        <v>294</v>
      </c>
      <c r="T48" s="183" t="s">
        <v>294</v>
      </c>
      <c r="U48" s="159">
        <v>0.38979999999999998</v>
      </c>
      <c r="V48" s="159">
        <f>ROUND(E48*U48,2)</f>
        <v>1.57</v>
      </c>
      <c r="W48" s="159"/>
      <c r="X48" s="159" t="s">
        <v>295</v>
      </c>
      <c r="Y48" s="159" t="s">
        <v>296</v>
      </c>
      <c r="Z48" s="148"/>
      <c r="AA48" s="148"/>
      <c r="AB48" s="148"/>
      <c r="AC48" s="148"/>
      <c r="AD48" s="148"/>
      <c r="AE48" s="148"/>
      <c r="AF48" s="148"/>
      <c r="AG48" s="148" t="s">
        <v>297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2.5" outlineLevel="2" x14ac:dyDescent="0.2">
      <c r="A49" s="155"/>
      <c r="B49" s="156"/>
      <c r="C49" s="262" t="s">
        <v>339</v>
      </c>
      <c r="D49" s="263"/>
      <c r="E49" s="263"/>
      <c r="F49" s="263"/>
      <c r="G49" s="263"/>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299</v>
      </c>
      <c r="AH49" s="148"/>
      <c r="AI49" s="148"/>
      <c r="AJ49" s="148"/>
      <c r="AK49" s="148"/>
      <c r="AL49" s="148"/>
      <c r="AM49" s="148"/>
      <c r="AN49" s="148"/>
      <c r="AO49" s="148"/>
      <c r="AP49" s="148"/>
      <c r="AQ49" s="148"/>
      <c r="AR49" s="148"/>
      <c r="AS49" s="148"/>
      <c r="AT49" s="148"/>
      <c r="AU49" s="148"/>
      <c r="AV49" s="148"/>
      <c r="AW49" s="148"/>
      <c r="AX49" s="148"/>
      <c r="AY49" s="148"/>
      <c r="AZ49" s="148"/>
      <c r="BA49" s="184" t="str">
        <f>C49</f>
        <v>zapažených i nezapažených s urovnáním dna do předepsaného profilu a spádu, s přehozením výkopku na přilehlém terénu na vzdálenost do 3 m od podélné osy rýhy nebo s naložením výkopku na dopravní prostředek.</v>
      </c>
      <c r="BB49" s="148"/>
      <c r="BC49" s="148"/>
      <c r="BD49" s="148"/>
      <c r="BE49" s="148"/>
      <c r="BF49" s="148"/>
      <c r="BG49" s="148"/>
      <c r="BH49" s="148"/>
    </row>
    <row r="50" spans="1:60" ht="22.5" outlineLevel="2" x14ac:dyDescent="0.2">
      <c r="A50" s="155"/>
      <c r="B50" s="156"/>
      <c r="C50" s="264" t="s">
        <v>339</v>
      </c>
      <c r="D50" s="265"/>
      <c r="E50" s="265"/>
      <c r="F50" s="265"/>
      <c r="G50" s="265"/>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300</v>
      </c>
      <c r="AH50" s="148"/>
      <c r="AI50" s="148"/>
      <c r="AJ50" s="148"/>
      <c r="AK50" s="148"/>
      <c r="AL50" s="148"/>
      <c r="AM50" s="148"/>
      <c r="AN50" s="148"/>
      <c r="AO50" s="148"/>
      <c r="AP50" s="148"/>
      <c r="AQ50" s="148"/>
      <c r="AR50" s="148"/>
      <c r="AS50" s="148"/>
      <c r="AT50" s="148"/>
      <c r="AU50" s="148"/>
      <c r="AV50" s="148"/>
      <c r="AW50" s="148"/>
      <c r="AX50" s="148"/>
      <c r="AY50" s="148"/>
      <c r="AZ50" s="148"/>
      <c r="BA50" s="184" t="str">
        <f>C50</f>
        <v>zapažených i nezapažených s urovnáním dna do předepsaného profilu a spádu, s přehozením výkopku na přilehlém terénu na vzdálenost do 3 m od podélné osy rýhy nebo s naložením výkopku na dopravní prostředek.</v>
      </c>
      <c r="BB50" s="148"/>
      <c r="BC50" s="148"/>
      <c r="BD50" s="148"/>
      <c r="BE50" s="148"/>
      <c r="BF50" s="148"/>
      <c r="BG50" s="148"/>
      <c r="BH50" s="148"/>
    </row>
    <row r="51" spans="1:60" outlineLevel="2" x14ac:dyDescent="0.2">
      <c r="A51" s="155"/>
      <c r="B51" s="156"/>
      <c r="C51" s="195" t="s">
        <v>343</v>
      </c>
      <c r="D51" s="161"/>
      <c r="E51" s="162">
        <v>4.04</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7">
        <v>12</v>
      </c>
      <c r="B52" s="178" t="s">
        <v>344</v>
      </c>
      <c r="C52" s="194" t="s">
        <v>345</v>
      </c>
      <c r="D52" s="179" t="s">
        <v>338</v>
      </c>
      <c r="E52" s="180">
        <v>4.5607499999999996</v>
      </c>
      <c r="F52" s="181"/>
      <c r="G52" s="182">
        <f>ROUND(E52*F52,2)</f>
        <v>0</v>
      </c>
      <c r="H52" s="181"/>
      <c r="I52" s="182">
        <f>ROUND(E52*H52,2)</f>
        <v>0</v>
      </c>
      <c r="J52" s="181"/>
      <c r="K52" s="182">
        <f>ROUND(E52*J52,2)</f>
        <v>0</v>
      </c>
      <c r="L52" s="182">
        <v>21</v>
      </c>
      <c r="M52" s="182">
        <f>G52*(1+L52/100)</f>
        <v>0</v>
      </c>
      <c r="N52" s="180">
        <v>0</v>
      </c>
      <c r="O52" s="180">
        <f>ROUND(E52*N52,2)</f>
        <v>0</v>
      </c>
      <c r="P52" s="180">
        <v>0</v>
      </c>
      <c r="Q52" s="180">
        <f>ROUND(E52*P52,2)</f>
        <v>0</v>
      </c>
      <c r="R52" s="182" t="s">
        <v>293</v>
      </c>
      <c r="S52" s="182" t="s">
        <v>294</v>
      </c>
      <c r="T52" s="183" t="s">
        <v>294</v>
      </c>
      <c r="U52" s="159">
        <v>0.495</v>
      </c>
      <c r="V52" s="159">
        <f>ROUND(E52*U52,2)</f>
        <v>2.2599999999999998</v>
      </c>
      <c r="W52" s="159"/>
      <c r="X52" s="159" t="s">
        <v>295</v>
      </c>
      <c r="Y52" s="159" t="s">
        <v>296</v>
      </c>
      <c r="Z52" s="148"/>
      <c r="AA52" s="148"/>
      <c r="AB52" s="148"/>
      <c r="AC52" s="148"/>
      <c r="AD52" s="148"/>
      <c r="AE52" s="148"/>
      <c r="AF52" s="148"/>
      <c r="AG52" s="148" t="s">
        <v>297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2.5" outlineLevel="2" x14ac:dyDescent="0.2">
      <c r="A53" s="155"/>
      <c r="B53" s="156"/>
      <c r="C53" s="262" t="s">
        <v>339</v>
      </c>
      <c r="D53" s="263"/>
      <c r="E53" s="263"/>
      <c r="F53" s="263"/>
      <c r="G53" s="263"/>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299</v>
      </c>
      <c r="AH53" s="148"/>
      <c r="AI53" s="148"/>
      <c r="AJ53" s="148"/>
      <c r="AK53" s="148"/>
      <c r="AL53" s="148"/>
      <c r="AM53" s="148"/>
      <c r="AN53" s="148"/>
      <c r="AO53" s="148"/>
      <c r="AP53" s="148"/>
      <c r="AQ53" s="148"/>
      <c r="AR53" s="148"/>
      <c r="AS53" s="148"/>
      <c r="AT53" s="148"/>
      <c r="AU53" s="148"/>
      <c r="AV53" s="148"/>
      <c r="AW53" s="148"/>
      <c r="AX53" s="148"/>
      <c r="AY53" s="148"/>
      <c r="AZ53" s="148"/>
      <c r="BA53" s="184" t="str">
        <f>C53</f>
        <v>zapažených i nezapažených s urovnáním dna do předepsaného profilu a spádu, s přehozením výkopku na přilehlém terénu na vzdálenost do 3 m od podélné osy rýhy nebo s naložením výkopku na dopravní prostředek.</v>
      </c>
      <c r="BB53" s="148"/>
      <c r="BC53" s="148"/>
      <c r="BD53" s="148"/>
      <c r="BE53" s="148"/>
      <c r="BF53" s="148"/>
      <c r="BG53" s="148"/>
      <c r="BH53" s="148"/>
    </row>
    <row r="54" spans="1:60" ht="22.5" outlineLevel="2" x14ac:dyDescent="0.2">
      <c r="A54" s="155"/>
      <c r="B54" s="156"/>
      <c r="C54" s="264" t="s">
        <v>339</v>
      </c>
      <c r="D54" s="265"/>
      <c r="E54" s="265"/>
      <c r="F54" s="265"/>
      <c r="G54" s="265"/>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300</v>
      </c>
      <c r="AH54" s="148"/>
      <c r="AI54" s="148"/>
      <c r="AJ54" s="148"/>
      <c r="AK54" s="148"/>
      <c r="AL54" s="148"/>
      <c r="AM54" s="148"/>
      <c r="AN54" s="148"/>
      <c r="AO54" s="148"/>
      <c r="AP54" s="148"/>
      <c r="AQ54" s="148"/>
      <c r="AR54" s="148"/>
      <c r="AS54" s="148"/>
      <c r="AT54" s="148"/>
      <c r="AU54" s="148"/>
      <c r="AV54" s="148"/>
      <c r="AW54" s="148"/>
      <c r="AX54" s="148"/>
      <c r="AY54" s="148"/>
      <c r="AZ54" s="148"/>
      <c r="BA54" s="184" t="str">
        <f>C54</f>
        <v>zapažených i nezapažených s urovnáním dna do předepsaného profilu a spádu, s přehozením výkopku na přilehlém terénu na vzdálenost do 3 m od podélné osy rýhy nebo s naložením výkopku na dopravní prostředek.</v>
      </c>
      <c r="BB54" s="148"/>
      <c r="BC54" s="148"/>
      <c r="BD54" s="148"/>
      <c r="BE54" s="148"/>
      <c r="BF54" s="148"/>
      <c r="BG54" s="148"/>
      <c r="BH54" s="148"/>
    </row>
    <row r="55" spans="1:60" outlineLevel="2" x14ac:dyDescent="0.2">
      <c r="A55" s="155"/>
      <c r="B55" s="156"/>
      <c r="C55" s="195" t="s">
        <v>346</v>
      </c>
      <c r="D55" s="161"/>
      <c r="E55" s="162">
        <v>2.77</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314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
      <c r="A56" s="155"/>
      <c r="B56" s="156"/>
      <c r="C56" s="195" t="s">
        <v>347</v>
      </c>
      <c r="D56" s="161"/>
      <c r="E56" s="162">
        <v>1.79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7">
        <v>13</v>
      </c>
      <c r="B57" s="178" t="s">
        <v>348</v>
      </c>
      <c r="C57" s="194" t="s">
        <v>349</v>
      </c>
      <c r="D57" s="179" t="s">
        <v>338</v>
      </c>
      <c r="E57" s="180">
        <v>4.5607499999999996</v>
      </c>
      <c r="F57" s="181"/>
      <c r="G57" s="182">
        <f>ROUND(E57*F57,2)</f>
        <v>0</v>
      </c>
      <c r="H57" s="181"/>
      <c r="I57" s="182">
        <f>ROUND(E57*H57,2)</f>
        <v>0</v>
      </c>
      <c r="J57" s="181"/>
      <c r="K57" s="182">
        <f>ROUND(E57*J57,2)</f>
        <v>0</v>
      </c>
      <c r="L57" s="182">
        <v>21</v>
      </c>
      <c r="M57" s="182">
        <f>G57*(1+L57/100)</f>
        <v>0</v>
      </c>
      <c r="N57" s="180">
        <v>0</v>
      </c>
      <c r="O57" s="180">
        <f>ROUND(E57*N57,2)</f>
        <v>0</v>
      </c>
      <c r="P57" s="180">
        <v>0</v>
      </c>
      <c r="Q57" s="180">
        <f>ROUND(E57*P57,2)</f>
        <v>0</v>
      </c>
      <c r="R57" s="182" t="s">
        <v>293</v>
      </c>
      <c r="S57" s="182" t="s">
        <v>294</v>
      </c>
      <c r="T57" s="183" t="s">
        <v>294</v>
      </c>
      <c r="U57" s="159">
        <v>0.60029999999999994</v>
      </c>
      <c r="V57" s="159">
        <f>ROUND(E57*U57,2)</f>
        <v>2.74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2.5" outlineLevel="2" x14ac:dyDescent="0.2">
      <c r="A58" s="155"/>
      <c r="B58" s="156"/>
      <c r="C58" s="262" t="s">
        <v>339</v>
      </c>
      <c r="D58" s="263"/>
      <c r="E58" s="263"/>
      <c r="F58" s="263"/>
      <c r="G58" s="263"/>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84" t="str">
        <f>C58</f>
        <v>zapažených i nezapažených s urovnáním dna do předepsaného profilu a spádu, s přehozením výkopku na přilehlém terénu na vzdálenost do 3 m od podélné osy rýhy nebo s naložením výkopku na dopravní prostředek.</v>
      </c>
      <c r="BB58" s="148"/>
      <c r="BC58" s="148"/>
      <c r="BD58" s="148"/>
      <c r="BE58" s="148"/>
      <c r="BF58" s="148"/>
      <c r="BG58" s="148"/>
      <c r="BH58" s="148"/>
    </row>
    <row r="59" spans="1:60" ht="22.5" outlineLevel="2" x14ac:dyDescent="0.2">
      <c r="A59" s="155"/>
      <c r="B59" s="156"/>
      <c r="C59" s="264" t="s">
        <v>339</v>
      </c>
      <c r="D59" s="265"/>
      <c r="E59" s="265"/>
      <c r="F59" s="265"/>
      <c r="G59" s="265"/>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300</v>
      </c>
      <c r="AH59" s="148"/>
      <c r="AI59" s="148"/>
      <c r="AJ59" s="148"/>
      <c r="AK59" s="148"/>
      <c r="AL59" s="148"/>
      <c r="AM59" s="148"/>
      <c r="AN59" s="148"/>
      <c r="AO59" s="148"/>
      <c r="AP59" s="148"/>
      <c r="AQ59" s="148"/>
      <c r="AR59" s="148"/>
      <c r="AS59" s="148"/>
      <c r="AT59" s="148"/>
      <c r="AU59" s="148"/>
      <c r="AV59" s="148"/>
      <c r="AW59" s="148"/>
      <c r="AX59" s="148"/>
      <c r="AY59" s="148"/>
      <c r="AZ59" s="148"/>
      <c r="BA59" s="184" t="str">
        <f>C59</f>
        <v>zapažených i nezapažených s urovnáním dna do předepsaného profilu a spádu, s přehozením výkopku na přilehlém terénu na vzdálenost do 3 m od podélné osy rýhy nebo s naložením výkopku na dopravní prostředek.</v>
      </c>
      <c r="BB59" s="148"/>
      <c r="BC59" s="148"/>
      <c r="BD59" s="148"/>
      <c r="BE59" s="148"/>
      <c r="BF59" s="148"/>
      <c r="BG59" s="148"/>
      <c r="BH59" s="148"/>
    </row>
    <row r="60" spans="1:60" outlineLevel="2" x14ac:dyDescent="0.2">
      <c r="A60" s="155"/>
      <c r="B60" s="156"/>
      <c r="C60" s="195" t="s">
        <v>350</v>
      </c>
      <c r="D60" s="161"/>
      <c r="E60" s="162">
        <v>4.5599999999999996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77">
        <v>14</v>
      </c>
      <c r="B61" s="178" t="s">
        <v>351</v>
      </c>
      <c r="C61" s="194" t="s">
        <v>352</v>
      </c>
      <c r="D61" s="179" t="s">
        <v>338</v>
      </c>
      <c r="E61" s="180">
        <v>2.5956000000000001</v>
      </c>
      <c r="F61" s="181"/>
      <c r="G61" s="182">
        <f>ROUND(E61*F61,2)</f>
        <v>0</v>
      </c>
      <c r="H61" s="181"/>
      <c r="I61" s="182">
        <f>ROUND(E61*H61,2)</f>
        <v>0</v>
      </c>
      <c r="J61" s="181"/>
      <c r="K61" s="182">
        <f>ROUND(E61*J61,2)</f>
        <v>0</v>
      </c>
      <c r="L61" s="182">
        <v>21</v>
      </c>
      <c r="M61" s="182">
        <f>G61*(1+L61/100)</f>
        <v>0</v>
      </c>
      <c r="N61" s="180">
        <v>0</v>
      </c>
      <c r="O61" s="180">
        <f>ROUND(E61*N61,2)</f>
        <v>0</v>
      </c>
      <c r="P61" s="180">
        <v>0</v>
      </c>
      <c r="Q61" s="180">
        <f>ROUND(E61*P61,2)</f>
        <v>0</v>
      </c>
      <c r="R61" s="182" t="s">
        <v>293</v>
      </c>
      <c r="S61" s="182" t="s">
        <v>294</v>
      </c>
      <c r="T61" s="183" t="s">
        <v>294</v>
      </c>
      <c r="U61" s="159">
        <v>0.36499999999999999</v>
      </c>
      <c r="V61" s="159">
        <f>ROUND(E61*U61,2)</f>
        <v>0.95</v>
      </c>
      <c r="W61" s="159"/>
      <c r="X61" s="159" t="s">
        <v>295</v>
      </c>
      <c r="Y61" s="159" t="s">
        <v>296</v>
      </c>
      <c r="Z61" s="148"/>
      <c r="AA61" s="148"/>
      <c r="AB61" s="148"/>
      <c r="AC61" s="148"/>
      <c r="AD61" s="148"/>
      <c r="AE61" s="148"/>
      <c r="AF61" s="148"/>
      <c r="AG61" s="148" t="s">
        <v>297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33.75" outlineLevel="2" x14ac:dyDescent="0.2">
      <c r="A62" s="155"/>
      <c r="B62" s="156"/>
      <c r="C62" s="262" t="s">
        <v>353</v>
      </c>
      <c r="D62" s="263"/>
      <c r="E62" s="263"/>
      <c r="F62" s="263"/>
      <c r="G62" s="263"/>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2" s="148"/>
      <c r="BC62" s="148"/>
      <c r="BD62" s="148"/>
      <c r="BE62" s="148"/>
      <c r="BF62" s="148"/>
      <c r="BG62" s="148"/>
      <c r="BH62" s="148"/>
    </row>
    <row r="63" spans="1:60" ht="33.75" outlineLevel="2" x14ac:dyDescent="0.2">
      <c r="A63" s="155"/>
      <c r="B63" s="156"/>
      <c r="C63" s="264" t="s">
        <v>353</v>
      </c>
      <c r="D63" s="265"/>
      <c r="E63" s="265"/>
      <c r="F63" s="265"/>
      <c r="G63" s="265"/>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300</v>
      </c>
      <c r="AH63" s="148"/>
      <c r="AI63" s="148"/>
      <c r="AJ63" s="148"/>
      <c r="AK63" s="148"/>
      <c r="AL63" s="148"/>
      <c r="AM63" s="148"/>
      <c r="AN63" s="148"/>
      <c r="AO63" s="148"/>
      <c r="AP63" s="148"/>
      <c r="AQ63" s="148"/>
      <c r="AR63" s="148"/>
      <c r="AS63" s="148"/>
      <c r="AT63" s="148"/>
      <c r="AU63" s="148"/>
      <c r="AV63" s="148"/>
      <c r="AW63" s="148"/>
      <c r="AX63" s="148"/>
      <c r="AY63" s="148"/>
      <c r="AZ63" s="148"/>
      <c r="BA63" s="184" t="str">
        <f>C63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3" s="148"/>
      <c r="BC63" s="148"/>
      <c r="BD63" s="148"/>
      <c r="BE63" s="148"/>
      <c r="BF63" s="148"/>
      <c r="BG63" s="148"/>
      <c r="BH63" s="148"/>
    </row>
    <row r="64" spans="1:60" outlineLevel="2" x14ac:dyDescent="0.2">
      <c r="A64" s="155"/>
      <c r="B64" s="156"/>
      <c r="C64" s="195" t="s">
        <v>354</v>
      </c>
      <c r="D64" s="161"/>
      <c r="E64" s="162">
        <v>1.34</v>
      </c>
      <c r="F64" s="159"/>
      <c r="G64" s="159"/>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314</v>
      </c>
      <c r="AH64" s="148">
        <v>0</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3" x14ac:dyDescent="0.2">
      <c r="A65" s="155"/>
      <c r="B65" s="156"/>
      <c r="C65" s="195" t="s">
        <v>355</v>
      </c>
      <c r="D65" s="161"/>
      <c r="E65" s="162">
        <v>1.26</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77">
        <v>15</v>
      </c>
      <c r="B66" s="178" t="s">
        <v>356</v>
      </c>
      <c r="C66" s="194" t="s">
        <v>357</v>
      </c>
      <c r="D66" s="179" t="s">
        <v>338</v>
      </c>
      <c r="E66" s="180">
        <v>2.5956000000000001</v>
      </c>
      <c r="F66" s="181"/>
      <c r="G66" s="182">
        <f>ROUND(E66*F66,2)</f>
        <v>0</v>
      </c>
      <c r="H66" s="181"/>
      <c r="I66" s="182">
        <f>ROUND(E66*H66,2)</f>
        <v>0</v>
      </c>
      <c r="J66" s="181"/>
      <c r="K66" s="182">
        <f>ROUND(E66*J66,2)</f>
        <v>0</v>
      </c>
      <c r="L66" s="182">
        <v>21</v>
      </c>
      <c r="M66" s="182">
        <f>G66*(1+L66/100)</f>
        <v>0</v>
      </c>
      <c r="N66" s="180">
        <v>0</v>
      </c>
      <c r="O66" s="180">
        <f>ROUND(E66*N66,2)</f>
        <v>0</v>
      </c>
      <c r="P66" s="180">
        <v>0</v>
      </c>
      <c r="Q66" s="180">
        <f>ROUND(E66*P66,2)</f>
        <v>0</v>
      </c>
      <c r="R66" s="182" t="s">
        <v>293</v>
      </c>
      <c r="S66" s="182" t="s">
        <v>294</v>
      </c>
      <c r="T66" s="183" t="s">
        <v>294</v>
      </c>
      <c r="U66" s="159">
        <v>8.4000000000000005E-2</v>
      </c>
      <c r="V66" s="159">
        <f>ROUND(E66*U66,2)</f>
        <v>0.22</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33.75" outlineLevel="2" x14ac:dyDescent="0.2">
      <c r="A67" s="155"/>
      <c r="B67" s="156"/>
      <c r="C67" s="262" t="s">
        <v>353</v>
      </c>
      <c r="D67" s="263"/>
      <c r="E67" s="263"/>
      <c r="F67" s="263"/>
      <c r="G67" s="263"/>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84" t="str">
        <f>C67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7" s="148"/>
      <c r="BC67" s="148"/>
      <c r="BD67" s="148"/>
      <c r="BE67" s="148"/>
      <c r="BF67" s="148"/>
      <c r="BG67" s="148"/>
      <c r="BH67" s="148"/>
    </row>
    <row r="68" spans="1:60" ht="33.75" outlineLevel="2" x14ac:dyDescent="0.2">
      <c r="A68" s="155"/>
      <c r="B68" s="156"/>
      <c r="C68" s="264" t="s">
        <v>353</v>
      </c>
      <c r="D68" s="265"/>
      <c r="E68" s="265"/>
      <c r="F68" s="265"/>
      <c r="G68" s="265"/>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84" t="str">
        <f>C68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8" s="148"/>
      <c r="BC68" s="148"/>
      <c r="BD68" s="148"/>
      <c r="BE68" s="148"/>
      <c r="BF68" s="148"/>
      <c r="BG68" s="148"/>
      <c r="BH68" s="148"/>
    </row>
    <row r="69" spans="1:60" outlineLevel="2" x14ac:dyDescent="0.2">
      <c r="A69" s="155"/>
      <c r="B69" s="156"/>
      <c r="C69" s="195" t="s">
        <v>358</v>
      </c>
      <c r="D69" s="161"/>
      <c r="E69" s="162">
        <v>2.6</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77">
        <v>16</v>
      </c>
      <c r="B70" s="178" t="s">
        <v>359</v>
      </c>
      <c r="C70" s="194" t="s">
        <v>360</v>
      </c>
      <c r="D70" s="179" t="s">
        <v>338</v>
      </c>
      <c r="E70" s="180">
        <v>11.365830000000001</v>
      </c>
      <c r="F70" s="181"/>
      <c r="G70" s="182">
        <f>ROUND(E70*F70,2)</f>
        <v>0</v>
      </c>
      <c r="H70" s="181"/>
      <c r="I70" s="182">
        <f>ROUND(E70*H70,2)</f>
        <v>0</v>
      </c>
      <c r="J70" s="181"/>
      <c r="K70" s="182">
        <f>ROUND(E70*J70,2)</f>
        <v>0</v>
      </c>
      <c r="L70" s="182">
        <v>21</v>
      </c>
      <c r="M70" s="182">
        <f>G70*(1+L70/100)</f>
        <v>0</v>
      </c>
      <c r="N70" s="180">
        <v>0</v>
      </c>
      <c r="O70" s="180">
        <f>ROUND(E70*N70,2)</f>
        <v>0</v>
      </c>
      <c r="P70" s="180">
        <v>0</v>
      </c>
      <c r="Q70" s="180">
        <f>ROUND(E70*P70,2)</f>
        <v>0</v>
      </c>
      <c r="R70" s="182" t="s">
        <v>293</v>
      </c>
      <c r="S70" s="182" t="s">
        <v>294</v>
      </c>
      <c r="T70" s="183" t="s">
        <v>294</v>
      </c>
      <c r="U70" s="159">
        <v>0.48499999999999999</v>
      </c>
      <c r="V70" s="159">
        <f>ROUND(E70*U70,2)</f>
        <v>5.51</v>
      </c>
      <c r="W70" s="159"/>
      <c r="X70" s="159" t="s">
        <v>295</v>
      </c>
      <c r="Y70" s="159" t="s">
        <v>296</v>
      </c>
      <c r="Z70" s="148"/>
      <c r="AA70" s="148"/>
      <c r="AB70" s="148"/>
      <c r="AC70" s="148"/>
      <c r="AD70" s="148"/>
      <c r="AE70" s="148"/>
      <c r="AF70" s="148"/>
      <c r="AG70" s="148" t="s">
        <v>297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33.75" outlineLevel="2" x14ac:dyDescent="0.2">
      <c r="A71" s="155"/>
      <c r="B71" s="156"/>
      <c r="C71" s="262" t="s">
        <v>353</v>
      </c>
      <c r="D71" s="263"/>
      <c r="E71" s="263"/>
      <c r="F71" s="263"/>
      <c r="G71" s="263"/>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299</v>
      </c>
      <c r="AH71" s="148"/>
      <c r="AI71" s="148"/>
      <c r="AJ71" s="148"/>
      <c r="AK71" s="148"/>
      <c r="AL71" s="148"/>
      <c r="AM71" s="148"/>
      <c r="AN71" s="148"/>
      <c r="AO71" s="148"/>
      <c r="AP71" s="148"/>
      <c r="AQ71" s="148"/>
      <c r="AR71" s="148"/>
      <c r="AS71" s="148"/>
      <c r="AT71" s="148"/>
      <c r="AU71" s="148"/>
      <c r="AV71" s="148"/>
      <c r="AW71" s="148"/>
      <c r="AX71" s="148"/>
      <c r="AY71" s="148"/>
      <c r="AZ71" s="148"/>
      <c r="BA71" s="184" t="str">
        <f>C71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1" s="148"/>
      <c r="BC71" s="148"/>
      <c r="BD71" s="148"/>
      <c r="BE71" s="148"/>
      <c r="BF71" s="148"/>
      <c r="BG71" s="148"/>
      <c r="BH71" s="148"/>
    </row>
    <row r="72" spans="1:60" ht="33.75" outlineLevel="2" x14ac:dyDescent="0.2">
      <c r="A72" s="155"/>
      <c r="B72" s="156"/>
      <c r="C72" s="264" t="s">
        <v>353</v>
      </c>
      <c r="D72" s="265"/>
      <c r="E72" s="265"/>
      <c r="F72" s="265"/>
      <c r="G72" s="265"/>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300</v>
      </c>
      <c r="AH72" s="148"/>
      <c r="AI72" s="148"/>
      <c r="AJ72" s="148"/>
      <c r="AK72" s="148"/>
      <c r="AL72" s="148"/>
      <c r="AM72" s="148"/>
      <c r="AN72" s="148"/>
      <c r="AO72" s="148"/>
      <c r="AP72" s="148"/>
      <c r="AQ72" s="148"/>
      <c r="AR72" s="148"/>
      <c r="AS72" s="148"/>
      <c r="AT72" s="148"/>
      <c r="AU72" s="148"/>
      <c r="AV72" s="148"/>
      <c r="AW72" s="148"/>
      <c r="AX72" s="148"/>
      <c r="AY72" s="148"/>
      <c r="AZ72" s="148"/>
      <c r="BA72" s="184" t="str">
        <f>C72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2" s="148"/>
      <c r="BC72" s="148"/>
      <c r="BD72" s="148"/>
      <c r="BE72" s="148"/>
      <c r="BF72" s="148"/>
      <c r="BG72" s="148"/>
      <c r="BH72" s="148"/>
    </row>
    <row r="73" spans="1:60" outlineLevel="2" x14ac:dyDescent="0.2">
      <c r="A73" s="155"/>
      <c r="B73" s="156"/>
      <c r="C73" s="195" t="s">
        <v>361</v>
      </c>
      <c r="D73" s="161"/>
      <c r="E73" s="162">
        <v>11.37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77">
        <v>17</v>
      </c>
      <c r="B74" s="178" t="s">
        <v>362</v>
      </c>
      <c r="C74" s="194" t="s">
        <v>363</v>
      </c>
      <c r="D74" s="179" t="s">
        <v>338</v>
      </c>
      <c r="E74" s="180">
        <v>11.365830000000001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293</v>
      </c>
      <c r="S74" s="182" t="s">
        <v>294</v>
      </c>
      <c r="T74" s="183" t="s">
        <v>294</v>
      </c>
      <c r="U74" s="159">
        <v>0.14829999999999999</v>
      </c>
      <c r="V74" s="159">
        <f>ROUND(E74*U74,2)</f>
        <v>1.69</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33.75" outlineLevel="2" x14ac:dyDescent="0.2">
      <c r="A75" s="155"/>
      <c r="B75" s="156"/>
      <c r="C75" s="262" t="s">
        <v>353</v>
      </c>
      <c r="D75" s="263"/>
      <c r="E75" s="263"/>
      <c r="F75" s="263"/>
      <c r="G75" s="263"/>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84" t="str">
        <f>C75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5" s="148"/>
      <c r="BC75" s="148"/>
      <c r="BD75" s="148"/>
      <c r="BE75" s="148"/>
      <c r="BF75" s="148"/>
      <c r="BG75" s="148"/>
      <c r="BH75" s="148"/>
    </row>
    <row r="76" spans="1:60" ht="33.75" outlineLevel="2" x14ac:dyDescent="0.2">
      <c r="A76" s="155"/>
      <c r="B76" s="156"/>
      <c r="C76" s="264" t="s">
        <v>353</v>
      </c>
      <c r="D76" s="265"/>
      <c r="E76" s="265"/>
      <c r="F76" s="265"/>
      <c r="G76" s="265"/>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84" t="str">
        <f>C76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6" s="148"/>
      <c r="BC76" s="148"/>
      <c r="BD76" s="148"/>
      <c r="BE76" s="148"/>
      <c r="BF76" s="148"/>
      <c r="BG76" s="148"/>
      <c r="BH76" s="148"/>
    </row>
    <row r="77" spans="1:60" outlineLevel="2" x14ac:dyDescent="0.2">
      <c r="A77" s="155"/>
      <c r="B77" s="156"/>
      <c r="C77" s="195" t="s">
        <v>364</v>
      </c>
      <c r="D77" s="161"/>
      <c r="E77" s="162">
        <v>11.37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7">
        <v>18</v>
      </c>
      <c r="B78" s="178" t="s">
        <v>365</v>
      </c>
      <c r="C78" s="194" t="s">
        <v>366</v>
      </c>
      <c r="D78" s="179" t="s">
        <v>338</v>
      </c>
      <c r="E78" s="180">
        <v>2.8043999999999998</v>
      </c>
      <c r="F78" s="181"/>
      <c r="G78" s="182">
        <f>ROUND(E78*F78,2)</f>
        <v>0</v>
      </c>
      <c r="H78" s="181"/>
      <c r="I78" s="182">
        <f>ROUND(E78*H78,2)</f>
        <v>0</v>
      </c>
      <c r="J78" s="181"/>
      <c r="K78" s="182">
        <f>ROUND(E78*J78,2)</f>
        <v>0</v>
      </c>
      <c r="L78" s="182">
        <v>21</v>
      </c>
      <c r="M78" s="182">
        <f>G78*(1+L78/100)</f>
        <v>0</v>
      </c>
      <c r="N78" s="180">
        <v>0</v>
      </c>
      <c r="O78" s="180">
        <f>ROUND(E78*N78,2)</f>
        <v>0</v>
      </c>
      <c r="P78" s="180">
        <v>0</v>
      </c>
      <c r="Q78" s="180">
        <f>ROUND(E78*P78,2)</f>
        <v>0</v>
      </c>
      <c r="R78" s="182" t="s">
        <v>293</v>
      </c>
      <c r="S78" s="182" t="s">
        <v>294</v>
      </c>
      <c r="T78" s="183" t="s">
        <v>294</v>
      </c>
      <c r="U78" s="159">
        <v>4.6550000000000002</v>
      </c>
      <c r="V78" s="159">
        <f>ROUND(E78*U78,2)</f>
        <v>13.05</v>
      </c>
      <c r="W78" s="159"/>
      <c r="X78" s="159" t="s">
        <v>295</v>
      </c>
      <c r="Y78" s="159" t="s">
        <v>296</v>
      </c>
      <c r="Z78" s="148"/>
      <c r="AA78" s="148"/>
      <c r="AB78" s="148"/>
      <c r="AC78" s="148"/>
      <c r="AD78" s="148"/>
      <c r="AE78" s="148"/>
      <c r="AF78" s="148"/>
      <c r="AG78" s="148" t="s">
        <v>297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262" t="s">
        <v>367</v>
      </c>
      <c r="D79" s="263"/>
      <c r="E79" s="263"/>
      <c r="F79" s="263"/>
      <c r="G79" s="263"/>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299</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264" t="s">
        <v>367</v>
      </c>
      <c r="D80" s="265"/>
      <c r="E80" s="265"/>
      <c r="F80" s="265"/>
      <c r="G80" s="265"/>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
      <c r="A81" s="155"/>
      <c r="B81" s="156"/>
      <c r="C81" s="195" t="s">
        <v>368</v>
      </c>
      <c r="D81" s="161"/>
      <c r="E81" s="162">
        <v>0.23</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
      <c r="A82" s="155"/>
      <c r="B82" s="156"/>
      <c r="C82" s="195" t="s">
        <v>369</v>
      </c>
      <c r="D82" s="161"/>
      <c r="E82" s="162">
        <v>0.57999999999999996</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314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
      <c r="A83" s="155"/>
      <c r="B83" s="156"/>
      <c r="C83" s="195" t="s">
        <v>370</v>
      </c>
      <c r="D83" s="161"/>
      <c r="E83" s="162">
        <v>0.65</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5" t="s">
        <v>371</v>
      </c>
      <c r="D84" s="161"/>
      <c r="E84" s="162">
        <v>0.73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5" t="s">
        <v>372</v>
      </c>
      <c r="D85" s="161"/>
      <c r="E85" s="162">
        <v>0.63</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22.5" outlineLevel="1" x14ac:dyDescent="0.2">
      <c r="A86" s="177">
        <v>19</v>
      </c>
      <c r="B86" s="178" t="s">
        <v>373</v>
      </c>
      <c r="C86" s="194" t="s">
        <v>374</v>
      </c>
      <c r="D86" s="179" t="s">
        <v>338</v>
      </c>
      <c r="E86" s="180">
        <v>25.36308</v>
      </c>
      <c r="F86" s="181"/>
      <c r="G86" s="182">
        <f>ROUND(E86*F86,2)</f>
        <v>0</v>
      </c>
      <c r="H86" s="181"/>
      <c r="I86" s="182">
        <f>ROUND(E86*H86,2)</f>
        <v>0</v>
      </c>
      <c r="J86" s="181"/>
      <c r="K86" s="182">
        <f>ROUND(E86*J86,2)</f>
        <v>0</v>
      </c>
      <c r="L86" s="182">
        <v>21</v>
      </c>
      <c r="M86" s="182">
        <f>G86*(1+L86/100)</f>
        <v>0</v>
      </c>
      <c r="N86" s="180">
        <v>0</v>
      </c>
      <c r="O86" s="180">
        <f>ROUND(E86*N86,2)</f>
        <v>0</v>
      </c>
      <c r="P86" s="180">
        <v>0</v>
      </c>
      <c r="Q86" s="180">
        <f>ROUND(E86*P86,2)</f>
        <v>0</v>
      </c>
      <c r="R86" s="182" t="s">
        <v>293</v>
      </c>
      <c r="S86" s="182" t="s">
        <v>294</v>
      </c>
      <c r="T86" s="183" t="s">
        <v>294</v>
      </c>
      <c r="U86" s="159">
        <v>1.0999999999999999E-2</v>
      </c>
      <c r="V86" s="159">
        <f>ROUND(E86*U86,2)</f>
        <v>0.28000000000000003</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
      <c r="A87" s="155"/>
      <c r="B87" s="156"/>
      <c r="C87" s="262" t="s">
        <v>375</v>
      </c>
      <c r="D87" s="263"/>
      <c r="E87" s="263"/>
      <c r="F87" s="263"/>
      <c r="G87" s="263"/>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299</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2" x14ac:dyDescent="0.2">
      <c r="A88" s="155"/>
      <c r="B88" s="156"/>
      <c r="C88" s="264" t="s">
        <v>375</v>
      </c>
      <c r="D88" s="265"/>
      <c r="E88" s="265"/>
      <c r="F88" s="265"/>
      <c r="G88" s="265"/>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300</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
      <c r="A89" s="155"/>
      <c r="B89" s="156"/>
      <c r="C89" s="195" t="s">
        <v>343</v>
      </c>
      <c r="D89" s="161"/>
      <c r="E89" s="162">
        <v>4.04</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314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3" x14ac:dyDescent="0.2">
      <c r="A90" s="155"/>
      <c r="B90" s="156"/>
      <c r="C90" s="195" t="s">
        <v>350</v>
      </c>
      <c r="D90" s="161"/>
      <c r="E90" s="162">
        <v>4.5599999999999996</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3" x14ac:dyDescent="0.2">
      <c r="A91" s="155"/>
      <c r="B91" s="156"/>
      <c r="C91" s="195" t="s">
        <v>358</v>
      </c>
      <c r="D91" s="161"/>
      <c r="E91" s="162">
        <v>2.6</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3" x14ac:dyDescent="0.2">
      <c r="A92" s="155"/>
      <c r="B92" s="156"/>
      <c r="C92" s="195" t="s">
        <v>364</v>
      </c>
      <c r="D92" s="161"/>
      <c r="E92" s="162">
        <v>11.37</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314</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3" x14ac:dyDescent="0.2">
      <c r="A93" s="155"/>
      <c r="B93" s="156"/>
      <c r="C93" s="195" t="s">
        <v>376</v>
      </c>
      <c r="D93" s="161"/>
      <c r="E93" s="162">
        <v>2.8</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1" x14ac:dyDescent="0.2">
      <c r="A94" s="177">
        <v>20</v>
      </c>
      <c r="B94" s="178" t="s">
        <v>377</v>
      </c>
      <c r="C94" s="194" t="s">
        <v>378</v>
      </c>
      <c r="D94" s="179" t="s">
        <v>338</v>
      </c>
      <c r="E94" s="180">
        <v>2.8043999999999998</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t="s">
        <v>293</v>
      </c>
      <c r="S94" s="182" t="s">
        <v>294</v>
      </c>
      <c r="T94" s="183" t="s">
        <v>294</v>
      </c>
      <c r="U94" s="159">
        <v>0.65200000000000002</v>
      </c>
      <c r="V94" s="159">
        <f>ROUND(E94*U94,2)</f>
        <v>1.83</v>
      </c>
      <c r="W94" s="159"/>
      <c r="X94" s="159" t="s">
        <v>295</v>
      </c>
      <c r="Y94" s="159" t="s">
        <v>296</v>
      </c>
      <c r="Z94" s="148"/>
      <c r="AA94" s="148"/>
      <c r="AB94" s="148"/>
      <c r="AC94" s="148"/>
      <c r="AD94" s="148"/>
      <c r="AE94" s="148"/>
      <c r="AF94" s="148"/>
      <c r="AG94" s="148" t="s">
        <v>297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5" t="s">
        <v>376</v>
      </c>
      <c r="D95" s="161"/>
      <c r="E95" s="162">
        <v>2.8</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314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7">
        <v>21</v>
      </c>
      <c r="B96" s="178" t="s">
        <v>379</v>
      </c>
      <c r="C96" s="194" t="s">
        <v>380</v>
      </c>
      <c r="D96" s="179" t="s">
        <v>338</v>
      </c>
      <c r="E96" s="180">
        <v>25.36308</v>
      </c>
      <c r="F96" s="181"/>
      <c r="G96" s="182">
        <f>ROUND(E96*F96,2)</f>
        <v>0</v>
      </c>
      <c r="H96" s="181"/>
      <c r="I96" s="182">
        <f>ROUND(E96*H96,2)</f>
        <v>0</v>
      </c>
      <c r="J96" s="181"/>
      <c r="K96" s="182">
        <f>ROUND(E96*J96,2)</f>
        <v>0</v>
      </c>
      <c r="L96" s="182">
        <v>21</v>
      </c>
      <c r="M96" s="182">
        <f>G96*(1+L96/100)</f>
        <v>0</v>
      </c>
      <c r="N96" s="180">
        <v>0</v>
      </c>
      <c r="O96" s="180">
        <f>ROUND(E96*N96,2)</f>
        <v>0</v>
      </c>
      <c r="P96" s="180">
        <v>0</v>
      </c>
      <c r="Q96" s="180">
        <f>ROUND(E96*P96,2)</f>
        <v>0</v>
      </c>
      <c r="R96" s="182" t="s">
        <v>293</v>
      </c>
      <c r="S96" s="182" t="s">
        <v>294</v>
      </c>
      <c r="T96" s="183" t="s">
        <v>294</v>
      </c>
      <c r="U96" s="159">
        <v>8.9999999999999993E-3</v>
      </c>
      <c r="V96" s="159">
        <f>ROUND(E96*U96,2)</f>
        <v>0.23</v>
      </c>
      <c r="W96" s="159"/>
      <c r="X96" s="159" t="s">
        <v>295</v>
      </c>
      <c r="Y96" s="159" t="s">
        <v>296</v>
      </c>
      <c r="Z96" s="148"/>
      <c r="AA96" s="148"/>
      <c r="AB96" s="148"/>
      <c r="AC96" s="148"/>
      <c r="AD96" s="148"/>
      <c r="AE96" s="148"/>
      <c r="AF96" s="148"/>
      <c r="AG96" s="148" t="s">
        <v>297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5" t="s">
        <v>381</v>
      </c>
      <c r="D97" s="161"/>
      <c r="E97" s="162">
        <v>25.36</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2.5" outlineLevel="1" x14ac:dyDescent="0.2">
      <c r="A98" s="177">
        <v>22</v>
      </c>
      <c r="B98" s="178" t="s">
        <v>382</v>
      </c>
      <c r="C98" s="194" t="s">
        <v>383</v>
      </c>
      <c r="D98" s="179" t="s">
        <v>338</v>
      </c>
      <c r="E98" s="180">
        <v>71.545349999999999</v>
      </c>
      <c r="F98" s="181"/>
      <c r="G98" s="182">
        <f>ROUND(E98*F98,2)</f>
        <v>0</v>
      </c>
      <c r="H98" s="181"/>
      <c r="I98" s="182">
        <f>ROUND(E98*H98,2)</f>
        <v>0</v>
      </c>
      <c r="J98" s="181"/>
      <c r="K98" s="182">
        <f>ROUND(E98*J98,2)</f>
        <v>0</v>
      </c>
      <c r="L98" s="182">
        <v>21</v>
      </c>
      <c r="M98" s="182">
        <f>G98*(1+L98/100)</f>
        <v>0</v>
      </c>
      <c r="N98" s="180">
        <v>0</v>
      </c>
      <c r="O98" s="180">
        <f>ROUND(E98*N98,2)</f>
        <v>0</v>
      </c>
      <c r="P98" s="180">
        <v>0</v>
      </c>
      <c r="Q98" s="180">
        <f>ROUND(E98*P98,2)</f>
        <v>0</v>
      </c>
      <c r="R98" s="182" t="s">
        <v>293</v>
      </c>
      <c r="S98" s="182" t="s">
        <v>294</v>
      </c>
      <c r="T98" s="183" t="s">
        <v>294</v>
      </c>
      <c r="U98" s="159">
        <v>0.20200000000000001</v>
      </c>
      <c r="V98" s="159">
        <f>ROUND(E98*U98,2)</f>
        <v>14.45</v>
      </c>
      <c r="W98" s="159"/>
      <c r="X98" s="159" t="s">
        <v>295</v>
      </c>
      <c r="Y98" s="159" t="s">
        <v>296</v>
      </c>
      <c r="Z98" s="148"/>
      <c r="AA98" s="148"/>
      <c r="AB98" s="148"/>
      <c r="AC98" s="148"/>
      <c r="AD98" s="148"/>
      <c r="AE98" s="148"/>
      <c r="AF98" s="148"/>
      <c r="AG98" s="148" t="s">
        <v>297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
      <c r="A99" s="155"/>
      <c r="B99" s="156"/>
      <c r="C99" s="262" t="s">
        <v>384</v>
      </c>
      <c r="D99" s="263"/>
      <c r="E99" s="263"/>
      <c r="F99" s="263"/>
      <c r="G99" s="263"/>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299</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264" t="s">
        <v>384</v>
      </c>
      <c r="D100" s="265"/>
      <c r="E100" s="265"/>
      <c r="F100" s="265"/>
      <c r="G100" s="265"/>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300</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5" t="s">
        <v>385</v>
      </c>
      <c r="D101" s="161"/>
      <c r="E101" s="162">
        <v>60</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314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
      <c r="A102" s="155"/>
      <c r="B102" s="156"/>
      <c r="C102" s="195" t="s">
        <v>386</v>
      </c>
      <c r="D102" s="161"/>
      <c r="E102" s="162">
        <v>11.55</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77">
        <v>23</v>
      </c>
      <c r="B103" s="178" t="s">
        <v>387</v>
      </c>
      <c r="C103" s="194" t="s">
        <v>388</v>
      </c>
      <c r="D103" s="179" t="s">
        <v>310</v>
      </c>
      <c r="E103" s="180">
        <v>7.8384999999999998</v>
      </c>
      <c r="F103" s="181"/>
      <c r="G103" s="182">
        <f>ROUND(E103*F103,2)</f>
        <v>0</v>
      </c>
      <c r="H103" s="181"/>
      <c r="I103" s="182">
        <f>ROUND(E103*H103,2)</f>
        <v>0</v>
      </c>
      <c r="J103" s="181"/>
      <c r="K103" s="182">
        <f>ROUND(E103*J103,2)</f>
        <v>0</v>
      </c>
      <c r="L103" s="182">
        <v>21</v>
      </c>
      <c r="M103" s="182">
        <f>G103*(1+L103/100)</f>
        <v>0</v>
      </c>
      <c r="N103" s="180">
        <v>0</v>
      </c>
      <c r="O103" s="180">
        <f>ROUND(E103*N103,2)</f>
        <v>0</v>
      </c>
      <c r="P103" s="180">
        <v>0</v>
      </c>
      <c r="Q103" s="180">
        <f>ROUND(E103*P103,2)</f>
        <v>0</v>
      </c>
      <c r="R103" s="182" t="s">
        <v>293</v>
      </c>
      <c r="S103" s="182" t="s">
        <v>294</v>
      </c>
      <c r="T103" s="183" t="s">
        <v>294</v>
      </c>
      <c r="U103" s="159">
        <v>1.7999999999999999E-2</v>
      </c>
      <c r="V103" s="159">
        <f>ROUND(E103*U103,2)</f>
        <v>0.14000000000000001</v>
      </c>
      <c r="W103" s="159"/>
      <c r="X103" s="159" t="s">
        <v>295</v>
      </c>
      <c r="Y103" s="159" t="s">
        <v>296</v>
      </c>
      <c r="Z103" s="148"/>
      <c r="AA103" s="148"/>
      <c r="AB103" s="148"/>
      <c r="AC103" s="148"/>
      <c r="AD103" s="148"/>
      <c r="AE103" s="148"/>
      <c r="AF103" s="148"/>
      <c r="AG103" s="148" t="s">
        <v>297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262" t="s">
        <v>389</v>
      </c>
      <c r="D104" s="263"/>
      <c r="E104" s="263"/>
      <c r="F104" s="263"/>
      <c r="G104" s="263"/>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299</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
      <c r="A105" s="155"/>
      <c r="B105" s="156"/>
      <c r="C105" s="264" t="s">
        <v>389</v>
      </c>
      <c r="D105" s="265"/>
      <c r="E105" s="265"/>
      <c r="F105" s="265"/>
      <c r="G105" s="265"/>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300</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5" t="s">
        <v>390</v>
      </c>
      <c r="D106" s="161"/>
      <c r="E106" s="162">
        <v>7.84</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7">
        <v>24</v>
      </c>
      <c r="B107" s="178" t="s">
        <v>391</v>
      </c>
      <c r="C107" s="194" t="s">
        <v>392</v>
      </c>
      <c r="D107" s="179" t="s">
        <v>338</v>
      </c>
      <c r="E107" s="180">
        <v>25.36308</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t="s">
        <v>293</v>
      </c>
      <c r="S107" s="182" t="s">
        <v>294</v>
      </c>
      <c r="T107" s="183" t="s">
        <v>294</v>
      </c>
      <c r="U107" s="159">
        <v>0</v>
      </c>
      <c r="V107" s="159">
        <f>ROUND(E107*U107,2)</f>
        <v>0</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195" t="s">
        <v>381</v>
      </c>
      <c r="D108" s="161"/>
      <c r="E108" s="162">
        <v>25.36</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x14ac:dyDescent="0.2">
      <c r="A109" s="170" t="s">
        <v>288</v>
      </c>
      <c r="B109" s="171" t="s">
        <v>138</v>
      </c>
      <c r="C109" s="193" t="s">
        <v>139</v>
      </c>
      <c r="D109" s="172"/>
      <c r="E109" s="173"/>
      <c r="F109" s="174"/>
      <c r="G109" s="174">
        <f>SUMIF(AG110:AG201,"&lt;&gt;NOR",G110:G201)</f>
        <v>0</v>
      </c>
      <c r="H109" s="174"/>
      <c r="I109" s="174">
        <f>SUM(I110:I201)</f>
        <v>0</v>
      </c>
      <c r="J109" s="174"/>
      <c r="K109" s="174">
        <f>SUM(K110:K201)</f>
        <v>0</v>
      </c>
      <c r="L109" s="174"/>
      <c r="M109" s="174">
        <f>SUM(M110:M201)</f>
        <v>0</v>
      </c>
      <c r="N109" s="173"/>
      <c r="O109" s="173">
        <f>SUM(O110:O201)</f>
        <v>222.54999999999998</v>
      </c>
      <c r="P109" s="173"/>
      <c r="Q109" s="173">
        <f>SUM(Q110:Q201)</f>
        <v>0</v>
      </c>
      <c r="R109" s="174"/>
      <c r="S109" s="174"/>
      <c r="T109" s="175"/>
      <c r="U109" s="169"/>
      <c r="V109" s="169">
        <f>SUM(V110:V201)</f>
        <v>237.3</v>
      </c>
      <c r="W109" s="169"/>
      <c r="X109" s="169"/>
      <c r="Y109" s="169"/>
      <c r="AG109" t="s">
        <v>289</v>
      </c>
    </row>
    <row r="110" spans="1:60" outlineLevel="1" x14ac:dyDescent="0.2">
      <c r="A110" s="177">
        <v>25</v>
      </c>
      <c r="B110" s="178" t="s">
        <v>393</v>
      </c>
      <c r="C110" s="194" t="s">
        <v>394</v>
      </c>
      <c r="D110" s="179" t="s">
        <v>338</v>
      </c>
      <c r="E110" s="180">
        <v>20.485250000000001</v>
      </c>
      <c r="F110" s="181"/>
      <c r="G110" s="182">
        <f>ROUND(E110*F110,2)</f>
        <v>0</v>
      </c>
      <c r="H110" s="181"/>
      <c r="I110" s="182">
        <f>ROUND(E110*H110,2)</f>
        <v>0</v>
      </c>
      <c r="J110" s="181"/>
      <c r="K110" s="182">
        <f>ROUND(E110*J110,2)</f>
        <v>0</v>
      </c>
      <c r="L110" s="182">
        <v>21</v>
      </c>
      <c r="M110" s="182">
        <f>G110*(1+L110/100)</f>
        <v>0</v>
      </c>
      <c r="N110" s="180">
        <v>2.1</v>
      </c>
      <c r="O110" s="180">
        <f>ROUND(E110*N110,2)</f>
        <v>43.02</v>
      </c>
      <c r="P110" s="180">
        <v>0</v>
      </c>
      <c r="Q110" s="180">
        <f>ROUND(E110*P110,2)</f>
        <v>0</v>
      </c>
      <c r="R110" s="182" t="s">
        <v>326</v>
      </c>
      <c r="S110" s="182" t="s">
        <v>294</v>
      </c>
      <c r="T110" s="183" t="s">
        <v>294</v>
      </c>
      <c r="U110" s="159">
        <v>0.96499999999999997</v>
      </c>
      <c r="V110" s="159">
        <f>ROUND(E110*U110,2)</f>
        <v>19.77</v>
      </c>
      <c r="W110" s="159"/>
      <c r="X110" s="159" t="s">
        <v>295</v>
      </c>
      <c r="Y110" s="159" t="s">
        <v>296</v>
      </c>
      <c r="Z110" s="148"/>
      <c r="AA110" s="148"/>
      <c r="AB110" s="148"/>
      <c r="AC110" s="148"/>
      <c r="AD110" s="148"/>
      <c r="AE110" s="148"/>
      <c r="AF110" s="148"/>
      <c r="AG110" s="148" t="s">
        <v>297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2" x14ac:dyDescent="0.2">
      <c r="A111" s="155"/>
      <c r="B111" s="156"/>
      <c r="C111" s="195" t="s">
        <v>395</v>
      </c>
      <c r="D111" s="161"/>
      <c r="E111" s="162">
        <v>0.78385000000000005</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
      <c r="A112" s="155"/>
      <c r="B112" s="156"/>
      <c r="C112" s="195" t="s">
        <v>396</v>
      </c>
      <c r="D112" s="161"/>
      <c r="E112" s="162">
        <v>0.14000000000000001</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
      <c r="A113" s="155"/>
      <c r="B113" s="156"/>
      <c r="C113" s="195" t="s">
        <v>397</v>
      </c>
      <c r="D113" s="161"/>
      <c r="E113" s="162">
        <v>0.19925000000000001</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314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
      <c r="A114" s="155"/>
      <c r="B114" s="156"/>
      <c r="C114" s="195" t="s">
        <v>398</v>
      </c>
      <c r="D114" s="161"/>
      <c r="E114" s="162">
        <v>0.1484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314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5" t="s">
        <v>399</v>
      </c>
      <c r="D115" s="161"/>
      <c r="E115" s="162">
        <v>0.3075</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5" t="s">
        <v>400</v>
      </c>
      <c r="D116" s="161"/>
      <c r="E116" s="162">
        <v>2.5000000000000001E-2</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
      <c r="A117" s="155"/>
      <c r="B117" s="156"/>
      <c r="C117" s="195" t="s">
        <v>401</v>
      </c>
      <c r="D117" s="161"/>
      <c r="E117" s="162">
        <v>6.4000000000000001E-2</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
      <c r="A118" s="155"/>
      <c r="B118" s="156"/>
      <c r="C118" s="195" t="s">
        <v>402</v>
      </c>
      <c r="D118" s="161"/>
      <c r="E118" s="162">
        <v>7.1999999999999995E-2</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195" t="s">
        <v>403</v>
      </c>
      <c r="D119" s="161"/>
      <c r="E119" s="162">
        <v>8.1000000000000003E-2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
      <c r="A120" s="155"/>
      <c r="B120" s="156"/>
      <c r="C120" s="195" t="s">
        <v>404</v>
      </c>
      <c r="D120" s="161"/>
      <c r="E120" s="162">
        <v>0.44850000000000001</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
      <c r="A121" s="155"/>
      <c r="B121" s="156"/>
      <c r="C121" s="196" t="s">
        <v>405</v>
      </c>
      <c r="D121" s="163"/>
      <c r="E121" s="164">
        <v>2.2694999999999999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314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
      <c r="A122" s="155"/>
      <c r="B122" s="156"/>
      <c r="C122" s="195" t="s">
        <v>406</v>
      </c>
      <c r="D122" s="161"/>
      <c r="E122" s="162">
        <v>0.55374999999999996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
      <c r="A123" s="155"/>
      <c r="B123" s="156"/>
      <c r="C123" s="196" t="s">
        <v>405</v>
      </c>
      <c r="D123" s="163"/>
      <c r="E123" s="164">
        <v>0.55374999999999996</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1</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195" t="s">
        <v>407</v>
      </c>
      <c r="D124" s="161"/>
      <c r="E124" s="162">
        <v>17.661999999999999</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ht="22.5" outlineLevel="1" x14ac:dyDescent="0.2">
      <c r="A125" s="177">
        <v>26</v>
      </c>
      <c r="B125" s="178" t="s">
        <v>408</v>
      </c>
      <c r="C125" s="194" t="s">
        <v>409</v>
      </c>
      <c r="D125" s="179" t="s">
        <v>338</v>
      </c>
      <c r="E125" s="180">
        <v>4.71</v>
      </c>
      <c r="F125" s="181"/>
      <c r="G125" s="182">
        <f>ROUND(E125*F125,2)</f>
        <v>0</v>
      </c>
      <c r="H125" s="181"/>
      <c r="I125" s="182">
        <f>ROUND(E125*H125,2)</f>
        <v>0</v>
      </c>
      <c r="J125" s="181"/>
      <c r="K125" s="182">
        <f>ROUND(E125*J125,2)</f>
        <v>0</v>
      </c>
      <c r="L125" s="182">
        <v>21</v>
      </c>
      <c r="M125" s="182">
        <f>G125*(1+L125/100)</f>
        <v>0</v>
      </c>
      <c r="N125" s="180">
        <v>2.5249999999999999</v>
      </c>
      <c r="O125" s="180">
        <f>ROUND(E125*N125,2)</f>
        <v>11.89</v>
      </c>
      <c r="P125" s="180">
        <v>0</v>
      </c>
      <c r="Q125" s="180">
        <f>ROUND(E125*P125,2)</f>
        <v>0</v>
      </c>
      <c r="R125" s="182" t="s">
        <v>410</v>
      </c>
      <c r="S125" s="182" t="s">
        <v>294</v>
      </c>
      <c r="T125" s="183" t="s">
        <v>294</v>
      </c>
      <c r="U125" s="159">
        <v>0.48</v>
      </c>
      <c r="V125" s="159">
        <f>ROUND(E125*U125,2)</f>
        <v>2.2599999999999998</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262" t="s">
        <v>411</v>
      </c>
      <c r="D126" s="263"/>
      <c r="E126" s="263"/>
      <c r="F126" s="263"/>
      <c r="G126" s="263"/>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264" t="s">
        <v>411</v>
      </c>
      <c r="D127" s="265"/>
      <c r="E127" s="265"/>
      <c r="F127" s="265"/>
      <c r="G127" s="265"/>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5" t="s">
        <v>412</v>
      </c>
      <c r="D128" s="161"/>
      <c r="E128" s="162">
        <v>1.98</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
      <c r="A129" s="155"/>
      <c r="B129" s="156"/>
      <c r="C129" s="195" t="s">
        <v>413</v>
      </c>
      <c r="D129" s="161"/>
      <c r="E129" s="162">
        <v>2.73</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77">
        <v>27</v>
      </c>
      <c r="B130" s="178" t="s">
        <v>414</v>
      </c>
      <c r="C130" s="194" t="s">
        <v>415</v>
      </c>
      <c r="D130" s="179" t="s">
        <v>310</v>
      </c>
      <c r="E130" s="180">
        <v>10.316000000000001</v>
      </c>
      <c r="F130" s="181"/>
      <c r="G130" s="182">
        <f>ROUND(E130*F130,2)</f>
        <v>0</v>
      </c>
      <c r="H130" s="181"/>
      <c r="I130" s="182">
        <f>ROUND(E130*H130,2)</f>
        <v>0</v>
      </c>
      <c r="J130" s="181"/>
      <c r="K130" s="182">
        <f>ROUND(E130*J130,2)</f>
        <v>0</v>
      </c>
      <c r="L130" s="182">
        <v>21</v>
      </c>
      <c r="M130" s="182">
        <f>G130*(1+L130/100)</f>
        <v>0</v>
      </c>
      <c r="N130" s="180">
        <v>3.9190000000000003E-2</v>
      </c>
      <c r="O130" s="180">
        <f>ROUND(E130*N130,2)</f>
        <v>0.4</v>
      </c>
      <c r="P130" s="180">
        <v>0</v>
      </c>
      <c r="Q130" s="180">
        <f>ROUND(E130*P130,2)</f>
        <v>0</v>
      </c>
      <c r="R130" s="182" t="s">
        <v>410</v>
      </c>
      <c r="S130" s="182" t="s">
        <v>294</v>
      </c>
      <c r="T130" s="183" t="s">
        <v>294</v>
      </c>
      <c r="U130" s="159">
        <v>1.05</v>
      </c>
      <c r="V130" s="159">
        <f>ROUND(E130*U130,2)</f>
        <v>10.83</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22.5" outlineLevel="2" x14ac:dyDescent="0.2">
      <c r="A131" s="155"/>
      <c r="B131" s="156"/>
      <c r="C131" s="262" t="s">
        <v>416</v>
      </c>
      <c r="D131" s="263"/>
      <c r="E131" s="263"/>
      <c r="F131" s="263"/>
      <c r="G131" s="263"/>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299</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84" t="str">
        <f>C131</f>
        <v>svislé nebo šikmé (odkloněné), půdorysně přímé nebo zalomené, stěn základových kleneb ve volných nebo zapažených jámách, rýhách, šachtách, včetně případných vzpěr,</v>
      </c>
      <c r="BB131" s="148"/>
      <c r="BC131" s="148"/>
      <c r="BD131" s="148"/>
      <c r="BE131" s="148"/>
      <c r="BF131" s="148"/>
      <c r="BG131" s="148"/>
      <c r="BH131" s="148"/>
    </row>
    <row r="132" spans="1:60" ht="22.5" outlineLevel="2" x14ac:dyDescent="0.2">
      <c r="A132" s="155"/>
      <c r="B132" s="156"/>
      <c r="C132" s="264" t="s">
        <v>416</v>
      </c>
      <c r="D132" s="265"/>
      <c r="E132" s="265"/>
      <c r="F132" s="265"/>
      <c r="G132" s="265"/>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300</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84" t="str">
        <f>C132</f>
        <v>svislé nebo šikmé (odkloněné), půdorysně přímé nebo zalomené, stěn základových kleneb ve volných nebo zapažených jámách, rýhách, šachtách, včetně případných vzpěr,</v>
      </c>
      <c r="BB132" s="148"/>
      <c r="BC132" s="148"/>
      <c r="BD132" s="148"/>
      <c r="BE132" s="148"/>
      <c r="BF132" s="148"/>
      <c r="BG132" s="148"/>
      <c r="BH132" s="148"/>
    </row>
    <row r="133" spans="1:60" outlineLevel="2" x14ac:dyDescent="0.2">
      <c r="A133" s="155"/>
      <c r="B133" s="156"/>
      <c r="C133" s="195" t="s">
        <v>417</v>
      </c>
      <c r="D133" s="161"/>
      <c r="E133" s="162">
        <v>2.42</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5" t="s">
        <v>418</v>
      </c>
      <c r="D134" s="161"/>
      <c r="E134" s="162">
        <v>7.9</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77">
        <v>28</v>
      </c>
      <c r="B135" s="178" t="s">
        <v>419</v>
      </c>
      <c r="C135" s="194" t="s">
        <v>420</v>
      </c>
      <c r="D135" s="179" t="s">
        <v>310</v>
      </c>
      <c r="E135" s="180">
        <v>10.316000000000001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t="s">
        <v>410</v>
      </c>
      <c r="S135" s="182" t="s">
        <v>294</v>
      </c>
      <c r="T135" s="183" t="s">
        <v>294</v>
      </c>
      <c r="U135" s="159">
        <v>0.32</v>
      </c>
      <c r="V135" s="159">
        <f>ROUND(E135*U135,2)</f>
        <v>3.3</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22.5" outlineLevel="2" x14ac:dyDescent="0.2">
      <c r="A136" s="155"/>
      <c r="B136" s="156"/>
      <c r="C136" s="262" t="s">
        <v>416</v>
      </c>
      <c r="D136" s="263"/>
      <c r="E136" s="263"/>
      <c r="F136" s="263"/>
      <c r="G136" s="263"/>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84" t="str">
        <f>C136</f>
        <v>svislé nebo šikmé (odkloněné), půdorysně přímé nebo zalomené, stěn základových kleneb ve volných nebo zapažených jámách, rýhách, šachtách, včetně případných vzpěr,</v>
      </c>
      <c r="BB136" s="148"/>
      <c r="BC136" s="148"/>
      <c r="BD136" s="148"/>
      <c r="BE136" s="148"/>
      <c r="BF136" s="148"/>
      <c r="BG136" s="148"/>
      <c r="BH136" s="148"/>
    </row>
    <row r="137" spans="1:60" ht="22.5" outlineLevel="2" x14ac:dyDescent="0.2">
      <c r="A137" s="155"/>
      <c r="B137" s="156"/>
      <c r="C137" s="264" t="s">
        <v>416</v>
      </c>
      <c r="D137" s="265"/>
      <c r="E137" s="265"/>
      <c r="F137" s="265"/>
      <c r="G137" s="265"/>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84" t="str">
        <f>C137</f>
        <v>svislé nebo šikmé (odkloněné), půdorysně přímé nebo zalomené, stěn základových kleneb ve volných nebo zapažených jámách, rýhách, šachtách, včetně případných vzpěr,</v>
      </c>
      <c r="BB137" s="148"/>
      <c r="BC137" s="148"/>
      <c r="BD137" s="148"/>
      <c r="BE137" s="148"/>
      <c r="BF137" s="148"/>
      <c r="BG137" s="148"/>
      <c r="BH137" s="148"/>
    </row>
    <row r="138" spans="1:60" outlineLevel="2" x14ac:dyDescent="0.2">
      <c r="A138" s="155"/>
      <c r="B138" s="156"/>
      <c r="C138" s="195" t="s">
        <v>421</v>
      </c>
      <c r="D138" s="161"/>
      <c r="E138" s="162">
        <v>10.32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77">
        <v>29</v>
      </c>
      <c r="B139" s="178" t="s">
        <v>422</v>
      </c>
      <c r="C139" s="194" t="s">
        <v>423</v>
      </c>
      <c r="D139" s="179" t="s">
        <v>424</v>
      </c>
      <c r="E139" s="180">
        <v>0.4239</v>
      </c>
      <c r="F139" s="181"/>
      <c r="G139" s="182">
        <f>ROUND(E139*F139,2)</f>
        <v>0</v>
      </c>
      <c r="H139" s="181"/>
      <c r="I139" s="182">
        <f>ROUND(E139*H139,2)</f>
        <v>0</v>
      </c>
      <c r="J139" s="181"/>
      <c r="K139" s="182">
        <f>ROUND(E139*J139,2)</f>
        <v>0</v>
      </c>
      <c r="L139" s="182">
        <v>21</v>
      </c>
      <c r="M139" s="182">
        <f>G139*(1+L139/100)</f>
        <v>0</v>
      </c>
      <c r="N139" s="180">
        <v>1.0275300000000001</v>
      </c>
      <c r="O139" s="180">
        <f>ROUND(E139*N139,2)</f>
        <v>0.44</v>
      </c>
      <c r="P139" s="180">
        <v>0</v>
      </c>
      <c r="Q139" s="180">
        <f>ROUND(E139*P139,2)</f>
        <v>0</v>
      </c>
      <c r="R139" s="182" t="s">
        <v>410</v>
      </c>
      <c r="S139" s="182" t="s">
        <v>294</v>
      </c>
      <c r="T139" s="183" t="s">
        <v>294</v>
      </c>
      <c r="U139" s="159">
        <v>23.530999999999999</v>
      </c>
      <c r="V139" s="159">
        <f>ROUND(E139*U139,2)</f>
        <v>9.9700000000000006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262" t="s">
        <v>425</v>
      </c>
      <c r="D140" s="263"/>
      <c r="E140" s="263"/>
      <c r="F140" s="263"/>
      <c r="G140" s="263"/>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
      <c r="A141" s="155"/>
      <c r="B141" s="156"/>
      <c r="C141" s="264" t="s">
        <v>425</v>
      </c>
      <c r="D141" s="265"/>
      <c r="E141" s="265"/>
      <c r="F141" s="265"/>
      <c r="G141" s="265"/>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195" t="s">
        <v>426</v>
      </c>
      <c r="D142" s="161"/>
      <c r="E142" s="162"/>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5" t="s">
        <v>427</v>
      </c>
      <c r="D143" s="161"/>
      <c r="E143" s="162">
        <v>0.42</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314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77">
        <v>30</v>
      </c>
      <c r="B144" s="178" t="s">
        <v>428</v>
      </c>
      <c r="C144" s="194" t="s">
        <v>429</v>
      </c>
      <c r="D144" s="179" t="s">
        <v>338</v>
      </c>
      <c r="E144" s="180">
        <v>36.431510000000003</v>
      </c>
      <c r="F144" s="181"/>
      <c r="G144" s="182">
        <f>ROUND(E144*F144,2)</f>
        <v>0</v>
      </c>
      <c r="H144" s="181"/>
      <c r="I144" s="182">
        <f>ROUND(E144*H144,2)</f>
        <v>0</v>
      </c>
      <c r="J144" s="181"/>
      <c r="K144" s="182">
        <f>ROUND(E144*J144,2)</f>
        <v>0</v>
      </c>
      <c r="L144" s="182">
        <v>21</v>
      </c>
      <c r="M144" s="182">
        <f>G144*(1+L144/100)</f>
        <v>0</v>
      </c>
      <c r="N144" s="180">
        <v>2.5249999999999999</v>
      </c>
      <c r="O144" s="180">
        <f>ROUND(E144*N144,2)</f>
        <v>91.99</v>
      </c>
      <c r="P144" s="180">
        <v>0</v>
      </c>
      <c r="Q144" s="180">
        <f>ROUND(E144*P144,2)</f>
        <v>0</v>
      </c>
      <c r="R144" s="182" t="s">
        <v>410</v>
      </c>
      <c r="S144" s="182" t="s">
        <v>294</v>
      </c>
      <c r="T144" s="183" t="s">
        <v>294</v>
      </c>
      <c r="U144" s="159">
        <v>0.48</v>
      </c>
      <c r="V144" s="159">
        <f>ROUND(E144*U144,2)</f>
        <v>17.489999999999998</v>
      </c>
      <c r="W144" s="159"/>
      <c r="X144" s="159" t="s">
        <v>295</v>
      </c>
      <c r="Y144" s="159" t="s">
        <v>296</v>
      </c>
      <c r="Z144" s="148"/>
      <c r="AA144" s="148"/>
      <c r="AB144" s="148"/>
      <c r="AC144" s="148"/>
      <c r="AD144" s="148"/>
      <c r="AE144" s="148"/>
      <c r="AF144" s="148"/>
      <c r="AG144" s="148" t="s">
        <v>297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262" t="s">
        <v>430</v>
      </c>
      <c r="D145" s="263"/>
      <c r="E145" s="263"/>
      <c r="F145" s="263"/>
      <c r="G145" s="263"/>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264" t="s">
        <v>430</v>
      </c>
      <c r="D146" s="265"/>
      <c r="E146" s="265"/>
      <c r="F146" s="265"/>
      <c r="G146" s="265"/>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300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
      <c r="A147" s="155"/>
      <c r="B147" s="156"/>
      <c r="C147" s="195" t="s">
        <v>431</v>
      </c>
      <c r="D147" s="161"/>
      <c r="E147" s="162">
        <v>1.10751</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314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
      <c r="A148" s="155"/>
      <c r="B148" s="156"/>
      <c r="C148" s="196" t="s">
        <v>405</v>
      </c>
      <c r="D148" s="163"/>
      <c r="E148" s="164">
        <v>1.10751</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314</v>
      </c>
      <c r="AH148" s="148">
        <v>1</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
      <c r="A149" s="155"/>
      <c r="B149" s="156"/>
      <c r="C149" s="195" t="s">
        <v>432</v>
      </c>
      <c r="D149" s="161"/>
      <c r="E149" s="162">
        <v>35.323999999999998</v>
      </c>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314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77">
        <v>31</v>
      </c>
      <c r="B150" s="178" t="s">
        <v>433</v>
      </c>
      <c r="C150" s="194" t="s">
        <v>434</v>
      </c>
      <c r="D150" s="179" t="s">
        <v>310</v>
      </c>
      <c r="E150" s="180">
        <v>3.6274999999999999</v>
      </c>
      <c r="F150" s="181"/>
      <c r="G150" s="182">
        <f>ROUND(E150*F150,2)</f>
        <v>0</v>
      </c>
      <c r="H150" s="181"/>
      <c r="I150" s="182">
        <f>ROUND(E150*H150,2)</f>
        <v>0</v>
      </c>
      <c r="J150" s="181"/>
      <c r="K150" s="182">
        <f>ROUND(E150*J150,2)</f>
        <v>0</v>
      </c>
      <c r="L150" s="182">
        <v>21</v>
      </c>
      <c r="M150" s="182">
        <f>G150*(1+L150/100)</f>
        <v>0</v>
      </c>
      <c r="N150" s="180">
        <v>3.9190000000000003E-2</v>
      </c>
      <c r="O150" s="180">
        <f>ROUND(E150*N150,2)</f>
        <v>0.14000000000000001</v>
      </c>
      <c r="P150" s="180">
        <v>0</v>
      </c>
      <c r="Q150" s="180">
        <f>ROUND(E150*P150,2)</f>
        <v>0</v>
      </c>
      <c r="R150" s="182" t="s">
        <v>410</v>
      </c>
      <c r="S150" s="182" t="s">
        <v>294</v>
      </c>
      <c r="T150" s="183" t="s">
        <v>294</v>
      </c>
      <c r="U150" s="159">
        <v>1.6</v>
      </c>
      <c r="V150" s="159">
        <f>ROUND(E150*U150,2)</f>
        <v>5.8</v>
      </c>
      <c r="W150" s="159"/>
      <c r="X150" s="159" t="s">
        <v>295</v>
      </c>
      <c r="Y150" s="159" t="s">
        <v>296</v>
      </c>
      <c r="Z150" s="148"/>
      <c r="AA150" s="148"/>
      <c r="AB150" s="148"/>
      <c r="AC150" s="148"/>
      <c r="AD150" s="148"/>
      <c r="AE150" s="148"/>
      <c r="AF150" s="148"/>
      <c r="AG150" s="148" t="s">
        <v>297</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22.5" outlineLevel="2" x14ac:dyDescent="0.2">
      <c r="A151" s="155"/>
      <c r="B151" s="156"/>
      <c r="C151" s="262" t="s">
        <v>435</v>
      </c>
      <c r="D151" s="263"/>
      <c r="E151" s="263"/>
      <c r="F151" s="263"/>
      <c r="G151" s="263"/>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299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84" t="str">
        <f>C151</f>
        <v>svislé nebo šikmé (odkloněné) , půdorysně přímé nebo zalomené, stěn základových desek ve volných nebo zapažených jámách, rýhách, šachtách, včetně případných vzpěr,</v>
      </c>
      <c r="BB151" s="148"/>
      <c r="BC151" s="148"/>
      <c r="BD151" s="148"/>
      <c r="BE151" s="148"/>
      <c r="BF151" s="148"/>
      <c r="BG151" s="148"/>
      <c r="BH151" s="148"/>
    </row>
    <row r="152" spans="1:60" ht="22.5" outlineLevel="2" x14ac:dyDescent="0.2">
      <c r="A152" s="155"/>
      <c r="B152" s="156"/>
      <c r="C152" s="264" t="s">
        <v>435</v>
      </c>
      <c r="D152" s="265"/>
      <c r="E152" s="265"/>
      <c r="F152" s="265"/>
      <c r="G152" s="265"/>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300</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84" t="str">
        <f>C152</f>
        <v>svislé nebo šikmé (odkloněné) , půdorysně přímé nebo zalomené, stěn základových desek ve volných nebo zapažených jámách, rýhách, šachtách, včetně případných vzpěr,</v>
      </c>
      <c r="BB152" s="148"/>
      <c r="BC152" s="148"/>
      <c r="BD152" s="148"/>
      <c r="BE152" s="148"/>
      <c r="BF152" s="148"/>
      <c r="BG152" s="148"/>
      <c r="BH152" s="148"/>
    </row>
    <row r="153" spans="1:60" outlineLevel="2" x14ac:dyDescent="0.2">
      <c r="A153" s="155"/>
      <c r="B153" s="156"/>
      <c r="C153" s="195" t="s">
        <v>436</v>
      </c>
      <c r="D153" s="161"/>
      <c r="E153" s="162">
        <v>1.1274999999999999</v>
      </c>
      <c r="F153" s="159"/>
      <c r="G153" s="1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314</v>
      </c>
      <c r="AH153" s="148">
        <v>0</v>
      </c>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3" x14ac:dyDescent="0.2">
      <c r="A154" s="155"/>
      <c r="B154" s="156"/>
      <c r="C154" s="196" t="s">
        <v>405</v>
      </c>
      <c r="D154" s="163"/>
      <c r="E154" s="164">
        <v>1.1274999999999999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1</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5" t="s">
        <v>437</v>
      </c>
      <c r="D155" s="161"/>
      <c r="E155" s="162">
        <v>2.5</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7">
        <v>32</v>
      </c>
      <c r="B156" s="178" t="s">
        <v>438</v>
      </c>
      <c r="C156" s="194" t="s">
        <v>439</v>
      </c>
      <c r="D156" s="179" t="s">
        <v>310</v>
      </c>
      <c r="E156" s="180">
        <v>3.6274999999999999</v>
      </c>
      <c r="F156" s="181"/>
      <c r="G156" s="182">
        <f>ROUND(E156*F156,2)</f>
        <v>0</v>
      </c>
      <c r="H156" s="181"/>
      <c r="I156" s="182">
        <f>ROUND(E156*H156,2)</f>
        <v>0</v>
      </c>
      <c r="J156" s="181"/>
      <c r="K156" s="182">
        <f>ROUND(E156*J156,2)</f>
        <v>0</v>
      </c>
      <c r="L156" s="182">
        <v>21</v>
      </c>
      <c r="M156" s="182">
        <f>G156*(1+L156/100)</f>
        <v>0</v>
      </c>
      <c r="N156" s="180">
        <v>0</v>
      </c>
      <c r="O156" s="180">
        <f>ROUND(E156*N156,2)</f>
        <v>0</v>
      </c>
      <c r="P156" s="180">
        <v>0</v>
      </c>
      <c r="Q156" s="180">
        <f>ROUND(E156*P156,2)</f>
        <v>0</v>
      </c>
      <c r="R156" s="182" t="s">
        <v>410</v>
      </c>
      <c r="S156" s="182" t="s">
        <v>294</v>
      </c>
      <c r="T156" s="183" t="s">
        <v>294</v>
      </c>
      <c r="U156" s="159">
        <v>0.32</v>
      </c>
      <c r="V156" s="159">
        <f>ROUND(E156*U156,2)</f>
        <v>1.1599999999999999</v>
      </c>
      <c r="W156" s="159"/>
      <c r="X156" s="159" t="s">
        <v>295</v>
      </c>
      <c r="Y156" s="159" t="s">
        <v>296</v>
      </c>
      <c r="Z156" s="148"/>
      <c r="AA156" s="148"/>
      <c r="AB156" s="148"/>
      <c r="AC156" s="148"/>
      <c r="AD156" s="148"/>
      <c r="AE156" s="148"/>
      <c r="AF156" s="148"/>
      <c r="AG156" s="148" t="s">
        <v>297</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262" t="s">
        <v>435</v>
      </c>
      <c r="D157" s="263"/>
      <c r="E157" s="263"/>
      <c r="F157" s="263"/>
      <c r="G157" s="263"/>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299</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4" t="str">
        <f>C157</f>
        <v>svislé nebo šikmé (odkloněné) , půdorysně přímé nebo zalomené, stěn základových desek ve volných nebo zapažených jámách, rýhách, šachtách, včetně případných vzpěr,</v>
      </c>
      <c r="BB157" s="148"/>
      <c r="BC157" s="148"/>
      <c r="BD157" s="148"/>
      <c r="BE157" s="148"/>
      <c r="BF157" s="148"/>
      <c r="BG157" s="148"/>
      <c r="BH157" s="148"/>
    </row>
    <row r="158" spans="1:60" ht="22.5" outlineLevel="2" x14ac:dyDescent="0.2">
      <c r="A158" s="155"/>
      <c r="B158" s="156"/>
      <c r="C158" s="264" t="s">
        <v>435</v>
      </c>
      <c r="D158" s="265"/>
      <c r="E158" s="265"/>
      <c r="F158" s="265"/>
      <c r="G158" s="265"/>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84" t="str">
        <f>C158</f>
        <v>svislé nebo šikmé (odkloněné) , půdorysně přímé nebo zalomené, stěn základových desek ve volných nebo zapažených jámách, rýhách, šachtách, včetně případných vzpěr,</v>
      </c>
      <c r="BB158" s="148"/>
      <c r="BC158" s="148"/>
      <c r="BD158" s="148"/>
      <c r="BE158" s="148"/>
      <c r="BF158" s="148"/>
      <c r="BG158" s="148"/>
      <c r="BH158" s="148"/>
    </row>
    <row r="159" spans="1:60" outlineLevel="2" x14ac:dyDescent="0.2">
      <c r="A159" s="155"/>
      <c r="B159" s="156"/>
      <c r="C159" s="195" t="s">
        <v>440</v>
      </c>
      <c r="D159" s="161"/>
      <c r="E159" s="162">
        <v>3.6274999999999999</v>
      </c>
      <c r="F159" s="159"/>
      <c r="G159" s="159"/>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314</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1" x14ac:dyDescent="0.2">
      <c r="A160" s="177">
        <v>33</v>
      </c>
      <c r="B160" s="178" t="s">
        <v>441</v>
      </c>
      <c r="C160" s="194" t="s">
        <v>442</v>
      </c>
      <c r="D160" s="179" t="s">
        <v>424</v>
      </c>
      <c r="E160" s="180">
        <v>3.74152</v>
      </c>
      <c r="F160" s="181"/>
      <c r="G160" s="182">
        <f>ROUND(E160*F160,2)</f>
        <v>0</v>
      </c>
      <c r="H160" s="181"/>
      <c r="I160" s="182">
        <f>ROUND(E160*H160,2)</f>
        <v>0</v>
      </c>
      <c r="J160" s="181"/>
      <c r="K160" s="182">
        <f>ROUND(E160*J160,2)</f>
        <v>0</v>
      </c>
      <c r="L160" s="182">
        <v>21</v>
      </c>
      <c r="M160" s="182">
        <f>G160*(1+L160/100)</f>
        <v>0</v>
      </c>
      <c r="N160" s="180">
        <v>1.0682400000000001</v>
      </c>
      <c r="O160" s="180">
        <f>ROUND(E160*N160,2)</f>
        <v>4</v>
      </c>
      <c r="P160" s="180">
        <v>0</v>
      </c>
      <c r="Q160" s="180">
        <f>ROUND(E160*P160,2)</f>
        <v>0</v>
      </c>
      <c r="R160" s="182" t="s">
        <v>410</v>
      </c>
      <c r="S160" s="182" t="s">
        <v>294</v>
      </c>
      <c r="T160" s="183" t="s">
        <v>294</v>
      </c>
      <c r="U160" s="159">
        <v>15.231</v>
      </c>
      <c r="V160" s="159">
        <f>ROUND(E160*U160,2)</f>
        <v>56.99</v>
      </c>
      <c r="W160" s="159"/>
      <c r="X160" s="159" t="s">
        <v>295</v>
      </c>
      <c r="Y160" s="159" t="s">
        <v>296</v>
      </c>
      <c r="Z160" s="148"/>
      <c r="AA160" s="148"/>
      <c r="AB160" s="148"/>
      <c r="AC160" s="148"/>
      <c r="AD160" s="148"/>
      <c r="AE160" s="148"/>
      <c r="AF160" s="148"/>
      <c r="AG160" s="148" t="s">
        <v>297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262" t="s">
        <v>443</v>
      </c>
      <c r="D161" s="263"/>
      <c r="E161" s="263"/>
      <c r="F161" s="263"/>
      <c r="G161" s="263"/>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299</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264" t="s">
        <v>443</v>
      </c>
      <c r="D162" s="265"/>
      <c r="E162" s="265"/>
      <c r="F162" s="265"/>
      <c r="G162" s="265"/>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300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5" t="s">
        <v>444</v>
      </c>
      <c r="D163" s="161"/>
      <c r="E163" s="162">
        <v>0.11373999999999999</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314</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5" t="s">
        <v>445</v>
      </c>
      <c r="D164" s="161"/>
      <c r="E164" s="162">
        <v>3.6277699999999999</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314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
      <c r="A165" s="177">
        <v>34</v>
      </c>
      <c r="B165" s="178" t="s">
        <v>446</v>
      </c>
      <c r="C165" s="194" t="s">
        <v>447</v>
      </c>
      <c r="D165" s="179" t="s">
        <v>310</v>
      </c>
      <c r="E165" s="180">
        <v>5.05</v>
      </c>
      <c r="F165" s="181"/>
      <c r="G165" s="182">
        <f>ROUND(E165*F165,2)</f>
        <v>0</v>
      </c>
      <c r="H165" s="181"/>
      <c r="I165" s="182">
        <f>ROUND(E165*H165,2)</f>
        <v>0</v>
      </c>
      <c r="J165" s="181"/>
      <c r="K165" s="182">
        <f>ROUND(E165*J165,2)</f>
        <v>0</v>
      </c>
      <c r="L165" s="182">
        <v>21</v>
      </c>
      <c r="M165" s="182">
        <f>G165*(1+L165/100)</f>
        <v>0</v>
      </c>
      <c r="N165" s="180">
        <v>0.36499999999999999</v>
      </c>
      <c r="O165" s="180">
        <f>ROUND(E165*N165,2)</f>
        <v>1.84</v>
      </c>
      <c r="P165" s="180">
        <v>0</v>
      </c>
      <c r="Q165" s="180">
        <f>ROUND(E165*P165,2)</f>
        <v>0</v>
      </c>
      <c r="R165" s="182" t="s">
        <v>410</v>
      </c>
      <c r="S165" s="182" t="s">
        <v>294</v>
      </c>
      <c r="T165" s="183" t="s">
        <v>294</v>
      </c>
      <c r="U165" s="159">
        <v>0.8</v>
      </c>
      <c r="V165" s="159">
        <f>ROUND(E165*U165,2)</f>
        <v>4.04</v>
      </c>
      <c r="W165" s="159"/>
      <c r="X165" s="159" t="s">
        <v>295</v>
      </c>
      <c r="Y165" s="159" t="s">
        <v>296</v>
      </c>
      <c r="Z165" s="148"/>
      <c r="AA165" s="148"/>
      <c r="AB165" s="148"/>
      <c r="AC165" s="148"/>
      <c r="AD165" s="148"/>
      <c r="AE165" s="148"/>
      <c r="AF165" s="148"/>
      <c r="AG165" s="148" t="s">
        <v>297</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2" x14ac:dyDescent="0.2">
      <c r="A166" s="155"/>
      <c r="B166" s="156"/>
      <c r="C166" s="262" t="s">
        <v>448</v>
      </c>
      <c r="D166" s="263"/>
      <c r="E166" s="263"/>
      <c r="F166" s="263"/>
      <c r="G166" s="263"/>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299</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264" t="s">
        <v>448</v>
      </c>
      <c r="D167" s="265"/>
      <c r="E167" s="265"/>
      <c r="F167" s="265"/>
      <c r="G167" s="265"/>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2" x14ac:dyDescent="0.2">
      <c r="A168" s="155"/>
      <c r="B168" s="156"/>
      <c r="C168" s="195" t="s">
        <v>449</v>
      </c>
      <c r="D168" s="161"/>
      <c r="E168" s="162">
        <v>5.05</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314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
      <c r="A169" s="177">
        <v>35</v>
      </c>
      <c r="B169" s="178" t="s">
        <v>450</v>
      </c>
      <c r="C169" s="194" t="s">
        <v>451</v>
      </c>
      <c r="D169" s="179" t="s">
        <v>310</v>
      </c>
      <c r="E169" s="180">
        <v>60.2117</v>
      </c>
      <c r="F169" s="181"/>
      <c r="G169" s="182">
        <f>ROUND(E169*F169,2)</f>
        <v>0</v>
      </c>
      <c r="H169" s="181"/>
      <c r="I169" s="182">
        <f>ROUND(E169*H169,2)</f>
        <v>0</v>
      </c>
      <c r="J169" s="181"/>
      <c r="K169" s="182">
        <f>ROUND(E169*J169,2)</f>
        <v>0</v>
      </c>
      <c r="L169" s="182">
        <v>21</v>
      </c>
      <c r="M169" s="182">
        <f>G169*(1+L169/100)</f>
        <v>0</v>
      </c>
      <c r="N169" s="180">
        <v>0.6</v>
      </c>
      <c r="O169" s="180">
        <f>ROUND(E169*N169,2)</f>
        <v>36.130000000000003</v>
      </c>
      <c r="P169" s="180">
        <v>0</v>
      </c>
      <c r="Q169" s="180">
        <f>ROUND(E169*P169,2)</f>
        <v>0</v>
      </c>
      <c r="R169" s="182" t="s">
        <v>410</v>
      </c>
      <c r="S169" s="182" t="s">
        <v>294</v>
      </c>
      <c r="T169" s="183" t="s">
        <v>294</v>
      </c>
      <c r="U169" s="159">
        <v>1</v>
      </c>
      <c r="V169" s="159">
        <f>ROUND(E169*U169,2)</f>
        <v>60.21</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262" t="s">
        <v>448</v>
      </c>
      <c r="D170" s="263"/>
      <c r="E170" s="263"/>
      <c r="F170" s="263"/>
      <c r="G170" s="263"/>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5" t="s">
        <v>452</v>
      </c>
      <c r="D171" s="161"/>
      <c r="E171" s="162">
        <v>60.2117</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314</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
      <c r="A172" s="177">
        <v>36</v>
      </c>
      <c r="B172" s="178" t="s">
        <v>453</v>
      </c>
      <c r="C172" s="194" t="s">
        <v>454</v>
      </c>
      <c r="D172" s="179" t="s">
        <v>338</v>
      </c>
      <c r="E172" s="180">
        <v>10.297420000000001</v>
      </c>
      <c r="F172" s="181"/>
      <c r="G172" s="182">
        <f>ROUND(E172*F172,2)</f>
        <v>0</v>
      </c>
      <c r="H172" s="181"/>
      <c r="I172" s="182">
        <f>ROUND(E172*H172,2)</f>
        <v>0</v>
      </c>
      <c r="J172" s="181"/>
      <c r="K172" s="182">
        <f>ROUND(E172*J172,2)</f>
        <v>0</v>
      </c>
      <c r="L172" s="182">
        <v>21</v>
      </c>
      <c r="M172" s="182">
        <f>G172*(1+L172/100)</f>
        <v>0</v>
      </c>
      <c r="N172" s="180">
        <v>2.5249999999999999</v>
      </c>
      <c r="O172" s="180">
        <f>ROUND(E172*N172,2)</f>
        <v>26</v>
      </c>
      <c r="P172" s="180">
        <v>0</v>
      </c>
      <c r="Q172" s="180">
        <f>ROUND(E172*P172,2)</f>
        <v>0</v>
      </c>
      <c r="R172" s="182" t="s">
        <v>410</v>
      </c>
      <c r="S172" s="182" t="s">
        <v>294</v>
      </c>
      <c r="T172" s="183" t="s">
        <v>294</v>
      </c>
      <c r="U172" s="159">
        <v>0.48</v>
      </c>
      <c r="V172" s="159">
        <f>ROUND(E172*U172,2)</f>
        <v>4.9400000000000004</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
      <c r="A173" s="155"/>
      <c r="B173" s="156"/>
      <c r="C173" s="262" t="s">
        <v>455</v>
      </c>
      <c r="D173" s="263"/>
      <c r="E173" s="263"/>
      <c r="F173" s="263"/>
      <c r="G173" s="263"/>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
      <c r="A174" s="155"/>
      <c r="B174" s="156"/>
      <c r="C174" s="264" t="s">
        <v>455</v>
      </c>
      <c r="D174" s="265"/>
      <c r="E174" s="265"/>
      <c r="F174" s="265"/>
      <c r="G174" s="265"/>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2" x14ac:dyDescent="0.2">
      <c r="A175" s="155"/>
      <c r="B175" s="156"/>
      <c r="C175" s="195" t="s">
        <v>456</v>
      </c>
      <c r="D175" s="161"/>
      <c r="E175" s="162">
        <v>1.59</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5" t="s">
        <v>457</v>
      </c>
      <c r="D176" s="161"/>
      <c r="E176" s="162">
        <v>1.19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5" t="s">
        <v>458</v>
      </c>
      <c r="D177" s="161"/>
      <c r="E177" s="162">
        <v>1.1200000000000001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5" t="s">
        <v>459</v>
      </c>
      <c r="D178" s="161"/>
      <c r="E178" s="162">
        <v>2.46</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5" t="s">
        <v>460</v>
      </c>
      <c r="D179" s="161"/>
      <c r="E179" s="162">
        <v>3.59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
      <c r="A180" s="155"/>
      <c r="B180" s="156"/>
      <c r="C180" s="197" t="s">
        <v>461</v>
      </c>
      <c r="D180" s="165"/>
      <c r="E180" s="166">
        <v>0.35</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4</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77">
        <v>37</v>
      </c>
      <c r="B181" s="178" t="s">
        <v>462</v>
      </c>
      <c r="C181" s="194" t="s">
        <v>463</v>
      </c>
      <c r="D181" s="179" t="s">
        <v>424</v>
      </c>
      <c r="E181" s="180">
        <v>1.45272</v>
      </c>
      <c r="F181" s="181"/>
      <c r="G181" s="182">
        <f>ROUND(E181*F181,2)</f>
        <v>0</v>
      </c>
      <c r="H181" s="181"/>
      <c r="I181" s="182">
        <f>ROUND(E181*H181,2)</f>
        <v>0</v>
      </c>
      <c r="J181" s="181"/>
      <c r="K181" s="182">
        <f>ROUND(E181*J181,2)</f>
        <v>0</v>
      </c>
      <c r="L181" s="182">
        <v>21</v>
      </c>
      <c r="M181" s="182">
        <f>G181*(1+L181/100)</f>
        <v>0</v>
      </c>
      <c r="N181" s="180">
        <v>1.0249299999999999</v>
      </c>
      <c r="O181" s="180">
        <f>ROUND(E181*N181,2)</f>
        <v>1.49</v>
      </c>
      <c r="P181" s="180">
        <v>0</v>
      </c>
      <c r="Q181" s="180">
        <f>ROUND(E181*P181,2)</f>
        <v>0</v>
      </c>
      <c r="R181" s="182" t="s">
        <v>464</v>
      </c>
      <c r="S181" s="182" t="s">
        <v>294</v>
      </c>
      <c r="T181" s="183" t="s">
        <v>294</v>
      </c>
      <c r="U181" s="159">
        <v>23.530999999999999</v>
      </c>
      <c r="V181" s="159">
        <f>ROUND(E181*U181,2)</f>
        <v>34.18</v>
      </c>
      <c r="W181" s="159"/>
      <c r="X181" s="159" t="s">
        <v>295</v>
      </c>
      <c r="Y181" s="159" t="s">
        <v>296</v>
      </c>
      <c r="Z181" s="148"/>
      <c r="AA181" s="148"/>
      <c r="AB181" s="148"/>
      <c r="AC181" s="148"/>
      <c r="AD181" s="148"/>
      <c r="AE181" s="148"/>
      <c r="AF181" s="148"/>
      <c r="AG181" s="148" t="s">
        <v>297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5" t="s">
        <v>465</v>
      </c>
      <c r="D182" s="161"/>
      <c r="E182" s="162"/>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5" t="s">
        <v>466</v>
      </c>
      <c r="D183" s="161"/>
      <c r="E183" s="162">
        <v>0.72082000000000002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314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5" t="s">
        <v>467</v>
      </c>
      <c r="D184" s="161"/>
      <c r="E184" s="162"/>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314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
      <c r="A185" s="155"/>
      <c r="B185" s="156"/>
      <c r="C185" s="195" t="s">
        <v>468</v>
      </c>
      <c r="D185" s="161"/>
      <c r="E185" s="162">
        <v>7.5749999999999998E-2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314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
      <c r="A186" s="155"/>
      <c r="B186" s="156"/>
      <c r="C186" s="195" t="s">
        <v>469</v>
      </c>
      <c r="D186" s="161"/>
      <c r="E186" s="162"/>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
      <c r="A187" s="155"/>
      <c r="B187" s="156"/>
      <c r="C187" s="195" t="s">
        <v>470</v>
      </c>
      <c r="D187" s="161"/>
      <c r="E187" s="162">
        <v>0.65615000000000001</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
      <c r="A188" s="177">
        <v>38</v>
      </c>
      <c r="B188" s="178" t="s">
        <v>471</v>
      </c>
      <c r="C188" s="194" t="s">
        <v>472</v>
      </c>
      <c r="D188" s="179" t="s">
        <v>338</v>
      </c>
      <c r="E188" s="180">
        <v>2.0037600000000002</v>
      </c>
      <c r="F188" s="181"/>
      <c r="G188" s="182">
        <f>ROUND(E188*F188,2)</f>
        <v>0</v>
      </c>
      <c r="H188" s="181"/>
      <c r="I188" s="182">
        <f>ROUND(E188*H188,2)</f>
        <v>0</v>
      </c>
      <c r="J188" s="181"/>
      <c r="K188" s="182">
        <f>ROUND(E188*J188,2)</f>
        <v>0</v>
      </c>
      <c r="L188" s="182">
        <v>21</v>
      </c>
      <c r="M188" s="182">
        <f>G188*(1+L188/100)</f>
        <v>0</v>
      </c>
      <c r="N188" s="180">
        <v>2.5249999999999999</v>
      </c>
      <c r="O188" s="180">
        <f>ROUND(E188*N188,2)</f>
        <v>5.0599999999999996</v>
      </c>
      <c r="P188" s="180">
        <v>0</v>
      </c>
      <c r="Q188" s="180">
        <f>ROUND(E188*P188,2)</f>
        <v>0</v>
      </c>
      <c r="R188" s="182" t="s">
        <v>410</v>
      </c>
      <c r="S188" s="182" t="s">
        <v>294</v>
      </c>
      <c r="T188" s="183" t="s">
        <v>294</v>
      </c>
      <c r="U188" s="159">
        <v>0.48</v>
      </c>
      <c r="V188" s="159">
        <f>ROUND(E188*U188,2)</f>
        <v>0.96</v>
      </c>
      <c r="W188" s="159"/>
      <c r="X188" s="159" t="s">
        <v>295</v>
      </c>
      <c r="Y188" s="159" t="s">
        <v>296</v>
      </c>
      <c r="Z188" s="148"/>
      <c r="AA188" s="148"/>
      <c r="AB188" s="148"/>
      <c r="AC188" s="148"/>
      <c r="AD188" s="148"/>
      <c r="AE188" s="148"/>
      <c r="AF188" s="148"/>
      <c r="AG188" s="148" t="s">
        <v>297</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2" x14ac:dyDescent="0.2">
      <c r="A189" s="155"/>
      <c r="B189" s="156"/>
      <c r="C189" s="262" t="s">
        <v>430</v>
      </c>
      <c r="D189" s="263"/>
      <c r="E189" s="263"/>
      <c r="F189" s="263"/>
      <c r="G189" s="263"/>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299</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264" t="s">
        <v>430</v>
      </c>
      <c r="D190" s="265"/>
      <c r="E190" s="265"/>
      <c r="F190" s="265"/>
      <c r="G190" s="265"/>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300</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2" x14ac:dyDescent="0.2">
      <c r="A191" s="155"/>
      <c r="B191" s="156"/>
      <c r="C191" s="195" t="s">
        <v>473</v>
      </c>
      <c r="D191" s="161"/>
      <c r="E191" s="162">
        <v>0.2</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
      <c r="A192" s="155"/>
      <c r="B192" s="156"/>
      <c r="C192" s="195" t="s">
        <v>474</v>
      </c>
      <c r="D192" s="161"/>
      <c r="E192" s="162">
        <v>0.51200000000000001</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314</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3" x14ac:dyDescent="0.2">
      <c r="A193" s="155"/>
      <c r="B193" s="156"/>
      <c r="C193" s="195" t="s">
        <v>475</v>
      </c>
      <c r="D193" s="161"/>
      <c r="E193" s="162">
        <v>0.57599999999999996</v>
      </c>
      <c r="F193" s="159"/>
      <c r="G193" s="159"/>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314</v>
      </c>
      <c r="AH193" s="148">
        <v>0</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3" x14ac:dyDescent="0.2">
      <c r="A194" s="155"/>
      <c r="B194" s="156"/>
      <c r="C194" s="195" t="s">
        <v>476</v>
      </c>
      <c r="D194" s="161"/>
      <c r="E194" s="162">
        <v>0.64800000000000002</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314</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3" x14ac:dyDescent="0.2">
      <c r="A195" s="155"/>
      <c r="B195" s="156"/>
      <c r="C195" s="197" t="s">
        <v>461</v>
      </c>
      <c r="D195" s="165"/>
      <c r="E195" s="166">
        <v>6.7760000000000001E-2</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314</v>
      </c>
      <c r="AH195" s="148">
        <v>4</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
      <c r="A196" s="177">
        <v>39</v>
      </c>
      <c r="B196" s="178" t="s">
        <v>477</v>
      </c>
      <c r="C196" s="194" t="s">
        <v>478</v>
      </c>
      <c r="D196" s="179" t="s">
        <v>424</v>
      </c>
      <c r="E196" s="180">
        <v>0.14026</v>
      </c>
      <c r="F196" s="181"/>
      <c r="G196" s="182">
        <f>ROUND(E196*F196,2)</f>
        <v>0</v>
      </c>
      <c r="H196" s="181"/>
      <c r="I196" s="182">
        <f>ROUND(E196*H196,2)</f>
        <v>0</v>
      </c>
      <c r="J196" s="181"/>
      <c r="K196" s="182">
        <f>ROUND(E196*J196,2)</f>
        <v>0</v>
      </c>
      <c r="L196" s="182">
        <v>21</v>
      </c>
      <c r="M196" s="182">
        <f>G196*(1+L196/100)</f>
        <v>0</v>
      </c>
      <c r="N196" s="180">
        <v>1.0249299999999999</v>
      </c>
      <c r="O196" s="180">
        <f>ROUND(E196*N196,2)</f>
        <v>0.14000000000000001</v>
      </c>
      <c r="P196" s="180">
        <v>0</v>
      </c>
      <c r="Q196" s="180">
        <f>ROUND(E196*P196,2)</f>
        <v>0</v>
      </c>
      <c r="R196" s="182" t="s">
        <v>464</v>
      </c>
      <c r="S196" s="182" t="s">
        <v>294</v>
      </c>
      <c r="T196" s="183" t="s">
        <v>294</v>
      </c>
      <c r="U196" s="159">
        <v>23.530999999999999</v>
      </c>
      <c r="V196" s="159">
        <f>ROUND(E196*U196,2)</f>
        <v>3.3</v>
      </c>
      <c r="W196" s="159"/>
      <c r="X196" s="159" t="s">
        <v>295</v>
      </c>
      <c r="Y196" s="159" t="s">
        <v>296</v>
      </c>
      <c r="Z196" s="148"/>
      <c r="AA196" s="148"/>
      <c r="AB196" s="148"/>
      <c r="AC196" s="148"/>
      <c r="AD196" s="148"/>
      <c r="AE196" s="148"/>
      <c r="AF196" s="148"/>
      <c r="AG196" s="148" t="s">
        <v>297</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
      <c r="A197" s="155"/>
      <c r="B197" s="156"/>
      <c r="C197" s="195" t="s">
        <v>479</v>
      </c>
      <c r="D197" s="161"/>
      <c r="E197" s="162"/>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
      <c r="A198" s="155"/>
      <c r="B198" s="156"/>
      <c r="C198" s="195" t="s">
        <v>480</v>
      </c>
      <c r="D198" s="161"/>
      <c r="E198" s="162">
        <v>0.14026</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
      <c r="A199" s="177">
        <v>40</v>
      </c>
      <c r="B199" s="178" t="s">
        <v>481</v>
      </c>
      <c r="C199" s="194" t="s">
        <v>482</v>
      </c>
      <c r="D199" s="179" t="s">
        <v>310</v>
      </c>
      <c r="E199" s="180">
        <v>10.5</v>
      </c>
      <c r="F199" s="181"/>
      <c r="G199" s="182">
        <f>ROUND(E199*F199,2)</f>
        <v>0</v>
      </c>
      <c r="H199" s="181"/>
      <c r="I199" s="182">
        <f>ROUND(E199*H199,2)</f>
        <v>0</v>
      </c>
      <c r="J199" s="181"/>
      <c r="K199" s="182">
        <f>ROUND(E199*J199,2)</f>
        <v>0</v>
      </c>
      <c r="L199" s="182">
        <v>21</v>
      </c>
      <c r="M199" s="182">
        <f>G199*(1+L199/100)</f>
        <v>0</v>
      </c>
      <c r="N199" s="180">
        <v>6.9999999999999999E-4</v>
      </c>
      <c r="O199" s="180">
        <f>ROUND(E199*N199,2)</f>
        <v>0.01</v>
      </c>
      <c r="P199" s="180">
        <v>0</v>
      </c>
      <c r="Q199" s="180">
        <f>ROUND(E199*P199,2)</f>
        <v>0</v>
      </c>
      <c r="R199" s="182" t="s">
        <v>410</v>
      </c>
      <c r="S199" s="182" t="s">
        <v>294</v>
      </c>
      <c r="T199" s="183" t="s">
        <v>294</v>
      </c>
      <c r="U199" s="159">
        <v>0.2</v>
      </c>
      <c r="V199" s="159">
        <f>ROUND(E199*U199,2)</f>
        <v>2.1</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ht="22.5" outlineLevel="2" x14ac:dyDescent="0.2">
      <c r="A200" s="155"/>
      <c r="B200" s="156"/>
      <c r="C200" s="262" t="s">
        <v>483</v>
      </c>
      <c r="D200" s="263"/>
      <c r="E200" s="263"/>
      <c r="F200" s="263"/>
      <c r="G200" s="263"/>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299</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84" t="str">
        <f>C200</f>
        <v>včetně dodání a osazení v jakémkoliv zdivu, včetně jednostranného zajištění polohy vložek proti sesmeknutí (např. přibitím, maltovými terči).</v>
      </c>
      <c r="BB200" s="148"/>
      <c r="BC200" s="148"/>
      <c r="BD200" s="148"/>
      <c r="BE200" s="148"/>
      <c r="BF200" s="148"/>
      <c r="BG200" s="148"/>
      <c r="BH200" s="148"/>
    </row>
    <row r="201" spans="1:60" outlineLevel="2" x14ac:dyDescent="0.2">
      <c r="A201" s="155"/>
      <c r="B201" s="156"/>
      <c r="C201" s="195" t="s">
        <v>484</v>
      </c>
      <c r="D201" s="161"/>
      <c r="E201" s="162">
        <v>10.5</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x14ac:dyDescent="0.2">
      <c r="A202" s="170" t="s">
        <v>288</v>
      </c>
      <c r="B202" s="171" t="s">
        <v>140</v>
      </c>
      <c r="C202" s="193" t="s">
        <v>141</v>
      </c>
      <c r="D202" s="172"/>
      <c r="E202" s="173"/>
      <c r="F202" s="174"/>
      <c r="G202" s="174">
        <f>SUMIF(AG203:AG352,"&lt;&gt;NOR",G203:G352)</f>
        <v>0</v>
      </c>
      <c r="H202" s="174"/>
      <c r="I202" s="174">
        <f>SUM(I203:I352)</f>
        <v>0</v>
      </c>
      <c r="J202" s="174"/>
      <c r="K202" s="174">
        <f>SUM(K203:K352)</f>
        <v>0</v>
      </c>
      <c r="L202" s="174"/>
      <c r="M202" s="174">
        <f>SUM(M203:M352)</f>
        <v>0</v>
      </c>
      <c r="N202" s="173"/>
      <c r="O202" s="173">
        <f>SUM(O203:O352)</f>
        <v>111.80000000000001</v>
      </c>
      <c r="P202" s="173"/>
      <c r="Q202" s="173">
        <f>SUM(Q203:Q352)</f>
        <v>0</v>
      </c>
      <c r="R202" s="174"/>
      <c r="S202" s="174"/>
      <c r="T202" s="175"/>
      <c r="U202" s="169"/>
      <c r="V202" s="169">
        <f>SUM(V203:V352)</f>
        <v>495.79</v>
      </c>
      <c r="W202" s="169"/>
      <c r="X202" s="169"/>
      <c r="Y202" s="169"/>
      <c r="AG202" t="s">
        <v>289</v>
      </c>
    </row>
    <row r="203" spans="1:60" ht="22.5" outlineLevel="1" x14ac:dyDescent="0.2">
      <c r="A203" s="177">
        <v>41</v>
      </c>
      <c r="B203" s="178" t="s">
        <v>485</v>
      </c>
      <c r="C203" s="194" t="s">
        <v>486</v>
      </c>
      <c r="D203" s="179" t="s">
        <v>310</v>
      </c>
      <c r="E203" s="180">
        <v>41.3566</v>
      </c>
      <c r="F203" s="181"/>
      <c r="G203" s="182">
        <f>ROUND(E203*F203,2)</f>
        <v>0</v>
      </c>
      <c r="H203" s="181"/>
      <c r="I203" s="182">
        <f>ROUND(E203*H203,2)</f>
        <v>0</v>
      </c>
      <c r="J203" s="181"/>
      <c r="K203" s="182">
        <f>ROUND(E203*J203,2)</f>
        <v>0</v>
      </c>
      <c r="L203" s="182">
        <v>21</v>
      </c>
      <c r="M203" s="182">
        <f>G203*(1+L203/100)</f>
        <v>0</v>
      </c>
      <c r="N203" s="180">
        <v>0.23382</v>
      </c>
      <c r="O203" s="180">
        <f>ROUND(E203*N203,2)</f>
        <v>9.67</v>
      </c>
      <c r="P203" s="180">
        <v>0</v>
      </c>
      <c r="Q203" s="180">
        <f>ROUND(E203*P203,2)</f>
        <v>0</v>
      </c>
      <c r="R203" s="182" t="s">
        <v>410</v>
      </c>
      <c r="S203" s="182" t="s">
        <v>294</v>
      </c>
      <c r="T203" s="183" t="s">
        <v>294</v>
      </c>
      <c r="U203" s="159">
        <v>0.61199999999999999</v>
      </c>
      <c r="V203" s="159">
        <f>ROUND(E203*U203,2)</f>
        <v>25.31</v>
      </c>
      <c r="W203" s="159"/>
      <c r="X203" s="159" t="s">
        <v>295</v>
      </c>
      <c r="Y203" s="159" t="s">
        <v>296</v>
      </c>
      <c r="Z203" s="148"/>
      <c r="AA203" s="148"/>
      <c r="AB203" s="148"/>
      <c r="AC203" s="148"/>
      <c r="AD203" s="148"/>
      <c r="AE203" s="148"/>
      <c r="AF203" s="148"/>
      <c r="AG203" s="148" t="s">
        <v>297</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2" x14ac:dyDescent="0.2">
      <c r="A204" s="155"/>
      <c r="B204" s="156"/>
      <c r="C204" s="195" t="s">
        <v>487</v>
      </c>
      <c r="D204" s="161"/>
      <c r="E204" s="162">
        <v>15.87</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
      <c r="A205" s="155"/>
      <c r="B205" s="156"/>
      <c r="C205" s="195" t="s">
        <v>488</v>
      </c>
      <c r="D205" s="161"/>
      <c r="E205" s="162">
        <v>13.52</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
      <c r="A206" s="155"/>
      <c r="B206" s="156"/>
      <c r="C206" s="195" t="s">
        <v>489</v>
      </c>
      <c r="D206" s="161"/>
      <c r="E206" s="162">
        <v>11.96</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22.5" outlineLevel="1" x14ac:dyDescent="0.2">
      <c r="A207" s="177">
        <v>42</v>
      </c>
      <c r="B207" s="178" t="s">
        <v>490</v>
      </c>
      <c r="C207" s="194" t="s">
        <v>491</v>
      </c>
      <c r="D207" s="179" t="s">
        <v>310</v>
      </c>
      <c r="E207" s="180">
        <v>89.372299999999996</v>
      </c>
      <c r="F207" s="181"/>
      <c r="G207" s="182">
        <f>ROUND(E207*F207,2)</f>
        <v>0</v>
      </c>
      <c r="H207" s="181"/>
      <c r="I207" s="182">
        <f>ROUND(E207*H207,2)</f>
        <v>0</v>
      </c>
      <c r="J207" s="181"/>
      <c r="K207" s="182">
        <f>ROUND(E207*J207,2)</f>
        <v>0</v>
      </c>
      <c r="L207" s="182">
        <v>21</v>
      </c>
      <c r="M207" s="182">
        <f>G207*(1+L207/100)</f>
        <v>0</v>
      </c>
      <c r="N207" s="180">
        <v>0.12164</v>
      </c>
      <c r="O207" s="180">
        <f>ROUND(E207*N207,2)</f>
        <v>10.87</v>
      </c>
      <c r="P207" s="180">
        <v>0</v>
      </c>
      <c r="Q207" s="180">
        <f>ROUND(E207*P207,2)</f>
        <v>0</v>
      </c>
      <c r="R207" s="182" t="s">
        <v>410</v>
      </c>
      <c r="S207" s="182" t="s">
        <v>294</v>
      </c>
      <c r="T207" s="183" t="s">
        <v>294</v>
      </c>
      <c r="U207" s="159">
        <v>0.83875</v>
      </c>
      <c r="V207" s="159">
        <f>ROUND(E207*U207,2)</f>
        <v>74.959999999999994</v>
      </c>
      <c r="W207" s="159"/>
      <c r="X207" s="159" t="s">
        <v>295</v>
      </c>
      <c r="Y207" s="159" t="s">
        <v>296</v>
      </c>
      <c r="Z207" s="148"/>
      <c r="AA207" s="148"/>
      <c r="AB207" s="148"/>
      <c r="AC207" s="148"/>
      <c r="AD207" s="148"/>
      <c r="AE207" s="148"/>
      <c r="AF207" s="148"/>
      <c r="AG207" s="148" t="s">
        <v>297</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2" x14ac:dyDescent="0.2">
      <c r="A208" s="155"/>
      <c r="B208" s="156"/>
      <c r="C208" s="195" t="s">
        <v>492</v>
      </c>
      <c r="D208" s="161"/>
      <c r="E208" s="162">
        <v>82.35</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5" t="s">
        <v>493</v>
      </c>
      <c r="D209" s="161"/>
      <c r="E209" s="162">
        <v>-41.4</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
      <c r="A210" s="155"/>
      <c r="B210" s="156"/>
      <c r="C210" s="195" t="s">
        <v>494</v>
      </c>
      <c r="D210" s="161"/>
      <c r="E210" s="162">
        <v>91.69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5" t="s">
        <v>495</v>
      </c>
      <c r="D211" s="161"/>
      <c r="E211" s="162">
        <v>-43.26</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314</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ht="22.5" outlineLevel="1" x14ac:dyDescent="0.2">
      <c r="A212" s="177">
        <v>43</v>
      </c>
      <c r="B212" s="178" t="s">
        <v>496</v>
      </c>
      <c r="C212" s="194" t="s">
        <v>497</v>
      </c>
      <c r="D212" s="179" t="s">
        <v>310</v>
      </c>
      <c r="E212" s="180">
        <v>65.679199999999994</v>
      </c>
      <c r="F212" s="181"/>
      <c r="G212" s="182">
        <f>ROUND(E212*F212,2)</f>
        <v>0</v>
      </c>
      <c r="H212" s="181"/>
      <c r="I212" s="182">
        <f>ROUND(E212*H212,2)</f>
        <v>0</v>
      </c>
      <c r="J212" s="181"/>
      <c r="K212" s="182">
        <f>ROUND(E212*J212,2)</f>
        <v>0</v>
      </c>
      <c r="L212" s="182">
        <v>21</v>
      </c>
      <c r="M212" s="182">
        <f>G212*(1+L212/100)</f>
        <v>0</v>
      </c>
      <c r="N212" s="180">
        <v>0.24188999999999999</v>
      </c>
      <c r="O212" s="180">
        <f>ROUND(E212*N212,2)</f>
        <v>15.89</v>
      </c>
      <c r="P212" s="180">
        <v>0</v>
      </c>
      <c r="Q212" s="180">
        <f>ROUND(E212*P212,2)</f>
        <v>0</v>
      </c>
      <c r="R212" s="182" t="s">
        <v>410</v>
      </c>
      <c r="S212" s="182" t="s">
        <v>294</v>
      </c>
      <c r="T212" s="183" t="s">
        <v>294</v>
      </c>
      <c r="U212" s="159">
        <v>0.66500000000000004</v>
      </c>
      <c r="V212" s="159">
        <f>ROUND(E212*U212,2)</f>
        <v>43.68</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
      <c r="A213" s="155"/>
      <c r="B213" s="156"/>
      <c r="C213" s="195" t="s">
        <v>498</v>
      </c>
      <c r="D213" s="161"/>
      <c r="E213" s="162">
        <v>2.0299999999999998</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314</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5" t="s">
        <v>499</v>
      </c>
      <c r="D214" s="161"/>
      <c r="E214" s="162">
        <v>1.77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5" t="s">
        <v>500</v>
      </c>
      <c r="D215" s="161"/>
      <c r="E215" s="162">
        <v>26.05</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5" t="s">
        <v>501</v>
      </c>
      <c r="D216" s="161"/>
      <c r="E216" s="162">
        <v>1.38</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5" t="s">
        <v>502</v>
      </c>
      <c r="D217" s="161"/>
      <c r="E217" s="162">
        <v>1.77</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5" t="s">
        <v>503</v>
      </c>
      <c r="D218" s="161"/>
      <c r="E218" s="162">
        <v>0.74</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5" t="s">
        <v>504</v>
      </c>
      <c r="D219" s="161"/>
      <c r="E219" s="162">
        <v>13.21</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314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5" t="s">
        <v>505</v>
      </c>
      <c r="D220" s="161"/>
      <c r="E220" s="162">
        <v>11.45</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314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6" t="s">
        <v>405</v>
      </c>
      <c r="D221" s="163"/>
      <c r="E221" s="164">
        <v>58.39</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314</v>
      </c>
      <c r="AH221" s="148">
        <v>1</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5" t="s">
        <v>506</v>
      </c>
      <c r="D222" s="161"/>
      <c r="E222" s="162">
        <v>7.29</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ht="22.5" outlineLevel="1" x14ac:dyDescent="0.2">
      <c r="A223" s="177">
        <v>44</v>
      </c>
      <c r="B223" s="178" t="s">
        <v>507</v>
      </c>
      <c r="C223" s="194" t="s">
        <v>508</v>
      </c>
      <c r="D223" s="179" t="s">
        <v>292</v>
      </c>
      <c r="E223" s="180">
        <v>6</v>
      </c>
      <c r="F223" s="181"/>
      <c r="G223" s="182">
        <f>ROUND(E223*F223,2)</f>
        <v>0</v>
      </c>
      <c r="H223" s="181"/>
      <c r="I223" s="182">
        <f>ROUND(E223*H223,2)</f>
        <v>0</v>
      </c>
      <c r="J223" s="181"/>
      <c r="K223" s="182">
        <f>ROUND(E223*J223,2)</f>
        <v>0</v>
      </c>
      <c r="L223" s="182">
        <v>21</v>
      </c>
      <c r="M223" s="182">
        <f>G223*(1+L223/100)</f>
        <v>0</v>
      </c>
      <c r="N223" s="180">
        <v>7.1300000000000001E-3</v>
      </c>
      <c r="O223" s="180">
        <f>ROUND(E223*N223,2)</f>
        <v>0.04</v>
      </c>
      <c r="P223" s="180">
        <v>0</v>
      </c>
      <c r="Q223" s="180">
        <f>ROUND(E223*P223,2)</f>
        <v>0</v>
      </c>
      <c r="R223" s="182" t="s">
        <v>410</v>
      </c>
      <c r="S223" s="182" t="s">
        <v>294</v>
      </c>
      <c r="T223" s="183" t="s">
        <v>294</v>
      </c>
      <c r="U223" s="159">
        <v>0.24199999999999999</v>
      </c>
      <c r="V223" s="159">
        <f>ROUND(E223*U223,2)</f>
        <v>1.45</v>
      </c>
      <c r="W223" s="159"/>
      <c r="X223" s="159" t="s">
        <v>295</v>
      </c>
      <c r="Y223" s="159" t="s">
        <v>296</v>
      </c>
      <c r="Z223" s="148"/>
      <c r="AA223" s="148"/>
      <c r="AB223" s="148"/>
      <c r="AC223" s="148"/>
      <c r="AD223" s="148"/>
      <c r="AE223" s="148"/>
      <c r="AF223" s="148"/>
      <c r="AG223" s="148" t="s">
        <v>297</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2" x14ac:dyDescent="0.2">
      <c r="A224" s="155"/>
      <c r="B224" s="156"/>
      <c r="C224" s="195" t="s">
        <v>509</v>
      </c>
      <c r="D224" s="161"/>
      <c r="E224" s="162">
        <v>2</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5" t="s">
        <v>510</v>
      </c>
      <c r="D225" s="161"/>
      <c r="E225" s="162">
        <v>2</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5" t="s">
        <v>511</v>
      </c>
      <c r="D226" s="161"/>
      <c r="E226" s="162">
        <v>2</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ht="22.5" outlineLevel="1" x14ac:dyDescent="0.2">
      <c r="A227" s="177">
        <v>45</v>
      </c>
      <c r="B227" s="178" t="s">
        <v>512</v>
      </c>
      <c r="C227" s="194" t="s">
        <v>513</v>
      </c>
      <c r="D227" s="179" t="s">
        <v>292</v>
      </c>
      <c r="E227" s="180">
        <v>3</v>
      </c>
      <c r="F227" s="181"/>
      <c r="G227" s="182">
        <f>ROUND(E227*F227,2)</f>
        <v>0</v>
      </c>
      <c r="H227" s="181"/>
      <c r="I227" s="182">
        <f>ROUND(E227*H227,2)</f>
        <v>0</v>
      </c>
      <c r="J227" s="181"/>
      <c r="K227" s="182">
        <f>ROUND(E227*J227,2)</f>
        <v>0</v>
      </c>
      <c r="L227" s="182">
        <v>21</v>
      </c>
      <c r="M227" s="182">
        <f>G227*(1+L227/100)</f>
        <v>0</v>
      </c>
      <c r="N227" s="180">
        <v>9.4999999999999998E-3</v>
      </c>
      <c r="O227" s="180">
        <f>ROUND(E227*N227,2)</f>
        <v>0.03</v>
      </c>
      <c r="P227" s="180">
        <v>0</v>
      </c>
      <c r="Q227" s="180">
        <f>ROUND(E227*P227,2)</f>
        <v>0</v>
      </c>
      <c r="R227" s="182" t="s">
        <v>410</v>
      </c>
      <c r="S227" s="182" t="s">
        <v>294</v>
      </c>
      <c r="T227" s="183" t="s">
        <v>294</v>
      </c>
      <c r="U227" s="159">
        <v>0.30099999999999999</v>
      </c>
      <c r="V227" s="159">
        <f>ROUND(E227*U227,2)</f>
        <v>0.9</v>
      </c>
      <c r="W227" s="159"/>
      <c r="X227" s="159" t="s">
        <v>295</v>
      </c>
      <c r="Y227" s="159" t="s">
        <v>296</v>
      </c>
      <c r="Z227" s="148"/>
      <c r="AA227" s="148"/>
      <c r="AB227" s="148"/>
      <c r="AC227" s="148"/>
      <c r="AD227" s="148"/>
      <c r="AE227" s="148"/>
      <c r="AF227" s="148"/>
      <c r="AG227" s="148" t="s">
        <v>297</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2" x14ac:dyDescent="0.2">
      <c r="A228" s="155"/>
      <c r="B228" s="156"/>
      <c r="C228" s="195" t="s">
        <v>514</v>
      </c>
      <c r="D228" s="161"/>
      <c r="E228" s="162">
        <v>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314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ht="22.5" outlineLevel="1" x14ac:dyDescent="0.2">
      <c r="A229" s="177">
        <v>46</v>
      </c>
      <c r="B229" s="178" t="s">
        <v>515</v>
      </c>
      <c r="C229" s="194" t="s">
        <v>516</v>
      </c>
      <c r="D229" s="179" t="s">
        <v>292</v>
      </c>
      <c r="E229" s="180">
        <v>17</v>
      </c>
      <c r="F229" s="181"/>
      <c r="G229" s="182">
        <f>ROUND(E229*F229,2)</f>
        <v>0</v>
      </c>
      <c r="H229" s="181"/>
      <c r="I229" s="182">
        <f>ROUND(E229*H229,2)</f>
        <v>0</v>
      </c>
      <c r="J229" s="181"/>
      <c r="K229" s="182">
        <f>ROUND(E229*J229,2)</f>
        <v>0</v>
      </c>
      <c r="L229" s="182">
        <v>21</v>
      </c>
      <c r="M229" s="182">
        <f>G229*(1+L229/100)</f>
        <v>0</v>
      </c>
      <c r="N229" s="180">
        <v>1.188E-2</v>
      </c>
      <c r="O229" s="180">
        <f>ROUND(E229*N229,2)</f>
        <v>0.2</v>
      </c>
      <c r="P229" s="180">
        <v>0</v>
      </c>
      <c r="Q229" s="180">
        <f>ROUND(E229*P229,2)</f>
        <v>0</v>
      </c>
      <c r="R229" s="182" t="s">
        <v>410</v>
      </c>
      <c r="S229" s="182" t="s">
        <v>294</v>
      </c>
      <c r="T229" s="183" t="s">
        <v>294</v>
      </c>
      <c r="U229" s="159">
        <v>0.45600000000000002</v>
      </c>
      <c r="V229" s="159">
        <f>ROUND(E229*U229,2)</f>
        <v>7.75</v>
      </c>
      <c r="W229" s="159"/>
      <c r="X229" s="159" t="s">
        <v>295</v>
      </c>
      <c r="Y229" s="159" t="s">
        <v>296</v>
      </c>
      <c r="Z229" s="148"/>
      <c r="AA229" s="148"/>
      <c r="AB229" s="148"/>
      <c r="AC229" s="148"/>
      <c r="AD229" s="148"/>
      <c r="AE229" s="148"/>
      <c r="AF229" s="148"/>
      <c r="AG229" s="148" t="s">
        <v>297</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2" x14ac:dyDescent="0.2">
      <c r="A230" s="155"/>
      <c r="B230" s="156"/>
      <c r="C230" s="195" t="s">
        <v>517</v>
      </c>
      <c r="D230" s="161"/>
      <c r="E230" s="162">
        <v>2</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
      <c r="A231" s="155"/>
      <c r="B231" s="156"/>
      <c r="C231" s="195" t="s">
        <v>518</v>
      </c>
      <c r="D231" s="161"/>
      <c r="E231" s="162">
        <v>4</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
      <c r="A232" s="155"/>
      <c r="B232" s="156"/>
      <c r="C232" s="195" t="s">
        <v>519</v>
      </c>
      <c r="D232" s="161"/>
      <c r="E232" s="162">
        <v>2</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
      <c r="A233" s="155"/>
      <c r="B233" s="156"/>
      <c r="C233" s="195" t="s">
        <v>520</v>
      </c>
      <c r="D233" s="161"/>
      <c r="E233" s="162">
        <v>4</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
      <c r="A234" s="155"/>
      <c r="B234" s="156"/>
      <c r="C234" s="195" t="s">
        <v>521</v>
      </c>
      <c r="D234" s="161"/>
      <c r="E234" s="162">
        <v>3</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
      <c r="A235" s="155"/>
      <c r="B235" s="156"/>
      <c r="C235" s="195" t="s">
        <v>522</v>
      </c>
      <c r="D235" s="161"/>
      <c r="E235" s="162">
        <v>2</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7">
        <v>47</v>
      </c>
      <c r="B236" s="178" t="s">
        <v>523</v>
      </c>
      <c r="C236" s="194" t="s">
        <v>524</v>
      </c>
      <c r="D236" s="179" t="s">
        <v>292</v>
      </c>
      <c r="E236" s="180">
        <v>22</v>
      </c>
      <c r="F236" s="181"/>
      <c r="G236" s="182">
        <f>ROUND(E236*F236,2)</f>
        <v>0</v>
      </c>
      <c r="H236" s="181"/>
      <c r="I236" s="182">
        <f>ROUND(E236*H236,2)</f>
        <v>0</v>
      </c>
      <c r="J236" s="181"/>
      <c r="K236" s="182">
        <f>ROUND(E236*J236,2)</f>
        <v>0</v>
      </c>
      <c r="L236" s="182">
        <v>21</v>
      </c>
      <c r="M236" s="182">
        <f>G236*(1+L236/100)</f>
        <v>0</v>
      </c>
      <c r="N236" s="180">
        <v>2.6509999999999999E-2</v>
      </c>
      <c r="O236" s="180">
        <f>ROUND(E236*N236,2)</f>
        <v>0.57999999999999996</v>
      </c>
      <c r="P236" s="180">
        <v>0</v>
      </c>
      <c r="Q236" s="180">
        <f>ROUND(E236*P236,2)</f>
        <v>0</v>
      </c>
      <c r="R236" s="182" t="s">
        <v>410</v>
      </c>
      <c r="S236" s="182" t="s">
        <v>294</v>
      </c>
      <c r="T236" s="183" t="s">
        <v>294</v>
      </c>
      <c r="U236" s="159">
        <v>0.24199999999999999</v>
      </c>
      <c r="V236" s="159">
        <f>ROUND(E236*U236,2)</f>
        <v>5.32</v>
      </c>
      <c r="W236" s="159"/>
      <c r="X236" s="159" t="s">
        <v>295</v>
      </c>
      <c r="Y236" s="159" t="s">
        <v>296</v>
      </c>
      <c r="Z236" s="148"/>
      <c r="AA236" s="148"/>
      <c r="AB236" s="148"/>
      <c r="AC236" s="148"/>
      <c r="AD236" s="148"/>
      <c r="AE236" s="148"/>
      <c r="AF236" s="148"/>
      <c r="AG236" s="148" t="s">
        <v>297</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5" t="s">
        <v>525</v>
      </c>
      <c r="D237" s="161"/>
      <c r="E237" s="162">
        <v>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
      <c r="A238" s="155"/>
      <c r="B238" s="156"/>
      <c r="C238" s="195" t="s">
        <v>526</v>
      </c>
      <c r="D238" s="161"/>
      <c r="E238" s="162">
        <v>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314</v>
      </c>
      <c r="AH238" s="148">
        <v>0</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
      <c r="A239" s="155"/>
      <c r="B239" s="156"/>
      <c r="C239" s="195" t="s">
        <v>527</v>
      </c>
      <c r="D239" s="161"/>
      <c r="E239" s="162">
        <v>4</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314</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3" x14ac:dyDescent="0.2">
      <c r="A240" s="155"/>
      <c r="B240" s="156"/>
      <c r="C240" s="195" t="s">
        <v>528</v>
      </c>
      <c r="D240" s="161"/>
      <c r="E240" s="162">
        <v>2</v>
      </c>
      <c r="F240" s="159"/>
      <c r="G240" s="159"/>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314</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3" x14ac:dyDescent="0.2">
      <c r="A241" s="155"/>
      <c r="B241" s="156"/>
      <c r="C241" s="195" t="s">
        <v>529</v>
      </c>
      <c r="D241" s="161"/>
      <c r="E241" s="162">
        <v>3</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3" x14ac:dyDescent="0.2">
      <c r="A242" s="155"/>
      <c r="B242" s="156"/>
      <c r="C242" s="195" t="s">
        <v>530</v>
      </c>
      <c r="D242" s="161"/>
      <c r="E242" s="162">
        <v>2</v>
      </c>
      <c r="F242" s="159"/>
      <c r="G242" s="159"/>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314</v>
      </c>
      <c r="AH242" s="148">
        <v>0</v>
      </c>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
      <c r="A243" s="177">
        <v>48</v>
      </c>
      <c r="B243" s="178" t="s">
        <v>531</v>
      </c>
      <c r="C243" s="194" t="s">
        <v>532</v>
      </c>
      <c r="D243" s="179" t="s">
        <v>292</v>
      </c>
      <c r="E243" s="180">
        <v>12</v>
      </c>
      <c r="F243" s="181"/>
      <c r="G243" s="182">
        <f>ROUND(E243*F243,2)</f>
        <v>0</v>
      </c>
      <c r="H243" s="181"/>
      <c r="I243" s="182">
        <f>ROUND(E243*H243,2)</f>
        <v>0</v>
      </c>
      <c r="J243" s="181"/>
      <c r="K243" s="182">
        <f>ROUND(E243*J243,2)</f>
        <v>0</v>
      </c>
      <c r="L243" s="182">
        <v>21</v>
      </c>
      <c r="M243" s="182">
        <f>G243*(1+L243/100)</f>
        <v>0</v>
      </c>
      <c r="N243" s="180">
        <v>3.9789999999999999E-2</v>
      </c>
      <c r="O243" s="180">
        <f>ROUND(E243*N243,2)</f>
        <v>0.48</v>
      </c>
      <c r="P243" s="180">
        <v>0</v>
      </c>
      <c r="Q243" s="180">
        <f>ROUND(E243*P243,2)</f>
        <v>0</v>
      </c>
      <c r="R243" s="182" t="s">
        <v>410</v>
      </c>
      <c r="S243" s="182" t="s">
        <v>294</v>
      </c>
      <c r="T243" s="183" t="s">
        <v>294</v>
      </c>
      <c r="U243" s="159">
        <v>0.24199999999999999</v>
      </c>
      <c r="V243" s="159">
        <f>ROUND(E243*U243,2)</f>
        <v>2.9</v>
      </c>
      <c r="W243" s="159"/>
      <c r="X243" s="159" t="s">
        <v>295</v>
      </c>
      <c r="Y243" s="159" t="s">
        <v>296</v>
      </c>
      <c r="Z243" s="148"/>
      <c r="AA243" s="148"/>
      <c r="AB243" s="148"/>
      <c r="AC243" s="148"/>
      <c r="AD243" s="148"/>
      <c r="AE243" s="148"/>
      <c r="AF243" s="148"/>
      <c r="AG243" s="148" t="s">
        <v>297</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5" t="s">
        <v>533</v>
      </c>
      <c r="D244" s="161"/>
      <c r="E244" s="162">
        <v>3</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314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5" t="s">
        <v>534</v>
      </c>
      <c r="D245" s="161"/>
      <c r="E245" s="162">
        <v>4</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5" t="s">
        <v>535</v>
      </c>
      <c r="D246" s="161"/>
      <c r="E246" s="162">
        <v>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5" t="s">
        <v>536</v>
      </c>
      <c r="D247" s="161"/>
      <c r="E247" s="162">
        <v>2</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314</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2.5" outlineLevel="1" x14ac:dyDescent="0.2">
      <c r="A248" s="177">
        <v>49</v>
      </c>
      <c r="B248" s="178" t="s">
        <v>537</v>
      </c>
      <c r="C248" s="194" t="s">
        <v>538</v>
      </c>
      <c r="D248" s="179" t="s">
        <v>310</v>
      </c>
      <c r="E248" s="180">
        <v>34.287999999999997</v>
      </c>
      <c r="F248" s="181"/>
      <c r="G248" s="182">
        <f>ROUND(E248*F248,2)</f>
        <v>0</v>
      </c>
      <c r="H248" s="181"/>
      <c r="I248" s="182">
        <f>ROUND(E248*H248,2)</f>
        <v>0</v>
      </c>
      <c r="J248" s="181"/>
      <c r="K248" s="182">
        <f>ROUND(E248*J248,2)</f>
        <v>0</v>
      </c>
      <c r="L248" s="182">
        <v>21</v>
      </c>
      <c r="M248" s="182">
        <f>G248*(1+L248/100)</f>
        <v>0</v>
      </c>
      <c r="N248" s="180">
        <v>0.26783000000000001</v>
      </c>
      <c r="O248" s="180">
        <f>ROUND(E248*N248,2)</f>
        <v>9.18</v>
      </c>
      <c r="P248" s="180">
        <v>0</v>
      </c>
      <c r="Q248" s="180">
        <f>ROUND(E248*P248,2)</f>
        <v>0</v>
      </c>
      <c r="R248" s="182" t="s">
        <v>410</v>
      </c>
      <c r="S248" s="182" t="s">
        <v>294</v>
      </c>
      <c r="T248" s="183" t="s">
        <v>294</v>
      </c>
      <c r="U248" s="159">
        <v>0.69099999999999995</v>
      </c>
      <c r="V248" s="159">
        <f>ROUND(E248*U248,2)</f>
        <v>23.69</v>
      </c>
      <c r="W248" s="159"/>
      <c r="X248" s="159" t="s">
        <v>295</v>
      </c>
      <c r="Y248" s="159" t="s">
        <v>296</v>
      </c>
      <c r="Z248" s="148"/>
      <c r="AA248" s="148"/>
      <c r="AB248" s="148"/>
      <c r="AC248" s="148"/>
      <c r="AD248" s="148"/>
      <c r="AE248" s="148"/>
      <c r="AF248" s="148"/>
      <c r="AG248" s="148" t="s">
        <v>297</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ht="22.5" outlineLevel="2" x14ac:dyDescent="0.2">
      <c r="A249" s="155"/>
      <c r="B249" s="156"/>
      <c r="C249" s="262" t="s">
        <v>539</v>
      </c>
      <c r="D249" s="263"/>
      <c r="E249" s="263"/>
      <c r="F249" s="263"/>
      <c r="G249" s="263"/>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299</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jednoduché nebo příčky zděné do svislé dřevěné, cihelné, betonové nebo ocelové konstrukce na jakoukoliv maltu vápenocementovou (MVC) nebo cementovou (MC),</v>
      </c>
      <c r="BB249" s="148"/>
      <c r="BC249" s="148"/>
      <c r="BD249" s="148"/>
      <c r="BE249" s="148"/>
      <c r="BF249" s="148"/>
      <c r="BG249" s="148"/>
      <c r="BH249" s="148"/>
    </row>
    <row r="250" spans="1:60" outlineLevel="2" x14ac:dyDescent="0.2">
      <c r="A250" s="155"/>
      <c r="B250" s="156"/>
      <c r="C250" s="264" t="s">
        <v>540</v>
      </c>
      <c r="D250" s="265"/>
      <c r="E250" s="265"/>
      <c r="F250" s="265"/>
      <c r="G250" s="265"/>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300</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2" x14ac:dyDescent="0.2">
      <c r="A251" s="155"/>
      <c r="B251" s="156"/>
      <c r="C251" s="195" t="s">
        <v>541</v>
      </c>
      <c r="D251" s="161"/>
      <c r="E251" s="162">
        <v>34.287999999999997</v>
      </c>
      <c r="F251" s="159"/>
      <c r="G251" s="159"/>
      <c r="H251" s="159"/>
      <c r="I251" s="159"/>
      <c r="J251" s="159"/>
      <c r="K251" s="159"/>
      <c r="L251" s="159"/>
      <c r="M251" s="159"/>
      <c r="N251" s="158"/>
      <c r="O251" s="158"/>
      <c r="P251" s="158"/>
      <c r="Q251" s="158"/>
      <c r="R251" s="159"/>
      <c r="S251" s="159"/>
      <c r="T251" s="159"/>
      <c r="U251" s="159"/>
      <c r="V251" s="159"/>
      <c r="W251" s="159"/>
      <c r="X251" s="159"/>
      <c r="Y251" s="159"/>
      <c r="Z251" s="148"/>
      <c r="AA251" s="148"/>
      <c r="AB251" s="148"/>
      <c r="AC251" s="148"/>
      <c r="AD251" s="148"/>
      <c r="AE251" s="148"/>
      <c r="AF251" s="148"/>
      <c r="AG251" s="148" t="s">
        <v>314</v>
      </c>
      <c r="AH251" s="148">
        <v>0</v>
      </c>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
      <c r="A252" s="185">
        <v>50</v>
      </c>
      <c r="B252" s="186" t="s">
        <v>542</v>
      </c>
      <c r="C252" s="198" t="s">
        <v>543</v>
      </c>
      <c r="D252" s="187" t="s">
        <v>292</v>
      </c>
      <c r="E252" s="188">
        <v>1</v>
      </c>
      <c r="F252" s="189"/>
      <c r="G252" s="190">
        <f>ROUND(E252*F252,2)</f>
        <v>0</v>
      </c>
      <c r="H252" s="189"/>
      <c r="I252" s="190">
        <f>ROUND(E252*H252,2)</f>
        <v>0</v>
      </c>
      <c r="J252" s="189"/>
      <c r="K252" s="190">
        <f>ROUND(E252*J252,2)</f>
        <v>0</v>
      </c>
      <c r="L252" s="190">
        <v>21</v>
      </c>
      <c r="M252" s="190">
        <f>G252*(1+L252/100)</f>
        <v>0</v>
      </c>
      <c r="N252" s="188">
        <v>6.4299999999999996E-2</v>
      </c>
      <c r="O252" s="188">
        <f>ROUND(E252*N252,2)</f>
        <v>0.06</v>
      </c>
      <c r="P252" s="188">
        <v>0</v>
      </c>
      <c r="Q252" s="188">
        <f>ROUND(E252*P252,2)</f>
        <v>0</v>
      </c>
      <c r="R252" s="190" t="s">
        <v>410</v>
      </c>
      <c r="S252" s="190" t="s">
        <v>294</v>
      </c>
      <c r="T252" s="191" t="s">
        <v>294</v>
      </c>
      <c r="U252" s="159">
        <v>0.24199999999999999</v>
      </c>
      <c r="V252" s="159">
        <f>ROUND(E252*U252,2)</f>
        <v>0.24</v>
      </c>
      <c r="W252" s="159"/>
      <c r="X252" s="159" t="s">
        <v>295</v>
      </c>
      <c r="Y252" s="159" t="s">
        <v>296</v>
      </c>
      <c r="Z252" s="148"/>
      <c r="AA252" s="148"/>
      <c r="AB252" s="148"/>
      <c r="AC252" s="148"/>
      <c r="AD252" s="148"/>
      <c r="AE252" s="148"/>
      <c r="AF252" s="148"/>
      <c r="AG252" s="148" t="s">
        <v>297</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
      <c r="A253" s="185">
        <v>51</v>
      </c>
      <c r="B253" s="186" t="s">
        <v>544</v>
      </c>
      <c r="C253" s="198" t="s">
        <v>545</v>
      </c>
      <c r="D253" s="187" t="s">
        <v>292</v>
      </c>
      <c r="E253" s="188">
        <v>2</v>
      </c>
      <c r="F253" s="189"/>
      <c r="G253" s="190">
        <f>ROUND(E253*F253,2)</f>
        <v>0</v>
      </c>
      <c r="H253" s="189"/>
      <c r="I253" s="190">
        <f>ROUND(E253*H253,2)</f>
        <v>0</v>
      </c>
      <c r="J253" s="189"/>
      <c r="K253" s="190">
        <f>ROUND(E253*J253,2)</f>
        <v>0</v>
      </c>
      <c r="L253" s="190">
        <v>21</v>
      </c>
      <c r="M253" s="190">
        <f>G253*(1+L253/100)</f>
        <v>0</v>
      </c>
      <c r="N253" s="188">
        <v>5.2019999999999997E-2</v>
      </c>
      <c r="O253" s="188">
        <f>ROUND(E253*N253,2)</f>
        <v>0.1</v>
      </c>
      <c r="P253" s="188">
        <v>0</v>
      </c>
      <c r="Q253" s="188">
        <f>ROUND(E253*P253,2)</f>
        <v>0</v>
      </c>
      <c r="R253" s="190" t="s">
        <v>410</v>
      </c>
      <c r="S253" s="190" t="s">
        <v>294</v>
      </c>
      <c r="T253" s="191" t="s">
        <v>294</v>
      </c>
      <c r="U253" s="159">
        <v>0.24199999999999999</v>
      </c>
      <c r="V253" s="159">
        <f>ROUND(E253*U253,2)</f>
        <v>0.48</v>
      </c>
      <c r="W253" s="159"/>
      <c r="X253" s="159" t="s">
        <v>295</v>
      </c>
      <c r="Y253" s="159" t="s">
        <v>296</v>
      </c>
      <c r="Z253" s="148"/>
      <c r="AA253" s="148"/>
      <c r="AB253" s="148"/>
      <c r="AC253" s="148"/>
      <c r="AD253" s="148"/>
      <c r="AE253" s="148"/>
      <c r="AF253" s="148"/>
      <c r="AG253" s="148" t="s">
        <v>297</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85">
        <v>52</v>
      </c>
      <c r="B254" s="186" t="s">
        <v>546</v>
      </c>
      <c r="C254" s="198" t="s">
        <v>547</v>
      </c>
      <c r="D254" s="187" t="s">
        <v>292</v>
      </c>
      <c r="E254" s="188">
        <v>1</v>
      </c>
      <c r="F254" s="189"/>
      <c r="G254" s="190">
        <f>ROUND(E254*F254,2)</f>
        <v>0</v>
      </c>
      <c r="H254" s="189"/>
      <c r="I254" s="190">
        <f>ROUND(E254*H254,2)</f>
        <v>0</v>
      </c>
      <c r="J254" s="189"/>
      <c r="K254" s="190">
        <f>ROUND(E254*J254,2)</f>
        <v>0</v>
      </c>
      <c r="L254" s="190">
        <v>21</v>
      </c>
      <c r="M254" s="190">
        <f>G254*(1+L254/100)</f>
        <v>0</v>
      </c>
      <c r="N254" s="188">
        <v>7.9450000000000007E-2</v>
      </c>
      <c r="O254" s="188">
        <f>ROUND(E254*N254,2)</f>
        <v>0.08</v>
      </c>
      <c r="P254" s="188">
        <v>0</v>
      </c>
      <c r="Q254" s="188">
        <f>ROUND(E254*P254,2)</f>
        <v>0</v>
      </c>
      <c r="R254" s="190" t="s">
        <v>410</v>
      </c>
      <c r="S254" s="190" t="s">
        <v>294</v>
      </c>
      <c r="T254" s="191" t="s">
        <v>294</v>
      </c>
      <c r="U254" s="159">
        <v>0.30099999999999999</v>
      </c>
      <c r="V254" s="159">
        <f>ROUND(E254*U254,2)</f>
        <v>0.3</v>
      </c>
      <c r="W254" s="159"/>
      <c r="X254" s="159" t="s">
        <v>295</v>
      </c>
      <c r="Y254" s="159" t="s">
        <v>296</v>
      </c>
      <c r="Z254" s="148"/>
      <c r="AA254" s="148"/>
      <c r="AB254" s="148"/>
      <c r="AC254" s="148"/>
      <c r="AD254" s="148"/>
      <c r="AE254" s="148"/>
      <c r="AF254" s="148"/>
      <c r="AG254" s="148" t="s">
        <v>297</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
      <c r="A255" s="177">
        <v>53</v>
      </c>
      <c r="B255" s="178" t="s">
        <v>548</v>
      </c>
      <c r="C255" s="194" t="s">
        <v>549</v>
      </c>
      <c r="D255" s="179" t="s">
        <v>424</v>
      </c>
      <c r="E255" s="180">
        <v>0.45645000000000002</v>
      </c>
      <c r="F255" s="181"/>
      <c r="G255" s="182">
        <f>ROUND(E255*F255,2)</f>
        <v>0</v>
      </c>
      <c r="H255" s="181"/>
      <c r="I255" s="182">
        <f>ROUND(E255*H255,2)</f>
        <v>0</v>
      </c>
      <c r="J255" s="181"/>
      <c r="K255" s="182">
        <f>ROUND(E255*J255,2)</f>
        <v>0</v>
      </c>
      <c r="L255" s="182">
        <v>21</v>
      </c>
      <c r="M255" s="182">
        <f>G255*(1+L255/100)</f>
        <v>0</v>
      </c>
      <c r="N255" s="180">
        <v>1.0900000000000001</v>
      </c>
      <c r="O255" s="180">
        <f>ROUND(E255*N255,2)</f>
        <v>0.5</v>
      </c>
      <c r="P255" s="180">
        <v>0</v>
      </c>
      <c r="Q255" s="180">
        <f>ROUND(E255*P255,2)</f>
        <v>0</v>
      </c>
      <c r="R255" s="182" t="s">
        <v>550</v>
      </c>
      <c r="S255" s="182" t="s">
        <v>294</v>
      </c>
      <c r="T255" s="183" t="s">
        <v>294</v>
      </c>
      <c r="U255" s="159">
        <v>18.8</v>
      </c>
      <c r="V255" s="159">
        <f>ROUND(E255*U255,2)</f>
        <v>8.58</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
      <c r="A256" s="155"/>
      <c r="B256" s="156"/>
      <c r="C256" s="262" t="s">
        <v>551</v>
      </c>
      <c r="D256" s="263"/>
      <c r="E256" s="263"/>
      <c r="F256" s="263"/>
      <c r="G256" s="263"/>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
      <c r="A257" s="155"/>
      <c r="B257" s="156"/>
      <c r="C257" s="264" t="s">
        <v>551</v>
      </c>
      <c r="D257" s="265"/>
      <c r="E257" s="265"/>
      <c r="F257" s="265"/>
      <c r="G257" s="265"/>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
      <c r="A258" s="155"/>
      <c r="B258" s="156"/>
      <c r="C258" s="195" t="s">
        <v>552</v>
      </c>
      <c r="D258" s="161"/>
      <c r="E258" s="162">
        <v>0.38</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5" t="s">
        <v>553</v>
      </c>
      <c r="D259" s="161"/>
      <c r="E259" s="162">
        <v>0.08</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
      <c r="A260" s="177">
        <v>54</v>
      </c>
      <c r="B260" s="178" t="s">
        <v>554</v>
      </c>
      <c r="C260" s="194" t="s">
        <v>555</v>
      </c>
      <c r="D260" s="179" t="s">
        <v>424</v>
      </c>
      <c r="E260" s="180">
        <v>0.49931999999999999</v>
      </c>
      <c r="F260" s="181"/>
      <c r="G260" s="182">
        <f>ROUND(E260*F260,2)</f>
        <v>0</v>
      </c>
      <c r="H260" s="181"/>
      <c r="I260" s="182">
        <f>ROUND(E260*H260,2)</f>
        <v>0</v>
      </c>
      <c r="J260" s="181"/>
      <c r="K260" s="182">
        <f>ROUND(E260*J260,2)</f>
        <v>0</v>
      </c>
      <c r="L260" s="182">
        <v>21</v>
      </c>
      <c r="M260" s="182">
        <f>G260*(1+L260/100)</f>
        <v>0</v>
      </c>
      <c r="N260" s="180">
        <v>1.0900000000000001</v>
      </c>
      <c r="O260" s="180">
        <f>ROUND(E260*N260,2)</f>
        <v>0.54</v>
      </c>
      <c r="P260" s="180">
        <v>0</v>
      </c>
      <c r="Q260" s="180">
        <f>ROUND(E260*P260,2)</f>
        <v>0</v>
      </c>
      <c r="R260" s="182" t="s">
        <v>550</v>
      </c>
      <c r="S260" s="182" t="s">
        <v>294</v>
      </c>
      <c r="T260" s="183" t="s">
        <v>294</v>
      </c>
      <c r="U260" s="159">
        <v>18.8</v>
      </c>
      <c r="V260" s="159">
        <f>ROUND(E260*U260,2)</f>
        <v>9.39</v>
      </c>
      <c r="W260" s="159"/>
      <c r="X260" s="159" t="s">
        <v>295</v>
      </c>
      <c r="Y260" s="159" t="s">
        <v>296</v>
      </c>
      <c r="Z260" s="148"/>
      <c r="AA260" s="148"/>
      <c r="AB260" s="148"/>
      <c r="AC260" s="148"/>
      <c r="AD260" s="148"/>
      <c r="AE260" s="148"/>
      <c r="AF260" s="148"/>
      <c r="AG260" s="148" t="s">
        <v>297</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2" x14ac:dyDescent="0.2">
      <c r="A261" s="155"/>
      <c r="B261" s="156"/>
      <c r="C261" s="262" t="s">
        <v>551</v>
      </c>
      <c r="D261" s="263"/>
      <c r="E261" s="263"/>
      <c r="F261" s="263"/>
      <c r="G261" s="263"/>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299</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2" x14ac:dyDescent="0.2">
      <c r="A262" s="155"/>
      <c r="B262" s="156"/>
      <c r="C262" s="264" t="s">
        <v>551</v>
      </c>
      <c r="D262" s="265"/>
      <c r="E262" s="265"/>
      <c r="F262" s="265"/>
      <c r="G262" s="265"/>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300</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
      <c r="A263" s="155"/>
      <c r="B263" s="156"/>
      <c r="C263" s="195" t="s">
        <v>556</v>
      </c>
      <c r="D263" s="161"/>
      <c r="E263" s="162">
        <v>0.5</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ht="22.5" outlineLevel="1" x14ac:dyDescent="0.2">
      <c r="A264" s="177">
        <v>55</v>
      </c>
      <c r="B264" s="178" t="s">
        <v>557</v>
      </c>
      <c r="C264" s="194" t="s">
        <v>558</v>
      </c>
      <c r="D264" s="179" t="s">
        <v>310</v>
      </c>
      <c r="E264" s="180">
        <v>9.66</v>
      </c>
      <c r="F264" s="181"/>
      <c r="G264" s="182">
        <f>ROUND(E264*F264,2)</f>
        <v>0</v>
      </c>
      <c r="H264" s="181"/>
      <c r="I264" s="182">
        <f>ROUND(E264*H264,2)</f>
        <v>0</v>
      </c>
      <c r="J264" s="181"/>
      <c r="K264" s="182">
        <f>ROUND(E264*J264,2)</f>
        <v>0</v>
      </c>
      <c r="L264" s="182">
        <v>21</v>
      </c>
      <c r="M264" s="182">
        <f>G264*(1+L264/100)</f>
        <v>0</v>
      </c>
      <c r="N264" s="180">
        <v>0.43824000000000002</v>
      </c>
      <c r="O264" s="180">
        <f>ROUND(E264*N264,2)</f>
        <v>4.2300000000000004</v>
      </c>
      <c r="P264" s="180">
        <v>0</v>
      </c>
      <c r="Q264" s="180">
        <f>ROUND(E264*P264,2)</f>
        <v>0</v>
      </c>
      <c r="R264" s="182" t="s">
        <v>410</v>
      </c>
      <c r="S264" s="182" t="s">
        <v>294</v>
      </c>
      <c r="T264" s="183" t="s">
        <v>294</v>
      </c>
      <c r="U264" s="159">
        <v>0.9</v>
      </c>
      <c r="V264" s="159">
        <f>ROUND(E264*U264,2)</f>
        <v>8.69</v>
      </c>
      <c r="W264" s="159"/>
      <c r="X264" s="159" t="s">
        <v>295</v>
      </c>
      <c r="Y264" s="159" t="s">
        <v>296</v>
      </c>
      <c r="Z264" s="148"/>
      <c r="AA264" s="148"/>
      <c r="AB264" s="148"/>
      <c r="AC264" s="148"/>
      <c r="AD264" s="148"/>
      <c r="AE264" s="148"/>
      <c r="AF264" s="148"/>
      <c r="AG264" s="148" t="s">
        <v>297</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2" x14ac:dyDescent="0.2">
      <c r="A265" s="155"/>
      <c r="B265" s="156"/>
      <c r="C265" s="195" t="s">
        <v>559</v>
      </c>
      <c r="D265" s="161"/>
      <c r="E265" s="162">
        <v>7.2</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5" t="s">
        <v>560</v>
      </c>
      <c r="D266" s="161"/>
      <c r="E266" s="162">
        <v>2.46</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314</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77">
        <v>56</v>
      </c>
      <c r="B267" s="178" t="s">
        <v>561</v>
      </c>
      <c r="C267" s="194" t="s">
        <v>562</v>
      </c>
      <c r="D267" s="179" t="s">
        <v>310</v>
      </c>
      <c r="E267" s="180">
        <v>0.56999999999999995</v>
      </c>
      <c r="F267" s="181"/>
      <c r="G267" s="182">
        <f>ROUND(E267*F267,2)</f>
        <v>0</v>
      </c>
      <c r="H267" s="181"/>
      <c r="I267" s="182">
        <f>ROUND(E267*H267,2)</f>
        <v>0</v>
      </c>
      <c r="J267" s="181"/>
      <c r="K267" s="182">
        <f>ROUND(E267*J267,2)</f>
        <v>0</v>
      </c>
      <c r="L267" s="182">
        <v>21</v>
      </c>
      <c r="M267" s="182">
        <f>G267*(1+L267/100)</f>
        <v>0</v>
      </c>
      <c r="N267" s="180">
        <v>5.7099999999999998E-2</v>
      </c>
      <c r="O267" s="180">
        <f>ROUND(E267*N267,2)</f>
        <v>0.03</v>
      </c>
      <c r="P267" s="180">
        <v>0</v>
      </c>
      <c r="Q267" s="180">
        <f>ROUND(E267*P267,2)</f>
        <v>0</v>
      </c>
      <c r="R267" s="182" t="s">
        <v>410</v>
      </c>
      <c r="S267" s="182" t="s">
        <v>294</v>
      </c>
      <c r="T267" s="183" t="s">
        <v>294</v>
      </c>
      <c r="U267" s="159">
        <v>0.51744999999999997</v>
      </c>
      <c r="V267" s="159">
        <f>ROUND(E267*U267,2)</f>
        <v>0.28999999999999998</v>
      </c>
      <c r="W267" s="159"/>
      <c r="X267" s="159" t="s">
        <v>295</v>
      </c>
      <c r="Y267" s="159" t="s">
        <v>296</v>
      </c>
      <c r="Z267" s="148"/>
      <c r="AA267" s="148"/>
      <c r="AB267" s="148"/>
      <c r="AC267" s="148"/>
      <c r="AD267" s="148"/>
      <c r="AE267" s="148"/>
      <c r="AF267" s="148"/>
      <c r="AG267" s="148" t="s">
        <v>297</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
      <c r="A268" s="155"/>
      <c r="B268" s="156"/>
      <c r="C268" s="262" t="s">
        <v>563</v>
      </c>
      <c r="D268" s="263"/>
      <c r="E268" s="263"/>
      <c r="F268" s="263"/>
      <c r="G268" s="263"/>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299</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
      <c r="A269" s="155"/>
      <c r="B269" s="156"/>
      <c r="C269" s="264" t="s">
        <v>563</v>
      </c>
      <c r="D269" s="265"/>
      <c r="E269" s="265"/>
      <c r="F269" s="265"/>
      <c r="G269" s="265"/>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300</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2" x14ac:dyDescent="0.2">
      <c r="A270" s="155"/>
      <c r="B270" s="156"/>
      <c r="C270" s="195" t="s">
        <v>564</v>
      </c>
      <c r="D270" s="161"/>
      <c r="E270" s="162">
        <v>0.56999999999999995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
      <c r="A271" s="177">
        <v>57</v>
      </c>
      <c r="B271" s="178" t="s">
        <v>565</v>
      </c>
      <c r="C271" s="194" t="s">
        <v>566</v>
      </c>
      <c r="D271" s="179" t="s">
        <v>310</v>
      </c>
      <c r="E271" s="180">
        <v>147.78440000000001</v>
      </c>
      <c r="F271" s="181"/>
      <c r="G271" s="182">
        <f>ROUND(E271*F271,2)</f>
        <v>0</v>
      </c>
      <c r="H271" s="181"/>
      <c r="I271" s="182">
        <f>ROUND(E271*H271,2)</f>
        <v>0</v>
      </c>
      <c r="J271" s="181"/>
      <c r="K271" s="182">
        <f>ROUND(E271*J271,2)</f>
        <v>0</v>
      </c>
      <c r="L271" s="182">
        <v>21</v>
      </c>
      <c r="M271" s="182">
        <f>G271*(1+L271/100)</f>
        <v>0</v>
      </c>
      <c r="N271" s="180">
        <v>7.5340000000000004E-2</v>
      </c>
      <c r="O271" s="180">
        <f>ROUND(E271*N271,2)</f>
        <v>11.13</v>
      </c>
      <c r="P271" s="180">
        <v>0</v>
      </c>
      <c r="Q271" s="180">
        <f>ROUND(E271*P271,2)</f>
        <v>0</v>
      </c>
      <c r="R271" s="182" t="s">
        <v>410</v>
      </c>
      <c r="S271" s="182" t="s">
        <v>294</v>
      </c>
      <c r="T271" s="183" t="s">
        <v>294</v>
      </c>
      <c r="U271" s="159">
        <v>0.52915000000000001</v>
      </c>
      <c r="V271" s="159">
        <f>ROUND(E271*U271,2)</f>
        <v>78.2</v>
      </c>
      <c r="W271" s="159"/>
      <c r="X271" s="159" t="s">
        <v>295</v>
      </c>
      <c r="Y271" s="159" t="s">
        <v>296</v>
      </c>
      <c r="Z271" s="148"/>
      <c r="AA271" s="148"/>
      <c r="AB271" s="148"/>
      <c r="AC271" s="148"/>
      <c r="AD271" s="148"/>
      <c r="AE271" s="148"/>
      <c r="AF271" s="148"/>
      <c r="AG271" s="148" t="s">
        <v>297</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2" x14ac:dyDescent="0.2">
      <c r="A272" s="155"/>
      <c r="B272" s="156"/>
      <c r="C272" s="262" t="s">
        <v>563</v>
      </c>
      <c r="D272" s="263"/>
      <c r="E272" s="263"/>
      <c r="F272" s="263"/>
      <c r="G272" s="263"/>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299</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2" x14ac:dyDescent="0.2">
      <c r="A273" s="155"/>
      <c r="B273" s="156"/>
      <c r="C273" s="264" t="s">
        <v>563</v>
      </c>
      <c r="D273" s="265"/>
      <c r="E273" s="265"/>
      <c r="F273" s="265"/>
      <c r="G273" s="265"/>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300</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
      <c r="A274" s="155"/>
      <c r="B274" s="156"/>
      <c r="C274" s="195" t="s">
        <v>567</v>
      </c>
      <c r="D274" s="161"/>
      <c r="E274" s="162">
        <v>4.984</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5" t="s">
        <v>568</v>
      </c>
      <c r="D275" s="161"/>
      <c r="E275" s="162">
        <v>11.16</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314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5" t="s">
        <v>569</v>
      </c>
      <c r="D276" s="161"/>
      <c r="E276" s="162">
        <v>5.875</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314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5" t="s">
        <v>570</v>
      </c>
      <c r="D277" s="161"/>
      <c r="E277" s="162">
        <v>9.4269999999999996</v>
      </c>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314</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5" t="s">
        <v>571</v>
      </c>
      <c r="D278" s="161"/>
      <c r="E278" s="162">
        <v>9.6289999999999996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5" t="s">
        <v>572</v>
      </c>
      <c r="D279" s="161"/>
      <c r="E279" s="162">
        <v>3.4209999999999998</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314</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5" t="s">
        <v>573</v>
      </c>
      <c r="D280" s="161"/>
      <c r="E280" s="162">
        <v>8.7919999999999998</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314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5" t="s">
        <v>574</v>
      </c>
      <c r="D281" s="161"/>
      <c r="E281" s="162">
        <v>9.8819999999999997</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314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5" t="s">
        <v>575</v>
      </c>
      <c r="D282" s="161"/>
      <c r="E282" s="162">
        <v>1.6</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314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5" t="s">
        <v>576</v>
      </c>
      <c r="D283" s="161"/>
      <c r="E283" s="162">
        <v>8.6020000000000003</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314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5" t="s">
        <v>577</v>
      </c>
      <c r="D284" s="161"/>
      <c r="E284" s="162">
        <v>4.16</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5" t="s">
        <v>578</v>
      </c>
      <c r="D285" s="161"/>
      <c r="E285" s="162">
        <v>6.7939999999999996</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5" t="s">
        <v>579</v>
      </c>
      <c r="D286" s="161"/>
      <c r="E286" s="162">
        <v>4.9340000000000002</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314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5" t="s">
        <v>580</v>
      </c>
      <c r="D287" s="161"/>
      <c r="E287" s="162">
        <v>8.9600000000000009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314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5" t="s">
        <v>581</v>
      </c>
      <c r="D288" s="161"/>
      <c r="E288" s="162">
        <v>13.362</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5" t="s">
        <v>582</v>
      </c>
      <c r="D289" s="161"/>
      <c r="E289" s="162">
        <v>23.658999999999999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314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5" t="s">
        <v>583</v>
      </c>
      <c r="D290" s="161"/>
      <c r="E290" s="162">
        <v>10.603</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6" t="s">
        <v>405</v>
      </c>
      <c r="D291" s="163"/>
      <c r="E291" s="164">
        <v>145.84399999999999</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314</v>
      </c>
      <c r="AH291" s="148">
        <v>1</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5" t="s">
        <v>584</v>
      </c>
      <c r="D292" s="161"/>
      <c r="E292" s="162">
        <v>1.9403999999999999</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
      <c r="A293" s="177">
        <v>58</v>
      </c>
      <c r="B293" s="178" t="s">
        <v>585</v>
      </c>
      <c r="C293" s="194" t="s">
        <v>586</v>
      </c>
      <c r="D293" s="179" t="s">
        <v>310</v>
      </c>
      <c r="E293" s="180">
        <v>242.4426</v>
      </c>
      <c r="F293" s="181"/>
      <c r="G293" s="182">
        <f>ROUND(E293*F293,2)</f>
        <v>0</v>
      </c>
      <c r="H293" s="181"/>
      <c r="I293" s="182">
        <f>ROUND(E293*H293,2)</f>
        <v>0</v>
      </c>
      <c r="J293" s="181"/>
      <c r="K293" s="182">
        <f>ROUND(E293*J293,2)</f>
        <v>0</v>
      </c>
      <c r="L293" s="182">
        <v>21</v>
      </c>
      <c r="M293" s="182">
        <f>G293*(1+L293/100)</f>
        <v>0</v>
      </c>
      <c r="N293" s="180">
        <v>0.11312999999999999</v>
      </c>
      <c r="O293" s="180">
        <f>ROUND(E293*N293,2)</f>
        <v>27.43</v>
      </c>
      <c r="P293" s="180">
        <v>0</v>
      </c>
      <c r="Q293" s="180">
        <f>ROUND(E293*P293,2)</f>
        <v>0</v>
      </c>
      <c r="R293" s="182" t="s">
        <v>410</v>
      </c>
      <c r="S293" s="182" t="s">
        <v>294</v>
      </c>
      <c r="T293" s="183" t="s">
        <v>294</v>
      </c>
      <c r="U293" s="159">
        <v>0.55488999999999999</v>
      </c>
      <c r="V293" s="159">
        <f>ROUND(E293*U293,2)</f>
        <v>134.53</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
      <c r="A294" s="155"/>
      <c r="B294" s="156"/>
      <c r="C294" s="262" t="s">
        <v>563</v>
      </c>
      <c r="D294" s="263"/>
      <c r="E294" s="263"/>
      <c r="F294" s="263"/>
      <c r="G294" s="263"/>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299</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2" x14ac:dyDescent="0.2">
      <c r="A295" s="155"/>
      <c r="B295" s="156"/>
      <c r="C295" s="264" t="s">
        <v>563</v>
      </c>
      <c r="D295" s="265"/>
      <c r="E295" s="265"/>
      <c r="F295" s="265"/>
      <c r="G295" s="265"/>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300</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
      <c r="A296" s="155"/>
      <c r="B296" s="156"/>
      <c r="C296" s="195" t="s">
        <v>587</v>
      </c>
      <c r="D296" s="161"/>
      <c r="E296" s="162">
        <v>19.295999999999999</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3" x14ac:dyDescent="0.2">
      <c r="A297" s="155"/>
      <c r="B297" s="156"/>
      <c r="C297" s="195" t="s">
        <v>588</v>
      </c>
      <c r="D297" s="161"/>
      <c r="E297" s="162">
        <v>3.6160000000000001</v>
      </c>
      <c r="F297" s="159"/>
      <c r="G297" s="159"/>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314</v>
      </c>
      <c r="AH297" s="148">
        <v>0</v>
      </c>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3" x14ac:dyDescent="0.2">
      <c r="A298" s="155"/>
      <c r="B298" s="156"/>
      <c r="C298" s="195" t="s">
        <v>589</v>
      </c>
      <c r="D298" s="161"/>
      <c r="E298" s="162">
        <v>18.187000000000001</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314</v>
      </c>
      <c r="AH298" s="148">
        <v>0</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3" x14ac:dyDescent="0.2">
      <c r="A299" s="155"/>
      <c r="B299" s="156"/>
      <c r="C299" s="195" t="s">
        <v>590</v>
      </c>
      <c r="D299" s="161"/>
      <c r="E299" s="162">
        <v>12.416</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
      <c r="A300" s="155"/>
      <c r="B300" s="156"/>
      <c r="C300" s="195" t="s">
        <v>591</v>
      </c>
      <c r="D300" s="161"/>
      <c r="E300" s="162">
        <v>15.7376</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314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
      <c r="A301" s="155"/>
      <c r="B301" s="156"/>
      <c r="C301" s="195" t="s">
        <v>592</v>
      </c>
      <c r="D301" s="161"/>
      <c r="E301" s="162">
        <v>22.053999999999998</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314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195" t="s">
        <v>593</v>
      </c>
      <c r="D302" s="161"/>
      <c r="E302" s="162">
        <v>15.584</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314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3" x14ac:dyDescent="0.2">
      <c r="A303" s="155"/>
      <c r="B303" s="156"/>
      <c r="C303" s="195" t="s">
        <v>594</v>
      </c>
      <c r="D303" s="161"/>
      <c r="E303" s="162">
        <v>15.37</v>
      </c>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314</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5" t="s">
        <v>595</v>
      </c>
      <c r="D304" s="161"/>
      <c r="E304" s="162">
        <v>6.9359999999999999</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5" t="s">
        <v>596</v>
      </c>
      <c r="D305" s="161"/>
      <c r="E305" s="162">
        <v>13.784000000000001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314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3" x14ac:dyDescent="0.2">
      <c r="A306" s="155"/>
      <c r="B306" s="156"/>
      <c r="C306" s="195" t="s">
        <v>597</v>
      </c>
      <c r="D306" s="161"/>
      <c r="E306" s="162">
        <v>16.024000000000001</v>
      </c>
      <c r="F306" s="159"/>
      <c r="G306" s="159"/>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314</v>
      </c>
      <c r="AH306" s="148">
        <v>0</v>
      </c>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3" x14ac:dyDescent="0.2">
      <c r="A307" s="155"/>
      <c r="B307" s="156"/>
      <c r="C307" s="195" t="s">
        <v>598</v>
      </c>
      <c r="D307" s="161"/>
      <c r="E307" s="162">
        <v>9.76</v>
      </c>
      <c r="F307" s="159"/>
      <c r="G307" s="159"/>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314</v>
      </c>
      <c r="AH307" s="148">
        <v>0</v>
      </c>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3" x14ac:dyDescent="0.2">
      <c r="A308" s="155"/>
      <c r="B308" s="156"/>
      <c r="C308" s="195" t="s">
        <v>599</v>
      </c>
      <c r="D308" s="161"/>
      <c r="E308" s="162">
        <v>32.698999999999998</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5" t="s">
        <v>600</v>
      </c>
      <c r="D309" s="161"/>
      <c r="E309" s="162">
        <v>4.2130000000000001</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314</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5" t="s">
        <v>601</v>
      </c>
      <c r="D310" s="161"/>
      <c r="E310" s="162">
        <v>19.963999999999999</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314</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5" t="s">
        <v>602</v>
      </c>
      <c r="D311" s="161"/>
      <c r="E311" s="162">
        <v>16.802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314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77">
        <v>59</v>
      </c>
      <c r="B312" s="178" t="s">
        <v>603</v>
      </c>
      <c r="C312" s="194" t="s">
        <v>604</v>
      </c>
      <c r="D312" s="179" t="s">
        <v>331</v>
      </c>
      <c r="E312" s="180">
        <v>142.5</v>
      </c>
      <c r="F312" s="181"/>
      <c r="G312" s="182">
        <f>ROUND(E312*F312,2)</f>
        <v>0</v>
      </c>
      <c r="H312" s="181"/>
      <c r="I312" s="182">
        <f>ROUND(E312*H312,2)</f>
        <v>0</v>
      </c>
      <c r="J312" s="181"/>
      <c r="K312" s="182">
        <f>ROUND(E312*J312,2)</f>
        <v>0</v>
      </c>
      <c r="L312" s="182">
        <v>21</v>
      </c>
      <c r="M312" s="182">
        <f>G312*(1+L312/100)</f>
        <v>0</v>
      </c>
      <c r="N312" s="180">
        <v>1.08E-3</v>
      </c>
      <c r="O312" s="180">
        <f>ROUND(E312*N312,2)</f>
        <v>0.15</v>
      </c>
      <c r="P312" s="180">
        <v>0</v>
      </c>
      <c r="Q312" s="180">
        <f>ROUND(E312*P312,2)</f>
        <v>0</v>
      </c>
      <c r="R312" s="182" t="s">
        <v>410</v>
      </c>
      <c r="S312" s="182" t="s">
        <v>294</v>
      </c>
      <c r="T312" s="183" t="s">
        <v>294</v>
      </c>
      <c r="U312" s="159">
        <v>0.16300000000000001</v>
      </c>
      <c r="V312" s="159">
        <f>ROUND(E312*U312,2)</f>
        <v>23.23</v>
      </c>
      <c r="W312" s="159"/>
      <c r="X312" s="159" t="s">
        <v>295</v>
      </c>
      <c r="Y312" s="159" t="s">
        <v>296</v>
      </c>
      <c r="Z312" s="148"/>
      <c r="AA312" s="148"/>
      <c r="AB312" s="148"/>
      <c r="AC312" s="148"/>
      <c r="AD312" s="148"/>
      <c r="AE312" s="148"/>
      <c r="AF312" s="148"/>
      <c r="AG312" s="148" t="s">
        <v>297</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
      <c r="A313" s="155"/>
      <c r="B313" s="156"/>
      <c r="C313" s="262" t="s">
        <v>605</v>
      </c>
      <c r="D313" s="263"/>
      <c r="E313" s="263"/>
      <c r="F313" s="263"/>
      <c r="G313" s="263"/>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299</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
      <c r="A314" s="155"/>
      <c r="B314" s="156"/>
      <c r="C314" s="264" t="s">
        <v>605</v>
      </c>
      <c r="D314" s="265"/>
      <c r="E314" s="265"/>
      <c r="F314" s="265"/>
      <c r="G314" s="265"/>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300</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
      <c r="A315" s="155"/>
      <c r="B315" s="156"/>
      <c r="C315" s="195" t="s">
        <v>606</v>
      </c>
      <c r="D315" s="161"/>
      <c r="E315" s="162">
        <v>96</v>
      </c>
      <c r="F315" s="159"/>
      <c r="G315" s="159"/>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314</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3" x14ac:dyDescent="0.2">
      <c r="A316" s="155"/>
      <c r="B316" s="156"/>
      <c r="C316" s="195" t="s">
        <v>607</v>
      </c>
      <c r="D316" s="161"/>
      <c r="E316" s="162">
        <v>46.5</v>
      </c>
      <c r="F316" s="159"/>
      <c r="G316" s="159"/>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314</v>
      </c>
      <c r="AH316" s="148">
        <v>0</v>
      </c>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1" x14ac:dyDescent="0.2">
      <c r="A317" s="177">
        <v>60</v>
      </c>
      <c r="B317" s="178" t="s">
        <v>608</v>
      </c>
      <c r="C317" s="194" t="s">
        <v>609</v>
      </c>
      <c r="D317" s="179" t="s">
        <v>310</v>
      </c>
      <c r="E317" s="180">
        <v>10.98</v>
      </c>
      <c r="F317" s="181"/>
      <c r="G317" s="182">
        <f>ROUND(E317*F317,2)</f>
        <v>0</v>
      </c>
      <c r="H317" s="181"/>
      <c r="I317" s="182">
        <f>ROUND(E317*H317,2)</f>
        <v>0</v>
      </c>
      <c r="J317" s="181"/>
      <c r="K317" s="182">
        <f>ROUND(E317*J317,2)</f>
        <v>0</v>
      </c>
      <c r="L317" s="182">
        <v>21</v>
      </c>
      <c r="M317" s="182">
        <f>G317*(1+L317/100)</f>
        <v>0</v>
      </c>
      <c r="N317" s="180">
        <v>0.16339999999999999</v>
      </c>
      <c r="O317" s="180">
        <f>ROUND(E317*N317,2)</f>
        <v>1.79</v>
      </c>
      <c r="P317" s="180">
        <v>0</v>
      </c>
      <c r="Q317" s="180">
        <f>ROUND(E317*P317,2)</f>
        <v>0</v>
      </c>
      <c r="R317" s="182" t="s">
        <v>410</v>
      </c>
      <c r="S317" s="182" t="s">
        <v>294</v>
      </c>
      <c r="T317" s="183" t="s">
        <v>294</v>
      </c>
      <c r="U317" s="159">
        <v>1.2225999999999999</v>
      </c>
      <c r="V317" s="159">
        <f>ROUND(E317*U317,2)</f>
        <v>13.42</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
      <c r="A318" s="155"/>
      <c r="B318" s="156"/>
      <c r="C318" s="262" t="s">
        <v>610</v>
      </c>
      <c r="D318" s="263"/>
      <c r="E318" s="263"/>
      <c r="F318" s="263"/>
      <c r="G318" s="263"/>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299</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
      <c r="A319" s="155"/>
      <c r="B319" s="156"/>
      <c r="C319" s="264" t="s">
        <v>610</v>
      </c>
      <c r="D319" s="265"/>
      <c r="E319" s="265"/>
      <c r="F319" s="265"/>
      <c r="G319" s="265"/>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300</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2" x14ac:dyDescent="0.2">
      <c r="A320" s="155"/>
      <c r="B320" s="156"/>
      <c r="C320" s="195" t="s">
        <v>611</v>
      </c>
      <c r="D320" s="161"/>
      <c r="E320" s="162">
        <v>6.08</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314</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5" t="s">
        <v>612</v>
      </c>
      <c r="D321" s="161"/>
      <c r="E321" s="162">
        <v>4.9000000000000004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314</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ht="22.5" outlineLevel="1" x14ac:dyDescent="0.2">
      <c r="A322" s="177">
        <v>61</v>
      </c>
      <c r="B322" s="178" t="s">
        <v>613</v>
      </c>
      <c r="C322" s="194" t="s">
        <v>614</v>
      </c>
      <c r="D322" s="179" t="s">
        <v>310</v>
      </c>
      <c r="E322" s="180">
        <v>40.898000000000003</v>
      </c>
      <c r="F322" s="181"/>
      <c r="G322" s="182">
        <f>ROUND(E322*F322,2)</f>
        <v>0</v>
      </c>
      <c r="H322" s="181"/>
      <c r="I322" s="182">
        <f>ROUND(E322*H322,2)</f>
        <v>0</v>
      </c>
      <c r="J322" s="181"/>
      <c r="K322" s="182">
        <f>ROUND(E322*J322,2)</f>
        <v>0</v>
      </c>
      <c r="L322" s="182">
        <v>21</v>
      </c>
      <c r="M322" s="182">
        <f>G322*(1+L322/100)</f>
        <v>0</v>
      </c>
      <c r="N322" s="180">
        <v>0.39567000000000002</v>
      </c>
      <c r="O322" s="180">
        <f>ROUND(E322*N322,2)</f>
        <v>16.18</v>
      </c>
      <c r="P322" s="180">
        <v>0</v>
      </c>
      <c r="Q322" s="180">
        <f>ROUND(E322*P322,2)</f>
        <v>0</v>
      </c>
      <c r="R322" s="182" t="s">
        <v>410</v>
      </c>
      <c r="S322" s="182" t="s">
        <v>294</v>
      </c>
      <c r="T322" s="183" t="s">
        <v>294</v>
      </c>
      <c r="U322" s="159">
        <v>0.79420000000000002</v>
      </c>
      <c r="V322" s="159">
        <f>ROUND(E322*U322,2)</f>
        <v>32.479999999999997</v>
      </c>
      <c r="W322" s="159"/>
      <c r="X322" s="159" t="s">
        <v>295</v>
      </c>
      <c r="Y322" s="159" t="s">
        <v>296</v>
      </c>
      <c r="Z322" s="148"/>
      <c r="AA322" s="148"/>
      <c r="AB322" s="148"/>
      <c r="AC322" s="148"/>
      <c r="AD322" s="148"/>
      <c r="AE322" s="148"/>
      <c r="AF322" s="148"/>
      <c r="AG322" s="148" t="s">
        <v>297</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2" x14ac:dyDescent="0.2">
      <c r="A323" s="155"/>
      <c r="B323" s="156"/>
      <c r="C323" s="262" t="s">
        <v>615</v>
      </c>
      <c r="D323" s="263"/>
      <c r="E323" s="263"/>
      <c r="F323" s="263"/>
      <c r="G323" s="263"/>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299</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
      <c r="A324" s="155"/>
      <c r="B324" s="156"/>
      <c r="C324" s="195" t="s">
        <v>616</v>
      </c>
      <c r="D324" s="161"/>
      <c r="E324" s="162">
        <v>13.92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314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5" t="s">
        <v>617</v>
      </c>
      <c r="D325" s="161"/>
      <c r="E325" s="162">
        <v>13.493</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314</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3" x14ac:dyDescent="0.2">
      <c r="A326" s="155"/>
      <c r="B326" s="156"/>
      <c r="C326" s="195" t="s">
        <v>618</v>
      </c>
      <c r="D326" s="161"/>
      <c r="E326" s="162">
        <v>13.484999999999999</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2.5" outlineLevel="1" x14ac:dyDescent="0.2">
      <c r="A327" s="177">
        <v>62</v>
      </c>
      <c r="B327" s="178" t="s">
        <v>619</v>
      </c>
      <c r="C327" s="194" t="s">
        <v>620</v>
      </c>
      <c r="D327" s="179" t="s">
        <v>292</v>
      </c>
      <c r="E327" s="180">
        <v>4.04</v>
      </c>
      <c r="F327" s="181"/>
      <c r="G327" s="182">
        <f>ROUND(E327*F327,2)</f>
        <v>0</v>
      </c>
      <c r="H327" s="181"/>
      <c r="I327" s="182">
        <f>ROUND(E327*H327,2)</f>
        <v>0</v>
      </c>
      <c r="J327" s="181"/>
      <c r="K327" s="182">
        <f>ROUND(E327*J327,2)</f>
        <v>0</v>
      </c>
      <c r="L327" s="182">
        <v>21</v>
      </c>
      <c r="M327" s="182">
        <f>G327*(1+L327/100)</f>
        <v>0</v>
      </c>
      <c r="N327" s="180">
        <v>9.0999999999999998E-2</v>
      </c>
      <c r="O327" s="180">
        <f>ROUND(E327*N327,2)</f>
        <v>0.37</v>
      </c>
      <c r="P327" s="180">
        <v>0</v>
      </c>
      <c r="Q327" s="180">
        <f>ROUND(E327*P327,2)</f>
        <v>0</v>
      </c>
      <c r="R327" s="182" t="s">
        <v>621</v>
      </c>
      <c r="S327" s="182" t="s">
        <v>294</v>
      </c>
      <c r="T327" s="183" t="s">
        <v>294</v>
      </c>
      <c r="U327" s="159">
        <v>0</v>
      </c>
      <c r="V327" s="159">
        <f>ROUND(E327*U327,2)</f>
        <v>0</v>
      </c>
      <c r="W327" s="159"/>
      <c r="X327" s="159" t="s">
        <v>622</v>
      </c>
      <c r="Y327" s="159" t="s">
        <v>296</v>
      </c>
      <c r="Z327" s="148"/>
      <c r="AA327" s="148"/>
      <c r="AB327" s="148"/>
      <c r="AC327" s="148"/>
      <c r="AD327" s="148"/>
      <c r="AE327" s="148"/>
      <c r="AF327" s="148"/>
      <c r="AG327" s="148" t="s">
        <v>623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
      <c r="A328" s="155"/>
      <c r="B328" s="156"/>
      <c r="C328" s="195" t="s">
        <v>518</v>
      </c>
      <c r="D328" s="161"/>
      <c r="E328" s="162">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314</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7" t="s">
        <v>624</v>
      </c>
      <c r="D329" s="165"/>
      <c r="E329" s="166">
        <v>0.04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4</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22.5" outlineLevel="1" x14ac:dyDescent="0.2">
      <c r="A330" s="177">
        <v>63</v>
      </c>
      <c r="B330" s="178" t="s">
        <v>625</v>
      </c>
      <c r="C330" s="194" t="s">
        <v>626</v>
      </c>
      <c r="D330" s="179" t="s">
        <v>292</v>
      </c>
      <c r="E330" s="180">
        <v>2.02</v>
      </c>
      <c r="F330" s="181"/>
      <c r="G330" s="182">
        <f>ROUND(E330*F330,2)</f>
        <v>0</v>
      </c>
      <c r="H330" s="181"/>
      <c r="I330" s="182">
        <f>ROUND(E330*H330,2)</f>
        <v>0</v>
      </c>
      <c r="J330" s="181"/>
      <c r="K330" s="182">
        <f>ROUND(E330*J330,2)</f>
        <v>0</v>
      </c>
      <c r="L330" s="182">
        <v>21</v>
      </c>
      <c r="M330" s="182">
        <f>G330*(1+L330/100)</f>
        <v>0</v>
      </c>
      <c r="N330" s="180">
        <v>0.10299999999999999</v>
      </c>
      <c r="O330" s="180">
        <f>ROUND(E330*N330,2)</f>
        <v>0.21</v>
      </c>
      <c r="P330" s="180">
        <v>0</v>
      </c>
      <c r="Q330" s="180">
        <f>ROUND(E330*P330,2)</f>
        <v>0</v>
      </c>
      <c r="R330" s="182" t="s">
        <v>621</v>
      </c>
      <c r="S330" s="182" t="s">
        <v>294</v>
      </c>
      <c r="T330" s="183" t="s">
        <v>294</v>
      </c>
      <c r="U330" s="159">
        <v>0</v>
      </c>
      <c r="V330" s="159">
        <f>ROUND(E330*U330,2)</f>
        <v>0</v>
      </c>
      <c r="W330" s="159"/>
      <c r="X330" s="159" t="s">
        <v>622</v>
      </c>
      <c r="Y330" s="159" t="s">
        <v>296</v>
      </c>
      <c r="Z330" s="148"/>
      <c r="AA330" s="148"/>
      <c r="AB330" s="148"/>
      <c r="AC330" s="148"/>
      <c r="AD330" s="148"/>
      <c r="AE330" s="148"/>
      <c r="AF330" s="148"/>
      <c r="AG330" s="148" t="s">
        <v>623</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
      <c r="A331" s="155"/>
      <c r="B331" s="156"/>
      <c r="C331" s="195" t="s">
        <v>517</v>
      </c>
      <c r="D331" s="161"/>
      <c r="E331" s="162">
        <v>2</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314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7" t="s">
        <v>624</v>
      </c>
      <c r="D332" s="165"/>
      <c r="E332" s="166">
        <v>0.02</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4</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2.5" outlineLevel="1" x14ac:dyDescent="0.2">
      <c r="A333" s="177">
        <v>64</v>
      </c>
      <c r="B333" s="178" t="s">
        <v>627</v>
      </c>
      <c r="C333" s="194" t="s">
        <v>628</v>
      </c>
      <c r="D333" s="179" t="s">
        <v>292</v>
      </c>
      <c r="E333" s="180">
        <v>6.06</v>
      </c>
      <c r="F333" s="181"/>
      <c r="G333" s="182">
        <f>ROUND(E333*F333,2)</f>
        <v>0</v>
      </c>
      <c r="H333" s="181"/>
      <c r="I333" s="182">
        <f>ROUND(E333*H333,2)</f>
        <v>0</v>
      </c>
      <c r="J333" s="181"/>
      <c r="K333" s="182">
        <f>ROUND(E333*J333,2)</f>
        <v>0</v>
      </c>
      <c r="L333" s="182">
        <v>21</v>
      </c>
      <c r="M333" s="182">
        <f>G333*(1+L333/100)</f>
        <v>0</v>
      </c>
      <c r="N333" s="180">
        <v>6.3E-2</v>
      </c>
      <c r="O333" s="180">
        <f>ROUND(E333*N333,2)</f>
        <v>0.38</v>
      </c>
      <c r="P333" s="180">
        <v>0</v>
      </c>
      <c r="Q333" s="180">
        <f>ROUND(E333*P333,2)</f>
        <v>0</v>
      </c>
      <c r="R333" s="182" t="s">
        <v>621</v>
      </c>
      <c r="S333" s="182" t="s">
        <v>294</v>
      </c>
      <c r="T333" s="183" t="s">
        <v>294</v>
      </c>
      <c r="U333" s="159">
        <v>0</v>
      </c>
      <c r="V333" s="159">
        <f>ROUND(E333*U333,2)</f>
        <v>0</v>
      </c>
      <c r="W333" s="159"/>
      <c r="X333" s="159" t="s">
        <v>622</v>
      </c>
      <c r="Y333" s="159" t="s">
        <v>296</v>
      </c>
      <c r="Z333" s="148"/>
      <c r="AA333" s="148"/>
      <c r="AB333" s="148"/>
      <c r="AC333" s="148"/>
      <c r="AD333" s="148"/>
      <c r="AE333" s="148"/>
      <c r="AF333" s="148"/>
      <c r="AG333" s="148" t="s">
        <v>623</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2" x14ac:dyDescent="0.2">
      <c r="A334" s="155"/>
      <c r="B334" s="156"/>
      <c r="C334" s="195" t="s">
        <v>509</v>
      </c>
      <c r="D334" s="161"/>
      <c r="E334" s="162">
        <v>2</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314</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3" x14ac:dyDescent="0.2">
      <c r="A335" s="155"/>
      <c r="B335" s="156"/>
      <c r="C335" s="195" t="s">
        <v>510</v>
      </c>
      <c r="D335" s="161"/>
      <c r="E335" s="162">
        <v>2</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314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
      <c r="A336" s="155"/>
      <c r="B336" s="156"/>
      <c r="C336" s="195" t="s">
        <v>629</v>
      </c>
      <c r="D336" s="161"/>
      <c r="E336" s="162">
        <v>2</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314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outlineLevel="3" x14ac:dyDescent="0.2">
      <c r="A337" s="155"/>
      <c r="B337" s="156"/>
      <c r="C337" s="197" t="s">
        <v>624</v>
      </c>
      <c r="D337" s="165"/>
      <c r="E337" s="166">
        <v>0.06</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314</v>
      </c>
      <c r="AH337" s="148">
        <v>4</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ht="22.5" outlineLevel="1" x14ac:dyDescent="0.2">
      <c r="A338" s="177">
        <v>65</v>
      </c>
      <c r="B338" s="178" t="s">
        <v>630</v>
      </c>
      <c r="C338" s="194" t="s">
        <v>631</v>
      </c>
      <c r="D338" s="179" t="s">
        <v>292</v>
      </c>
      <c r="E338" s="180">
        <v>3.03</v>
      </c>
      <c r="F338" s="181"/>
      <c r="G338" s="182">
        <f>ROUND(E338*F338,2)</f>
        <v>0</v>
      </c>
      <c r="H338" s="181"/>
      <c r="I338" s="182">
        <f>ROUND(E338*H338,2)</f>
        <v>0</v>
      </c>
      <c r="J338" s="181"/>
      <c r="K338" s="182">
        <f>ROUND(E338*J338,2)</f>
        <v>0</v>
      </c>
      <c r="L338" s="182">
        <v>21</v>
      </c>
      <c r="M338" s="182">
        <f>G338*(1+L338/100)</f>
        <v>0</v>
      </c>
      <c r="N338" s="180">
        <v>0.105</v>
      </c>
      <c r="O338" s="180">
        <f>ROUND(E338*N338,2)</f>
        <v>0.32</v>
      </c>
      <c r="P338" s="180">
        <v>0</v>
      </c>
      <c r="Q338" s="180">
        <f>ROUND(E338*P338,2)</f>
        <v>0</v>
      </c>
      <c r="R338" s="182" t="s">
        <v>621</v>
      </c>
      <c r="S338" s="182" t="s">
        <v>294</v>
      </c>
      <c r="T338" s="183" t="s">
        <v>294</v>
      </c>
      <c r="U338" s="159">
        <v>0</v>
      </c>
      <c r="V338" s="159">
        <f>ROUND(E338*U338,2)</f>
        <v>0</v>
      </c>
      <c r="W338" s="159"/>
      <c r="X338" s="159" t="s">
        <v>622</v>
      </c>
      <c r="Y338" s="159" t="s">
        <v>296</v>
      </c>
      <c r="Z338" s="148"/>
      <c r="AA338" s="148"/>
      <c r="AB338" s="148"/>
      <c r="AC338" s="148"/>
      <c r="AD338" s="148"/>
      <c r="AE338" s="148"/>
      <c r="AF338" s="148"/>
      <c r="AG338" s="148" t="s">
        <v>623</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
      <c r="A339" s="155"/>
      <c r="B339" s="156"/>
      <c r="C339" s="195" t="s">
        <v>521</v>
      </c>
      <c r="D339" s="161"/>
      <c r="E339" s="162">
        <v>3</v>
      </c>
      <c r="F339" s="159"/>
      <c r="G339" s="159"/>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314</v>
      </c>
      <c r="AH339" s="148">
        <v>0</v>
      </c>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3" x14ac:dyDescent="0.2">
      <c r="A340" s="155"/>
      <c r="B340" s="156"/>
      <c r="C340" s="197" t="s">
        <v>624</v>
      </c>
      <c r="D340" s="165"/>
      <c r="E340" s="166">
        <v>0.03</v>
      </c>
      <c r="F340" s="159"/>
      <c r="G340" s="159"/>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314</v>
      </c>
      <c r="AH340" s="148">
        <v>4</v>
      </c>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ht="22.5" outlineLevel="1" x14ac:dyDescent="0.2">
      <c r="A341" s="177">
        <v>66</v>
      </c>
      <c r="B341" s="178" t="s">
        <v>632</v>
      </c>
      <c r="C341" s="194" t="s">
        <v>633</v>
      </c>
      <c r="D341" s="179" t="s">
        <v>292</v>
      </c>
      <c r="E341" s="180">
        <v>2.02</v>
      </c>
      <c r="F341" s="181"/>
      <c r="G341" s="182">
        <f>ROUND(E341*F341,2)</f>
        <v>0</v>
      </c>
      <c r="H341" s="181"/>
      <c r="I341" s="182">
        <f>ROUND(E341*H341,2)</f>
        <v>0</v>
      </c>
      <c r="J341" s="181"/>
      <c r="K341" s="182">
        <f>ROUND(E341*J341,2)</f>
        <v>0</v>
      </c>
      <c r="L341" s="182">
        <v>21</v>
      </c>
      <c r="M341" s="182">
        <f>G341*(1+L341/100)</f>
        <v>0</v>
      </c>
      <c r="N341" s="180">
        <v>0.14799999999999999</v>
      </c>
      <c r="O341" s="180">
        <f>ROUND(E341*N341,2)</f>
        <v>0.3</v>
      </c>
      <c r="P341" s="180">
        <v>0</v>
      </c>
      <c r="Q341" s="180">
        <f>ROUND(E341*P341,2)</f>
        <v>0</v>
      </c>
      <c r="R341" s="182" t="s">
        <v>621</v>
      </c>
      <c r="S341" s="182" t="s">
        <v>294</v>
      </c>
      <c r="T341" s="183" t="s">
        <v>294</v>
      </c>
      <c r="U341" s="159">
        <v>0</v>
      </c>
      <c r="V341" s="159">
        <f>ROUND(E341*U341,2)</f>
        <v>0</v>
      </c>
      <c r="W341" s="159"/>
      <c r="X341" s="159" t="s">
        <v>622</v>
      </c>
      <c r="Y341" s="159" t="s">
        <v>296</v>
      </c>
      <c r="Z341" s="148"/>
      <c r="AA341" s="148"/>
      <c r="AB341" s="148"/>
      <c r="AC341" s="148"/>
      <c r="AD341" s="148"/>
      <c r="AE341" s="148"/>
      <c r="AF341" s="148"/>
      <c r="AG341" s="148" t="s">
        <v>623</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
      <c r="A342" s="155"/>
      <c r="B342" s="156"/>
      <c r="C342" s="195" t="s">
        <v>522</v>
      </c>
      <c r="D342" s="161"/>
      <c r="E342" s="162">
        <v>2</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314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
      <c r="A343" s="155"/>
      <c r="B343" s="156"/>
      <c r="C343" s="197" t="s">
        <v>624</v>
      </c>
      <c r="D343" s="165"/>
      <c r="E343" s="166">
        <v>0.02</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314</v>
      </c>
      <c r="AH343" s="148">
        <v>4</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2.5" outlineLevel="1" x14ac:dyDescent="0.2">
      <c r="A344" s="177">
        <v>67</v>
      </c>
      <c r="B344" s="178" t="s">
        <v>634</v>
      </c>
      <c r="C344" s="194" t="s">
        <v>635</v>
      </c>
      <c r="D344" s="179" t="s">
        <v>292</v>
      </c>
      <c r="E344" s="180">
        <v>4.04</v>
      </c>
      <c r="F344" s="181"/>
      <c r="G344" s="182">
        <f>ROUND(E344*F344,2)</f>
        <v>0</v>
      </c>
      <c r="H344" s="181"/>
      <c r="I344" s="182">
        <f>ROUND(E344*H344,2)</f>
        <v>0</v>
      </c>
      <c r="J344" s="181"/>
      <c r="K344" s="182">
        <f>ROUND(E344*J344,2)</f>
        <v>0</v>
      </c>
      <c r="L344" s="182">
        <v>21</v>
      </c>
      <c r="M344" s="182">
        <f>G344*(1+L344/100)</f>
        <v>0</v>
      </c>
      <c r="N344" s="180">
        <v>0.16900000000000001</v>
      </c>
      <c r="O344" s="180">
        <f>ROUND(E344*N344,2)</f>
        <v>0.68</v>
      </c>
      <c r="P344" s="180">
        <v>0</v>
      </c>
      <c r="Q344" s="180">
        <f>ROUND(E344*P344,2)</f>
        <v>0</v>
      </c>
      <c r="R344" s="182" t="s">
        <v>621</v>
      </c>
      <c r="S344" s="182" t="s">
        <v>294</v>
      </c>
      <c r="T344" s="183" t="s">
        <v>294</v>
      </c>
      <c r="U344" s="159">
        <v>0</v>
      </c>
      <c r="V344" s="159">
        <f>ROUND(E344*U344,2)</f>
        <v>0</v>
      </c>
      <c r="W344" s="159"/>
      <c r="X344" s="159" t="s">
        <v>622</v>
      </c>
      <c r="Y344" s="159" t="s">
        <v>296</v>
      </c>
      <c r="Z344" s="148"/>
      <c r="AA344" s="148"/>
      <c r="AB344" s="148"/>
      <c r="AC344" s="148"/>
      <c r="AD344" s="148"/>
      <c r="AE344" s="148"/>
      <c r="AF344" s="148"/>
      <c r="AG344" s="148" t="s">
        <v>623</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195" t="s">
        <v>520</v>
      </c>
      <c r="D345" s="161"/>
      <c r="E345" s="162">
        <v>4</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
      <c r="A346" s="155"/>
      <c r="B346" s="156"/>
      <c r="C346" s="197" t="s">
        <v>624</v>
      </c>
      <c r="D346" s="165"/>
      <c r="E346" s="166">
        <v>0.04</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4</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ht="22.5" outlineLevel="1" x14ac:dyDescent="0.2">
      <c r="A347" s="177">
        <v>68</v>
      </c>
      <c r="B347" s="178" t="s">
        <v>636</v>
      </c>
      <c r="C347" s="194" t="s">
        <v>637</v>
      </c>
      <c r="D347" s="179" t="s">
        <v>292</v>
      </c>
      <c r="E347" s="180">
        <v>3.03</v>
      </c>
      <c r="F347" s="181"/>
      <c r="G347" s="182">
        <f>ROUND(E347*F347,2)</f>
        <v>0</v>
      </c>
      <c r="H347" s="181"/>
      <c r="I347" s="182">
        <f>ROUND(E347*H347,2)</f>
        <v>0</v>
      </c>
      <c r="J347" s="181"/>
      <c r="K347" s="182">
        <f>ROUND(E347*J347,2)</f>
        <v>0</v>
      </c>
      <c r="L347" s="182">
        <v>21</v>
      </c>
      <c r="M347" s="182">
        <f>G347*(1+L347/100)</f>
        <v>0</v>
      </c>
      <c r="N347" s="180">
        <v>5.5E-2</v>
      </c>
      <c r="O347" s="180">
        <f>ROUND(E347*N347,2)</f>
        <v>0.17</v>
      </c>
      <c r="P347" s="180">
        <v>0</v>
      </c>
      <c r="Q347" s="180">
        <f>ROUND(E347*P347,2)</f>
        <v>0</v>
      </c>
      <c r="R347" s="182" t="s">
        <v>621</v>
      </c>
      <c r="S347" s="182" t="s">
        <v>294</v>
      </c>
      <c r="T347" s="183" t="s">
        <v>294</v>
      </c>
      <c r="U347" s="159">
        <v>0</v>
      </c>
      <c r="V347" s="159">
        <f>ROUND(E347*U347,2)</f>
        <v>0</v>
      </c>
      <c r="W347" s="159"/>
      <c r="X347" s="159" t="s">
        <v>622</v>
      </c>
      <c r="Y347" s="159" t="s">
        <v>296</v>
      </c>
      <c r="Z347" s="148"/>
      <c r="AA347" s="148"/>
      <c r="AB347" s="148"/>
      <c r="AC347" s="148"/>
      <c r="AD347" s="148"/>
      <c r="AE347" s="148"/>
      <c r="AF347" s="148"/>
      <c r="AG347" s="148" t="s">
        <v>623</v>
      </c>
      <c r="AH347" s="148"/>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2" x14ac:dyDescent="0.2">
      <c r="A348" s="155"/>
      <c r="B348" s="156"/>
      <c r="C348" s="195" t="s">
        <v>638</v>
      </c>
      <c r="D348" s="161"/>
      <c r="E348" s="162">
        <v>3</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314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7" t="s">
        <v>624</v>
      </c>
      <c r="D349" s="165"/>
      <c r="E349" s="166">
        <v>0.03</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314</v>
      </c>
      <c r="AH349" s="148">
        <v>4</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ht="22.5" outlineLevel="1" x14ac:dyDescent="0.2">
      <c r="A350" s="177">
        <v>69</v>
      </c>
      <c r="B350" s="178" t="s">
        <v>639</v>
      </c>
      <c r="C350" s="194" t="s">
        <v>640</v>
      </c>
      <c r="D350" s="179" t="s">
        <v>292</v>
      </c>
      <c r="E350" s="180">
        <v>2.02</v>
      </c>
      <c r="F350" s="181"/>
      <c r="G350" s="182">
        <f>ROUND(E350*F350,2)</f>
        <v>0</v>
      </c>
      <c r="H350" s="181"/>
      <c r="I350" s="182">
        <f>ROUND(E350*H350,2)</f>
        <v>0</v>
      </c>
      <c r="J350" s="181"/>
      <c r="K350" s="182">
        <f>ROUND(E350*J350,2)</f>
        <v>0</v>
      </c>
      <c r="L350" s="182">
        <v>21</v>
      </c>
      <c r="M350" s="182">
        <f>G350*(1+L350/100)</f>
        <v>0</v>
      </c>
      <c r="N350" s="180">
        <v>0.10299999999999999</v>
      </c>
      <c r="O350" s="180">
        <f>ROUND(E350*N350,2)</f>
        <v>0.21</v>
      </c>
      <c r="P350" s="180">
        <v>0</v>
      </c>
      <c r="Q350" s="180">
        <f>ROUND(E350*P350,2)</f>
        <v>0</v>
      </c>
      <c r="R350" s="182" t="s">
        <v>621</v>
      </c>
      <c r="S350" s="182" t="s">
        <v>294</v>
      </c>
      <c r="T350" s="183" t="s">
        <v>294</v>
      </c>
      <c r="U350" s="159">
        <v>0</v>
      </c>
      <c r="V350" s="159">
        <f>ROUND(E350*U350,2)</f>
        <v>0</v>
      </c>
      <c r="W350" s="159"/>
      <c r="X350" s="159" t="s">
        <v>622</v>
      </c>
      <c r="Y350" s="159" t="s">
        <v>296</v>
      </c>
      <c r="Z350" s="148"/>
      <c r="AA350" s="148"/>
      <c r="AB350" s="148"/>
      <c r="AC350" s="148"/>
      <c r="AD350" s="148"/>
      <c r="AE350" s="148"/>
      <c r="AF350" s="148"/>
      <c r="AG350" s="148" t="s">
        <v>623</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
      <c r="A351" s="155"/>
      <c r="B351" s="156"/>
      <c r="C351" s="195" t="s">
        <v>519</v>
      </c>
      <c r="D351" s="161"/>
      <c r="E351" s="162">
        <v>2</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314</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7" t="s">
        <v>624</v>
      </c>
      <c r="D352" s="165"/>
      <c r="E352" s="166">
        <v>0.02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4</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x14ac:dyDescent="0.2">
      <c r="A353" s="170" t="s">
        <v>288</v>
      </c>
      <c r="B353" s="171" t="s">
        <v>142</v>
      </c>
      <c r="C353" s="193" t="s">
        <v>143</v>
      </c>
      <c r="D353" s="172"/>
      <c r="E353" s="173"/>
      <c r="F353" s="174"/>
      <c r="G353" s="174">
        <f>SUMIF(AG354:AG398,"&lt;&gt;NOR",G354:G398)</f>
        <v>0</v>
      </c>
      <c r="H353" s="174"/>
      <c r="I353" s="174">
        <f>SUM(I354:I398)</f>
        <v>0</v>
      </c>
      <c r="J353" s="174"/>
      <c r="K353" s="174">
        <f>SUM(K354:K398)</f>
        <v>0</v>
      </c>
      <c r="L353" s="174"/>
      <c r="M353" s="174">
        <f>SUM(M354:M398)</f>
        <v>0</v>
      </c>
      <c r="N353" s="173"/>
      <c r="O353" s="173">
        <f>SUM(O354:O398)</f>
        <v>19.54</v>
      </c>
      <c r="P353" s="173"/>
      <c r="Q353" s="173">
        <f>SUM(Q354:Q398)</f>
        <v>0</v>
      </c>
      <c r="R353" s="174"/>
      <c r="S353" s="174"/>
      <c r="T353" s="175"/>
      <c r="U353" s="169"/>
      <c r="V353" s="169">
        <f>SUM(V354:V398)</f>
        <v>41.599999999999994</v>
      </c>
      <c r="W353" s="169"/>
      <c r="X353" s="169"/>
      <c r="Y353" s="169"/>
      <c r="AG353" t="s">
        <v>289</v>
      </c>
    </row>
    <row r="354" spans="1:60" ht="33.75" outlineLevel="1" x14ac:dyDescent="0.2">
      <c r="A354" s="177">
        <v>70</v>
      </c>
      <c r="B354" s="178" t="s">
        <v>641</v>
      </c>
      <c r="C354" s="194" t="s">
        <v>642</v>
      </c>
      <c r="D354" s="179" t="s">
        <v>338</v>
      </c>
      <c r="E354" s="180">
        <v>5.4991500000000002</v>
      </c>
      <c r="F354" s="181"/>
      <c r="G354" s="182">
        <f>ROUND(E354*F354,2)</f>
        <v>0</v>
      </c>
      <c r="H354" s="181"/>
      <c r="I354" s="182">
        <f>ROUND(E354*H354,2)</f>
        <v>0</v>
      </c>
      <c r="J354" s="181"/>
      <c r="K354" s="182">
        <f>ROUND(E354*J354,2)</f>
        <v>0</v>
      </c>
      <c r="L354" s="182">
        <v>21</v>
      </c>
      <c r="M354" s="182">
        <f>G354*(1+L354/100)</f>
        <v>0</v>
      </c>
      <c r="N354" s="180">
        <v>2.5251399999999999</v>
      </c>
      <c r="O354" s="180">
        <f>ROUND(E354*N354,2)</f>
        <v>13.89</v>
      </c>
      <c r="P354" s="180">
        <v>0</v>
      </c>
      <c r="Q354" s="180">
        <f>ROUND(E354*P354,2)</f>
        <v>0</v>
      </c>
      <c r="R354" s="182" t="s">
        <v>410</v>
      </c>
      <c r="S354" s="182" t="s">
        <v>294</v>
      </c>
      <c r="T354" s="183" t="s">
        <v>294</v>
      </c>
      <c r="U354" s="159">
        <v>0.98699999999999999</v>
      </c>
      <c r="V354" s="159">
        <f>ROUND(E354*U354,2)</f>
        <v>5.43</v>
      </c>
      <c r="W354" s="159"/>
      <c r="X354" s="159" t="s">
        <v>295</v>
      </c>
      <c r="Y354" s="159" t="s">
        <v>296</v>
      </c>
      <c r="Z354" s="148"/>
      <c r="AA354" s="148"/>
      <c r="AB354" s="148"/>
      <c r="AC354" s="148"/>
      <c r="AD354" s="148"/>
      <c r="AE354" s="148"/>
      <c r="AF354" s="148"/>
      <c r="AG354" s="148" t="s">
        <v>297</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195" t="s">
        <v>643</v>
      </c>
      <c r="D355" s="161"/>
      <c r="E355" s="162">
        <v>0.3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0</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3" x14ac:dyDescent="0.2">
      <c r="A356" s="155"/>
      <c r="B356" s="156"/>
      <c r="C356" s="195" t="s">
        <v>644</v>
      </c>
      <c r="D356" s="161"/>
      <c r="E356" s="162">
        <v>0.08</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314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6" t="s">
        <v>405</v>
      </c>
      <c r="D357" s="163"/>
      <c r="E357" s="164">
        <v>0.38</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314</v>
      </c>
      <c r="AH357" s="148">
        <v>1</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5" t="s">
        <v>645</v>
      </c>
      <c r="D358" s="161"/>
      <c r="E358" s="162">
        <v>3.85</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314</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5" t="s">
        <v>646</v>
      </c>
      <c r="D359" s="161"/>
      <c r="E359" s="162">
        <v>1.26</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314</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ht="33.75" outlineLevel="1" x14ac:dyDescent="0.2">
      <c r="A360" s="177">
        <v>71</v>
      </c>
      <c r="B360" s="178" t="s">
        <v>647</v>
      </c>
      <c r="C360" s="194" t="s">
        <v>648</v>
      </c>
      <c r="D360" s="179" t="s">
        <v>310</v>
      </c>
      <c r="E360" s="180">
        <v>1.5315000000000001</v>
      </c>
      <c r="F360" s="181"/>
      <c r="G360" s="182">
        <f>ROUND(E360*F360,2)</f>
        <v>0</v>
      </c>
      <c r="H360" s="181"/>
      <c r="I360" s="182">
        <f>ROUND(E360*H360,2)</f>
        <v>0</v>
      </c>
      <c r="J360" s="181"/>
      <c r="K360" s="182">
        <f>ROUND(E360*J360,2)</f>
        <v>0</v>
      </c>
      <c r="L360" s="182">
        <v>21</v>
      </c>
      <c r="M360" s="182">
        <f>G360*(1+L360/100)</f>
        <v>0</v>
      </c>
      <c r="N360" s="180">
        <v>4.9149999999999999E-2</v>
      </c>
      <c r="O360" s="180">
        <f>ROUND(E360*N360,2)</f>
        <v>0.08</v>
      </c>
      <c r="P360" s="180">
        <v>0</v>
      </c>
      <c r="Q360" s="180">
        <f>ROUND(E360*P360,2)</f>
        <v>0</v>
      </c>
      <c r="R360" s="182" t="s">
        <v>410</v>
      </c>
      <c r="S360" s="182" t="s">
        <v>294</v>
      </c>
      <c r="T360" s="183" t="s">
        <v>294</v>
      </c>
      <c r="U360" s="159">
        <v>0.99099999999999999</v>
      </c>
      <c r="V360" s="159">
        <f>ROUND(E360*U360,2)</f>
        <v>1.52</v>
      </c>
      <c r="W360" s="159"/>
      <c r="X360" s="159" t="s">
        <v>295</v>
      </c>
      <c r="Y360" s="159" t="s">
        <v>296</v>
      </c>
      <c r="Z360" s="148"/>
      <c r="AA360" s="148"/>
      <c r="AB360" s="148"/>
      <c r="AC360" s="148"/>
      <c r="AD360" s="148"/>
      <c r="AE360" s="148"/>
      <c r="AF360" s="148"/>
      <c r="AG360" s="148" t="s">
        <v>297</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
      <c r="A361" s="155"/>
      <c r="B361" s="156"/>
      <c r="C361" s="262" t="s">
        <v>649</v>
      </c>
      <c r="D361" s="263"/>
      <c r="E361" s="263"/>
      <c r="F361" s="263"/>
      <c r="G361" s="263"/>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299</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
      <c r="A362" s="155"/>
      <c r="B362" s="156"/>
      <c r="C362" s="264" t="s">
        <v>649</v>
      </c>
      <c r="D362" s="265"/>
      <c r="E362" s="265"/>
      <c r="F362" s="265"/>
      <c r="G362" s="265"/>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300</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
      <c r="A363" s="155"/>
      <c r="B363" s="156"/>
      <c r="C363" s="195" t="s">
        <v>650</v>
      </c>
      <c r="D363" s="161"/>
      <c r="E363" s="162">
        <v>1.2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314</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5" t="s">
        <v>651</v>
      </c>
      <c r="D364" s="161"/>
      <c r="E364" s="162">
        <v>0.33</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ht="22.5" outlineLevel="1" x14ac:dyDescent="0.2">
      <c r="A365" s="177">
        <v>72</v>
      </c>
      <c r="B365" s="178" t="s">
        <v>652</v>
      </c>
      <c r="C365" s="194" t="s">
        <v>653</v>
      </c>
      <c r="D365" s="179" t="s">
        <v>310</v>
      </c>
      <c r="E365" s="180">
        <v>1.2</v>
      </c>
      <c r="F365" s="181"/>
      <c r="G365" s="182">
        <f>ROUND(E365*F365,2)</f>
        <v>0</v>
      </c>
      <c r="H365" s="181"/>
      <c r="I365" s="182">
        <f>ROUND(E365*H365,2)</f>
        <v>0</v>
      </c>
      <c r="J365" s="181"/>
      <c r="K365" s="182">
        <f>ROUND(E365*J365,2)</f>
        <v>0</v>
      </c>
      <c r="L365" s="182">
        <v>21</v>
      </c>
      <c r="M365" s="182">
        <f>G365*(1+L365/100)</f>
        <v>0</v>
      </c>
      <c r="N365" s="180">
        <v>0</v>
      </c>
      <c r="O365" s="180">
        <f>ROUND(E365*N365,2)</f>
        <v>0</v>
      </c>
      <c r="P365" s="180">
        <v>0</v>
      </c>
      <c r="Q365" s="180">
        <f>ROUND(E365*P365,2)</f>
        <v>0</v>
      </c>
      <c r="R365" s="182" t="s">
        <v>410</v>
      </c>
      <c r="S365" s="182" t="s">
        <v>294</v>
      </c>
      <c r="T365" s="183" t="s">
        <v>294</v>
      </c>
      <c r="U365" s="159">
        <v>0.26600000000000001</v>
      </c>
      <c r="V365" s="159">
        <f>ROUND(E365*U365,2)</f>
        <v>0.32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2" x14ac:dyDescent="0.2">
      <c r="A366" s="155"/>
      <c r="B366" s="156"/>
      <c r="C366" s="262" t="s">
        <v>649</v>
      </c>
      <c r="D366" s="263"/>
      <c r="E366" s="263"/>
      <c r="F366" s="263"/>
      <c r="G366" s="263"/>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299</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
      <c r="A367" s="155"/>
      <c r="B367" s="156"/>
      <c r="C367" s="264" t="s">
        <v>649</v>
      </c>
      <c r="D367" s="265"/>
      <c r="E367" s="265"/>
      <c r="F367" s="265"/>
      <c r="G367" s="265"/>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300</v>
      </c>
      <c r="AH367" s="148"/>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1" x14ac:dyDescent="0.2">
      <c r="A368" s="177">
        <v>73</v>
      </c>
      <c r="B368" s="178" t="s">
        <v>654</v>
      </c>
      <c r="C368" s="194" t="s">
        <v>655</v>
      </c>
      <c r="D368" s="179" t="s">
        <v>331</v>
      </c>
      <c r="E368" s="180">
        <v>3.11</v>
      </c>
      <c r="F368" s="181"/>
      <c r="G368" s="182">
        <f>ROUND(E368*F368,2)</f>
        <v>0</v>
      </c>
      <c r="H368" s="181"/>
      <c r="I368" s="182">
        <f>ROUND(E368*H368,2)</f>
        <v>0</v>
      </c>
      <c r="J368" s="181"/>
      <c r="K368" s="182">
        <f>ROUND(E368*J368,2)</f>
        <v>0</v>
      </c>
      <c r="L368" s="182">
        <v>21</v>
      </c>
      <c r="M368" s="182">
        <f>G368*(1+L368/100)</f>
        <v>0</v>
      </c>
      <c r="N368" s="180">
        <v>3.0460000000000001E-2</v>
      </c>
      <c r="O368" s="180">
        <f>ROUND(E368*N368,2)</f>
        <v>0.09</v>
      </c>
      <c r="P368" s="180">
        <v>0</v>
      </c>
      <c r="Q368" s="180">
        <f>ROUND(E368*P368,2)</f>
        <v>0</v>
      </c>
      <c r="R368" s="182" t="s">
        <v>410</v>
      </c>
      <c r="S368" s="182" t="s">
        <v>294</v>
      </c>
      <c r="T368" s="183" t="s">
        <v>294</v>
      </c>
      <c r="U368" s="159">
        <v>0.87</v>
      </c>
      <c r="V368" s="159">
        <f>ROUND(E368*U368,2)</f>
        <v>2.71</v>
      </c>
      <c r="W368" s="159"/>
      <c r="X368" s="159" t="s">
        <v>295</v>
      </c>
      <c r="Y368" s="159" t="s">
        <v>296</v>
      </c>
      <c r="Z368" s="148"/>
      <c r="AA368" s="148"/>
      <c r="AB368" s="148"/>
      <c r="AC368" s="148"/>
      <c r="AD368" s="148"/>
      <c r="AE368" s="148"/>
      <c r="AF368" s="148"/>
      <c r="AG368" s="148" t="s">
        <v>297</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
      <c r="A369" s="155"/>
      <c r="B369" s="156"/>
      <c r="C369" s="262" t="s">
        <v>649</v>
      </c>
      <c r="D369" s="263"/>
      <c r="E369" s="263"/>
      <c r="F369" s="263"/>
      <c r="G369" s="263"/>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299</v>
      </c>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2" x14ac:dyDescent="0.2">
      <c r="A370" s="155"/>
      <c r="B370" s="156"/>
      <c r="C370" s="264" t="s">
        <v>649</v>
      </c>
      <c r="D370" s="265"/>
      <c r="E370" s="265"/>
      <c r="F370" s="265"/>
      <c r="G370" s="265"/>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300</v>
      </c>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2" x14ac:dyDescent="0.2">
      <c r="A371" s="155"/>
      <c r="B371" s="156"/>
      <c r="C371" s="195" t="s">
        <v>656</v>
      </c>
      <c r="D371" s="161"/>
      <c r="E371" s="162">
        <v>1.95</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314</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5" t="s">
        <v>657</v>
      </c>
      <c r="D372" s="161"/>
      <c r="E372" s="162">
        <v>1.1599999999999999</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314</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1" x14ac:dyDescent="0.2">
      <c r="A373" s="177">
        <v>74</v>
      </c>
      <c r="B373" s="178" t="s">
        <v>658</v>
      </c>
      <c r="C373" s="194" t="s">
        <v>659</v>
      </c>
      <c r="D373" s="179" t="s">
        <v>331</v>
      </c>
      <c r="E373" s="180">
        <v>3.11</v>
      </c>
      <c r="F373" s="181"/>
      <c r="G373" s="182">
        <f>ROUND(E373*F373,2)</f>
        <v>0</v>
      </c>
      <c r="H373" s="181"/>
      <c r="I373" s="182">
        <f>ROUND(E373*H373,2)</f>
        <v>0</v>
      </c>
      <c r="J373" s="181"/>
      <c r="K373" s="182">
        <f>ROUND(E373*J373,2)</f>
        <v>0</v>
      </c>
      <c r="L373" s="182">
        <v>21</v>
      </c>
      <c r="M373" s="182">
        <f>G373*(1+L373/100)</f>
        <v>0</v>
      </c>
      <c r="N373" s="180">
        <v>0</v>
      </c>
      <c r="O373" s="180">
        <f>ROUND(E373*N373,2)</f>
        <v>0</v>
      </c>
      <c r="P373" s="180">
        <v>0</v>
      </c>
      <c r="Q373" s="180">
        <f>ROUND(E373*P373,2)</f>
        <v>0</v>
      </c>
      <c r="R373" s="182" t="s">
        <v>410</v>
      </c>
      <c r="S373" s="182" t="s">
        <v>294</v>
      </c>
      <c r="T373" s="183" t="s">
        <v>294</v>
      </c>
      <c r="U373" s="159">
        <v>0.23200000000000001</v>
      </c>
      <c r="V373" s="159">
        <f>ROUND(E373*U373,2)</f>
        <v>0.72</v>
      </c>
      <c r="W373" s="159"/>
      <c r="X373" s="159" t="s">
        <v>295</v>
      </c>
      <c r="Y373" s="159" t="s">
        <v>296</v>
      </c>
      <c r="Z373" s="148"/>
      <c r="AA373" s="148"/>
      <c r="AB373" s="148"/>
      <c r="AC373" s="148"/>
      <c r="AD373" s="148"/>
      <c r="AE373" s="148"/>
      <c r="AF373" s="148"/>
      <c r="AG373" s="148" t="s">
        <v>297</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2" x14ac:dyDescent="0.2">
      <c r="A374" s="155"/>
      <c r="B374" s="156"/>
      <c r="C374" s="262" t="s">
        <v>649</v>
      </c>
      <c r="D374" s="263"/>
      <c r="E374" s="263"/>
      <c r="F374" s="263"/>
      <c r="G374" s="263"/>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299</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2" x14ac:dyDescent="0.2">
      <c r="A375" s="155"/>
      <c r="B375" s="156"/>
      <c r="C375" s="264" t="s">
        <v>649</v>
      </c>
      <c r="D375" s="265"/>
      <c r="E375" s="265"/>
      <c r="F375" s="265"/>
      <c r="G375" s="265"/>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300</v>
      </c>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2" x14ac:dyDescent="0.2">
      <c r="A376" s="155"/>
      <c r="B376" s="156"/>
      <c r="C376" s="195" t="s">
        <v>660</v>
      </c>
      <c r="D376" s="161"/>
      <c r="E376" s="162">
        <v>3.11</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314</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22.5" outlineLevel="1" x14ac:dyDescent="0.2">
      <c r="A377" s="177">
        <v>75</v>
      </c>
      <c r="B377" s="178" t="s">
        <v>661</v>
      </c>
      <c r="C377" s="194" t="s">
        <v>662</v>
      </c>
      <c r="D377" s="179" t="s">
        <v>310</v>
      </c>
      <c r="E377" s="180">
        <v>56.847499999999997</v>
      </c>
      <c r="F377" s="181"/>
      <c r="G377" s="182">
        <f>ROUND(E377*F377,2)</f>
        <v>0</v>
      </c>
      <c r="H377" s="181"/>
      <c r="I377" s="182">
        <f>ROUND(E377*H377,2)</f>
        <v>0</v>
      </c>
      <c r="J377" s="181"/>
      <c r="K377" s="182">
        <f>ROUND(E377*J377,2)</f>
        <v>0</v>
      </c>
      <c r="L377" s="182">
        <v>21</v>
      </c>
      <c r="M377" s="182">
        <f>G377*(1+L377/100)</f>
        <v>0</v>
      </c>
      <c r="N377" s="180">
        <v>1.3169999999999999E-2</v>
      </c>
      <c r="O377" s="180">
        <f>ROUND(E377*N377,2)</f>
        <v>0.75</v>
      </c>
      <c r="P377" s="180">
        <v>0</v>
      </c>
      <c r="Q377" s="180">
        <f>ROUND(E377*P377,2)</f>
        <v>0</v>
      </c>
      <c r="R377" s="182" t="s">
        <v>410</v>
      </c>
      <c r="S377" s="182" t="s">
        <v>294</v>
      </c>
      <c r="T377" s="183" t="s">
        <v>294</v>
      </c>
      <c r="U377" s="159">
        <v>0.16300000000000001</v>
      </c>
      <c r="V377" s="159">
        <f>ROUND(E377*U377,2)</f>
        <v>9.27</v>
      </c>
      <c r="W377" s="159"/>
      <c r="X377" s="159" t="s">
        <v>295</v>
      </c>
      <c r="Y377" s="159" t="s">
        <v>296</v>
      </c>
      <c r="Z377" s="148"/>
      <c r="AA377" s="148"/>
      <c r="AB377" s="148"/>
      <c r="AC377" s="148"/>
      <c r="AD377" s="148"/>
      <c r="AE377" s="148"/>
      <c r="AF377" s="148"/>
      <c r="AG377" s="148" t="s">
        <v>297</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ht="22.5" outlineLevel="2" x14ac:dyDescent="0.2">
      <c r="A378" s="155"/>
      <c r="B378" s="156"/>
      <c r="C378" s="262" t="s">
        <v>663</v>
      </c>
      <c r="D378" s="263"/>
      <c r="E378" s="263"/>
      <c r="F378" s="263"/>
      <c r="G378" s="263"/>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299</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84" t="str">
        <f>C378</f>
        <v>otevřeného podhledu, bez podpěrné konstrukce, s osazením na sucho na zdech do připravených ozubů, popř. na rovných zdech, trámech, průvlacích, nebo do traverz, bez úpravy povrchu plechů, s pomocným lešením.</v>
      </c>
      <c r="BB378" s="148"/>
      <c r="BC378" s="148"/>
      <c r="BD378" s="148"/>
      <c r="BE378" s="148"/>
      <c r="BF378" s="148"/>
      <c r="BG378" s="148"/>
      <c r="BH378" s="148"/>
    </row>
    <row r="379" spans="1:60" ht="22.5" outlineLevel="2" x14ac:dyDescent="0.2">
      <c r="A379" s="155"/>
      <c r="B379" s="156"/>
      <c r="C379" s="264" t="s">
        <v>663</v>
      </c>
      <c r="D379" s="265"/>
      <c r="E379" s="265"/>
      <c r="F379" s="265"/>
      <c r="G379" s="265"/>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otevřeného podhledu, bez podpěrné konstrukce, s osazením na sucho na zdech do připravených ozubů, popř. na rovných zdech, trámech, průvlacích, nebo do traverz, bez úpravy povrchu plechů, s pomocným lešením.</v>
      </c>
      <c r="BB379" s="148"/>
      <c r="BC379" s="148"/>
      <c r="BD379" s="148"/>
      <c r="BE379" s="148"/>
      <c r="BF379" s="148"/>
      <c r="BG379" s="148"/>
      <c r="BH379" s="148"/>
    </row>
    <row r="380" spans="1:60" outlineLevel="2" x14ac:dyDescent="0.2">
      <c r="A380" s="155"/>
      <c r="B380" s="156"/>
      <c r="C380" s="195" t="s">
        <v>664</v>
      </c>
      <c r="D380" s="161"/>
      <c r="E380" s="162">
        <v>42.81</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314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5" t="s">
        <v>665</v>
      </c>
      <c r="D381" s="161"/>
      <c r="E381" s="162">
        <v>14.04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314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1" x14ac:dyDescent="0.2">
      <c r="A382" s="177">
        <v>76</v>
      </c>
      <c r="B382" s="178" t="s">
        <v>666</v>
      </c>
      <c r="C382" s="194" t="s">
        <v>667</v>
      </c>
      <c r="D382" s="179" t="s">
        <v>424</v>
      </c>
      <c r="E382" s="180">
        <v>0.59614999999999996</v>
      </c>
      <c r="F382" s="181"/>
      <c r="G382" s="182">
        <f>ROUND(E382*F382,2)</f>
        <v>0</v>
      </c>
      <c r="H382" s="181"/>
      <c r="I382" s="182">
        <f>ROUND(E382*H382,2)</f>
        <v>0</v>
      </c>
      <c r="J382" s="181"/>
      <c r="K382" s="182">
        <f>ROUND(E382*J382,2)</f>
        <v>0</v>
      </c>
      <c r="L382" s="182">
        <v>21</v>
      </c>
      <c r="M382" s="182">
        <f>G382*(1+L382/100)</f>
        <v>0</v>
      </c>
      <c r="N382" s="180">
        <v>1.07294</v>
      </c>
      <c r="O382" s="180">
        <f>ROUND(E382*N382,2)</f>
        <v>0.64</v>
      </c>
      <c r="P382" s="180">
        <v>0</v>
      </c>
      <c r="Q382" s="180">
        <f>ROUND(E382*P382,2)</f>
        <v>0</v>
      </c>
      <c r="R382" s="182" t="s">
        <v>410</v>
      </c>
      <c r="S382" s="182" t="s">
        <v>294</v>
      </c>
      <c r="T382" s="183" t="s">
        <v>294</v>
      </c>
      <c r="U382" s="159">
        <v>15.211</v>
      </c>
      <c r="V382" s="159">
        <f>ROUND(E382*U382,2)</f>
        <v>9.07</v>
      </c>
      <c r="W382" s="159"/>
      <c r="X382" s="159" t="s">
        <v>295</v>
      </c>
      <c r="Y382" s="159" t="s">
        <v>296</v>
      </c>
      <c r="Z382" s="148"/>
      <c r="AA382" s="148"/>
      <c r="AB382" s="148"/>
      <c r="AC382" s="148"/>
      <c r="AD382" s="148"/>
      <c r="AE382" s="148"/>
      <c r="AF382" s="148"/>
      <c r="AG382" s="148" t="s">
        <v>297</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ht="33.75" outlineLevel="2" x14ac:dyDescent="0.2">
      <c r="A383" s="155"/>
      <c r="B383" s="156"/>
      <c r="C383" s="262" t="s">
        <v>668</v>
      </c>
      <c r="D383" s="263"/>
      <c r="E383" s="263"/>
      <c r="F383" s="263"/>
      <c r="G383" s="263"/>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299</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84" t="str">
        <f>C383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3" s="148"/>
      <c r="BC383" s="148"/>
      <c r="BD383" s="148"/>
      <c r="BE383" s="148"/>
      <c r="BF383" s="148"/>
      <c r="BG383" s="148"/>
      <c r="BH383" s="148"/>
    </row>
    <row r="384" spans="1:60" ht="33.75" outlineLevel="2" x14ac:dyDescent="0.2">
      <c r="A384" s="155"/>
      <c r="B384" s="156"/>
      <c r="C384" s="264" t="s">
        <v>668</v>
      </c>
      <c r="D384" s="265"/>
      <c r="E384" s="265"/>
      <c r="F384" s="265"/>
      <c r="G384" s="265"/>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300</v>
      </c>
      <c r="AH384" s="148"/>
      <c r="AI384" s="148"/>
      <c r="AJ384" s="148"/>
      <c r="AK384" s="148"/>
      <c r="AL384" s="148"/>
      <c r="AM384" s="148"/>
      <c r="AN384" s="148"/>
      <c r="AO384" s="148"/>
      <c r="AP384" s="148"/>
      <c r="AQ384" s="148"/>
      <c r="AR384" s="148"/>
      <c r="AS384" s="148"/>
      <c r="AT384" s="148"/>
      <c r="AU384" s="148"/>
      <c r="AV384" s="148"/>
      <c r="AW384" s="148"/>
      <c r="AX384" s="148"/>
      <c r="AY384" s="148"/>
      <c r="AZ384" s="148"/>
      <c r="BA384" s="184" t="str">
        <f>C384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4" s="148"/>
      <c r="BC384" s="148"/>
      <c r="BD384" s="148"/>
      <c r="BE384" s="148"/>
      <c r="BF384" s="148"/>
      <c r="BG384" s="148"/>
      <c r="BH384" s="148"/>
    </row>
    <row r="385" spans="1:60" outlineLevel="2" x14ac:dyDescent="0.2">
      <c r="A385" s="155"/>
      <c r="B385" s="156"/>
      <c r="C385" s="195" t="s">
        <v>669</v>
      </c>
      <c r="D385" s="161"/>
      <c r="E385" s="162">
        <v>0.01</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
      <c r="A386" s="155"/>
      <c r="B386" s="156"/>
      <c r="C386" s="195" t="s">
        <v>670</v>
      </c>
      <c r="D386" s="161"/>
      <c r="E386" s="162">
        <v>0.44</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
      <c r="A387" s="155"/>
      <c r="B387" s="156"/>
      <c r="C387" s="195" t="s">
        <v>671</v>
      </c>
      <c r="D387" s="161"/>
      <c r="E387" s="162">
        <v>0.14000000000000001</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1" x14ac:dyDescent="0.2">
      <c r="A388" s="177">
        <v>77</v>
      </c>
      <c r="B388" s="178" t="s">
        <v>672</v>
      </c>
      <c r="C388" s="194" t="s">
        <v>673</v>
      </c>
      <c r="D388" s="179" t="s">
        <v>331</v>
      </c>
      <c r="E388" s="180">
        <v>2.15</v>
      </c>
      <c r="F388" s="181"/>
      <c r="G388" s="182">
        <f>ROUND(E388*F388,2)</f>
        <v>0</v>
      </c>
      <c r="H388" s="181"/>
      <c r="I388" s="182">
        <f>ROUND(E388*H388,2)</f>
        <v>0</v>
      </c>
      <c r="J388" s="181"/>
      <c r="K388" s="182">
        <f>ROUND(E388*J388,2)</f>
        <v>0</v>
      </c>
      <c r="L388" s="182">
        <v>21</v>
      </c>
      <c r="M388" s="182">
        <f>G388*(1+L388/100)</f>
        <v>0</v>
      </c>
      <c r="N388" s="180">
        <v>0.12130000000000001</v>
      </c>
      <c r="O388" s="180">
        <f>ROUND(E388*N388,2)</f>
        <v>0.26</v>
      </c>
      <c r="P388" s="180">
        <v>0</v>
      </c>
      <c r="Q388" s="180">
        <f>ROUND(E388*P388,2)</f>
        <v>0</v>
      </c>
      <c r="R388" s="182" t="s">
        <v>674</v>
      </c>
      <c r="S388" s="182" t="s">
        <v>294</v>
      </c>
      <c r="T388" s="183" t="s">
        <v>294</v>
      </c>
      <c r="U388" s="159">
        <v>1.48166</v>
      </c>
      <c r="V388" s="159">
        <f>ROUND(E388*U388,2)</f>
        <v>3.19</v>
      </c>
      <c r="W388" s="159"/>
      <c r="X388" s="159" t="s">
        <v>675</v>
      </c>
      <c r="Y388" s="159" t="s">
        <v>296</v>
      </c>
      <c r="Z388" s="148"/>
      <c r="AA388" s="148"/>
      <c r="AB388" s="148"/>
      <c r="AC388" s="148"/>
      <c r="AD388" s="148"/>
      <c r="AE388" s="148"/>
      <c r="AF388" s="148"/>
      <c r="AG388" s="148" t="s">
        <v>676</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
      <c r="A389" s="155"/>
      <c r="B389" s="156"/>
      <c r="C389" s="262" t="s">
        <v>677</v>
      </c>
      <c r="D389" s="263"/>
      <c r="E389" s="263"/>
      <c r="F389" s="263"/>
      <c r="G389" s="263"/>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299</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264" t="s">
        <v>677</v>
      </c>
      <c r="D390" s="265"/>
      <c r="E390" s="265"/>
      <c r="F390" s="265"/>
      <c r="G390" s="265"/>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300</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2" x14ac:dyDescent="0.2">
      <c r="A391" s="155"/>
      <c r="B391" s="156"/>
      <c r="C391" s="195" t="s">
        <v>678</v>
      </c>
      <c r="D391" s="161"/>
      <c r="E391" s="162">
        <v>2.15</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
      <c r="A392" s="177">
        <v>78</v>
      </c>
      <c r="B392" s="178" t="s">
        <v>679</v>
      </c>
      <c r="C392" s="194" t="s">
        <v>680</v>
      </c>
      <c r="D392" s="179" t="s">
        <v>338</v>
      </c>
      <c r="E392" s="180">
        <v>0.11287999999999999</v>
      </c>
      <c r="F392" s="181"/>
      <c r="G392" s="182">
        <f>ROUND(E392*F392,2)</f>
        <v>0</v>
      </c>
      <c r="H392" s="181"/>
      <c r="I392" s="182">
        <f>ROUND(E392*H392,2)</f>
        <v>0</v>
      </c>
      <c r="J392" s="181"/>
      <c r="K392" s="182">
        <f>ROUND(E392*J392,2)</f>
        <v>0</v>
      </c>
      <c r="L392" s="182">
        <v>21</v>
      </c>
      <c r="M392" s="182">
        <f>G392*(1+L392/100)</f>
        <v>0</v>
      </c>
      <c r="N392" s="180">
        <v>3.0200100000000001</v>
      </c>
      <c r="O392" s="180">
        <f>ROUND(E392*N392,2)</f>
        <v>0.34</v>
      </c>
      <c r="P392" s="180">
        <v>0</v>
      </c>
      <c r="Q392" s="180">
        <f>ROUND(E392*P392,2)</f>
        <v>0</v>
      </c>
      <c r="R392" s="182" t="s">
        <v>674</v>
      </c>
      <c r="S392" s="182" t="s">
        <v>294</v>
      </c>
      <c r="T392" s="183" t="s">
        <v>294</v>
      </c>
      <c r="U392" s="159">
        <v>39.358370000000001</v>
      </c>
      <c r="V392" s="159">
        <f>ROUND(E392*U392,2)</f>
        <v>4.4400000000000004</v>
      </c>
      <c r="W392" s="159"/>
      <c r="X392" s="159" t="s">
        <v>675</v>
      </c>
      <c r="Y392" s="159" t="s">
        <v>296</v>
      </c>
      <c r="Z392" s="148"/>
      <c r="AA392" s="148"/>
      <c r="AB392" s="148"/>
      <c r="AC392" s="148"/>
      <c r="AD392" s="148"/>
      <c r="AE392" s="148"/>
      <c r="AF392" s="148"/>
      <c r="AG392" s="148" t="s">
        <v>676</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
      <c r="A393" s="155"/>
      <c r="B393" s="156"/>
      <c r="C393" s="262" t="s">
        <v>681</v>
      </c>
      <c r="D393" s="263"/>
      <c r="E393" s="263"/>
      <c r="F393" s="263"/>
      <c r="G393" s="263"/>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299</v>
      </c>
      <c r="AH393" s="148"/>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2" x14ac:dyDescent="0.2">
      <c r="A394" s="155"/>
      <c r="B394" s="156"/>
      <c r="C394" s="264" t="s">
        <v>681</v>
      </c>
      <c r="D394" s="265"/>
      <c r="E394" s="265"/>
      <c r="F394" s="265"/>
      <c r="G394" s="265"/>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300</v>
      </c>
      <c r="AH394" s="148"/>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2" x14ac:dyDescent="0.2">
      <c r="A395" s="155"/>
      <c r="B395" s="156"/>
      <c r="C395" s="195" t="s">
        <v>682</v>
      </c>
      <c r="D395" s="161"/>
      <c r="E395" s="162">
        <v>0.11287999999999999</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7">
        <v>79</v>
      </c>
      <c r="B396" s="178" t="s">
        <v>683</v>
      </c>
      <c r="C396" s="194" t="s">
        <v>684</v>
      </c>
      <c r="D396" s="179" t="s">
        <v>338</v>
      </c>
      <c r="E396" s="180">
        <v>1.381</v>
      </c>
      <c r="F396" s="181"/>
      <c r="G396" s="182">
        <f>ROUND(E396*F396,2)</f>
        <v>0</v>
      </c>
      <c r="H396" s="181"/>
      <c r="I396" s="182">
        <f>ROUND(E396*H396,2)</f>
        <v>0</v>
      </c>
      <c r="J396" s="181"/>
      <c r="K396" s="182">
        <f>ROUND(E396*J396,2)</f>
        <v>0</v>
      </c>
      <c r="L396" s="182">
        <v>21</v>
      </c>
      <c r="M396" s="182">
        <f>G396*(1+L396/100)</f>
        <v>0</v>
      </c>
      <c r="N396" s="180">
        <v>2.52542</v>
      </c>
      <c r="O396" s="180">
        <f>ROUND(E396*N396,2)</f>
        <v>3.49</v>
      </c>
      <c r="P396" s="180">
        <v>0</v>
      </c>
      <c r="Q396" s="180">
        <f>ROUND(E396*P396,2)</f>
        <v>0</v>
      </c>
      <c r="R396" s="182" t="s">
        <v>464</v>
      </c>
      <c r="S396" s="182" t="s">
        <v>294</v>
      </c>
      <c r="T396" s="183" t="s">
        <v>294</v>
      </c>
      <c r="U396" s="159">
        <v>3.5720000000000001</v>
      </c>
      <c r="V396" s="159">
        <f>ROUND(E396*U396,2)</f>
        <v>4.93</v>
      </c>
      <c r="W396" s="159"/>
      <c r="X396" s="159" t="s">
        <v>295</v>
      </c>
      <c r="Y396" s="159" t="s">
        <v>296</v>
      </c>
      <c r="Z396" s="148"/>
      <c r="AA396" s="148"/>
      <c r="AB396" s="148"/>
      <c r="AC396" s="148"/>
      <c r="AD396" s="148"/>
      <c r="AE396" s="148"/>
      <c r="AF396" s="148"/>
      <c r="AG396" s="148" t="s">
        <v>297</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262" t="s">
        <v>685</v>
      </c>
      <c r="D397" s="263"/>
      <c r="E397" s="263"/>
      <c r="F397" s="263"/>
      <c r="G397" s="263"/>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299</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
      <c r="A398" s="155"/>
      <c r="B398" s="156"/>
      <c r="C398" s="195" t="s">
        <v>686</v>
      </c>
      <c r="D398" s="161"/>
      <c r="E398" s="162">
        <v>1.381</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x14ac:dyDescent="0.2">
      <c r="A399" s="170" t="s">
        <v>288</v>
      </c>
      <c r="B399" s="171" t="s">
        <v>144</v>
      </c>
      <c r="C399" s="193" t="s">
        <v>145</v>
      </c>
      <c r="D399" s="172"/>
      <c r="E399" s="173"/>
      <c r="F399" s="174"/>
      <c r="G399" s="174">
        <f>SUMIF(AG400:AG410,"&lt;&gt;NOR",G400:G410)</f>
        <v>0</v>
      </c>
      <c r="H399" s="174"/>
      <c r="I399" s="174">
        <f>SUM(I400:I410)</f>
        <v>0</v>
      </c>
      <c r="J399" s="174"/>
      <c r="K399" s="174">
        <f>SUM(K400:K410)</f>
        <v>0</v>
      </c>
      <c r="L399" s="174"/>
      <c r="M399" s="174">
        <f>SUM(M400:M410)</f>
        <v>0</v>
      </c>
      <c r="N399" s="173"/>
      <c r="O399" s="173">
        <f>SUM(O400:O410)</f>
        <v>2.56</v>
      </c>
      <c r="P399" s="173"/>
      <c r="Q399" s="173">
        <f>SUM(Q400:Q410)</f>
        <v>0</v>
      </c>
      <c r="R399" s="174"/>
      <c r="S399" s="174"/>
      <c r="T399" s="175"/>
      <c r="U399" s="169"/>
      <c r="V399" s="169">
        <f>SUM(V400:V410)</f>
        <v>204.53</v>
      </c>
      <c r="W399" s="169"/>
      <c r="X399" s="169"/>
      <c r="Y399" s="169"/>
      <c r="AG399" t="s">
        <v>289</v>
      </c>
    </row>
    <row r="400" spans="1:60" ht="22.5" outlineLevel="1" x14ac:dyDescent="0.2">
      <c r="A400" s="177">
        <v>80</v>
      </c>
      <c r="B400" s="178" t="s">
        <v>687</v>
      </c>
      <c r="C400" s="194" t="s">
        <v>688</v>
      </c>
      <c r="D400" s="179" t="s">
        <v>310</v>
      </c>
      <c r="E400" s="180">
        <v>76.72</v>
      </c>
      <c r="F400" s="181"/>
      <c r="G400" s="182">
        <f>ROUND(E400*F400,2)</f>
        <v>0</v>
      </c>
      <c r="H400" s="181"/>
      <c r="I400" s="182">
        <f>ROUND(E400*H400,2)</f>
        <v>0</v>
      </c>
      <c r="J400" s="181"/>
      <c r="K400" s="182">
        <f>ROUND(E400*J400,2)</f>
        <v>0</v>
      </c>
      <c r="L400" s="182">
        <v>21</v>
      </c>
      <c r="M400" s="182">
        <f>G400*(1+L400/100)</f>
        <v>0</v>
      </c>
      <c r="N400" s="180">
        <v>1.1690000000000001E-2</v>
      </c>
      <c r="O400" s="180">
        <f>ROUND(E400*N400,2)</f>
        <v>0.9</v>
      </c>
      <c r="P400" s="180">
        <v>0</v>
      </c>
      <c r="Q400" s="180">
        <f>ROUND(E400*P400,2)</f>
        <v>0</v>
      </c>
      <c r="R400" s="182" t="s">
        <v>410</v>
      </c>
      <c r="S400" s="182" t="s">
        <v>294</v>
      </c>
      <c r="T400" s="183" t="s">
        <v>294</v>
      </c>
      <c r="U400" s="159">
        <v>0.95</v>
      </c>
      <c r="V400" s="159">
        <f>ROUND(E400*U400,2)</f>
        <v>72.88</v>
      </c>
      <c r="W400" s="159"/>
      <c r="X400" s="159" t="s">
        <v>295</v>
      </c>
      <c r="Y400" s="159" t="s">
        <v>296</v>
      </c>
      <c r="Z400" s="148"/>
      <c r="AA400" s="148"/>
      <c r="AB400" s="148"/>
      <c r="AC400" s="148"/>
      <c r="AD400" s="148"/>
      <c r="AE400" s="148"/>
      <c r="AF400" s="148"/>
      <c r="AG400" s="148" t="s">
        <v>297</v>
      </c>
      <c r="AH400" s="148"/>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2" x14ac:dyDescent="0.2">
      <c r="A401" s="155"/>
      <c r="B401" s="156"/>
      <c r="C401" s="195" t="s">
        <v>689</v>
      </c>
      <c r="D401" s="161"/>
      <c r="E401" s="162">
        <v>16.38</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5" t="s">
        <v>690</v>
      </c>
      <c r="D402" s="161"/>
      <c r="E402" s="162">
        <v>60.34</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ht="33.75" outlineLevel="1" x14ac:dyDescent="0.2">
      <c r="A403" s="177">
        <v>81</v>
      </c>
      <c r="B403" s="178" t="s">
        <v>691</v>
      </c>
      <c r="C403" s="194" t="s">
        <v>692</v>
      </c>
      <c r="D403" s="179" t="s">
        <v>310</v>
      </c>
      <c r="E403" s="180">
        <v>129.34</v>
      </c>
      <c r="F403" s="181"/>
      <c r="G403" s="182">
        <f>ROUND(E403*F403,2)</f>
        <v>0</v>
      </c>
      <c r="H403" s="181"/>
      <c r="I403" s="182">
        <f>ROUND(E403*H403,2)</f>
        <v>0</v>
      </c>
      <c r="J403" s="181"/>
      <c r="K403" s="182">
        <f>ROUND(E403*J403,2)</f>
        <v>0</v>
      </c>
      <c r="L403" s="182">
        <v>21</v>
      </c>
      <c r="M403" s="182">
        <f>G403*(1+L403/100)</f>
        <v>0</v>
      </c>
      <c r="N403" s="180">
        <v>1.201E-2</v>
      </c>
      <c r="O403" s="180">
        <f>ROUND(E403*N403,2)</f>
        <v>1.55</v>
      </c>
      <c r="P403" s="180">
        <v>0</v>
      </c>
      <c r="Q403" s="180">
        <f>ROUND(E403*P403,2)</f>
        <v>0</v>
      </c>
      <c r="R403" s="182" t="s">
        <v>410</v>
      </c>
      <c r="S403" s="182" t="s">
        <v>294</v>
      </c>
      <c r="T403" s="183" t="s">
        <v>294</v>
      </c>
      <c r="U403" s="159">
        <v>0.95</v>
      </c>
      <c r="V403" s="159">
        <f>ROUND(E403*U403,2)</f>
        <v>122.87</v>
      </c>
      <c r="W403" s="159"/>
      <c r="X403" s="159" t="s">
        <v>295</v>
      </c>
      <c r="Y403" s="159" t="s">
        <v>296</v>
      </c>
      <c r="Z403" s="148"/>
      <c r="AA403" s="148"/>
      <c r="AB403" s="148"/>
      <c r="AC403" s="148"/>
      <c r="AD403" s="148"/>
      <c r="AE403" s="148"/>
      <c r="AF403" s="148"/>
      <c r="AG403" s="148" t="s">
        <v>297</v>
      </c>
      <c r="AH403" s="148"/>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2" x14ac:dyDescent="0.2">
      <c r="A404" s="155"/>
      <c r="B404" s="156"/>
      <c r="C404" s="195" t="s">
        <v>693</v>
      </c>
      <c r="D404" s="161"/>
      <c r="E404" s="162">
        <v>21.17</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0</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3" x14ac:dyDescent="0.2">
      <c r="A405" s="155"/>
      <c r="B405" s="156"/>
      <c r="C405" s="195" t="s">
        <v>694</v>
      </c>
      <c r="D405" s="161"/>
      <c r="E405" s="162">
        <v>11.46</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314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5" t="s">
        <v>695</v>
      </c>
      <c r="D406" s="161"/>
      <c r="E406" s="162">
        <v>5.85</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314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5" t="s">
        <v>696</v>
      </c>
      <c r="D407" s="161"/>
      <c r="E407" s="162">
        <v>20.149999999999999</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314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
      <c r="A408" s="155"/>
      <c r="B408" s="156"/>
      <c r="C408" s="195" t="s">
        <v>697</v>
      </c>
      <c r="D408" s="161"/>
      <c r="E408" s="162">
        <v>70.709999999999994</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ht="22.5" outlineLevel="1" x14ac:dyDescent="0.2">
      <c r="A409" s="177">
        <v>82</v>
      </c>
      <c r="B409" s="178" t="s">
        <v>698</v>
      </c>
      <c r="C409" s="194" t="s">
        <v>699</v>
      </c>
      <c r="D409" s="179" t="s">
        <v>310</v>
      </c>
      <c r="E409" s="180">
        <v>9.24</v>
      </c>
      <c r="F409" s="181"/>
      <c r="G409" s="182">
        <f>ROUND(E409*F409,2)</f>
        <v>0</v>
      </c>
      <c r="H409" s="181"/>
      <c r="I409" s="182">
        <f>ROUND(E409*H409,2)</f>
        <v>0</v>
      </c>
      <c r="J409" s="181"/>
      <c r="K409" s="182">
        <f>ROUND(E409*J409,2)</f>
        <v>0</v>
      </c>
      <c r="L409" s="182">
        <v>21</v>
      </c>
      <c r="M409" s="182">
        <f>G409*(1+L409/100)</f>
        <v>0</v>
      </c>
      <c r="N409" s="180">
        <v>1.226E-2</v>
      </c>
      <c r="O409" s="180">
        <f>ROUND(E409*N409,2)</f>
        <v>0.11</v>
      </c>
      <c r="P409" s="180">
        <v>0</v>
      </c>
      <c r="Q409" s="180">
        <f>ROUND(E409*P409,2)</f>
        <v>0</v>
      </c>
      <c r="R409" s="182" t="s">
        <v>410</v>
      </c>
      <c r="S409" s="182" t="s">
        <v>294</v>
      </c>
      <c r="T409" s="183" t="s">
        <v>294</v>
      </c>
      <c r="U409" s="159">
        <v>0.95</v>
      </c>
      <c r="V409" s="159">
        <f>ROUND(E409*U409,2)</f>
        <v>8.7799999999999994</v>
      </c>
      <c r="W409" s="159"/>
      <c r="X409" s="159" t="s">
        <v>295</v>
      </c>
      <c r="Y409" s="159" t="s">
        <v>296</v>
      </c>
      <c r="Z409" s="148"/>
      <c r="AA409" s="148"/>
      <c r="AB409" s="148"/>
      <c r="AC409" s="148"/>
      <c r="AD409" s="148"/>
      <c r="AE409" s="148"/>
      <c r="AF409" s="148"/>
      <c r="AG409" s="148" t="s">
        <v>297</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2" x14ac:dyDescent="0.2">
      <c r="A410" s="155"/>
      <c r="B410" s="156"/>
      <c r="C410" s="195" t="s">
        <v>700</v>
      </c>
      <c r="D410" s="161"/>
      <c r="E410" s="162">
        <v>9.24</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x14ac:dyDescent="0.2">
      <c r="A411" s="170" t="s">
        <v>288</v>
      </c>
      <c r="B411" s="171" t="s">
        <v>146</v>
      </c>
      <c r="C411" s="193" t="s">
        <v>147</v>
      </c>
      <c r="D411" s="172"/>
      <c r="E411" s="173"/>
      <c r="F411" s="174"/>
      <c r="G411" s="174">
        <f>SUMIF(AG412:AG415,"&lt;&gt;NOR",G412:G415)</f>
        <v>0</v>
      </c>
      <c r="H411" s="174"/>
      <c r="I411" s="174">
        <f>SUM(I412:I415)</f>
        <v>0</v>
      </c>
      <c r="J411" s="174"/>
      <c r="K411" s="174">
        <f>SUM(K412:K415)</f>
        <v>0</v>
      </c>
      <c r="L411" s="174"/>
      <c r="M411" s="174">
        <f>SUM(M412:M415)</f>
        <v>0</v>
      </c>
      <c r="N411" s="173"/>
      <c r="O411" s="173">
        <f>SUM(O412:O415)</f>
        <v>0.44</v>
      </c>
      <c r="P411" s="173"/>
      <c r="Q411" s="173">
        <f>SUM(Q412:Q415)</f>
        <v>0</v>
      </c>
      <c r="R411" s="174"/>
      <c r="S411" s="174"/>
      <c r="T411" s="175"/>
      <c r="U411" s="169"/>
      <c r="V411" s="169">
        <f>SUM(V412:V415)</f>
        <v>2.87</v>
      </c>
      <c r="W411" s="169"/>
      <c r="X411" s="169"/>
      <c r="Y411" s="169"/>
      <c r="AG411" t="s">
        <v>289</v>
      </c>
    </row>
    <row r="412" spans="1:60" outlineLevel="1" x14ac:dyDescent="0.2">
      <c r="A412" s="177">
        <v>83</v>
      </c>
      <c r="B412" s="178" t="s">
        <v>701</v>
      </c>
      <c r="C412" s="194" t="s">
        <v>702</v>
      </c>
      <c r="D412" s="179" t="s">
        <v>310</v>
      </c>
      <c r="E412" s="180">
        <v>6</v>
      </c>
      <c r="F412" s="181"/>
      <c r="G412" s="182">
        <f>ROUND(E412*F412,2)</f>
        <v>0</v>
      </c>
      <c r="H412" s="181"/>
      <c r="I412" s="182">
        <f>ROUND(E412*H412,2)</f>
        <v>0</v>
      </c>
      <c r="J412" s="181"/>
      <c r="K412" s="182">
        <f>ROUND(E412*J412,2)</f>
        <v>0</v>
      </c>
      <c r="L412" s="182">
        <v>21</v>
      </c>
      <c r="M412" s="182">
        <f>G412*(1+L412/100)</f>
        <v>0</v>
      </c>
      <c r="N412" s="180">
        <v>7.3899999999999993E-2</v>
      </c>
      <c r="O412" s="180">
        <f>ROUND(E412*N412,2)</f>
        <v>0.44</v>
      </c>
      <c r="P412" s="180">
        <v>0</v>
      </c>
      <c r="Q412" s="180">
        <f>ROUND(E412*P412,2)</f>
        <v>0</v>
      </c>
      <c r="R412" s="182" t="s">
        <v>311</v>
      </c>
      <c r="S412" s="182" t="s">
        <v>294</v>
      </c>
      <c r="T412" s="183" t="s">
        <v>294</v>
      </c>
      <c r="U412" s="159">
        <v>0.47799999999999998</v>
      </c>
      <c r="V412" s="159">
        <f>ROUND(E412*U412,2)</f>
        <v>2.87</v>
      </c>
      <c r="W412" s="159"/>
      <c r="X412" s="159" t="s">
        <v>295</v>
      </c>
      <c r="Y412" s="159" t="s">
        <v>296</v>
      </c>
      <c r="Z412" s="148"/>
      <c r="AA412" s="148"/>
      <c r="AB412" s="148"/>
      <c r="AC412" s="148"/>
      <c r="AD412" s="148"/>
      <c r="AE412" s="148"/>
      <c r="AF412" s="148"/>
      <c r="AG412" s="148" t="s">
        <v>297</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ht="22.5" outlineLevel="2" x14ac:dyDescent="0.2">
      <c r="A413" s="155"/>
      <c r="B413" s="156"/>
      <c r="C413" s="262" t="s">
        <v>703</v>
      </c>
      <c r="D413" s="263"/>
      <c r="E413" s="263"/>
      <c r="F413" s="263"/>
      <c r="G413" s="263"/>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299</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84" t="str">
        <f>C413</f>
        <v>s provedením lože z kameniva drceného, s vyplněním spár, s dvojitým hutněním a se smetením přebytečného materiálu na krajnici. S dodáním hmot pro lože a výplň spár.</v>
      </c>
      <c r="BB413" s="148"/>
      <c r="BC413" s="148"/>
      <c r="BD413" s="148"/>
      <c r="BE413" s="148"/>
      <c r="BF413" s="148"/>
      <c r="BG413" s="148"/>
      <c r="BH413" s="148"/>
    </row>
    <row r="414" spans="1:60" ht="22.5" outlineLevel="2" x14ac:dyDescent="0.2">
      <c r="A414" s="155"/>
      <c r="B414" s="156"/>
      <c r="C414" s="264" t="s">
        <v>703</v>
      </c>
      <c r="D414" s="265"/>
      <c r="E414" s="265"/>
      <c r="F414" s="265"/>
      <c r="G414" s="265"/>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300</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84" t="str">
        <f>C414</f>
        <v>s provedením lože z kameniva drceného, s vyplněním spár, s dvojitým hutněním a se smetením přebytečného materiálu na krajnici. S dodáním hmot pro lože a výplň spár.</v>
      </c>
      <c r="BB414" s="148"/>
      <c r="BC414" s="148"/>
      <c r="BD414" s="148"/>
      <c r="BE414" s="148"/>
      <c r="BF414" s="148"/>
      <c r="BG414" s="148"/>
      <c r="BH414" s="148"/>
    </row>
    <row r="415" spans="1:60" outlineLevel="2" x14ac:dyDescent="0.2">
      <c r="A415" s="155"/>
      <c r="B415" s="156"/>
      <c r="C415" s="195" t="s">
        <v>323</v>
      </c>
      <c r="D415" s="161"/>
      <c r="E415" s="162">
        <v>6</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314</v>
      </c>
      <c r="AH415" s="148">
        <v>0</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x14ac:dyDescent="0.2">
      <c r="A416" s="170" t="s">
        <v>288</v>
      </c>
      <c r="B416" s="171" t="s">
        <v>150</v>
      </c>
      <c r="C416" s="193" t="s">
        <v>151</v>
      </c>
      <c r="D416" s="172"/>
      <c r="E416" s="173"/>
      <c r="F416" s="174"/>
      <c r="G416" s="174">
        <f>SUMIF(AG417:AG511,"&lt;&gt;NOR",G417:G511)</f>
        <v>0</v>
      </c>
      <c r="H416" s="174"/>
      <c r="I416" s="174">
        <f>SUM(I417:I511)</f>
        <v>0</v>
      </c>
      <c r="J416" s="174"/>
      <c r="K416" s="174">
        <f>SUM(K417:K511)</f>
        <v>0</v>
      </c>
      <c r="L416" s="174"/>
      <c r="M416" s="174">
        <f>SUM(M417:M511)</f>
        <v>0</v>
      </c>
      <c r="N416" s="173"/>
      <c r="O416" s="173">
        <f>SUM(O417:O511)</f>
        <v>83.27000000000001</v>
      </c>
      <c r="P416" s="173"/>
      <c r="Q416" s="173">
        <f>SUM(Q417:Q511)</f>
        <v>0</v>
      </c>
      <c r="R416" s="174"/>
      <c r="S416" s="174"/>
      <c r="T416" s="175"/>
      <c r="U416" s="169"/>
      <c r="V416" s="169">
        <f>SUM(V417:V511)</f>
        <v>1439.19</v>
      </c>
      <c r="W416" s="169"/>
      <c r="X416" s="169"/>
      <c r="Y416" s="169"/>
      <c r="AG416" t="s">
        <v>289</v>
      </c>
    </row>
    <row r="417" spans="1:60" ht="22.5" outlineLevel="1" x14ac:dyDescent="0.2">
      <c r="A417" s="177">
        <v>84</v>
      </c>
      <c r="B417" s="178" t="s">
        <v>704</v>
      </c>
      <c r="C417" s="194" t="s">
        <v>705</v>
      </c>
      <c r="D417" s="179" t="s">
        <v>310</v>
      </c>
      <c r="E417" s="180">
        <v>28</v>
      </c>
      <c r="F417" s="181"/>
      <c r="G417" s="182">
        <f>ROUND(E417*F417,2)</f>
        <v>0</v>
      </c>
      <c r="H417" s="181"/>
      <c r="I417" s="182">
        <f>ROUND(E417*H417,2)</f>
        <v>0</v>
      </c>
      <c r="J417" s="181"/>
      <c r="K417" s="182">
        <f>ROUND(E417*J417,2)</f>
        <v>0</v>
      </c>
      <c r="L417" s="182">
        <v>21</v>
      </c>
      <c r="M417" s="182">
        <f>G417*(1+L417/100)</f>
        <v>0</v>
      </c>
      <c r="N417" s="180">
        <v>2.9999999999999997E-4</v>
      </c>
      <c r="O417" s="180">
        <f>ROUND(E417*N417,2)</f>
        <v>0.01</v>
      </c>
      <c r="P417" s="180">
        <v>0</v>
      </c>
      <c r="Q417" s="180">
        <f>ROUND(E417*P417,2)</f>
        <v>0</v>
      </c>
      <c r="R417" s="182" t="s">
        <v>410</v>
      </c>
      <c r="S417" s="182" t="s">
        <v>294</v>
      </c>
      <c r="T417" s="183" t="s">
        <v>294</v>
      </c>
      <c r="U417" s="159">
        <v>8.8999999999999996E-2</v>
      </c>
      <c r="V417" s="159">
        <f>ROUND(E417*U417,2)</f>
        <v>2.4900000000000002</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262" t="s">
        <v>706</v>
      </c>
      <c r="D418" s="263"/>
      <c r="E418" s="263"/>
      <c r="F418" s="263"/>
      <c r="G418" s="263"/>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299</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264" t="s">
        <v>706</v>
      </c>
      <c r="D419" s="265"/>
      <c r="E419" s="265"/>
      <c r="F419" s="265"/>
      <c r="G419" s="265"/>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300</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
      <c r="A420" s="155"/>
      <c r="B420" s="156"/>
      <c r="C420" s="195" t="s">
        <v>707</v>
      </c>
      <c r="D420" s="161"/>
      <c r="E420" s="162">
        <v>5.08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
      <c r="A421" s="155"/>
      <c r="B421" s="156"/>
      <c r="C421" s="195" t="s">
        <v>708</v>
      </c>
      <c r="D421" s="161"/>
      <c r="E421" s="162">
        <v>22.92</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314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
      <c r="A422" s="177">
        <v>85</v>
      </c>
      <c r="B422" s="178" t="s">
        <v>709</v>
      </c>
      <c r="C422" s="194" t="s">
        <v>710</v>
      </c>
      <c r="D422" s="179" t="s">
        <v>310</v>
      </c>
      <c r="E422" s="180">
        <v>130.495</v>
      </c>
      <c r="F422" s="181"/>
      <c r="G422" s="182">
        <f>ROUND(E422*F422,2)</f>
        <v>0</v>
      </c>
      <c r="H422" s="181"/>
      <c r="I422" s="182">
        <f>ROUND(E422*H422,2)</f>
        <v>0</v>
      </c>
      <c r="J422" s="181"/>
      <c r="K422" s="182">
        <f>ROUND(E422*J422,2)</f>
        <v>0</v>
      </c>
      <c r="L422" s="182">
        <v>21</v>
      </c>
      <c r="M422" s="182">
        <f>G422*(1+L422/100)</f>
        <v>0</v>
      </c>
      <c r="N422" s="180">
        <v>4.0000000000000003E-5</v>
      </c>
      <c r="O422" s="180">
        <f>ROUND(E422*N422,2)</f>
        <v>0.01</v>
      </c>
      <c r="P422" s="180">
        <v>0</v>
      </c>
      <c r="Q422" s="180">
        <f>ROUND(E422*P422,2)</f>
        <v>0</v>
      </c>
      <c r="R422" s="182" t="s">
        <v>410</v>
      </c>
      <c r="S422" s="182" t="s">
        <v>294</v>
      </c>
      <c r="T422" s="183" t="s">
        <v>294</v>
      </c>
      <c r="U422" s="159">
        <v>7.8E-2</v>
      </c>
      <c r="V422" s="159">
        <f>ROUND(E422*U422,2)</f>
        <v>10.18</v>
      </c>
      <c r="W422" s="159"/>
      <c r="X422" s="159" t="s">
        <v>295</v>
      </c>
      <c r="Y422" s="159" t="s">
        <v>296</v>
      </c>
      <c r="Z422" s="148"/>
      <c r="AA422" s="148"/>
      <c r="AB422" s="148"/>
      <c r="AC422" s="148"/>
      <c r="AD422" s="148"/>
      <c r="AE422" s="148"/>
      <c r="AF422" s="148"/>
      <c r="AG422" s="148" t="s">
        <v>297</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2.5" outlineLevel="2" x14ac:dyDescent="0.2">
      <c r="A423" s="155"/>
      <c r="B423" s="156"/>
      <c r="C423" s="262" t="s">
        <v>711</v>
      </c>
      <c r="D423" s="263"/>
      <c r="E423" s="263"/>
      <c r="F423" s="263"/>
      <c r="G423" s="263"/>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299</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84" t="str">
        <f>C423</f>
        <v>které se zřizují před úpravami povrchu, a obalení osazených dveřních zárubní před znečištěním při úpravách povrchu nástřikem plastických maltovin včetně pozdějšího odkrytí,</v>
      </c>
      <c r="BB423" s="148"/>
      <c r="BC423" s="148"/>
      <c r="BD423" s="148"/>
      <c r="BE423" s="148"/>
      <c r="BF423" s="148"/>
      <c r="BG423" s="148"/>
      <c r="BH423" s="148"/>
    </row>
    <row r="424" spans="1:60" ht="22.5" outlineLevel="2" x14ac:dyDescent="0.2">
      <c r="A424" s="155"/>
      <c r="B424" s="156"/>
      <c r="C424" s="264" t="s">
        <v>711</v>
      </c>
      <c r="D424" s="265"/>
      <c r="E424" s="265"/>
      <c r="F424" s="265"/>
      <c r="G424" s="265"/>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300</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84" t="str">
        <f>C424</f>
        <v>které se zřizují před úpravami povrchu, a obalení osazených dveřních zárubní před znečištěním při úpravách povrchu nástřikem plastických maltovin včetně pozdějšího odkrytí,</v>
      </c>
      <c r="BB424" s="148"/>
      <c r="BC424" s="148"/>
      <c r="BD424" s="148"/>
      <c r="BE424" s="148"/>
      <c r="BF424" s="148"/>
      <c r="BG424" s="148"/>
      <c r="BH424" s="148"/>
    </row>
    <row r="425" spans="1:60" outlineLevel="2" x14ac:dyDescent="0.2">
      <c r="A425" s="155"/>
      <c r="B425" s="156"/>
      <c r="C425" s="195" t="s">
        <v>712</v>
      </c>
      <c r="D425" s="161"/>
      <c r="E425" s="162">
        <v>3.78</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5" t="s">
        <v>713</v>
      </c>
      <c r="D426" s="161"/>
      <c r="E426" s="162">
        <v>5.7</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5" t="s">
        <v>714</v>
      </c>
      <c r="D427" s="161"/>
      <c r="E427" s="162">
        <v>31.92</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5" t="s">
        <v>715</v>
      </c>
      <c r="D428" s="161"/>
      <c r="E428" s="162">
        <v>4.1900000000000004</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5" t="s">
        <v>716</v>
      </c>
      <c r="D429" s="161"/>
      <c r="E429" s="162">
        <v>2.85</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
      <c r="A430" s="155"/>
      <c r="B430" s="156"/>
      <c r="C430" s="195" t="s">
        <v>717</v>
      </c>
      <c r="D430" s="161"/>
      <c r="E430" s="162">
        <v>17.05</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
      <c r="A431" s="155"/>
      <c r="B431" s="156"/>
      <c r="C431" s="195" t="s">
        <v>718</v>
      </c>
      <c r="D431" s="161"/>
      <c r="E431" s="162">
        <v>6.72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5" t="s">
        <v>719</v>
      </c>
      <c r="D432" s="161"/>
      <c r="E432" s="162">
        <v>11.65</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5" t="s">
        <v>720</v>
      </c>
      <c r="D433" s="161"/>
      <c r="E433" s="162">
        <v>1.08</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
      <c r="A434" s="155"/>
      <c r="B434" s="156"/>
      <c r="C434" s="195" t="s">
        <v>721</v>
      </c>
      <c r="D434" s="161"/>
      <c r="E434" s="162">
        <v>4.28</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0</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
      <c r="A435" s="155"/>
      <c r="B435" s="156"/>
      <c r="C435" s="195" t="s">
        <v>722</v>
      </c>
      <c r="D435" s="161"/>
      <c r="E435" s="162">
        <v>27.93</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5" t="s">
        <v>723</v>
      </c>
      <c r="D436" s="161"/>
      <c r="E436" s="162">
        <v>1.69</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5" t="s">
        <v>719</v>
      </c>
      <c r="D437" s="161"/>
      <c r="E437" s="162">
        <v>11.65</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ht="22.5" outlineLevel="1" x14ac:dyDescent="0.2">
      <c r="A438" s="177">
        <v>86</v>
      </c>
      <c r="B438" s="178" t="s">
        <v>724</v>
      </c>
      <c r="C438" s="194" t="s">
        <v>725</v>
      </c>
      <c r="D438" s="179" t="s">
        <v>310</v>
      </c>
      <c r="E438" s="180">
        <v>28</v>
      </c>
      <c r="F438" s="181"/>
      <c r="G438" s="182">
        <f>ROUND(E438*F438,2)</f>
        <v>0</v>
      </c>
      <c r="H438" s="181"/>
      <c r="I438" s="182">
        <f>ROUND(E438*H438,2)</f>
        <v>0</v>
      </c>
      <c r="J438" s="181"/>
      <c r="K438" s="182">
        <f>ROUND(E438*J438,2)</f>
        <v>0</v>
      </c>
      <c r="L438" s="182">
        <v>21</v>
      </c>
      <c r="M438" s="182">
        <f>G438*(1+L438/100)</f>
        <v>0</v>
      </c>
      <c r="N438" s="180">
        <v>7.9100000000000004E-3</v>
      </c>
      <c r="O438" s="180">
        <f>ROUND(E438*N438,2)</f>
        <v>0.22</v>
      </c>
      <c r="P438" s="180">
        <v>0</v>
      </c>
      <c r="Q438" s="180">
        <f>ROUND(E438*P438,2)</f>
        <v>0</v>
      </c>
      <c r="R438" s="182" t="s">
        <v>410</v>
      </c>
      <c r="S438" s="182" t="s">
        <v>294</v>
      </c>
      <c r="T438" s="183" t="s">
        <v>294</v>
      </c>
      <c r="U438" s="159">
        <v>0.38100000000000001</v>
      </c>
      <c r="V438" s="159">
        <f>ROUND(E438*U438,2)</f>
        <v>10.67</v>
      </c>
      <c r="W438" s="159"/>
      <c r="X438" s="159" t="s">
        <v>295</v>
      </c>
      <c r="Y438" s="159" t="s">
        <v>296</v>
      </c>
      <c r="Z438" s="148"/>
      <c r="AA438" s="148"/>
      <c r="AB438" s="148"/>
      <c r="AC438" s="148"/>
      <c r="AD438" s="148"/>
      <c r="AE438" s="148"/>
      <c r="AF438" s="148"/>
      <c r="AG438" s="148" t="s">
        <v>297</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ht="22.5" outlineLevel="2" x14ac:dyDescent="0.2">
      <c r="A439" s="155"/>
      <c r="B439" s="156"/>
      <c r="C439" s="262" t="s">
        <v>726</v>
      </c>
      <c r="D439" s="263"/>
      <c r="E439" s="263"/>
      <c r="F439" s="263"/>
      <c r="G439" s="263"/>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299</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84" t="str">
        <f>C439</f>
        <v>vodorovných, šikmých, žebrových a klenutých a schodišťových konstrukcí, s nejnutnějším obroušením podkladu (pemzou apod.) a oprášením, s pomocným lešením o výšce podlahy do 1900 mm a pro zatížení do 1,5 kPa,</v>
      </c>
      <c r="BB439" s="148"/>
      <c r="BC439" s="148"/>
      <c r="BD439" s="148"/>
      <c r="BE439" s="148"/>
      <c r="BF439" s="148"/>
      <c r="BG439" s="148"/>
      <c r="BH439" s="148"/>
    </row>
    <row r="440" spans="1:60" ht="22.5" outlineLevel="2" x14ac:dyDescent="0.2">
      <c r="A440" s="155"/>
      <c r="B440" s="156"/>
      <c r="C440" s="264" t="s">
        <v>726</v>
      </c>
      <c r="D440" s="265"/>
      <c r="E440" s="265"/>
      <c r="F440" s="265"/>
      <c r="G440" s="265"/>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300</v>
      </c>
      <c r="AH440" s="148"/>
      <c r="AI440" s="148"/>
      <c r="AJ440" s="148"/>
      <c r="AK440" s="148"/>
      <c r="AL440" s="148"/>
      <c r="AM440" s="148"/>
      <c r="AN440" s="148"/>
      <c r="AO440" s="148"/>
      <c r="AP440" s="148"/>
      <c r="AQ440" s="148"/>
      <c r="AR440" s="148"/>
      <c r="AS440" s="148"/>
      <c r="AT440" s="148"/>
      <c r="AU440" s="148"/>
      <c r="AV440" s="148"/>
      <c r="AW440" s="148"/>
      <c r="AX440" s="148"/>
      <c r="AY440" s="148"/>
      <c r="AZ440" s="148"/>
      <c r="BA440" s="184" t="str">
        <f>C440</f>
        <v>vodorovných, šikmých, žebrových a klenutých a schodišťových konstrukcí, s nejnutnějším obroušením podkladu (pemzou apod.) a oprášením, s pomocným lešením o výšce podlahy do 1900 mm a pro zatížení do 1,5 kPa,</v>
      </c>
      <c r="BB440" s="148"/>
      <c r="BC440" s="148"/>
      <c r="BD440" s="148"/>
      <c r="BE440" s="148"/>
      <c r="BF440" s="148"/>
      <c r="BG440" s="148"/>
      <c r="BH440" s="148"/>
    </row>
    <row r="441" spans="1:60" outlineLevel="2" x14ac:dyDescent="0.2">
      <c r="A441" s="155"/>
      <c r="B441" s="156"/>
      <c r="C441" s="195" t="s">
        <v>707</v>
      </c>
      <c r="D441" s="161"/>
      <c r="E441" s="162">
        <v>5.08</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5" t="s">
        <v>708</v>
      </c>
      <c r="D442" s="161"/>
      <c r="E442" s="162">
        <v>22.92</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ht="22.5" outlineLevel="1" x14ac:dyDescent="0.2">
      <c r="A443" s="177">
        <v>87</v>
      </c>
      <c r="B443" s="178" t="s">
        <v>727</v>
      </c>
      <c r="C443" s="194" t="s">
        <v>728</v>
      </c>
      <c r="D443" s="179" t="s">
        <v>310</v>
      </c>
      <c r="E443" s="180">
        <v>218.13399999999999</v>
      </c>
      <c r="F443" s="181"/>
      <c r="G443" s="182">
        <f>ROUND(E443*F443,2)</f>
        <v>0</v>
      </c>
      <c r="H443" s="181"/>
      <c r="I443" s="182">
        <f>ROUND(E443*H443,2)</f>
        <v>0</v>
      </c>
      <c r="J443" s="181"/>
      <c r="K443" s="182">
        <f>ROUND(E443*J443,2)</f>
        <v>0</v>
      </c>
      <c r="L443" s="182">
        <v>21</v>
      </c>
      <c r="M443" s="182">
        <f>G443*(1+L443/100)</f>
        <v>0</v>
      </c>
      <c r="N443" s="180">
        <v>3.9210000000000002E-2</v>
      </c>
      <c r="O443" s="180">
        <f>ROUND(E443*N443,2)</f>
        <v>8.5500000000000007</v>
      </c>
      <c r="P443" s="180">
        <v>0</v>
      </c>
      <c r="Q443" s="180">
        <f>ROUND(E443*P443,2)</f>
        <v>0</v>
      </c>
      <c r="R443" s="182" t="s">
        <v>410</v>
      </c>
      <c r="S443" s="182" t="s">
        <v>294</v>
      </c>
      <c r="T443" s="183" t="s">
        <v>294</v>
      </c>
      <c r="U443" s="159">
        <v>0.39600000000000002</v>
      </c>
      <c r="V443" s="159">
        <f>ROUND(E443*U443,2)</f>
        <v>86.38</v>
      </c>
      <c r="W443" s="159"/>
      <c r="X443" s="159" t="s">
        <v>295</v>
      </c>
      <c r="Y443" s="159" t="s">
        <v>296</v>
      </c>
      <c r="Z443" s="148"/>
      <c r="AA443" s="148"/>
      <c r="AB443" s="148"/>
      <c r="AC443" s="148"/>
      <c r="AD443" s="148"/>
      <c r="AE443" s="148"/>
      <c r="AF443" s="148"/>
      <c r="AG443" s="148" t="s">
        <v>297</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
      <c r="A444" s="155"/>
      <c r="B444" s="156"/>
      <c r="C444" s="195" t="s">
        <v>729</v>
      </c>
      <c r="D444" s="161"/>
      <c r="E444" s="162"/>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5" t="s">
        <v>730</v>
      </c>
      <c r="D445" s="161"/>
      <c r="E445" s="162">
        <v>14.02</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5" t="s">
        <v>731</v>
      </c>
      <c r="D446" s="161"/>
      <c r="E446" s="162">
        <v>13.94</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5" t="s">
        <v>732</v>
      </c>
      <c r="D447" s="161"/>
      <c r="E447" s="162">
        <v>6.51</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
      <c r="A448" s="155"/>
      <c r="B448" s="156"/>
      <c r="C448" s="195" t="s">
        <v>733</v>
      </c>
      <c r="D448" s="161"/>
      <c r="E448" s="162">
        <v>9.1</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3" x14ac:dyDescent="0.2">
      <c r="A449" s="155"/>
      <c r="B449" s="156"/>
      <c r="C449" s="195" t="s">
        <v>734</v>
      </c>
      <c r="D449" s="161"/>
      <c r="E449" s="162">
        <v>8.85</v>
      </c>
      <c r="F449" s="159"/>
      <c r="G449" s="1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314</v>
      </c>
      <c r="AH449" s="148">
        <v>0</v>
      </c>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
      <c r="A450" s="155"/>
      <c r="B450" s="156"/>
      <c r="C450" s="195" t="s">
        <v>735</v>
      </c>
      <c r="D450" s="161"/>
      <c r="E450" s="162">
        <v>22.5</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5" t="s">
        <v>736</v>
      </c>
      <c r="D451" s="161"/>
      <c r="E451" s="162">
        <v>12.45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314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5" t="s">
        <v>737</v>
      </c>
      <c r="D452" s="161"/>
      <c r="E452" s="162">
        <v>15.07</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
      <c r="A453" s="155"/>
      <c r="B453" s="156"/>
      <c r="C453" s="195" t="s">
        <v>738</v>
      </c>
      <c r="D453" s="161"/>
      <c r="E453" s="162">
        <v>8.1199999999999992</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314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
      <c r="A454" s="155"/>
      <c r="B454" s="156"/>
      <c r="C454" s="195" t="s">
        <v>739</v>
      </c>
      <c r="D454" s="161"/>
      <c r="E454" s="162">
        <v>8.1199999999999992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5" t="s">
        <v>740</v>
      </c>
      <c r="D455" s="161"/>
      <c r="E455" s="162">
        <v>9.4700000000000006</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314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5" t="s">
        <v>741</v>
      </c>
      <c r="D456" s="161"/>
      <c r="E456" s="162">
        <v>17.64</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314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
      <c r="A457" s="155"/>
      <c r="B457" s="156"/>
      <c r="C457" s="195" t="s">
        <v>742</v>
      </c>
      <c r="D457" s="161"/>
      <c r="E457" s="162">
        <v>20.43</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314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
      <c r="A458" s="155"/>
      <c r="B458" s="156"/>
      <c r="C458" s="195" t="s">
        <v>743</v>
      </c>
      <c r="D458" s="161"/>
      <c r="E458" s="162">
        <v>14.82</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314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5" t="s">
        <v>744</v>
      </c>
      <c r="D459" s="161"/>
      <c r="E459" s="162">
        <v>8.6999999999999993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314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
      <c r="A460" s="155"/>
      <c r="B460" s="156"/>
      <c r="C460" s="195" t="s">
        <v>745</v>
      </c>
      <c r="D460" s="161"/>
      <c r="E460" s="162">
        <v>28.39</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314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1" x14ac:dyDescent="0.2">
      <c r="A461" s="177">
        <v>88</v>
      </c>
      <c r="B461" s="178" t="s">
        <v>746</v>
      </c>
      <c r="C461" s="194" t="s">
        <v>747</v>
      </c>
      <c r="D461" s="179" t="s">
        <v>310</v>
      </c>
      <c r="E461" s="180">
        <v>1541.1181999999999</v>
      </c>
      <c r="F461" s="181"/>
      <c r="G461" s="182">
        <f>ROUND(E461*F461,2)</f>
        <v>0</v>
      </c>
      <c r="H461" s="181"/>
      <c r="I461" s="182">
        <f>ROUND(E461*H461,2)</f>
        <v>0</v>
      </c>
      <c r="J461" s="181"/>
      <c r="K461" s="182">
        <f>ROUND(E461*J461,2)</f>
        <v>0</v>
      </c>
      <c r="L461" s="182">
        <v>21</v>
      </c>
      <c r="M461" s="182">
        <f>G461*(1+L461/100)</f>
        <v>0</v>
      </c>
      <c r="N461" s="180">
        <v>4.7660000000000001E-2</v>
      </c>
      <c r="O461" s="180">
        <f>ROUND(E461*N461,2)</f>
        <v>73.45</v>
      </c>
      <c r="P461" s="180">
        <v>0</v>
      </c>
      <c r="Q461" s="180">
        <f>ROUND(E461*P461,2)</f>
        <v>0</v>
      </c>
      <c r="R461" s="182" t="s">
        <v>410</v>
      </c>
      <c r="S461" s="182" t="s">
        <v>294</v>
      </c>
      <c r="T461" s="183" t="s">
        <v>294</v>
      </c>
      <c r="U461" s="159">
        <v>0.84</v>
      </c>
      <c r="V461" s="159">
        <f>ROUND(E461*U461,2)</f>
        <v>1294.54</v>
      </c>
      <c r="W461" s="159"/>
      <c r="X461" s="159" t="s">
        <v>295</v>
      </c>
      <c r="Y461" s="159" t="s">
        <v>296</v>
      </c>
      <c r="Z461" s="148"/>
      <c r="AA461" s="148"/>
      <c r="AB461" s="148"/>
      <c r="AC461" s="148"/>
      <c r="AD461" s="148"/>
      <c r="AE461" s="148"/>
      <c r="AF461" s="148"/>
      <c r="AG461" s="148" t="s">
        <v>297</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195" t="s">
        <v>748</v>
      </c>
      <c r="D462" s="161"/>
      <c r="E462" s="162">
        <v>13.5412</v>
      </c>
      <c r="F462" s="159"/>
      <c r="G462" s="159"/>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314</v>
      </c>
      <c r="AH462" s="148">
        <v>0</v>
      </c>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3" x14ac:dyDescent="0.2">
      <c r="A463" s="155"/>
      <c r="B463" s="156"/>
      <c r="C463" s="195" t="s">
        <v>749</v>
      </c>
      <c r="D463" s="161"/>
      <c r="E463" s="162">
        <v>77.561000000000007</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314</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5" t="s">
        <v>750</v>
      </c>
      <c r="D464" s="161"/>
      <c r="E464" s="162">
        <v>57.377000000000002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314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5" t="s">
        <v>751</v>
      </c>
      <c r="D465" s="161"/>
      <c r="E465" s="162">
        <v>7.8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5" t="s">
        <v>752</v>
      </c>
      <c r="D466" s="161"/>
      <c r="E466" s="162">
        <v>7.76</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314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5" t="s">
        <v>753</v>
      </c>
      <c r="D467" s="161"/>
      <c r="E467" s="162">
        <v>23.966999999999999</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314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5" t="s">
        <v>754</v>
      </c>
      <c r="D468" s="161"/>
      <c r="E468" s="162">
        <v>37.436999999999998</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314</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3" x14ac:dyDescent="0.2">
      <c r="A469" s="155"/>
      <c r="B469" s="156"/>
      <c r="C469" s="195" t="s">
        <v>755</v>
      </c>
      <c r="D469" s="161"/>
      <c r="E469" s="162">
        <v>8.76</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
      <c r="A470" s="155"/>
      <c r="B470" s="156"/>
      <c r="C470" s="195" t="s">
        <v>756</v>
      </c>
      <c r="D470" s="161"/>
      <c r="E470" s="162">
        <v>5.24</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3" x14ac:dyDescent="0.2">
      <c r="A471" s="155"/>
      <c r="B471" s="156"/>
      <c r="C471" s="195" t="s">
        <v>757</v>
      </c>
      <c r="D471" s="161"/>
      <c r="E471" s="162">
        <v>6.6</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314</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5" t="s">
        <v>758</v>
      </c>
      <c r="D472" s="161"/>
      <c r="E472" s="162">
        <v>32.683999999999997</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314</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5" t="s">
        <v>759</v>
      </c>
      <c r="D473" s="161"/>
      <c r="E473" s="162">
        <v>45.116999999999997</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314</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5" t="s">
        <v>760</v>
      </c>
      <c r="D474" s="161"/>
      <c r="E474" s="162">
        <v>49.53</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5" t="s">
        <v>761</v>
      </c>
      <c r="D475" s="161"/>
      <c r="E475" s="162">
        <v>45.253999999999998</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314</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3" x14ac:dyDescent="0.2">
      <c r="A476" s="155"/>
      <c r="B476" s="156"/>
      <c r="C476" s="195" t="s">
        <v>762</v>
      </c>
      <c r="D476" s="161"/>
      <c r="E476" s="162">
        <v>41.113999999999997</v>
      </c>
      <c r="F476" s="159"/>
      <c r="G476" s="159"/>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314</v>
      </c>
      <c r="AH476" s="148">
        <v>0</v>
      </c>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3" x14ac:dyDescent="0.2">
      <c r="A477" s="155"/>
      <c r="B477" s="156"/>
      <c r="C477" s="195" t="s">
        <v>763</v>
      </c>
      <c r="D477" s="161"/>
      <c r="E477" s="162">
        <v>24.849</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314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
      <c r="A478" s="155"/>
      <c r="B478" s="156"/>
      <c r="C478" s="195" t="s">
        <v>764</v>
      </c>
      <c r="D478" s="161"/>
      <c r="E478" s="162">
        <v>18.524000000000001</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314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3" x14ac:dyDescent="0.2">
      <c r="A479" s="155"/>
      <c r="B479" s="156"/>
      <c r="C479" s="195" t="s">
        <v>765</v>
      </c>
      <c r="D479" s="161"/>
      <c r="E479" s="162">
        <v>17.623999999999999</v>
      </c>
      <c r="F479" s="159"/>
      <c r="G479" s="159"/>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314</v>
      </c>
      <c r="AH479" s="148">
        <v>0</v>
      </c>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3" x14ac:dyDescent="0.2">
      <c r="A480" s="155"/>
      <c r="B480" s="156"/>
      <c r="C480" s="195" t="s">
        <v>766</v>
      </c>
      <c r="D480" s="161"/>
      <c r="E480" s="162">
        <v>17.384</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314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
      <c r="A481" s="155"/>
      <c r="B481" s="156"/>
      <c r="C481" s="195" t="s">
        <v>767</v>
      </c>
      <c r="D481" s="161"/>
      <c r="E481" s="162">
        <v>6.2069999999999999</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314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3" x14ac:dyDescent="0.2">
      <c r="A482" s="155"/>
      <c r="B482" s="156"/>
      <c r="C482" s="195" t="s">
        <v>768</v>
      </c>
      <c r="D482" s="161"/>
      <c r="E482" s="162">
        <v>15.82</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
      <c r="A483" s="155"/>
      <c r="B483" s="156"/>
      <c r="C483" s="195" t="s">
        <v>769</v>
      </c>
      <c r="D483" s="161"/>
      <c r="E483" s="162">
        <v>32.549999999999997</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
      <c r="A484" s="155"/>
      <c r="B484" s="156"/>
      <c r="C484" s="195" t="s">
        <v>770</v>
      </c>
      <c r="D484" s="161"/>
      <c r="E484" s="162">
        <v>28.963999999999999</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
      <c r="A485" s="155"/>
      <c r="B485" s="156"/>
      <c r="C485" s="195" t="s">
        <v>771</v>
      </c>
      <c r="D485" s="161"/>
      <c r="E485" s="162">
        <v>97.884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3" x14ac:dyDescent="0.2">
      <c r="A486" s="155"/>
      <c r="B486" s="156"/>
      <c r="C486" s="195" t="s">
        <v>772</v>
      </c>
      <c r="D486" s="161"/>
      <c r="E486" s="162">
        <v>29.623999999999999</v>
      </c>
      <c r="F486" s="159"/>
      <c r="G486" s="159"/>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314</v>
      </c>
      <c r="AH486" s="148">
        <v>0</v>
      </c>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3" x14ac:dyDescent="0.2">
      <c r="A487" s="155"/>
      <c r="B487" s="156"/>
      <c r="C487" s="195" t="s">
        <v>773</v>
      </c>
      <c r="D487" s="161"/>
      <c r="E487" s="162">
        <v>41.128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5" t="s">
        <v>774</v>
      </c>
      <c r="D488" s="161"/>
      <c r="E488" s="162">
        <v>7.8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5" t="s">
        <v>775</v>
      </c>
      <c r="D489" s="161"/>
      <c r="E489" s="162">
        <v>9.6999999999999993</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5" t="s">
        <v>776</v>
      </c>
      <c r="D490" s="161"/>
      <c r="E490" s="162">
        <v>9.5</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5" t="s">
        <v>777</v>
      </c>
      <c r="D491" s="161"/>
      <c r="E491" s="162">
        <v>6.9</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314</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3" x14ac:dyDescent="0.2">
      <c r="A492" s="155"/>
      <c r="B492" s="156"/>
      <c r="C492" s="195" t="s">
        <v>778</v>
      </c>
      <c r="D492" s="161"/>
      <c r="E492" s="162">
        <v>10.199999999999999</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3" x14ac:dyDescent="0.2">
      <c r="A493" s="155"/>
      <c r="B493" s="156"/>
      <c r="C493" s="195" t="s">
        <v>779</v>
      </c>
      <c r="D493" s="161"/>
      <c r="E493" s="162">
        <v>31.724</v>
      </c>
      <c r="F493" s="159"/>
      <c r="G493" s="159"/>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314</v>
      </c>
      <c r="AH493" s="148">
        <v>0</v>
      </c>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ht="22.5" outlineLevel="3" x14ac:dyDescent="0.2">
      <c r="A494" s="155"/>
      <c r="B494" s="156"/>
      <c r="C494" s="195" t="s">
        <v>780</v>
      </c>
      <c r="D494" s="161"/>
      <c r="E494" s="162">
        <v>94.653999999999996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
      <c r="A495" s="155"/>
      <c r="B495" s="156"/>
      <c r="C495" s="195" t="s">
        <v>781</v>
      </c>
      <c r="D495" s="161"/>
      <c r="E495" s="162">
        <v>109.40600000000001</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
      <c r="A496" s="155"/>
      <c r="B496" s="156"/>
      <c r="C496" s="195" t="s">
        <v>782</v>
      </c>
      <c r="D496" s="161"/>
      <c r="E496" s="162">
        <v>37.020000000000003</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314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
      <c r="A497" s="155"/>
      <c r="B497" s="156"/>
      <c r="C497" s="195" t="s">
        <v>783</v>
      </c>
      <c r="D497" s="161"/>
      <c r="E497" s="162">
        <v>65.126999999999995</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
      <c r="A498" s="155"/>
      <c r="B498" s="156"/>
      <c r="C498" s="195" t="s">
        <v>784</v>
      </c>
      <c r="D498" s="161"/>
      <c r="E498" s="162">
        <v>67.417000000000002</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314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
      <c r="A499" s="155"/>
      <c r="B499" s="156"/>
      <c r="C499" s="195" t="s">
        <v>785</v>
      </c>
      <c r="D499" s="161"/>
      <c r="E499" s="162">
        <v>81.674999999999997</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
      <c r="A500" s="155"/>
      <c r="B500" s="156"/>
      <c r="C500" s="195" t="s">
        <v>786</v>
      </c>
      <c r="D500" s="161"/>
      <c r="E500" s="162">
        <v>28.244</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314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
      <c r="A501" s="155"/>
      <c r="B501" s="156"/>
      <c r="C501" s="195" t="s">
        <v>787</v>
      </c>
      <c r="D501" s="161"/>
      <c r="E501" s="162">
        <v>35.479999999999997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5" t="s">
        <v>788</v>
      </c>
      <c r="D502" s="161"/>
      <c r="E502" s="162">
        <v>20.686</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5" t="s">
        <v>789</v>
      </c>
      <c r="D503" s="161"/>
      <c r="E503" s="162">
        <v>19.12</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5" t="s">
        <v>790</v>
      </c>
      <c r="D504" s="161"/>
      <c r="E504" s="162">
        <v>8.1999999999999993</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5" t="s">
        <v>791</v>
      </c>
      <c r="D505" s="161"/>
      <c r="E505" s="162">
        <v>9.6</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5" t="s">
        <v>792</v>
      </c>
      <c r="D506" s="161"/>
      <c r="E506" s="162">
        <v>17.739999999999998</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
      <c r="A507" s="155"/>
      <c r="B507" s="156"/>
      <c r="C507" s="195" t="s">
        <v>793</v>
      </c>
      <c r="D507" s="161"/>
      <c r="E507" s="162">
        <v>80.625</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22.5" outlineLevel="1" x14ac:dyDescent="0.2">
      <c r="A508" s="177">
        <v>89</v>
      </c>
      <c r="B508" s="178" t="s">
        <v>794</v>
      </c>
      <c r="C508" s="194" t="s">
        <v>795</v>
      </c>
      <c r="D508" s="179" t="s">
        <v>310</v>
      </c>
      <c r="E508" s="180">
        <v>66</v>
      </c>
      <c r="F508" s="181"/>
      <c r="G508" s="182">
        <f>ROUND(E508*F508,2)</f>
        <v>0</v>
      </c>
      <c r="H508" s="181"/>
      <c r="I508" s="182">
        <f>ROUND(E508*H508,2)</f>
        <v>0</v>
      </c>
      <c r="J508" s="181"/>
      <c r="K508" s="182">
        <f>ROUND(E508*J508,2)</f>
        <v>0</v>
      </c>
      <c r="L508" s="182">
        <v>21</v>
      </c>
      <c r="M508" s="182">
        <f>G508*(1+L508/100)</f>
        <v>0</v>
      </c>
      <c r="N508" s="180">
        <v>1.559E-2</v>
      </c>
      <c r="O508" s="180">
        <f>ROUND(E508*N508,2)</f>
        <v>1.03</v>
      </c>
      <c r="P508" s="180">
        <v>0</v>
      </c>
      <c r="Q508" s="180">
        <f>ROUND(E508*P508,2)</f>
        <v>0</v>
      </c>
      <c r="R508" s="182" t="s">
        <v>410</v>
      </c>
      <c r="S508" s="182" t="s">
        <v>294</v>
      </c>
      <c r="T508" s="183" t="s">
        <v>294</v>
      </c>
      <c r="U508" s="159">
        <v>0.52920999999999996</v>
      </c>
      <c r="V508" s="159">
        <f>ROUND(E508*U508,2)</f>
        <v>34.93</v>
      </c>
      <c r="W508" s="159"/>
      <c r="X508" s="159" t="s">
        <v>295</v>
      </c>
      <c r="Y508" s="159" t="s">
        <v>296</v>
      </c>
      <c r="Z508" s="148"/>
      <c r="AA508" s="148"/>
      <c r="AB508" s="148"/>
      <c r="AC508" s="148"/>
      <c r="AD508" s="148"/>
      <c r="AE508" s="148"/>
      <c r="AF508" s="148"/>
      <c r="AG508" s="148" t="s">
        <v>297</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2" x14ac:dyDescent="0.2">
      <c r="A509" s="155"/>
      <c r="B509" s="156"/>
      <c r="C509" s="262" t="s">
        <v>706</v>
      </c>
      <c r="D509" s="263"/>
      <c r="E509" s="263"/>
      <c r="F509" s="263"/>
      <c r="G509" s="263"/>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299</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
      <c r="A510" s="155"/>
      <c r="B510" s="156"/>
      <c r="C510" s="264" t="s">
        <v>796</v>
      </c>
      <c r="D510" s="265"/>
      <c r="E510" s="265"/>
      <c r="F510" s="265"/>
      <c r="G510" s="265"/>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300</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2" x14ac:dyDescent="0.2">
      <c r="A511" s="155"/>
      <c r="B511" s="156"/>
      <c r="C511" s="195" t="s">
        <v>797</v>
      </c>
      <c r="D511" s="161"/>
      <c r="E511" s="162">
        <v>66</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x14ac:dyDescent="0.2">
      <c r="A512" s="170" t="s">
        <v>288</v>
      </c>
      <c r="B512" s="171" t="s">
        <v>152</v>
      </c>
      <c r="C512" s="193" t="s">
        <v>153</v>
      </c>
      <c r="D512" s="172"/>
      <c r="E512" s="173"/>
      <c r="F512" s="174"/>
      <c r="G512" s="174">
        <f>SUMIF(AG513:AG614,"&lt;&gt;NOR",G513:G614)</f>
        <v>0</v>
      </c>
      <c r="H512" s="174"/>
      <c r="I512" s="174">
        <f>SUM(I513:I614)</f>
        <v>0</v>
      </c>
      <c r="J512" s="174"/>
      <c r="K512" s="174">
        <f>SUM(K513:K614)</f>
        <v>0</v>
      </c>
      <c r="L512" s="174"/>
      <c r="M512" s="174">
        <f>SUM(M513:M614)</f>
        <v>0</v>
      </c>
      <c r="N512" s="173"/>
      <c r="O512" s="173">
        <f>SUM(O513:O614)</f>
        <v>17.98</v>
      </c>
      <c r="P512" s="173"/>
      <c r="Q512" s="173">
        <f>SUM(Q513:Q614)</f>
        <v>0</v>
      </c>
      <c r="R512" s="174"/>
      <c r="S512" s="174"/>
      <c r="T512" s="175"/>
      <c r="U512" s="169"/>
      <c r="V512" s="169">
        <f>SUM(V513:V614)</f>
        <v>1187.3300000000002</v>
      </c>
      <c r="W512" s="169"/>
      <c r="X512" s="169"/>
      <c r="Y512" s="169"/>
      <c r="AG512" t="s">
        <v>289</v>
      </c>
    </row>
    <row r="513" spans="1:60" ht="22.5" outlineLevel="1" x14ac:dyDescent="0.2">
      <c r="A513" s="177">
        <v>90</v>
      </c>
      <c r="B513" s="178" t="s">
        <v>798</v>
      </c>
      <c r="C513" s="194" t="s">
        <v>799</v>
      </c>
      <c r="D513" s="179" t="s">
        <v>310</v>
      </c>
      <c r="E513" s="180">
        <v>726.88250000000005</v>
      </c>
      <c r="F513" s="181"/>
      <c r="G513" s="182">
        <f>ROUND(E513*F513,2)</f>
        <v>0</v>
      </c>
      <c r="H513" s="181"/>
      <c r="I513" s="182">
        <f>ROUND(E513*H513,2)</f>
        <v>0</v>
      </c>
      <c r="J513" s="181"/>
      <c r="K513" s="182">
        <f>ROUND(E513*J513,2)</f>
        <v>0</v>
      </c>
      <c r="L513" s="182">
        <v>21</v>
      </c>
      <c r="M513" s="182">
        <f>G513*(1+L513/100)</f>
        <v>0</v>
      </c>
      <c r="N513" s="180">
        <v>2.4199999999999998E-3</v>
      </c>
      <c r="O513" s="180">
        <f>ROUND(E513*N513,2)</f>
        <v>1.76</v>
      </c>
      <c r="P513" s="180">
        <v>0</v>
      </c>
      <c r="Q513" s="180">
        <f>ROUND(E513*P513,2)</f>
        <v>0</v>
      </c>
      <c r="R513" s="182" t="s">
        <v>410</v>
      </c>
      <c r="S513" s="182" t="s">
        <v>294</v>
      </c>
      <c r="T513" s="183" t="s">
        <v>294</v>
      </c>
      <c r="U513" s="159">
        <v>0.22400999999999999</v>
      </c>
      <c r="V513" s="159">
        <f>ROUND(E513*U513,2)</f>
        <v>162.83000000000001</v>
      </c>
      <c r="W513" s="159"/>
      <c r="X513" s="159" t="s">
        <v>295</v>
      </c>
      <c r="Y513" s="159" t="s">
        <v>296</v>
      </c>
      <c r="Z513" s="148"/>
      <c r="AA513" s="148"/>
      <c r="AB513" s="148"/>
      <c r="AC513" s="148"/>
      <c r="AD513" s="148"/>
      <c r="AE513" s="148"/>
      <c r="AF513" s="148"/>
      <c r="AG513" s="148" t="s">
        <v>297</v>
      </c>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2" x14ac:dyDescent="0.2">
      <c r="A514" s="155"/>
      <c r="B514" s="156"/>
      <c r="C514" s="262" t="s">
        <v>706</v>
      </c>
      <c r="D514" s="263"/>
      <c r="E514" s="263"/>
      <c r="F514" s="263"/>
      <c r="G514" s="263"/>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299</v>
      </c>
      <c r="AH514" s="148"/>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2" x14ac:dyDescent="0.2">
      <c r="A515" s="155"/>
      <c r="B515" s="156"/>
      <c r="C515" s="264" t="s">
        <v>706</v>
      </c>
      <c r="D515" s="265"/>
      <c r="E515" s="265"/>
      <c r="F515" s="265"/>
      <c r="G515" s="265"/>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300</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2" x14ac:dyDescent="0.2">
      <c r="A516" s="155"/>
      <c r="B516" s="156"/>
      <c r="C516" s="195" t="s">
        <v>800</v>
      </c>
      <c r="D516" s="161"/>
      <c r="E516" s="162">
        <v>81.66</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
      <c r="A517" s="155"/>
      <c r="B517" s="156"/>
      <c r="C517" s="195" t="s">
        <v>801</v>
      </c>
      <c r="D517" s="161"/>
      <c r="E517" s="162">
        <v>616.22</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
      <c r="A518" s="155"/>
      <c r="B518" s="156"/>
      <c r="C518" s="195" t="s">
        <v>802</v>
      </c>
      <c r="D518" s="161"/>
      <c r="E518" s="162">
        <v>29</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ht="22.5" outlineLevel="1" x14ac:dyDescent="0.2">
      <c r="A519" s="177">
        <v>91</v>
      </c>
      <c r="B519" s="178" t="s">
        <v>803</v>
      </c>
      <c r="C519" s="194" t="s">
        <v>804</v>
      </c>
      <c r="D519" s="179" t="s">
        <v>310</v>
      </c>
      <c r="E519" s="180">
        <v>726.88250000000005</v>
      </c>
      <c r="F519" s="181"/>
      <c r="G519" s="182">
        <f>ROUND(E519*F519,2)</f>
        <v>0</v>
      </c>
      <c r="H519" s="181"/>
      <c r="I519" s="182">
        <f>ROUND(E519*H519,2)</f>
        <v>0</v>
      </c>
      <c r="J519" s="181"/>
      <c r="K519" s="182">
        <f>ROUND(E519*J519,2)</f>
        <v>0</v>
      </c>
      <c r="L519" s="182">
        <v>21</v>
      </c>
      <c r="M519" s="182">
        <f>G519*(1+L519/100)</f>
        <v>0</v>
      </c>
      <c r="N519" s="180">
        <v>3.2000000000000003E-4</v>
      </c>
      <c r="O519" s="180">
        <f>ROUND(E519*N519,2)</f>
        <v>0.23</v>
      </c>
      <c r="P519" s="180">
        <v>0</v>
      </c>
      <c r="Q519" s="180">
        <f>ROUND(E519*P519,2)</f>
        <v>0</v>
      </c>
      <c r="R519" s="182" t="s">
        <v>410</v>
      </c>
      <c r="S519" s="182" t="s">
        <v>294</v>
      </c>
      <c r="T519" s="183" t="s">
        <v>294</v>
      </c>
      <c r="U519" s="159">
        <v>7.0000000000000007E-2</v>
      </c>
      <c r="V519" s="159">
        <f>ROUND(E519*U519,2)</f>
        <v>50.88</v>
      </c>
      <c r="W519" s="159"/>
      <c r="X519" s="159" t="s">
        <v>295</v>
      </c>
      <c r="Y519" s="159" t="s">
        <v>296</v>
      </c>
      <c r="Z519" s="148"/>
      <c r="AA519" s="148"/>
      <c r="AB519" s="148"/>
      <c r="AC519" s="148"/>
      <c r="AD519" s="148"/>
      <c r="AE519" s="148"/>
      <c r="AF519" s="148"/>
      <c r="AG519" s="148" t="s">
        <v>297</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262" t="s">
        <v>706</v>
      </c>
      <c r="D520" s="263"/>
      <c r="E520" s="263"/>
      <c r="F520" s="263"/>
      <c r="G520" s="263"/>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299</v>
      </c>
      <c r="AH520" s="148"/>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2" x14ac:dyDescent="0.2">
      <c r="A521" s="155"/>
      <c r="B521" s="156"/>
      <c r="C521" s="195" t="s">
        <v>805</v>
      </c>
      <c r="D521" s="161"/>
      <c r="E521" s="162">
        <v>726.88</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ht="22.5" outlineLevel="1" x14ac:dyDescent="0.2">
      <c r="A522" s="177">
        <v>92</v>
      </c>
      <c r="B522" s="178" t="s">
        <v>806</v>
      </c>
      <c r="C522" s="194" t="s">
        <v>807</v>
      </c>
      <c r="D522" s="179" t="s">
        <v>310</v>
      </c>
      <c r="E522" s="180">
        <v>706.26409999999998</v>
      </c>
      <c r="F522" s="181"/>
      <c r="G522" s="182">
        <f>ROUND(E522*F522,2)</f>
        <v>0</v>
      </c>
      <c r="H522" s="181"/>
      <c r="I522" s="182">
        <f>ROUND(E522*H522,2)</f>
        <v>0</v>
      </c>
      <c r="J522" s="181"/>
      <c r="K522" s="182">
        <f>ROUND(E522*J522,2)</f>
        <v>0</v>
      </c>
      <c r="L522" s="182">
        <v>21</v>
      </c>
      <c r="M522" s="182">
        <f>G522*(1+L522/100)</f>
        <v>0</v>
      </c>
      <c r="N522" s="180">
        <v>3.2000000000000003E-4</v>
      </c>
      <c r="O522" s="180">
        <f>ROUND(E522*N522,2)</f>
        <v>0.23</v>
      </c>
      <c r="P522" s="180">
        <v>0</v>
      </c>
      <c r="Q522" s="180">
        <f>ROUND(E522*P522,2)</f>
        <v>0</v>
      </c>
      <c r="R522" s="182" t="s">
        <v>410</v>
      </c>
      <c r="S522" s="182" t="s">
        <v>294</v>
      </c>
      <c r="T522" s="183" t="s">
        <v>294</v>
      </c>
      <c r="U522" s="159">
        <v>7.0000000000000007E-2</v>
      </c>
      <c r="V522" s="159">
        <f>ROUND(E522*U522,2)</f>
        <v>49.44</v>
      </c>
      <c r="W522" s="159"/>
      <c r="X522" s="159" t="s">
        <v>295</v>
      </c>
      <c r="Y522" s="159" t="s">
        <v>296</v>
      </c>
      <c r="Z522" s="148"/>
      <c r="AA522" s="148"/>
      <c r="AB522" s="148"/>
      <c r="AC522" s="148"/>
      <c r="AD522" s="148"/>
      <c r="AE522" s="148"/>
      <c r="AF522" s="148"/>
      <c r="AG522" s="148" t="s">
        <v>297</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2" x14ac:dyDescent="0.2">
      <c r="A523" s="155"/>
      <c r="B523" s="156"/>
      <c r="C523" s="262" t="s">
        <v>706</v>
      </c>
      <c r="D523" s="263"/>
      <c r="E523" s="263"/>
      <c r="F523" s="263"/>
      <c r="G523" s="263"/>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299</v>
      </c>
      <c r="AH523" s="148"/>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2" x14ac:dyDescent="0.2">
      <c r="A524" s="155"/>
      <c r="B524" s="156"/>
      <c r="C524" s="195" t="s">
        <v>808</v>
      </c>
      <c r="D524" s="161"/>
      <c r="E524" s="162">
        <v>94.63</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5" t="s">
        <v>809</v>
      </c>
      <c r="D525" s="161"/>
      <c r="E525" s="162">
        <v>231.35</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
      <c r="A526" s="155"/>
      <c r="B526" s="156"/>
      <c r="C526" s="195" t="s">
        <v>810</v>
      </c>
      <c r="D526" s="161"/>
      <c r="E526" s="162">
        <v>243.38</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
      <c r="A527" s="155"/>
      <c r="B527" s="156"/>
      <c r="C527" s="195" t="s">
        <v>811</v>
      </c>
      <c r="D527" s="161"/>
      <c r="E527" s="162">
        <v>217.41</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
      <c r="A528" s="155"/>
      <c r="B528" s="156"/>
      <c r="C528" s="195" t="s">
        <v>812</v>
      </c>
      <c r="D528" s="161"/>
      <c r="E528" s="162">
        <v>50</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
      <c r="A529" s="155"/>
      <c r="B529" s="156"/>
      <c r="C529" s="195" t="s">
        <v>813</v>
      </c>
      <c r="D529" s="161"/>
      <c r="E529" s="162">
        <v>-130.5</v>
      </c>
      <c r="F529" s="159"/>
      <c r="G529" s="159"/>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314</v>
      </c>
      <c r="AH529" s="148">
        <v>0</v>
      </c>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1" x14ac:dyDescent="0.2">
      <c r="A530" s="177">
        <v>93</v>
      </c>
      <c r="B530" s="178" t="s">
        <v>814</v>
      </c>
      <c r="C530" s="194" t="s">
        <v>815</v>
      </c>
      <c r="D530" s="179" t="s">
        <v>310</v>
      </c>
      <c r="E530" s="180">
        <v>130.495</v>
      </c>
      <c r="F530" s="181"/>
      <c r="G530" s="182">
        <f>ROUND(E530*F530,2)</f>
        <v>0</v>
      </c>
      <c r="H530" s="181"/>
      <c r="I530" s="182">
        <f>ROUND(E530*H530,2)</f>
        <v>0</v>
      </c>
      <c r="J530" s="181"/>
      <c r="K530" s="182">
        <f>ROUND(E530*J530,2)</f>
        <v>0</v>
      </c>
      <c r="L530" s="182">
        <v>21</v>
      </c>
      <c r="M530" s="182">
        <f>G530*(1+L530/100)</f>
        <v>0</v>
      </c>
      <c r="N530" s="180">
        <v>4.0000000000000003E-5</v>
      </c>
      <c r="O530" s="180">
        <f>ROUND(E530*N530,2)</f>
        <v>0.01</v>
      </c>
      <c r="P530" s="180">
        <v>0</v>
      </c>
      <c r="Q530" s="180">
        <f>ROUND(E530*P530,2)</f>
        <v>0</v>
      </c>
      <c r="R530" s="182" t="s">
        <v>410</v>
      </c>
      <c r="S530" s="182" t="s">
        <v>294</v>
      </c>
      <c r="T530" s="183" t="s">
        <v>294</v>
      </c>
      <c r="U530" s="159">
        <v>7.8E-2</v>
      </c>
      <c r="V530" s="159">
        <f>ROUND(E530*U530,2)</f>
        <v>10.18</v>
      </c>
      <c r="W530" s="159"/>
      <c r="X530" s="159" t="s">
        <v>295</v>
      </c>
      <c r="Y530" s="159" t="s">
        <v>296</v>
      </c>
      <c r="Z530" s="148"/>
      <c r="AA530" s="148"/>
      <c r="AB530" s="148"/>
      <c r="AC530" s="148"/>
      <c r="AD530" s="148"/>
      <c r="AE530" s="148"/>
      <c r="AF530" s="148"/>
      <c r="AG530" s="148" t="s">
        <v>297</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ht="22.5" outlineLevel="2" x14ac:dyDescent="0.2">
      <c r="A531" s="155"/>
      <c r="B531" s="156"/>
      <c r="C531" s="262" t="s">
        <v>816</v>
      </c>
      <c r="D531" s="263"/>
      <c r="E531" s="263"/>
      <c r="F531" s="263"/>
      <c r="G531" s="263"/>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299</v>
      </c>
      <c r="AH531" s="148"/>
      <c r="AI531" s="148"/>
      <c r="AJ531" s="148"/>
      <c r="AK531" s="148"/>
      <c r="AL531" s="148"/>
      <c r="AM531" s="148"/>
      <c r="AN531" s="148"/>
      <c r="AO531" s="148"/>
      <c r="AP531" s="148"/>
      <c r="AQ531" s="148"/>
      <c r="AR531" s="148"/>
      <c r="AS531" s="148"/>
      <c r="AT531" s="148"/>
      <c r="AU531" s="148"/>
      <c r="AV531" s="148"/>
      <c r="AW531" s="148"/>
      <c r="AX531" s="148"/>
      <c r="AY531" s="148"/>
      <c r="AZ531" s="148"/>
      <c r="BA531" s="184" t="str">
        <f>C531</f>
        <v>s rámy a zárubněmi, zábradlí, předmětů oplechování apod., které se zřizují ještě před úpravami povrchu, před jejich znečištěním při úpravách povrchu nástřikem plastických (lepivých) maltovin</v>
      </c>
      <c r="BB531" s="148"/>
      <c r="BC531" s="148"/>
      <c r="BD531" s="148"/>
      <c r="BE531" s="148"/>
      <c r="BF531" s="148"/>
      <c r="BG531" s="148"/>
      <c r="BH531" s="148"/>
    </row>
    <row r="532" spans="1:60" ht="22.5" outlineLevel="2" x14ac:dyDescent="0.2">
      <c r="A532" s="155"/>
      <c r="B532" s="156"/>
      <c r="C532" s="264" t="s">
        <v>816</v>
      </c>
      <c r="D532" s="265"/>
      <c r="E532" s="265"/>
      <c r="F532" s="265"/>
      <c r="G532" s="265"/>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300</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84" t="str">
        <f>C532</f>
        <v>s rámy a zárubněmi, zábradlí, předmětů oplechování apod., které se zřizují ještě před úpravami povrchu, před jejich znečištěním při úpravách povrchu nástřikem plastických (lepivých) maltovin</v>
      </c>
      <c r="BB532" s="148"/>
      <c r="BC532" s="148"/>
      <c r="BD532" s="148"/>
      <c r="BE532" s="148"/>
      <c r="BF532" s="148"/>
      <c r="BG532" s="148"/>
      <c r="BH532" s="148"/>
    </row>
    <row r="533" spans="1:60" outlineLevel="2" x14ac:dyDescent="0.2">
      <c r="A533" s="155"/>
      <c r="B533" s="156"/>
      <c r="C533" s="195" t="s">
        <v>712</v>
      </c>
      <c r="D533" s="161"/>
      <c r="E533" s="162">
        <v>3.78</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
      <c r="A534" s="155"/>
      <c r="B534" s="156"/>
      <c r="C534" s="195" t="s">
        <v>713</v>
      </c>
      <c r="D534" s="161"/>
      <c r="E534" s="162">
        <v>5.7</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
      <c r="A535" s="155"/>
      <c r="B535" s="156"/>
      <c r="C535" s="195" t="s">
        <v>714</v>
      </c>
      <c r="D535" s="161"/>
      <c r="E535" s="162">
        <v>31.92</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
      <c r="A536" s="155"/>
      <c r="B536" s="156"/>
      <c r="C536" s="195" t="s">
        <v>715</v>
      </c>
      <c r="D536" s="161"/>
      <c r="E536" s="162">
        <v>4.1900000000000004</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
      <c r="A537" s="155"/>
      <c r="B537" s="156"/>
      <c r="C537" s="195" t="s">
        <v>716</v>
      </c>
      <c r="D537" s="161"/>
      <c r="E537" s="162">
        <v>2.85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
      <c r="A538" s="155"/>
      <c r="B538" s="156"/>
      <c r="C538" s="195" t="s">
        <v>717</v>
      </c>
      <c r="D538" s="161"/>
      <c r="E538" s="162">
        <v>17.05</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
      <c r="A539" s="155"/>
      <c r="B539" s="156"/>
      <c r="C539" s="195" t="s">
        <v>718</v>
      </c>
      <c r="D539" s="161"/>
      <c r="E539" s="162">
        <v>6.72</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
      <c r="A540" s="155"/>
      <c r="B540" s="156"/>
      <c r="C540" s="195" t="s">
        <v>719</v>
      </c>
      <c r="D540" s="161"/>
      <c r="E540" s="162">
        <v>11.65</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
      <c r="A541" s="155"/>
      <c r="B541" s="156"/>
      <c r="C541" s="195" t="s">
        <v>720</v>
      </c>
      <c r="D541" s="161"/>
      <c r="E541" s="162">
        <v>1.08</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
      <c r="A542" s="155"/>
      <c r="B542" s="156"/>
      <c r="C542" s="195" t="s">
        <v>721</v>
      </c>
      <c r="D542" s="161"/>
      <c r="E542" s="162">
        <v>4.28</v>
      </c>
      <c r="F542" s="159"/>
      <c r="G542" s="159"/>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314</v>
      </c>
      <c r="AH542" s="148">
        <v>0</v>
      </c>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3" x14ac:dyDescent="0.2">
      <c r="A543" s="155"/>
      <c r="B543" s="156"/>
      <c r="C543" s="195" t="s">
        <v>722</v>
      </c>
      <c r="D543" s="161"/>
      <c r="E543" s="162">
        <v>27.93</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5" t="s">
        <v>723</v>
      </c>
      <c r="D544" s="161"/>
      <c r="E544" s="162">
        <v>1.69</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314</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5" t="s">
        <v>719</v>
      </c>
      <c r="D545" s="161"/>
      <c r="E545" s="162">
        <v>11.65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1" x14ac:dyDescent="0.2">
      <c r="A546" s="177">
        <v>94</v>
      </c>
      <c r="B546" s="178" t="s">
        <v>817</v>
      </c>
      <c r="C546" s="194" t="s">
        <v>818</v>
      </c>
      <c r="D546" s="179" t="s">
        <v>310</v>
      </c>
      <c r="E546" s="180">
        <v>706.26409999999998</v>
      </c>
      <c r="F546" s="181"/>
      <c r="G546" s="182">
        <f>ROUND(E546*F546,2)</f>
        <v>0</v>
      </c>
      <c r="H546" s="181"/>
      <c r="I546" s="182">
        <f>ROUND(E546*H546,2)</f>
        <v>0</v>
      </c>
      <c r="J546" s="181"/>
      <c r="K546" s="182">
        <f>ROUND(E546*J546,2)</f>
        <v>0</v>
      </c>
      <c r="L546" s="182">
        <v>21</v>
      </c>
      <c r="M546" s="182">
        <f>G546*(1+L546/100)</f>
        <v>0</v>
      </c>
      <c r="N546" s="180">
        <v>8.0000000000000002E-3</v>
      </c>
      <c r="O546" s="180">
        <f>ROUND(E546*N546,2)</f>
        <v>5.65</v>
      </c>
      <c r="P546" s="180">
        <v>0</v>
      </c>
      <c r="Q546" s="180">
        <f>ROUND(E546*P546,2)</f>
        <v>0</v>
      </c>
      <c r="R546" s="182" t="s">
        <v>410</v>
      </c>
      <c r="S546" s="182" t="s">
        <v>294</v>
      </c>
      <c r="T546" s="183" t="s">
        <v>294</v>
      </c>
      <c r="U546" s="159">
        <v>0.111</v>
      </c>
      <c r="V546" s="159">
        <f>ROUND(E546*U546,2)</f>
        <v>78.400000000000006</v>
      </c>
      <c r="W546" s="159"/>
      <c r="X546" s="159" t="s">
        <v>295</v>
      </c>
      <c r="Y546" s="159" t="s">
        <v>296</v>
      </c>
      <c r="Z546" s="148"/>
      <c r="AA546" s="148"/>
      <c r="AB546" s="148"/>
      <c r="AC546" s="148"/>
      <c r="AD546" s="148"/>
      <c r="AE546" s="148"/>
      <c r="AF546" s="148"/>
      <c r="AG546" s="148" t="s">
        <v>297</v>
      </c>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2" x14ac:dyDescent="0.2">
      <c r="A547" s="155"/>
      <c r="B547" s="156"/>
      <c r="C547" s="195" t="s">
        <v>819</v>
      </c>
      <c r="D547" s="161"/>
      <c r="E547" s="162">
        <v>706.26</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314</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1" x14ac:dyDescent="0.2">
      <c r="A548" s="177">
        <v>95</v>
      </c>
      <c r="B548" s="178" t="s">
        <v>820</v>
      </c>
      <c r="C548" s="194" t="s">
        <v>821</v>
      </c>
      <c r="D548" s="179" t="s">
        <v>310</v>
      </c>
      <c r="E548" s="180">
        <v>108.33</v>
      </c>
      <c r="F548" s="181"/>
      <c r="G548" s="182">
        <f>ROUND(E548*F548,2)</f>
        <v>0</v>
      </c>
      <c r="H548" s="181"/>
      <c r="I548" s="182">
        <f>ROUND(E548*H548,2)</f>
        <v>0</v>
      </c>
      <c r="J548" s="181"/>
      <c r="K548" s="182">
        <f>ROUND(E548*J548,2)</f>
        <v>0</v>
      </c>
      <c r="L548" s="182">
        <v>21</v>
      </c>
      <c r="M548" s="182">
        <f>G548*(1+L548/100)</f>
        <v>0</v>
      </c>
      <c r="N548" s="180">
        <v>3.5000000000000001E-3</v>
      </c>
      <c r="O548" s="180">
        <f>ROUND(E548*N548,2)</f>
        <v>0.38</v>
      </c>
      <c r="P548" s="180">
        <v>0</v>
      </c>
      <c r="Q548" s="180">
        <f>ROUND(E548*P548,2)</f>
        <v>0</v>
      </c>
      <c r="R548" s="182" t="s">
        <v>410</v>
      </c>
      <c r="S548" s="182" t="s">
        <v>294</v>
      </c>
      <c r="T548" s="183" t="s">
        <v>294</v>
      </c>
      <c r="U548" s="159">
        <v>0.3</v>
      </c>
      <c r="V548" s="159">
        <f>ROUND(E548*U548,2)</f>
        <v>32.5</v>
      </c>
      <c r="W548" s="159"/>
      <c r="X548" s="159" t="s">
        <v>295</v>
      </c>
      <c r="Y548" s="159" t="s">
        <v>296</v>
      </c>
      <c r="Z548" s="148"/>
      <c r="AA548" s="148"/>
      <c r="AB548" s="148"/>
      <c r="AC548" s="148"/>
      <c r="AD548" s="148"/>
      <c r="AE548" s="148"/>
      <c r="AF548" s="148"/>
      <c r="AG548" s="148" t="s">
        <v>297</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2" x14ac:dyDescent="0.2">
      <c r="A549" s="155"/>
      <c r="B549" s="156"/>
      <c r="C549" s="195" t="s">
        <v>822</v>
      </c>
      <c r="D549" s="161"/>
      <c r="E549" s="162">
        <v>108.33</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314</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ht="22.5" outlineLevel="1" x14ac:dyDescent="0.2">
      <c r="A550" s="177">
        <v>96</v>
      </c>
      <c r="B550" s="178" t="s">
        <v>823</v>
      </c>
      <c r="C550" s="194" t="s">
        <v>824</v>
      </c>
      <c r="D550" s="179" t="s">
        <v>310</v>
      </c>
      <c r="E550" s="180">
        <v>81.66</v>
      </c>
      <c r="F550" s="181"/>
      <c r="G550" s="182">
        <f>ROUND(E550*F550,2)</f>
        <v>0</v>
      </c>
      <c r="H550" s="181"/>
      <c r="I550" s="182">
        <f>ROUND(E550*H550,2)</f>
        <v>0</v>
      </c>
      <c r="J550" s="181"/>
      <c r="K550" s="182">
        <f>ROUND(E550*J550,2)</f>
        <v>0</v>
      </c>
      <c r="L550" s="182">
        <v>21</v>
      </c>
      <c r="M550" s="182">
        <f>G550*(1+L550/100)</f>
        <v>0</v>
      </c>
      <c r="N550" s="180">
        <v>1.2529999999999999E-2</v>
      </c>
      <c r="O550" s="180">
        <f>ROUND(E550*N550,2)</f>
        <v>1.02</v>
      </c>
      <c r="P550" s="180">
        <v>0</v>
      </c>
      <c r="Q550" s="180">
        <f>ROUND(E550*P550,2)</f>
        <v>0</v>
      </c>
      <c r="R550" s="182" t="s">
        <v>410</v>
      </c>
      <c r="S550" s="182" t="s">
        <v>294</v>
      </c>
      <c r="T550" s="183" t="s">
        <v>294</v>
      </c>
      <c r="U550" s="159">
        <v>0.85699999999999998</v>
      </c>
      <c r="V550" s="159">
        <f>ROUND(E550*U550,2)</f>
        <v>69.98</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ht="22.5" outlineLevel="2" x14ac:dyDescent="0.2">
      <c r="A551" s="155"/>
      <c r="B551" s="156"/>
      <c r="C551" s="262" t="s">
        <v>825</v>
      </c>
      <c r="D551" s="263"/>
      <c r="E551" s="263"/>
      <c r="F551" s="263"/>
      <c r="G551" s="263"/>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299</v>
      </c>
      <c r="AH551" s="148"/>
      <c r="AI551" s="148"/>
      <c r="AJ551" s="148"/>
      <c r="AK551" s="148"/>
      <c r="AL551" s="148"/>
      <c r="AM551" s="148"/>
      <c r="AN551" s="148"/>
      <c r="AO551" s="148"/>
      <c r="AP551" s="148"/>
      <c r="AQ551" s="148"/>
      <c r="AR551" s="148"/>
      <c r="AS551" s="148"/>
      <c r="AT551" s="148"/>
      <c r="AU551" s="148"/>
      <c r="AV551" s="148"/>
      <c r="AW551" s="148"/>
      <c r="AX551" s="148"/>
      <c r="AY551" s="148"/>
      <c r="AZ551" s="148"/>
      <c r="BA551" s="184" t="str">
        <f>C551</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1" s="148"/>
      <c r="BC551" s="148"/>
      <c r="BD551" s="148"/>
      <c r="BE551" s="148"/>
      <c r="BF551" s="148"/>
      <c r="BG551" s="148"/>
      <c r="BH551" s="148"/>
    </row>
    <row r="552" spans="1:60" ht="22.5" outlineLevel="2" x14ac:dyDescent="0.2">
      <c r="A552" s="155"/>
      <c r="B552" s="156"/>
      <c r="C552" s="264" t="s">
        <v>825</v>
      </c>
      <c r="D552" s="265"/>
      <c r="E552" s="265"/>
      <c r="F552" s="265"/>
      <c r="G552" s="265"/>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300</v>
      </c>
      <c r="AH552" s="148"/>
      <c r="AI552" s="148"/>
      <c r="AJ552" s="148"/>
      <c r="AK552" s="148"/>
      <c r="AL552" s="148"/>
      <c r="AM552" s="148"/>
      <c r="AN552" s="148"/>
      <c r="AO552" s="148"/>
      <c r="AP552" s="148"/>
      <c r="AQ552" s="148"/>
      <c r="AR552" s="148"/>
      <c r="AS552" s="148"/>
      <c r="AT552" s="148"/>
      <c r="AU552" s="148"/>
      <c r="AV552" s="148"/>
      <c r="AW552" s="148"/>
      <c r="AX552" s="148"/>
      <c r="AY552" s="148"/>
      <c r="AZ552" s="148"/>
      <c r="BA552" s="184" t="str">
        <f>C552</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2" s="148"/>
      <c r="BC552" s="148"/>
      <c r="BD552" s="148"/>
      <c r="BE552" s="148"/>
      <c r="BF552" s="148"/>
      <c r="BG552" s="148"/>
      <c r="BH552" s="148"/>
    </row>
    <row r="553" spans="1:60" outlineLevel="2" x14ac:dyDescent="0.2">
      <c r="A553" s="155"/>
      <c r="B553" s="156"/>
      <c r="C553" s="195" t="s">
        <v>826</v>
      </c>
      <c r="D553" s="161"/>
      <c r="E553" s="162">
        <v>45.55</v>
      </c>
      <c r="F553" s="159"/>
      <c r="G553" s="159"/>
      <c r="H553" s="159"/>
      <c r="I553" s="159"/>
      <c r="J553" s="159"/>
      <c r="K553" s="159"/>
      <c r="L553" s="159"/>
      <c r="M553" s="159"/>
      <c r="N553" s="158"/>
      <c r="O553" s="158"/>
      <c r="P553" s="158"/>
      <c r="Q553" s="158"/>
      <c r="R553" s="159"/>
      <c r="S553" s="159"/>
      <c r="T553" s="159"/>
      <c r="U553" s="159"/>
      <c r="V553" s="159"/>
      <c r="W553" s="159"/>
      <c r="X553" s="159"/>
      <c r="Y553" s="159"/>
      <c r="Z553" s="148"/>
      <c r="AA553" s="148"/>
      <c r="AB553" s="148"/>
      <c r="AC553" s="148"/>
      <c r="AD553" s="148"/>
      <c r="AE553" s="148"/>
      <c r="AF553" s="148"/>
      <c r="AG553" s="148" t="s">
        <v>314</v>
      </c>
      <c r="AH553" s="148">
        <v>0</v>
      </c>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3" x14ac:dyDescent="0.2">
      <c r="A554" s="155"/>
      <c r="B554" s="156"/>
      <c r="C554" s="195" t="s">
        <v>827</v>
      </c>
      <c r="D554" s="161"/>
      <c r="E554" s="162">
        <v>36.11</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314</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ht="22.5" outlineLevel="1" x14ac:dyDescent="0.2">
      <c r="A555" s="177">
        <v>97</v>
      </c>
      <c r="B555" s="178" t="s">
        <v>828</v>
      </c>
      <c r="C555" s="194" t="s">
        <v>829</v>
      </c>
      <c r="D555" s="179" t="s">
        <v>310</v>
      </c>
      <c r="E555" s="180">
        <v>616.22</v>
      </c>
      <c r="F555" s="181"/>
      <c r="G555" s="182">
        <f>ROUND(E555*F555,2)</f>
        <v>0</v>
      </c>
      <c r="H555" s="181"/>
      <c r="I555" s="182">
        <f>ROUND(E555*H555,2)</f>
        <v>0</v>
      </c>
      <c r="J555" s="181"/>
      <c r="K555" s="182">
        <f>ROUND(E555*J555,2)</f>
        <v>0</v>
      </c>
      <c r="L555" s="182">
        <v>21</v>
      </c>
      <c r="M555" s="182">
        <f>G555*(1+L555/100)</f>
        <v>0</v>
      </c>
      <c r="N555" s="180">
        <v>1.026E-2</v>
      </c>
      <c r="O555" s="180">
        <f>ROUND(E555*N555,2)</f>
        <v>6.32</v>
      </c>
      <c r="P555" s="180">
        <v>0</v>
      </c>
      <c r="Q555" s="180">
        <f>ROUND(E555*P555,2)</f>
        <v>0</v>
      </c>
      <c r="R555" s="182" t="s">
        <v>410</v>
      </c>
      <c r="S555" s="182" t="s">
        <v>294</v>
      </c>
      <c r="T555" s="183" t="s">
        <v>294</v>
      </c>
      <c r="U555" s="159">
        <v>0.85699999999999998</v>
      </c>
      <c r="V555" s="159">
        <f>ROUND(E555*U555,2)</f>
        <v>528.1</v>
      </c>
      <c r="W555" s="159"/>
      <c r="X555" s="159" t="s">
        <v>295</v>
      </c>
      <c r="Y555" s="159" t="s">
        <v>296</v>
      </c>
      <c r="Z555" s="148"/>
      <c r="AA555" s="148"/>
      <c r="AB555" s="148"/>
      <c r="AC555" s="148"/>
      <c r="AD555" s="148"/>
      <c r="AE555" s="148"/>
      <c r="AF555" s="148"/>
      <c r="AG555" s="148" t="s">
        <v>297</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ht="33.75" outlineLevel="2" x14ac:dyDescent="0.2">
      <c r="A556" s="155"/>
      <c r="B556" s="156"/>
      <c r="C556" s="262" t="s">
        <v>830</v>
      </c>
      <c r="D556" s="263"/>
      <c r="E556" s="263"/>
      <c r="F556" s="263"/>
      <c r="G556" s="263"/>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299</v>
      </c>
      <c r="AH556" s="148"/>
      <c r="AI556" s="148"/>
      <c r="AJ556" s="148"/>
      <c r="AK556" s="148"/>
      <c r="AL556" s="148"/>
      <c r="AM556" s="148"/>
      <c r="AN556" s="148"/>
      <c r="AO556" s="148"/>
      <c r="AP556" s="148"/>
      <c r="AQ556" s="148"/>
      <c r="AR556" s="148"/>
      <c r="AS556" s="148"/>
      <c r="AT556" s="148"/>
      <c r="AU556" s="148"/>
      <c r="AV556" s="148"/>
      <c r="AW556" s="148"/>
      <c r="AX556" s="148"/>
      <c r="AY556" s="148"/>
      <c r="AZ556" s="148"/>
      <c r="BA556" s="184" t="str">
        <f>C556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6" s="148"/>
      <c r="BC556" s="148"/>
      <c r="BD556" s="148"/>
      <c r="BE556" s="148"/>
      <c r="BF556" s="148"/>
      <c r="BG556" s="148"/>
      <c r="BH556" s="148"/>
    </row>
    <row r="557" spans="1:60" ht="33.75" outlineLevel="2" x14ac:dyDescent="0.2">
      <c r="A557" s="155"/>
      <c r="B557" s="156"/>
      <c r="C557" s="264" t="s">
        <v>830</v>
      </c>
      <c r="D557" s="265"/>
      <c r="E557" s="265"/>
      <c r="F557" s="265"/>
      <c r="G557" s="265"/>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300</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84" t="str">
        <f>C557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7" s="148"/>
      <c r="BC557" s="148"/>
      <c r="BD557" s="148"/>
      <c r="BE557" s="148"/>
      <c r="BF557" s="148"/>
      <c r="BG557" s="148"/>
      <c r="BH557" s="148"/>
    </row>
    <row r="558" spans="1:60" outlineLevel="2" x14ac:dyDescent="0.2">
      <c r="A558" s="155"/>
      <c r="B558" s="156"/>
      <c r="C558" s="195" t="s">
        <v>831</v>
      </c>
      <c r="D558" s="161"/>
      <c r="E558" s="162">
        <v>108.33</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outlineLevel="3" x14ac:dyDescent="0.2">
      <c r="A559" s="155"/>
      <c r="B559" s="156"/>
      <c r="C559" s="195" t="s">
        <v>832</v>
      </c>
      <c r="D559" s="161"/>
      <c r="E559" s="162">
        <v>130.5</v>
      </c>
      <c r="F559" s="159"/>
      <c r="G559" s="159"/>
      <c r="H559" s="159"/>
      <c r="I559" s="159"/>
      <c r="J559" s="159"/>
      <c r="K559" s="159"/>
      <c r="L559" s="159"/>
      <c r="M559" s="159"/>
      <c r="N559" s="158"/>
      <c r="O559" s="158"/>
      <c r="P559" s="158"/>
      <c r="Q559" s="158"/>
      <c r="R559" s="159"/>
      <c r="S559" s="159"/>
      <c r="T559" s="159"/>
      <c r="U559" s="159"/>
      <c r="V559" s="159"/>
      <c r="W559" s="159"/>
      <c r="X559" s="159"/>
      <c r="Y559" s="159"/>
      <c r="Z559" s="148"/>
      <c r="AA559" s="148"/>
      <c r="AB559" s="148"/>
      <c r="AC559" s="148"/>
      <c r="AD559" s="148"/>
      <c r="AE559" s="148"/>
      <c r="AF559" s="148"/>
      <c r="AG559" s="148" t="s">
        <v>314</v>
      </c>
      <c r="AH559" s="148">
        <v>0</v>
      </c>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3" x14ac:dyDescent="0.2">
      <c r="A560" s="155"/>
      <c r="B560" s="156"/>
      <c r="C560" s="195" t="s">
        <v>833</v>
      </c>
      <c r="D560" s="161"/>
      <c r="E560" s="162">
        <v>122.5</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5" t="s">
        <v>834</v>
      </c>
      <c r="D561" s="161"/>
      <c r="E561" s="162">
        <v>102.63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314</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5" t="s">
        <v>835</v>
      </c>
      <c r="D562" s="161"/>
      <c r="E562" s="162">
        <v>126.9</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314</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5" t="s">
        <v>836</v>
      </c>
      <c r="D563" s="161"/>
      <c r="E563" s="162">
        <v>25.36</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314</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ht="22.5" outlineLevel="1" x14ac:dyDescent="0.2">
      <c r="A564" s="177">
        <v>98</v>
      </c>
      <c r="B564" s="178" t="s">
        <v>837</v>
      </c>
      <c r="C564" s="194" t="s">
        <v>838</v>
      </c>
      <c r="D564" s="179" t="s">
        <v>310</v>
      </c>
      <c r="E564" s="180">
        <v>43.8</v>
      </c>
      <c r="F564" s="181"/>
      <c r="G564" s="182">
        <f>ROUND(E564*F564,2)</f>
        <v>0</v>
      </c>
      <c r="H564" s="181"/>
      <c r="I564" s="182">
        <f>ROUND(E564*H564,2)</f>
        <v>0</v>
      </c>
      <c r="J564" s="181"/>
      <c r="K564" s="182">
        <f>ROUND(E564*J564,2)</f>
        <v>0</v>
      </c>
      <c r="L564" s="182">
        <v>21</v>
      </c>
      <c r="M564" s="182">
        <f>G564*(1+L564/100)</f>
        <v>0</v>
      </c>
      <c r="N564" s="180">
        <v>1.643E-2</v>
      </c>
      <c r="O564" s="180">
        <f>ROUND(E564*N564,2)</f>
        <v>0.72</v>
      </c>
      <c r="P564" s="180">
        <v>0</v>
      </c>
      <c r="Q564" s="180">
        <f>ROUND(E564*P564,2)</f>
        <v>0</v>
      </c>
      <c r="R564" s="182" t="s">
        <v>410</v>
      </c>
      <c r="S564" s="182" t="s">
        <v>294</v>
      </c>
      <c r="T564" s="183" t="s">
        <v>294</v>
      </c>
      <c r="U564" s="159">
        <v>0.91700000000000004</v>
      </c>
      <c r="V564" s="159">
        <f>ROUND(E564*U564,2)</f>
        <v>40.159999999999997</v>
      </c>
      <c r="W564" s="159"/>
      <c r="X564" s="159" t="s">
        <v>295</v>
      </c>
      <c r="Y564" s="159" t="s">
        <v>296</v>
      </c>
      <c r="Z564" s="148"/>
      <c r="AA564" s="148"/>
      <c r="AB564" s="148"/>
      <c r="AC564" s="148"/>
      <c r="AD564" s="148"/>
      <c r="AE564" s="148"/>
      <c r="AF564" s="148"/>
      <c r="AG564" s="148" t="s">
        <v>297</v>
      </c>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33.75" outlineLevel="2" x14ac:dyDescent="0.2">
      <c r="A565" s="155"/>
      <c r="B565" s="156"/>
      <c r="C565" s="262" t="s">
        <v>830</v>
      </c>
      <c r="D565" s="263"/>
      <c r="E565" s="263"/>
      <c r="F565" s="263"/>
      <c r="G565" s="263"/>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299</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84" t="str">
        <f>C565</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5" s="148"/>
      <c r="BC565" s="148"/>
      <c r="BD565" s="148"/>
      <c r="BE565" s="148"/>
      <c r="BF565" s="148"/>
      <c r="BG565" s="148"/>
      <c r="BH565" s="148"/>
    </row>
    <row r="566" spans="1:60" ht="33.75" outlineLevel="2" x14ac:dyDescent="0.2">
      <c r="A566" s="155"/>
      <c r="B566" s="156"/>
      <c r="C566" s="264" t="s">
        <v>830</v>
      </c>
      <c r="D566" s="265"/>
      <c r="E566" s="265"/>
      <c r="F566" s="265"/>
      <c r="G566" s="265"/>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300</v>
      </c>
      <c r="AH566" s="148"/>
      <c r="AI566" s="148"/>
      <c r="AJ566" s="148"/>
      <c r="AK566" s="148"/>
      <c r="AL566" s="148"/>
      <c r="AM566" s="148"/>
      <c r="AN566" s="148"/>
      <c r="AO566" s="148"/>
      <c r="AP566" s="148"/>
      <c r="AQ566" s="148"/>
      <c r="AR566" s="148"/>
      <c r="AS566" s="148"/>
      <c r="AT566" s="148"/>
      <c r="AU566" s="148"/>
      <c r="AV566" s="148"/>
      <c r="AW566" s="148"/>
      <c r="AX566" s="148"/>
      <c r="AY566" s="148"/>
      <c r="AZ566" s="148"/>
      <c r="BA566" s="184" t="str">
        <f>C566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6" s="148"/>
      <c r="BC566" s="148"/>
      <c r="BD566" s="148"/>
      <c r="BE566" s="148"/>
      <c r="BF566" s="148"/>
      <c r="BG566" s="148"/>
      <c r="BH566" s="148"/>
    </row>
    <row r="567" spans="1:60" outlineLevel="1" x14ac:dyDescent="0.2">
      <c r="A567" s="177">
        <v>99</v>
      </c>
      <c r="B567" s="178" t="s">
        <v>839</v>
      </c>
      <c r="C567" s="194" t="s">
        <v>840</v>
      </c>
      <c r="D567" s="179" t="s">
        <v>310</v>
      </c>
      <c r="E567" s="180">
        <v>8.94</v>
      </c>
      <c r="F567" s="181"/>
      <c r="G567" s="182">
        <f>ROUND(E567*F567,2)</f>
        <v>0</v>
      </c>
      <c r="H567" s="181"/>
      <c r="I567" s="182">
        <f>ROUND(E567*H567,2)</f>
        <v>0</v>
      </c>
      <c r="J567" s="181"/>
      <c r="K567" s="182">
        <f>ROUND(E567*J567,2)</f>
        <v>0</v>
      </c>
      <c r="L567" s="182">
        <v>21</v>
      </c>
      <c r="M567" s="182">
        <f>G567*(1+L567/100)</f>
        <v>0</v>
      </c>
      <c r="N567" s="180">
        <v>9.1199999999999996E-3</v>
      </c>
      <c r="O567" s="180">
        <f>ROUND(E567*N567,2)</f>
        <v>0.08</v>
      </c>
      <c r="P567" s="180">
        <v>0</v>
      </c>
      <c r="Q567" s="180">
        <f>ROUND(E567*P567,2)</f>
        <v>0</v>
      </c>
      <c r="R567" s="182" t="s">
        <v>410</v>
      </c>
      <c r="S567" s="182" t="s">
        <v>294</v>
      </c>
      <c r="T567" s="183" t="s">
        <v>294</v>
      </c>
      <c r="U567" s="159">
        <v>1.5620000000000001</v>
      </c>
      <c r="V567" s="159">
        <f>ROUND(E567*U567,2)</f>
        <v>13.96</v>
      </c>
      <c r="W567" s="159"/>
      <c r="X567" s="159" t="s">
        <v>295</v>
      </c>
      <c r="Y567" s="159" t="s">
        <v>296</v>
      </c>
      <c r="Z567" s="148"/>
      <c r="AA567" s="148"/>
      <c r="AB567" s="148"/>
      <c r="AC567" s="148"/>
      <c r="AD567" s="148"/>
      <c r="AE567" s="148"/>
      <c r="AF567" s="148"/>
      <c r="AG567" s="148" t="s">
        <v>297</v>
      </c>
      <c r="AH567" s="148"/>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ht="22.5" outlineLevel="2" x14ac:dyDescent="0.2">
      <c r="A568" s="155"/>
      <c r="B568" s="156"/>
      <c r="C568" s="262" t="s">
        <v>841</v>
      </c>
      <c r="D568" s="263"/>
      <c r="E568" s="263"/>
      <c r="F568" s="263"/>
      <c r="G568" s="263"/>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299</v>
      </c>
      <c r="AH568" s="148"/>
      <c r="AI568" s="148"/>
      <c r="AJ568" s="148"/>
      <c r="AK568" s="148"/>
      <c r="AL568" s="148"/>
      <c r="AM568" s="148"/>
      <c r="AN568" s="148"/>
      <c r="AO568" s="148"/>
      <c r="AP568" s="148"/>
      <c r="AQ568" s="148"/>
      <c r="AR568" s="148"/>
      <c r="AS568" s="148"/>
      <c r="AT568" s="148"/>
      <c r="AU568" s="148"/>
      <c r="AV568" s="148"/>
      <c r="AW568" s="148"/>
      <c r="AX568" s="148"/>
      <c r="AY568" s="148"/>
      <c r="AZ568" s="148"/>
      <c r="BA568" s="184" t="str">
        <f>C568</f>
        <v>nanesení lepicího tmelu na izolační desky, nalepení desek, natažení stěrky, vtlačení výztužné tkaniny a přehlazení stěrky. Včetně parapetních lišt.</v>
      </c>
      <c r="BB568" s="148"/>
      <c r="BC568" s="148"/>
      <c r="BD568" s="148"/>
      <c r="BE568" s="148"/>
      <c r="BF568" s="148"/>
      <c r="BG568" s="148"/>
      <c r="BH568" s="148"/>
    </row>
    <row r="569" spans="1:60" ht="22.5" outlineLevel="2" x14ac:dyDescent="0.2">
      <c r="A569" s="155"/>
      <c r="B569" s="156"/>
      <c r="C569" s="264" t="s">
        <v>841</v>
      </c>
      <c r="D569" s="265"/>
      <c r="E569" s="265"/>
      <c r="F569" s="265"/>
      <c r="G569" s="265"/>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300</v>
      </c>
      <c r="AH569" s="148"/>
      <c r="AI569" s="148"/>
      <c r="AJ569" s="148"/>
      <c r="AK569" s="148"/>
      <c r="AL569" s="148"/>
      <c r="AM569" s="148"/>
      <c r="AN569" s="148"/>
      <c r="AO569" s="148"/>
      <c r="AP569" s="148"/>
      <c r="AQ569" s="148"/>
      <c r="AR569" s="148"/>
      <c r="AS569" s="148"/>
      <c r="AT569" s="148"/>
      <c r="AU569" s="148"/>
      <c r="AV569" s="148"/>
      <c r="AW569" s="148"/>
      <c r="AX569" s="148"/>
      <c r="AY569" s="148"/>
      <c r="AZ569" s="148"/>
      <c r="BA569" s="184" t="str">
        <f>C569</f>
        <v>nanesení lepicího tmelu na izolační desky, nalepení desek, natažení stěrky, vtlačení výztužné tkaniny a přehlazení stěrky. Včetně parapetních lišt.</v>
      </c>
      <c r="BB569" s="148"/>
      <c r="BC569" s="148"/>
      <c r="BD569" s="148"/>
      <c r="BE569" s="148"/>
      <c r="BF569" s="148"/>
      <c r="BG569" s="148"/>
      <c r="BH569" s="148"/>
    </row>
    <row r="570" spans="1:60" outlineLevel="2" x14ac:dyDescent="0.2">
      <c r="A570" s="155"/>
      <c r="B570" s="156"/>
      <c r="C570" s="195" t="s">
        <v>842</v>
      </c>
      <c r="D570" s="161"/>
      <c r="E570" s="162">
        <v>8.94</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314</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outlineLevel="1" x14ac:dyDescent="0.2">
      <c r="A571" s="177">
        <v>100</v>
      </c>
      <c r="B571" s="178" t="s">
        <v>843</v>
      </c>
      <c r="C571" s="194" t="s">
        <v>844</v>
      </c>
      <c r="D571" s="179" t="s">
        <v>310</v>
      </c>
      <c r="E571" s="180">
        <v>28.635000000000002</v>
      </c>
      <c r="F571" s="181"/>
      <c r="G571" s="182">
        <f>ROUND(E571*F571,2)</f>
        <v>0</v>
      </c>
      <c r="H571" s="181"/>
      <c r="I571" s="182">
        <f>ROUND(E571*H571,2)</f>
        <v>0</v>
      </c>
      <c r="J571" s="181"/>
      <c r="K571" s="182">
        <f>ROUND(E571*J571,2)</f>
        <v>0</v>
      </c>
      <c r="L571" s="182">
        <v>21</v>
      </c>
      <c r="M571" s="182">
        <f>G571*(1+L571/100)</f>
        <v>0</v>
      </c>
      <c r="N571" s="180">
        <v>4.5929999999999999E-2</v>
      </c>
      <c r="O571" s="180">
        <f>ROUND(E571*N571,2)</f>
        <v>1.32</v>
      </c>
      <c r="P571" s="180">
        <v>0</v>
      </c>
      <c r="Q571" s="180">
        <f>ROUND(E571*P571,2)</f>
        <v>0</v>
      </c>
      <c r="R571" s="182" t="s">
        <v>410</v>
      </c>
      <c r="S571" s="182" t="s">
        <v>294</v>
      </c>
      <c r="T571" s="183" t="s">
        <v>294</v>
      </c>
      <c r="U571" s="159">
        <v>0.51100000000000001</v>
      </c>
      <c r="V571" s="159">
        <f>ROUND(E571*U571,2)</f>
        <v>14.63</v>
      </c>
      <c r="W571" s="159"/>
      <c r="X571" s="159" t="s">
        <v>295</v>
      </c>
      <c r="Y571" s="159" t="s">
        <v>296</v>
      </c>
      <c r="Z571" s="148"/>
      <c r="AA571" s="148"/>
      <c r="AB571" s="148"/>
      <c r="AC571" s="148"/>
      <c r="AD571" s="148"/>
      <c r="AE571" s="148"/>
      <c r="AF571" s="148"/>
      <c r="AG571" s="148" t="s">
        <v>297</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9" t="s">
        <v>845</v>
      </c>
      <c r="D572" s="167"/>
      <c r="E572" s="168"/>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314</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200" t="s">
        <v>846</v>
      </c>
      <c r="D573" s="167"/>
      <c r="E573" s="168">
        <v>45.55</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314</v>
      </c>
      <c r="AH573" s="148">
        <v>2</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200" t="s">
        <v>847</v>
      </c>
      <c r="D574" s="167"/>
      <c r="E574" s="168">
        <v>36.11</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314</v>
      </c>
      <c r="AH574" s="148">
        <v>2</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9" t="s">
        <v>848</v>
      </c>
      <c r="D575" s="167"/>
      <c r="E575" s="168"/>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5" t="s">
        <v>849</v>
      </c>
      <c r="D576" s="161"/>
      <c r="E576" s="162">
        <v>20.41</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314</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3" x14ac:dyDescent="0.2">
      <c r="A577" s="155"/>
      <c r="B577" s="156"/>
      <c r="C577" s="195" t="s">
        <v>850</v>
      </c>
      <c r="D577" s="161"/>
      <c r="E577" s="162">
        <v>8.2200000000000006</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0</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1" x14ac:dyDescent="0.2">
      <c r="A578" s="177">
        <v>101</v>
      </c>
      <c r="B578" s="178" t="s">
        <v>851</v>
      </c>
      <c r="C578" s="194" t="s">
        <v>852</v>
      </c>
      <c r="D578" s="179" t="s">
        <v>331</v>
      </c>
      <c r="E578" s="180">
        <v>193.35</v>
      </c>
      <c r="F578" s="181"/>
      <c r="G578" s="182">
        <f>ROUND(E578*F578,2)</f>
        <v>0</v>
      </c>
      <c r="H578" s="181"/>
      <c r="I578" s="182">
        <f>ROUND(E578*H578,2)</f>
        <v>0</v>
      </c>
      <c r="J578" s="181"/>
      <c r="K578" s="182">
        <f>ROUND(E578*J578,2)</f>
        <v>0</v>
      </c>
      <c r="L578" s="182">
        <v>21</v>
      </c>
      <c r="M578" s="182">
        <f>G578*(1+L578/100)</f>
        <v>0</v>
      </c>
      <c r="N578" s="180">
        <v>1.1E-4</v>
      </c>
      <c r="O578" s="180">
        <f>ROUND(E578*N578,2)</f>
        <v>0.02</v>
      </c>
      <c r="P578" s="180">
        <v>0</v>
      </c>
      <c r="Q578" s="180">
        <f>ROUND(E578*P578,2)</f>
        <v>0</v>
      </c>
      <c r="R578" s="182" t="s">
        <v>410</v>
      </c>
      <c r="S578" s="182" t="s">
        <v>853</v>
      </c>
      <c r="T578" s="183" t="s">
        <v>853</v>
      </c>
      <c r="U578" s="159">
        <v>0.16</v>
      </c>
      <c r="V578" s="159">
        <f>ROUND(E578*U578,2)</f>
        <v>30.94</v>
      </c>
      <c r="W578" s="159"/>
      <c r="X578" s="159" t="s">
        <v>295</v>
      </c>
      <c r="Y578" s="159" t="s">
        <v>296</v>
      </c>
      <c r="Z578" s="148"/>
      <c r="AA578" s="148"/>
      <c r="AB578" s="148"/>
      <c r="AC578" s="148"/>
      <c r="AD578" s="148"/>
      <c r="AE578" s="148"/>
      <c r="AF578" s="148"/>
      <c r="AG578" s="148" t="s">
        <v>297</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
      <c r="A579" s="155"/>
      <c r="B579" s="156"/>
      <c r="C579" s="262" t="s">
        <v>854</v>
      </c>
      <c r="D579" s="263"/>
      <c r="E579" s="263"/>
      <c r="F579" s="263"/>
      <c r="G579" s="263"/>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299</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264" t="s">
        <v>854</v>
      </c>
      <c r="D580" s="265"/>
      <c r="E580" s="265"/>
      <c r="F580" s="265"/>
      <c r="G580" s="265"/>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300</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
      <c r="A581" s="155"/>
      <c r="B581" s="156"/>
      <c r="C581" s="195" t="s">
        <v>855</v>
      </c>
      <c r="D581" s="161"/>
      <c r="E581" s="162">
        <v>27.3</v>
      </c>
      <c r="F581" s="159"/>
      <c r="G581" s="159"/>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314</v>
      </c>
      <c r="AH581" s="148">
        <v>0</v>
      </c>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3" x14ac:dyDescent="0.2">
      <c r="A582" s="155"/>
      <c r="B582" s="156"/>
      <c r="C582" s="195" t="s">
        <v>856</v>
      </c>
      <c r="D582" s="161"/>
      <c r="E582" s="162">
        <v>47.2</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314</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3" x14ac:dyDescent="0.2">
      <c r="A583" s="155"/>
      <c r="B583" s="156"/>
      <c r="C583" s="195" t="s">
        <v>857</v>
      </c>
      <c r="D583" s="161"/>
      <c r="E583" s="162">
        <v>10</v>
      </c>
      <c r="F583" s="159"/>
      <c r="G583" s="159"/>
      <c r="H583" s="159"/>
      <c r="I583" s="159"/>
      <c r="J583" s="159"/>
      <c r="K583" s="159"/>
      <c r="L583" s="159"/>
      <c r="M583" s="159"/>
      <c r="N583" s="158"/>
      <c r="O583" s="158"/>
      <c r="P583" s="158"/>
      <c r="Q583" s="158"/>
      <c r="R583" s="159"/>
      <c r="S583" s="159"/>
      <c r="T583" s="159"/>
      <c r="U583" s="159"/>
      <c r="V583" s="159"/>
      <c r="W583" s="159"/>
      <c r="X583" s="159"/>
      <c r="Y583" s="159"/>
      <c r="Z583" s="148"/>
      <c r="AA583" s="148"/>
      <c r="AB583" s="148"/>
      <c r="AC583" s="148"/>
      <c r="AD583" s="148"/>
      <c r="AE583" s="148"/>
      <c r="AF583" s="148"/>
      <c r="AG583" s="148" t="s">
        <v>314</v>
      </c>
      <c r="AH583" s="148">
        <v>0</v>
      </c>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3" x14ac:dyDescent="0.2">
      <c r="A584" s="155"/>
      <c r="B584" s="156"/>
      <c r="C584" s="195" t="s">
        <v>858</v>
      </c>
      <c r="D584" s="161"/>
      <c r="E584" s="162">
        <v>6.25</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5" t="s">
        <v>859</v>
      </c>
      <c r="D585" s="161"/>
      <c r="E585" s="162">
        <v>17.2</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314</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3" x14ac:dyDescent="0.2">
      <c r="A586" s="155"/>
      <c r="B586" s="156"/>
      <c r="C586" s="195" t="s">
        <v>860</v>
      </c>
      <c r="D586" s="161"/>
      <c r="E586" s="162">
        <v>10.4</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3" x14ac:dyDescent="0.2">
      <c r="A587" s="155"/>
      <c r="B587" s="156"/>
      <c r="C587" s="195" t="s">
        <v>861</v>
      </c>
      <c r="D587" s="161"/>
      <c r="E587" s="162">
        <v>3.3</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314</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3" x14ac:dyDescent="0.2">
      <c r="A588" s="155"/>
      <c r="B588" s="156"/>
      <c r="C588" s="195" t="s">
        <v>862</v>
      </c>
      <c r="D588" s="161"/>
      <c r="E588" s="162">
        <v>13.65</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3" x14ac:dyDescent="0.2">
      <c r="A589" s="155"/>
      <c r="B589" s="156"/>
      <c r="C589" s="195" t="s">
        <v>863</v>
      </c>
      <c r="D589" s="161"/>
      <c r="E589" s="162">
        <v>41.3</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314</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3" x14ac:dyDescent="0.2">
      <c r="A590" s="155"/>
      <c r="B590" s="156"/>
      <c r="C590" s="195" t="s">
        <v>857</v>
      </c>
      <c r="D590" s="161"/>
      <c r="E590" s="162">
        <v>10</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
      <c r="A591" s="155"/>
      <c r="B591" s="156"/>
      <c r="C591" s="195" t="s">
        <v>864</v>
      </c>
      <c r="D591" s="161"/>
      <c r="E591" s="162">
        <v>6.75</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7">
        <v>102</v>
      </c>
      <c r="B592" s="178" t="s">
        <v>865</v>
      </c>
      <c r="C592" s="194" t="s">
        <v>866</v>
      </c>
      <c r="D592" s="179" t="s">
        <v>331</v>
      </c>
      <c r="E592" s="180">
        <v>59.6</v>
      </c>
      <c r="F592" s="181"/>
      <c r="G592" s="182">
        <f>ROUND(E592*F592,2)</f>
        <v>0</v>
      </c>
      <c r="H592" s="181"/>
      <c r="I592" s="182">
        <f>ROUND(E592*H592,2)</f>
        <v>0</v>
      </c>
      <c r="J592" s="181"/>
      <c r="K592" s="182">
        <f>ROUND(E592*J592,2)</f>
        <v>0</v>
      </c>
      <c r="L592" s="182">
        <v>21</v>
      </c>
      <c r="M592" s="182">
        <f>G592*(1+L592/100)</f>
        <v>0</v>
      </c>
      <c r="N592" s="180">
        <v>9.0000000000000006E-5</v>
      </c>
      <c r="O592" s="180">
        <f>ROUND(E592*N592,2)</f>
        <v>0.01</v>
      </c>
      <c r="P592" s="180">
        <v>0</v>
      </c>
      <c r="Q592" s="180">
        <f>ROUND(E592*P592,2)</f>
        <v>0</v>
      </c>
      <c r="R592" s="182" t="s">
        <v>410</v>
      </c>
      <c r="S592" s="182" t="s">
        <v>853</v>
      </c>
      <c r="T592" s="183" t="s">
        <v>853</v>
      </c>
      <c r="U592" s="159">
        <v>0.16</v>
      </c>
      <c r="V592" s="159">
        <f>ROUND(E592*U592,2)</f>
        <v>9.5399999999999991</v>
      </c>
      <c r="W592" s="159"/>
      <c r="X592" s="159" t="s">
        <v>295</v>
      </c>
      <c r="Y592" s="159" t="s">
        <v>296</v>
      </c>
      <c r="Z592" s="148"/>
      <c r="AA592" s="148"/>
      <c r="AB592" s="148"/>
      <c r="AC592" s="148"/>
      <c r="AD592" s="148"/>
      <c r="AE592" s="148"/>
      <c r="AF592" s="148"/>
      <c r="AG592" s="148" t="s">
        <v>297</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262" t="s">
        <v>854</v>
      </c>
      <c r="D593" s="263"/>
      <c r="E593" s="263"/>
      <c r="F593" s="263"/>
      <c r="G593" s="263"/>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299</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264" t="s">
        <v>854</v>
      </c>
      <c r="D594" s="265"/>
      <c r="E594" s="265"/>
      <c r="F594" s="265"/>
      <c r="G594" s="265"/>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300</v>
      </c>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2" x14ac:dyDescent="0.2">
      <c r="A595" s="155"/>
      <c r="B595" s="156"/>
      <c r="C595" s="195" t="s">
        <v>867</v>
      </c>
      <c r="D595" s="161"/>
      <c r="E595" s="162">
        <v>34.1</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0</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3" x14ac:dyDescent="0.2">
      <c r="A596" s="155"/>
      <c r="B596" s="156"/>
      <c r="C596" s="195" t="s">
        <v>868</v>
      </c>
      <c r="D596" s="161"/>
      <c r="E596" s="162">
        <v>25.5</v>
      </c>
      <c r="F596" s="159"/>
      <c r="G596" s="159"/>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314</v>
      </c>
      <c r="AH596" s="148">
        <v>0</v>
      </c>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ht="22.5" outlineLevel="1" x14ac:dyDescent="0.2">
      <c r="A597" s="177">
        <v>103</v>
      </c>
      <c r="B597" s="178" t="s">
        <v>869</v>
      </c>
      <c r="C597" s="194" t="s">
        <v>870</v>
      </c>
      <c r="D597" s="179" t="s">
        <v>310</v>
      </c>
      <c r="E597" s="180">
        <v>49.996000000000002</v>
      </c>
      <c r="F597" s="181"/>
      <c r="G597" s="182">
        <f>ROUND(E597*F597,2)</f>
        <v>0</v>
      </c>
      <c r="H597" s="181"/>
      <c r="I597" s="182">
        <f>ROUND(E597*H597,2)</f>
        <v>0</v>
      </c>
      <c r="J597" s="181"/>
      <c r="K597" s="182">
        <f>ROUND(E597*J597,2)</f>
        <v>0</v>
      </c>
      <c r="L597" s="182">
        <v>21</v>
      </c>
      <c r="M597" s="182">
        <f>G597*(1+L597/100)</f>
        <v>0</v>
      </c>
      <c r="N597" s="180">
        <v>3.6700000000000001E-3</v>
      </c>
      <c r="O597" s="180">
        <f>ROUND(E597*N597,2)</f>
        <v>0.18</v>
      </c>
      <c r="P597" s="180">
        <v>0</v>
      </c>
      <c r="Q597" s="180">
        <f>ROUND(E597*P597,2)</f>
        <v>0</v>
      </c>
      <c r="R597" s="182" t="s">
        <v>410</v>
      </c>
      <c r="S597" s="182" t="s">
        <v>294</v>
      </c>
      <c r="T597" s="183" t="s">
        <v>294</v>
      </c>
      <c r="U597" s="159">
        <v>0.36199999999999999</v>
      </c>
      <c r="V597" s="159">
        <f>ROUND(E597*U597,2)</f>
        <v>18.100000000000001</v>
      </c>
      <c r="W597" s="159"/>
      <c r="X597" s="159" t="s">
        <v>295</v>
      </c>
      <c r="Y597" s="159" t="s">
        <v>296</v>
      </c>
      <c r="Z597" s="148"/>
      <c r="AA597" s="148"/>
      <c r="AB597" s="148"/>
      <c r="AC597" s="148"/>
      <c r="AD597" s="148"/>
      <c r="AE597" s="148"/>
      <c r="AF597" s="148"/>
      <c r="AG597" s="148" t="s">
        <v>297</v>
      </c>
      <c r="AH597" s="148"/>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2" x14ac:dyDescent="0.2">
      <c r="A598" s="155"/>
      <c r="B598" s="156"/>
      <c r="C598" s="195" t="s">
        <v>871</v>
      </c>
      <c r="D598" s="161"/>
      <c r="E598" s="162">
        <v>20.079999999999998</v>
      </c>
      <c r="F598" s="159"/>
      <c r="G598" s="159"/>
      <c r="H598" s="159"/>
      <c r="I598" s="159"/>
      <c r="J598" s="159"/>
      <c r="K598" s="159"/>
      <c r="L598" s="159"/>
      <c r="M598" s="159"/>
      <c r="N598" s="158"/>
      <c r="O598" s="158"/>
      <c r="P598" s="158"/>
      <c r="Q598" s="158"/>
      <c r="R598" s="159"/>
      <c r="S598" s="159"/>
      <c r="T598" s="159"/>
      <c r="U598" s="159"/>
      <c r="V598" s="159"/>
      <c r="W598" s="159"/>
      <c r="X598" s="159"/>
      <c r="Y598" s="159"/>
      <c r="Z598" s="148"/>
      <c r="AA598" s="148"/>
      <c r="AB598" s="148"/>
      <c r="AC598" s="148"/>
      <c r="AD598" s="148"/>
      <c r="AE598" s="148"/>
      <c r="AF598" s="148"/>
      <c r="AG598" s="148" t="s">
        <v>314</v>
      </c>
      <c r="AH598" s="148">
        <v>0</v>
      </c>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outlineLevel="3" x14ac:dyDescent="0.2">
      <c r="A599" s="155"/>
      <c r="B599" s="156"/>
      <c r="C599" s="195" t="s">
        <v>872</v>
      </c>
      <c r="D599" s="161"/>
      <c r="E599" s="162">
        <v>13.92</v>
      </c>
      <c r="F599" s="159"/>
      <c r="G599" s="159"/>
      <c r="H599" s="159"/>
      <c r="I599" s="159"/>
      <c r="J599" s="159"/>
      <c r="K599" s="159"/>
      <c r="L599" s="159"/>
      <c r="M599" s="159"/>
      <c r="N599" s="158"/>
      <c r="O599" s="158"/>
      <c r="P599" s="158"/>
      <c r="Q599" s="158"/>
      <c r="R599" s="159"/>
      <c r="S599" s="159"/>
      <c r="T599" s="159"/>
      <c r="U599" s="159"/>
      <c r="V599" s="159"/>
      <c r="W599" s="159"/>
      <c r="X599" s="159"/>
      <c r="Y599" s="159"/>
      <c r="Z599" s="148"/>
      <c r="AA599" s="148"/>
      <c r="AB599" s="148"/>
      <c r="AC599" s="148"/>
      <c r="AD599" s="148"/>
      <c r="AE599" s="148"/>
      <c r="AF599" s="148"/>
      <c r="AG599" s="148" t="s">
        <v>314</v>
      </c>
      <c r="AH599" s="148">
        <v>0</v>
      </c>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3" x14ac:dyDescent="0.2">
      <c r="A600" s="155"/>
      <c r="B600" s="156"/>
      <c r="C600" s="195" t="s">
        <v>873</v>
      </c>
      <c r="D600" s="161"/>
      <c r="E600" s="162">
        <v>16</v>
      </c>
      <c r="F600" s="159"/>
      <c r="G600" s="159"/>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314</v>
      </c>
      <c r="AH600" s="148">
        <v>0</v>
      </c>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1" x14ac:dyDescent="0.2">
      <c r="A601" s="177">
        <v>104</v>
      </c>
      <c r="B601" s="178" t="s">
        <v>874</v>
      </c>
      <c r="C601" s="194" t="s">
        <v>875</v>
      </c>
      <c r="D601" s="179" t="s">
        <v>310</v>
      </c>
      <c r="E601" s="180">
        <v>706.26409999999998</v>
      </c>
      <c r="F601" s="181"/>
      <c r="G601" s="182">
        <f>ROUND(E601*F601,2)</f>
        <v>0</v>
      </c>
      <c r="H601" s="181"/>
      <c r="I601" s="182">
        <f>ROUND(E601*H601,2)</f>
        <v>0</v>
      </c>
      <c r="J601" s="181"/>
      <c r="K601" s="182">
        <f>ROUND(E601*J601,2)</f>
        <v>0</v>
      </c>
      <c r="L601" s="182">
        <v>21</v>
      </c>
      <c r="M601" s="182">
        <f>G601*(1+L601/100)</f>
        <v>0</v>
      </c>
      <c r="N601" s="180">
        <v>2.0000000000000002E-5</v>
      </c>
      <c r="O601" s="180">
        <f>ROUND(E601*N601,2)</f>
        <v>0.01</v>
      </c>
      <c r="P601" s="180">
        <v>0</v>
      </c>
      <c r="Q601" s="180">
        <f>ROUND(E601*P601,2)</f>
        <v>0</v>
      </c>
      <c r="R601" s="182" t="s">
        <v>410</v>
      </c>
      <c r="S601" s="182" t="s">
        <v>294</v>
      </c>
      <c r="T601" s="183" t="s">
        <v>294</v>
      </c>
      <c r="U601" s="159">
        <v>0.11</v>
      </c>
      <c r="V601" s="159">
        <f>ROUND(E601*U601,2)</f>
        <v>77.69</v>
      </c>
      <c r="W601" s="159"/>
      <c r="X601" s="159" t="s">
        <v>295</v>
      </c>
      <c r="Y601" s="159" t="s">
        <v>296</v>
      </c>
      <c r="Z601" s="148"/>
      <c r="AA601" s="148"/>
      <c r="AB601" s="148"/>
      <c r="AC601" s="148"/>
      <c r="AD601" s="148"/>
      <c r="AE601" s="148"/>
      <c r="AF601" s="148"/>
      <c r="AG601" s="148" t="s">
        <v>297</v>
      </c>
      <c r="AH601" s="148"/>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2" x14ac:dyDescent="0.2">
      <c r="A602" s="155"/>
      <c r="B602" s="156"/>
      <c r="C602" s="195" t="s">
        <v>819</v>
      </c>
      <c r="D602" s="161"/>
      <c r="E602" s="162">
        <v>706.26</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1" x14ac:dyDescent="0.2">
      <c r="A603" s="177">
        <v>105</v>
      </c>
      <c r="B603" s="178" t="s">
        <v>876</v>
      </c>
      <c r="C603" s="194" t="s">
        <v>877</v>
      </c>
      <c r="D603" s="179" t="s">
        <v>310</v>
      </c>
      <c r="E603" s="180">
        <v>205.01249999999999</v>
      </c>
      <c r="F603" s="181"/>
      <c r="G603" s="182">
        <f>ROUND(E603*F603,2)</f>
        <v>0</v>
      </c>
      <c r="H603" s="181"/>
      <c r="I603" s="182">
        <f>ROUND(E603*H603,2)</f>
        <v>0</v>
      </c>
      <c r="J603" s="181"/>
      <c r="K603" s="182">
        <f>ROUND(E603*J603,2)</f>
        <v>0</v>
      </c>
      <c r="L603" s="182">
        <v>21</v>
      </c>
      <c r="M603" s="182">
        <f>G603*(1+L603/100)</f>
        <v>0</v>
      </c>
      <c r="N603" s="180">
        <v>0</v>
      </c>
      <c r="O603" s="180">
        <f>ROUND(E603*N603,2)</f>
        <v>0</v>
      </c>
      <c r="P603" s="180">
        <v>0</v>
      </c>
      <c r="Q603" s="180">
        <f>ROUND(E603*P603,2)</f>
        <v>0</v>
      </c>
      <c r="R603" s="182"/>
      <c r="S603" s="182" t="s">
        <v>878</v>
      </c>
      <c r="T603" s="183" t="s">
        <v>879</v>
      </c>
      <c r="U603" s="159">
        <v>0</v>
      </c>
      <c r="V603" s="159">
        <f>ROUND(E603*U603,2)</f>
        <v>0</v>
      </c>
      <c r="W603" s="159"/>
      <c r="X603" s="159" t="s">
        <v>295</v>
      </c>
      <c r="Y603" s="159" t="s">
        <v>296</v>
      </c>
      <c r="Z603" s="148"/>
      <c r="AA603" s="148"/>
      <c r="AB603" s="148"/>
      <c r="AC603" s="148"/>
      <c r="AD603" s="148"/>
      <c r="AE603" s="148"/>
      <c r="AF603" s="148"/>
      <c r="AG603" s="148" t="s">
        <v>297</v>
      </c>
      <c r="AH603" s="148"/>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2" x14ac:dyDescent="0.2">
      <c r="A604" s="155"/>
      <c r="B604" s="156"/>
      <c r="C604" s="273" t="s">
        <v>880</v>
      </c>
      <c r="D604" s="274"/>
      <c r="E604" s="274"/>
      <c r="F604" s="274"/>
      <c r="G604" s="274"/>
      <c r="H604" s="159"/>
      <c r="I604" s="159"/>
      <c r="J604" s="159"/>
      <c r="K604" s="159"/>
      <c r="L604" s="159"/>
      <c r="M604" s="159"/>
      <c r="N604" s="158"/>
      <c r="O604" s="158"/>
      <c r="P604" s="158"/>
      <c r="Q604" s="158"/>
      <c r="R604" s="159"/>
      <c r="S604" s="159"/>
      <c r="T604" s="159"/>
      <c r="U604" s="159"/>
      <c r="V604" s="159"/>
      <c r="W604" s="159"/>
      <c r="X604" s="159"/>
      <c r="Y604" s="159"/>
      <c r="Z604" s="148"/>
      <c r="AA604" s="148"/>
      <c r="AB604" s="148"/>
      <c r="AC604" s="148"/>
      <c r="AD604" s="148"/>
      <c r="AE604" s="148"/>
      <c r="AF604" s="148"/>
      <c r="AG604" s="148" t="s">
        <v>300</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3" x14ac:dyDescent="0.2">
      <c r="A605" s="155"/>
      <c r="B605" s="156"/>
      <c r="C605" s="264" t="s">
        <v>881</v>
      </c>
      <c r="D605" s="265"/>
      <c r="E605" s="265"/>
      <c r="F605" s="265"/>
      <c r="G605" s="265"/>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300</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3" x14ac:dyDescent="0.2">
      <c r="A606" s="155"/>
      <c r="B606" s="156"/>
      <c r="C606" s="264" t="s">
        <v>882</v>
      </c>
      <c r="D606" s="265"/>
      <c r="E606" s="265"/>
      <c r="F606" s="265"/>
      <c r="G606" s="265"/>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300</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3" x14ac:dyDescent="0.2">
      <c r="A607" s="155"/>
      <c r="B607" s="156"/>
      <c r="C607" s="264" t="s">
        <v>883</v>
      </c>
      <c r="D607" s="265"/>
      <c r="E607" s="265"/>
      <c r="F607" s="265"/>
      <c r="G607" s="265"/>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300</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2" x14ac:dyDescent="0.2">
      <c r="A608" s="155"/>
      <c r="B608" s="156"/>
      <c r="C608" s="195" t="s">
        <v>884</v>
      </c>
      <c r="D608" s="161"/>
      <c r="E608" s="162">
        <v>112.87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3" x14ac:dyDescent="0.2">
      <c r="A609" s="155"/>
      <c r="B609" s="156"/>
      <c r="C609" s="195" t="s">
        <v>885</v>
      </c>
      <c r="D609" s="161"/>
      <c r="E609" s="162">
        <v>64.319999999999993</v>
      </c>
      <c r="F609" s="159"/>
      <c r="G609" s="159"/>
      <c r="H609" s="159"/>
      <c r="I609" s="159"/>
      <c r="J609" s="159"/>
      <c r="K609" s="159"/>
      <c r="L609" s="159"/>
      <c r="M609" s="159"/>
      <c r="N609" s="158"/>
      <c r="O609" s="158"/>
      <c r="P609" s="158"/>
      <c r="Q609" s="158"/>
      <c r="R609" s="159"/>
      <c r="S609" s="159"/>
      <c r="T609" s="159"/>
      <c r="U609" s="159"/>
      <c r="V609" s="159"/>
      <c r="W609" s="159"/>
      <c r="X609" s="159"/>
      <c r="Y609" s="159"/>
      <c r="Z609" s="148"/>
      <c r="AA609" s="148"/>
      <c r="AB609" s="148"/>
      <c r="AC609" s="148"/>
      <c r="AD609" s="148"/>
      <c r="AE609" s="148"/>
      <c r="AF609" s="148"/>
      <c r="AG609" s="148" t="s">
        <v>314</v>
      </c>
      <c r="AH609" s="148">
        <v>0</v>
      </c>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3" x14ac:dyDescent="0.2">
      <c r="A610" s="155"/>
      <c r="B610" s="156"/>
      <c r="C610" s="195" t="s">
        <v>886</v>
      </c>
      <c r="D610" s="161"/>
      <c r="E610" s="162">
        <v>27.82</v>
      </c>
      <c r="F610" s="159"/>
      <c r="G610" s="159"/>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314</v>
      </c>
      <c r="AH610" s="148">
        <v>0</v>
      </c>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1" x14ac:dyDescent="0.2">
      <c r="A611" s="185">
        <v>106</v>
      </c>
      <c r="B611" s="186" t="s">
        <v>887</v>
      </c>
      <c r="C611" s="198" t="s">
        <v>888</v>
      </c>
      <c r="D611" s="187" t="s">
        <v>889</v>
      </c>
      <c r="E611" s="188">
        <v>1</v>
      </c>
      <c r="F611" s="189"/>
      <c r="G611" s="190">
        <f>ROUND(E611*F611,2)</f>
        <v>0</v>
      </c>
      <c r="H611" s="189"/>
      <c r="I611" s="190">
        <f>ROUND(E611*H611,2)</f>
        <v>0</v>
      </c>
      <c r="J611" s="189"/>
      <c r="K611" s="190">
        <f>ROUND(E611*J611,2)</f>
        <v>0</v>
      </c>
      <c r="L611" s="190">
        <v>21</v>
      </c>
      <c r="M611" s="190">
        <f>G611*(1+L611/100)</f>
        <v>0</v>
      </c>
      <c r="N611" s="188">
        <v>0</v>
      </c>
      <c r="O611" s="188">
        <f>ROUND(E611*N611,2)</f>
        <v>0</v>
      </c>
      <c r="P611" s="188">
        <v>0</v>
      </c>
      <c r="Q611" s="188">
        <f>ROUND(E611*P611,2)</f>
        <v>0</v>
      </c>
      <c r="R611" s="190"/>
      <c r="S611" s="190" t="s">
        <v>878</v>
      </c>
      <c r="T611" s="191" t="s">
        <v>879</v>
      </c>
      <c r="U611" s="159">
        <v>0</v>
      </c>
      <c r="V611" s="159">
        <f>ROUND(E611*U611,2)</f>
        <v>0</v>
      </c>
      <c r="W611" s="159"/>
      <c r="X611" s="159" t="s">
        <v>295</v>
      </c>
      <c r="Y611" s="159" t="s">
        <v>296</v>
      </c>
      <c r="Z611" s="148"/>
      <c r="AA611" s="148"/>
      <c r="AB611" s="148"/>
      <c r="AC611" s="148"/>
      <c r="AD611" s="148"/>
      <c r="AE611" s="148"/>
      <c r="AF611" s="148"/>
      <c r="AG611" s="148" t="s">
        <v>297</v>
      </c>
      <c r="AH611" s="148"/>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2.5" outlineLevel="1" x14ac:dyDescent="0.2">
      <c r="A612" s="177">
        <v>107</v>
      </c>
      <c r="B612" s="178" t="s">
        <v>890</v>
      </c>
      <c r="C612" s="194" t="s">
        <v>891</v>
      </c>
      <c r="D612" s="179" t="s">
        <v>310</v>
      </c>
      <c r="E612" s="180">
        <v>116.99639999999999</v>
      </c>
      <c r="F612" s="181"/>
      <c r="G612" s="182">
        <f>ROUND(E612*F612,2)</f>
        <v>0</v>
      </c>
      <c r="H612" s="181"/>
      <c r="I612" s="182">
        <f>ROUND(E612*H612,2)</f>
        <v>0</v>
      </c>
      <c r="J612" s="181"/>
      <c r="K612" s="182">
        <f>ROUND(E612*J612,2)</f>
        <v>0</v>
      </c>
      <c r="L612" s="182">
        <v>21</v>
      </c>
      <c r="M612" s="182">
        <f>G612*(1+L612/100)</f>
        <v>0</v>
      </c>
      <c r="N612" s="180">
        <v>3.4000000000000002E-4</v>
      </c>
      <c r="O612" s="180">
        <f>ROUND(E612*N612,2)</f>
        <v>0.04</v>
      </c>
      <c r="P612" s="180">
        <v>0</v>
      </c>
      <c r="Q612" s="180">
        <f>ROUND(E612*P612,2)</f>
        <v>0</v>
      </c>
      <c r="R612" s="182" t="s">
        <v>621</v>
      </c>
      <c r="S612" s="182" t="s">
        <v>294</v>
      </c>
      <c r="T612" s="183" t="s">
        <v>294</v>
      </c>
      <c r="U612" s="159">
        <v>0</v>
      </c>
      <c r="V612" s="159">
        <f>ROUND(E612*U612,2)</f>
        <v>0</v>
      </c>
      <c r="W612" s="159"/>
      <c r="X612" s="159" t="s">
        <v>622</v>
      </c>
      <c r="Y612" s="159" t="s">
        <v>296</v>
      </c>
      <c r="Z612" s="148"/>
      <c r="AA612" s="148"/>
      <c r="AB612" s="148"/>
      <c r="AC612" s="148"/>
      <c r="AD612" s="148"/>
      <c r="AE612" s="148"/>
      <c r="AF612" s="148"/>
      <c r="AG612" s="148" t="s">
        <v>623</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195" t="s">
        <v>892</v>
      </c>
      <c r="D613" s="161"/>
      <c r="E613" s="162">
        <v>108.33</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3" x14ac:dyDescent="0.2">
      <c r="A614" s="155"/>
      <c r="B614" s="156"/>
      <c r="C614" s="197" t="s">
        <v>893</v>
      </c>
      <c r="D614" s="165"/>
      <c r="E614" s="166">
        <v>8.67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4</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x14ac:dyDescent="0.2">
      <c r="A615" s="170" t="s">
        <v>288</v>
      </c>
      <c r="B615" s="171" t="s">
        <v>154</v>
      </c>
      <c r="C615" s="193" t="s">
        <v>155</v>
      </c>
      <c r="D615" s="172"/>
      <c r="E615" s="173"/>
      <c r="F615" s="174"/>
      <c r="G615" s="174">
        <f>SUMIF(AG616:AG659,"&lt;&gt;NOR",G616:G659)</f>
        <v>0</v>
      </c>
      <c r="H615" s="174"/>
      <c r="I615" s="174">
        <f>SUM(I616:I659)</f>
        <v>0</v>
      </c>
      <c r="J615" s="174"/>
      <c r="K615" s="174">
        <f>SUM(K616:K659)</f>
        <v>0</v>
      </c>
      <c r="L615" s="174"/>
      <c r="M615" s="174">
        <f>SUM(M616:M659)</f>
        <v>0</v>
      </c>
      <c r="N615" s="173"/>
      <c r="O615" s="173">
        <f>SUM(O616:O659)</f>
        <v>68.8</v>
      </c>
      <c r="P615" s="173"/>
      <c r="Q615" s="173">
        <f>SUM(Q616:Q659)</f>
        <v>0</v>
      </c>
      <c r="R615" s="174"/>
      <c r="S615" s="174"/>
      <c r="T615" s="175"/>
      <c r="U615" s="169"/>
      <c r="V615" s="169">
        <f>SUM(V616:V659)</f>
        <v>254.82000000000002</v>
      </c>
      <c r="W615" s="169"/>
      <c r="X615" s="169"/>
      <c r="Y615" s="169"/>
      <c r="AG615" t="s">
        <v>289</v>
      </c>
    </row>
    <row r="616" spans="1:60" outlineLevel="1" x14ac:dyDescent="0.2">
      <c r="A616" s="177">
        <v>108</v>
      </c>
      <c r="B616" s="178" t="s">
        <v>894</v>
      </c>
      <c r="C616" s="194" t="s">
        <v>895</v>
      </c>
      <c r="D616" s="179" t="s">
        <v>338</v>
      </c>
      <c r="E616" s="180">
        <v>19.87642</v>
      </c>
      <c r="F616" s="181"/>
      <c r="G616" s="182">
        <f>ROUND(E616*F616,2)</f>
        <v>0</v>
      </c>
      <c r="H616" s="181"/>
      <c r="I616" s="182">
        <f>ROUND(E616*H616,2)</f>
        <v>0</v>
      </c>
      <c r="J616" s="181"/>
      <c r="K616" s="182">
        <f>ROUND(E616*J616,2)</f>
        <v>0</v>
      </c>
      <c r="L616" s="182">
        <v>21</v>
      </c>
      <c r="M616" s="182">
        <f>G616*(1+L616/100)</f>
        <v>0</v>
      </c>
      <c r="N616" s="180">
        <v>2.5249999999999999</v>
      </c>
      <c r="O616" s="180">
        <f>ROUND(E616*N616,2)</f>
        <v>50.19</v>
      </c>
      <c r="P616" s="180">
        <v>0</v>
      </c>
      <c r="Q616" s="180">
        <f>ROUND(E616*P616,2)</f>
        <v>0</v>
      </c>
      <c r="R616" s="182" t="s">
        <v>410</v>
      </c>
      <c r="S616" s="182" t="s">
        <v>294</v>
      </c>
      <c r="T616" s="183" t="s">
        <v>294</v>
      </c>
      <c r="U616" s="159">
        <v>3.2130000000000001</v>
      </c>
      <c r="V616" s="159">
        <f>ROUND(E616*U616,2)</f>
        <v>63.86</v>
      </c>
      <c r="W616" s="159"/>
      <c r="X616" s="159" t="s">
        <v>295</v>
      </c>
      <c r="Y616" s="159" t="s">
        <v>296</v>
      </c>
      <c r="Z616" s="148"/>
      <c r="AA616" s="148"/>
      <c r="AB616" s="148"/>
      <c r="AC616" s="148"/>
      <c r="AD616" s="148"/>
      <c r="AE616" s="148"/>
      <c r="AF616" s="148"/>
      <c r="AG616" s="148" t="s">
        <v>297</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262" t="s">
        <v>896</v>
      </c>
      <c r="D617" s="263"/>
      <c r="E617" s="263"/>
      <c r="F617" s="263"/>
      <c r="G617" s="263"/>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299</v>
      </c>
      <c r="AH617" s="148"/>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2" x14ac:dyDescent="0.2">
      <c r="A618" s="155"/>
      <c r="B618" s="156"/>
      <c r="C618" s="264" t="s">
        <v>896</v>
      </c>
      <c r="D618" s="265"/>
      <c r="E618" s="265"/>
      <c r="F618" s="265"/>
      <c r="G618" s="265"/>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300</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ht="33.75" outlineLevel="2" x14ac:dyDescent="0.2">
      <c r="A619" s="155"/>
      <c r="B619" s="156"/>
      <c r="C619" s="195" t="s">
        <v>897</v>
      </c>
      <c r="D619" s="161"/>
      <c r="E619" s="162">
        <v>11.273</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314</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3" x14ac:dyDescent="0.2">
      <c r="A620" s="155"/>
      <c r="B620" s="156"/>
      <c r="C620" s="195" t="s">
        <v>898</v>
      </c>
      <c r="D620" s="161"/>
      <c r="E620" s="162">
        <v>3.9192999999999998</v>
      </c>
      <c r="F620" s="159"/>
      <c r="G620" s="159"/>
      <c r="H620" s="159"/>
      <c r="I620" s="159"/>
      <c r="J620" s="159"/>
      <c r="K620" s="159"/>
      <c r="L620" s="159"/>
      <c r="M620" s="159"/>
      <c r="N620" s="158"/>
      <c r="O620" s="158"/>
      <c r="P620" s="158"/>
      <c r="Q620" s="158"/>
      <c r="R620" s="159"/>
      <c r="S620" s="159"/>
      <c r="T620" s="159"/>
      <c r="U620" s="159"/>
      <c r="V620" s="159"/>
      <c r="W620" s="159"/>
      <c r="X620" s="159"/>
      <c r="Y620" s="159"/>
      <c r="Z620" s="148"/>
      <c r="AA620" s="148"/>
      <c r="AB620" s="148"/>
      <c r="AC620" s="148"/>
      <c r="AD620" s="148"/>
      <c r="AE620" s="148"/>
      <c r="AF620" s="148"/>
      <c r="AG620" s="148" t="s">
        <v>314</v>
      </c>
      <c r="AH620" s="148">
        <v>0</v>
      </c>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3" x14ac:dyDescent="0.2">
      <c r="A621" s="155"/>
      <c r="B621" s="156"/>
      <c r="C621" s="195" t="s">
        <v>899</v>
      </c>
      <c r="D621" s="161"/>
      <c r="E621" s="162">
        <v>0.67312000000000005</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314</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5" t="s">
        <v>900</v>
      </c>
      <c r="D622" s="161"/>
      <c r="E622" s="162">
        <v>4.0110000000000001</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1" x14ac:dyDescent="0.2">
      <c r="A623" s="177">
        <v>109</v>
      </c>
      <c r="B623" s="178" t="s">
        <v>901</v>
      </c>
      <c r="C623" s="194" t="s">
        <v>902</v>
      </c>
      <c r="D623" s="179" t="s">
        <v>338</v>
      </c>
      <c r="E623" s="180">
        <v>1.17578</v>
      </c>
      <c r="F623" s="181"/>
      <c r="G623" s="182">
        <f>ROUND(E623*F623,2)</f>
        <v>0</v>
      </c>
      <c r="H623" s="181"/>
      <c r="I623" s="182">
        <f>ROUND(E623*H623,2)</f>
        <v>0</v>
      </c>
      <c r="J623" s="181"/>
      <c r="K623" s="182">
        <f>ROUND(E623*J623,2)</f>
        <v>0</v>
      </c>
      <c r="L623" s="182">
        <v>21</v>
      </c>
      <c r="M623" s="182">
        <f>G623*(1+L623/100)</f>
        <v>0</v>
      </c>
      <c r="N623" s="180">
        <v>2.5249999999999999</v>
      </c>
      <c r="O623" s="180">
        <f>ROUND(E623*N623,2)</f>
        <v>2.97</v>
      </c>
      <c r="P623" s="180">
        <v>0</v>
      </c>
      <c r="Q623" s="180">
        <f>ROUND(E623*P623,2)</f>
        <v>0</v>
      </c>
      <c r="R623" s="182" t="s">
        <v>410</v>
      </c>
      <c r="S623" s="182" t="s">
        <v>294</v>
      </c>
      <c r="T623" s="183" t="s">
        <v>294</v>
      </c>
      <c r="U623" s="159">
        <v>2.3170000000000002</v>
      </c>
      <c r="V623" s="159">
        <f>ROUND(E623*U623,2)</f>
        <v>2.72</v>
      </c>
      <c r="W623" s="159"/>
      <c r="X623" s="159" t="s">
        <v>295</v>
      </c>
      <c r="Y623" s="159" t="s">
        <v>296</v>
      </c>
      <c r="Z623" s="148"/>
      <c r="AA623" s="148"/>
      <c r="AB623" s="148"/>
      <c r="AC623" s="148"/>
      <c r="AD623" s="148"/>
      <c r="AE623" s="148"/>
      <c r="AF623" s="148"/>
      <c r="AG623" s="148" t="s">
        <v>297</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262" t="s">
        <v>896</v>
      </c>
      <c r="D624" s="263"/>
      <c r="E624" s="263"/>
      <c r="F624" s="263"/>
      <c r="G624" s="263"/>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299</v>
      </c>
      <c r="AH624" s="148"/>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2" x14ac:dyDescent="0.2">
      <c r="A625" s="155"/>
      <c r="B625" s="156"/>
      <c r="C625" s="264" t="s">
        <v>896</v>
      </c>
      <c r="D625" s="265"/>
      <c r="E625" s="265"/>
      <c r="F625" s="265"/>
      <c r="G625" s="265"/>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300</v>
      </c>
      <c r="AH625" s="148"/>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2" x14ac:dyDescent="0.2">
      <c r="A626" s="155"/>
      <c r="B626" s="156"/>
      <c r="C626" s="195" t="s">
        <v>903</v>
      </c>
      <c r="D626" s="161"/>
      <c r="E626" s="162">
        <v>1.18</v>
      </c>
      <c r="F626" s="159"/>
      <c r="G626" s="159"/>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314</v>
      </c>
      <c r="AH626" s="148">
        <v>0</v>
      </c>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7">
        <v>110</v>
      </c>
      <c r="B627" s="178" t="s">
        <v>904</v>
      </c>
      <c r="C627" s="194" t="s">
        <v>905</v>
      </c>
      <c r="D627" s="179" t="s">
        <v>338</v>
      </c>
      <c r="E627" s="180">
        <v>19.87642</v>
      </c>
      <c r="F627" s="181"/>
      <c r="G627" s="182">
        <f>ROUND(E627*F627,2)</f>
        <v>0</v>
      </c>
      <c r="H627" s="181"/>
      <c r="I627" s="182">
        <f>ROUND(E627*H627,2)</f>
        <v>0</v>
      </c>
      <c r="J627" s="181"/>
      <c r="K627" s="182">
        <f>ROUND(E627*J627,2)</f>
        <v>0</v>
      </c>
      <c r="L627" s="182">
        <v>21</v>
      </c>
      <c r="M627" s="182">
        <f>G627*(1+L627/100)</f>
        <v>0</v>
      </c>
      <c r="N627" s="180">
        <v>0.04</v>
      </c>
      <c r="O627" s="180">
        <f>ROUND(E627*N627,2)</f>
        <v>0.8</v>
      </c>
      <c r="P627" s="180">
        <v>0</v>
      </c>
      <c r="Q627" s="180">
        <f>ROUND(E627*P627,2)</f>
        <v>0</v>
      </c>
      <c r="R627" s="182" t="s">
        <v>410</v>
      </c>
      <c r="S627" s="182" t="s">
        <v>294</v>
      </c>
      <c r="T627" s="183" t="s">
        <v>294</v>
      </c>
      <c r="U627" s="159">
        <v>2.7</v>
      </c>
      <c r="V627" s="159">
        <f>ROUND(E627*U627,2)</f>
        <v>53.67</v>
      </c>
      <c r="W627" s="159"/>
      <c r="X627" s="159" t="s">
        <v>295</v>
      </c>
      <c r="Y627" s="159" t="s">
        <v>296</v>
      </c>
      <c r="Z627" s="148"/>
      <c r="AA627" s="148"/>
      <c r="AB627" s="148"/>
      <c r="AC627" s="148"/>
      <c r="AD627" s="148"/>
      <c r="AE627" s="148"/>
      <c r="AF627" s="148"/>
      <c r="AG627" s="148" t="s">
        <v>297</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262" t="s">
        <v>906</v>
      </c>
      <c r="D628" s="263"/>
      <c r="E628" s="263"/>
      <c r="F628" s="263"/>
      <c r="G628" s="263"/>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299</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264" t="s">
        <v>906</v>
      </c>
      <c r="D629" s="265"/>
      <c r="E629" s="265"/>
      <c r="F629" s="265"/>
      <c r="G629" s="265"/>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300</v>
      </c>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2" x14ac:dyDescent="0.2">
      <c r="A630" s="155"/>
      <c r="B630" s="156"/>
      <c r="C630" s="195" t="s">
        <v>907</v>
      </c>
      <c r="D630" s="161"/>
      <c r="E630" s="162">
        <v>19.87642</v>
      </c>
      <c r="F630" s="159"/>
      <c r="G630" s="159"/>
      <c r="H630" s="159"/>
      <c r="I630" s="159"/>
      <c r="J630" s="159"/>
      <c r="K630" s="159"/>
      <c r="L630" s="159"/>
      <c r="M630" s="159"/>
      <c r="N630" s="158"/>
      <c r="O630" s="158"/>
      <c r="P630" s="158"/>
      <c r="Q630" s="158"/>
      <c r="R630" s="159"/>
      <c r="S630" s="159"/>
      <c r="T630" s="159"/>
      <c r="U630" s="159"/>
      <c r="V630" s="159"/>
      <c r="W630" s="159"/>
      <c r="X630" s="159"/>
      <c r="Y630" s="159"/>
      <c r="Z630" s="148"/>
      <c r="AA630" s="148"/>
      <c r="AB630" s="148"/>
      <c r="AC630" s="148"/>
      <c r="AD630" s="148"/>
      <c r="AE630" s="148"/>
      <c r="AF630" s="148"/>
      <c r="AG630" s="148" t="s">
        <v>314</v>
      </c>
      <c r="AH630" s="148">
        <v>0</v>
      </c>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1" x14ac:dyDescent="0.2">
      <c r="A631" s="177">
        <v>111</v>
      </c>
      <c r="B631" s="178" t="s">
        <v>908</v>
      </c>
      <c r="C631" s="194" t="s">
        <v>909</v>
      </c>
      <c r="D631" s="179" t="s">
        <v>338</v>
      </c>
      <c r="E631" s="180">
        <v>1.17578</v>
      </c>
      <c r="F631" s="181"/>
      <c r="G631" s="182">
        <f>ROUND(E631*F631,2)</f>
        <v>0</v>
      </c>
      <c r="H631" s="181"/>
      <c r="I631" s="182">
        <f>ROUND(E631*H631,2)</f>
        <v>0</v>
      </c>
      <c r="J631" s="181"/>
      <c r="K631" s="182">
        <f>ROUND(E631*J631,2)</f>
        <v>0</v>
      </c>
      <c r="L631" s="182">
        <v>21</v>
      </c>
      <c r="M631" s="182">
        <f>G631*(1+L631/100)</f>
        <v>0</v>
      </c>
      <c r="N631" s="180">
        <v>0</v>
      </c>
      <c r="O631" s="180">
        <f>ROUND(E631*N631,2)</f>
        <v>0</v>
      </c>
      <c r="P631" s="180">
        <v>0</v>
      </c>
      <c r="Q631" s="180">
        <f>ROUND(E631*P631,2)</f>
        <v>0</v>
      </c>
      <c r="R631" s="182" t="s">
        <v>410</v>
      </c>
      <c r="S631" s="182" t="s">
        <v>294</v>
      </c>
      <c r="T631" s="183" t="s">
        <v>294</v>
      </c>
      <c r="U631" s="159">
        <v>0.20499999999999999</v>
      </c>
      <c r="V631" s="159">
        <f>ROUND(E631*U631,2)</f>
        <v>0.24</v>
      </c>
      <c r="W631" s="159"/>
      <c r="X631" s="159" t="s">
        <v>295</v>
      </c>
      <c r="Y631" s="159" t="s">
        <v>296</v>
      </c>
      <c r="Z631" s="148"/>
      <c r="AA631" s="148"/>
      <c r="AB631" s="148"/>
      <c r="AC631" s="148"/>
      <c r="AD631" s="148"/>
      <c r="AE631" s="148"/>
      <c r="AF631" s="148"/>
      <c r="AG631" s="148" t="s">
        <v>297</v>
      </c>
      <c r="AH631" s="148"/>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2" x14ac:dyDescent="0.2">
      <c r="A632" s="155"/>
      <c r="B632" s="156"/>
      <c r="C632" s="262" t="s">
        <v>910</v>
      </c>
      <c r="D632" s="263"/>
      <c r="E632" s="263"/>
      <c r="F632" s="263"/>
      <c r="G632" s="263"/>
      <c r="H632" s="159"/>
      <c r="I632" s="159"/>
      <c r="J632" s="159"/>
      <c r="K632" s="159"/>
      <c r="L632" s="159"/>
      <c r="M632" s="159"/>
      <c r="N632" s="158"/>
      <c r="O632" s="158"/>
      <c r="P632" s="158"/>
      <c r="Q632" s="158"/>
      <c r="R632" s="159"/>
      <c r="S632" s="159"/>
      <c r="T632" s="159"/>
      <c r="U632" s="159"/>
      <c r="V632" s="159"/>
      <c r="W632" s="159"/>
      <c r="X632" s="159"/>
      <c r="Y632" s="159"/>
      <c r="Z632" s="148"/>
      <c r="AA632" s="148"/>
      <c r="AB632" s="148"/>
      <c r="AC632" s="148"/>
      <c r="AD632" s="148"/>
      <c r="AE632" s="148"/>
      <c r="AF632" s="148"/>
      <c r="AG632" s="148" t="s">
        <v>299</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264" t="s">
        <v>910</v>
      </c>
      <c r="D633" s="265"/>
      <c r="E633" s="265"/>
      <c r="F633" s="265"/>
      <c r="G633" s="265"/>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300</v>
      </c>
      <c r="AH633" s="148"/>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2" x14ac:dyDescent="0.2">
      <c r="A634" s="155"/>
      <c r="B634" s="156"/>
      <c r="C634" s="195" t="s">
        <v>911</v>
      </c>
      <c r="D634" s="161"/>
      <c r="E634" s="162">
        <v>1.18</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0</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ht="22.5" outlineLevel="1" x14ac:dyDescent="0.2">
      <c r="A635" s="177">
        <v>112</v>
      </c>
      <c r="B635" s="178" t="s">
        <v>912</v>
      </c>
      <c r="C635" s="194" t="s">
        <v>913</v>
      </c>
      <c r="D635" s="179" t="s">
        <v>424</v>
      </c>
      <c r="E635" s="180">
        <v>1.02705</v>
      </c>
      <c r="F635" s="181"/>
      <c r="G635" s="182">
        <f>ROUND(E635*F635,2)</f>
        <v>0</v>
      </c>
      <c r="H635" s="181"/>
      <c r="I635" s="182">
        <f>ROUND(E635*H635,2)</f>
        <v>0</v>
      </c>
      <c r="J635" s="181"/>
      <c r="K635" s="182">
        <f>ROUND(E635*J635,2)</f>
        <v>0</v>
      </c>
      <c r="L635" s="182">
        <v>21</v>
      </c>
      <c r="M635" s="182">
        <f>G635*(1+L635/100)</f>
        <v>0</v>
      </c>
      <c r="N635" s="180">
        <v>1.0800399999999999</v>
      </c>
      <c r="O635" s="180">
        <f>ROUND(E635*N635,2)</f>
        <v>1.1100000000000001</v>
      </c>
      <c r="P635" s="180">
        <v>0</v>
      </c>
      <c r="Q635" s="180">
        <f>ROUND(E635*P635,2)</f>
        <v>0</v>
      </c>
      <c r="R635" s="182" t="s">
        <v>410</v>
      </c>
      <c r="S635" s="182" t="s">
        <v>294</v>
      </c>
      <c r="T635" s="183" t="s">
        <v>294</v>
      </c>
      <c r="U635" s="159">
        <v>15.231</v>
      </c>
      <c r="V635" s="159">
        <f>ROUND(E635*U635,2)</f>
        <v>15.64</v>
      </c>
      <c r="W635" s="159"/>
      <c r="X635" s="159" t="s">
        <v>295</v>
      </c>
      <c r="Y635" s="159" t="s">
        <v>296</v>
      </c>
      <c r="Z635" s="148"/>
      <c r="AA635" s="148"/>
      <c r="AB635" s="148"/>
      <c r="AC635" s="148"/>
      <c r="AD635" s="148"/>
      <c r="AE635" s="148"/>
      <c r="AF635" s="148"/>
      <c r="AG635" s="148" t="s">
        <v>297</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
      <c r="A636" s="155"/>
      <c r="B636" s="156"/>
      <c r="C636" s="262" t="s">
        <v>443</v>
      </c>
      <c r="D636" s="263"/>
      <c r="E636" s="263"/>
      <c r="F636" s="263"/>
      <c r="G636" s="263"/>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299</v>
      </c>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2" x14ac:dyDescent="0.2">
      <c r="A637" s="155"/>
      <c r="B637" s="156"/>
      <c r="C637" s="264" t="s">
        <v>443</v>
      </c>
      <c r="D637" s="265"/>
      <c r="E637" s="265"/>
      <c r="F637" s="265"/>
      <c r="G637" s="265"/>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300</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199" t="s">
        <v>845</v>
      </c>
      <c r="D638" s="167"/>
      <c r="E638" s="168"/>
      <c r="F638" s="159"/>
      <c r="G638" s="159"/>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314</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ht="33.75" outlineLevel="3" x14ac:dyDescent="0.2">
      <c r="A639" s="155"/>
      <c r="B639" s="156"/>
      <c r="C639" s="200" t="s">
        <v>914</v>
      </c>
      <c r="D639" s="167"/>
      <c r="E639" s="168">
        <v>225.46</v>
      </c>
      <c r="F639" s="159"/>
      <c r="G639" s="159"/>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314</v>
      </c>
      <c r="AH639" s="148">
        <v>2</v>
      </c>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3" x14ac:dyDescent="0.2">
      <c r="A640" s="155"/>
      <c r="B640" s="156"/>
      <c r="C640" s="200" t="s">
        <v>915</v>
      </c>
      <c r="D640" s="167"/>
      <c r="E640" s="168">
        <v>71.260000000000005</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314</v>
      </c>
      <c r="AH640" s="148">
        <v>2</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200" t="s">
        <v>916</v>
      </c>
      <c r="D641" s="167"/>
      <c r="E641" s="168">
        <v>9.6159999999999997</v>
      </c>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314</v>
      </c>
      <c r="AH641" s="148">
        <v>2</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200" t="s">
        <v>917</v>
      </c>
      <c r="D642" s="167"/>
      <c r="E642" s="168">
        <v>66.849999999999994</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314</v>
      </c>
      <c r="AH642" s="148">
        <v>2</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9" t="s">
        <v>848</v>
      </c>
      <c r="D643" s="167"/>
      <c r="E643" s="168"/>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314</v>
      </c>
      <c r="AH643" s="148"/>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5" t="s">
        <v>918</v>
      </c>
      <c r="D644" s="161"/>
      <c r="E644" s="162">
        <v>1.02705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314</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ht="22.5" outlineLevel="1" x14ac:dyDescent="0.2">
      <c r="A645" s="177">
        <v>113</v>
      </c>
      <c r="B645" s="178" t="s">
        <v>919</v>
      </c>
      <c r="C645" s="194" t="s">
        <v>920</v>
      </c>
      <c r="D645" s="179" t="s">
        <v>310</v>
      </c>
      <c r="E645" s="180">
        <v>98.1</v>
      </c>
      <c r="F645" s="181"/>
      <c r="G645" s="182">
        <f>ROUND(E645*F645,2)</f>
        <v>0</v>
      </c>
      <c r="H645" s="181"/>
      <c r="I645" s="182">
        <f>ROUND(E645*H645,2)</f>
        <v>0</v>
      </c>
      <c r="J645" s="181"/>
      <c r="K645" s="182">
        <f>ROUND(E645*J645,2)</f>
        <v>0</v>
      </c>
      <c r="L645" s="182">
        <v>21</v>
      </c>
      <c r="M645" s="182">
        <f>G645*(1+L645/100)</f>
        <v>0</v>
      </c>
      <c r="N645" s="180">
        <v>5.5700000000000003E-3</v>
      </c>
      <c r="O645" s="180">
        <f>ROUND(E645*N645,2)</f>
        <v>0.55000000000000004</v>
      </c>
      <c r="P645" s="180">
        <v>0</v>
      </c>
      <c r="Q645" s="180">
        <f>ROUND(E645*P645,2)</f>
        <v>0</v>
      </c>
      <c r="R645" s="182" t="s">
        <v>410</v>
      </c>
      <c r="S645" s="182" t="s">
        <v>294</v>
      </c>
      <c r="T645" s="183" t="s">
        <v>294</v>
      </c>
      <c r="U645" s="159">
        <v>0.34300000000000003</v>
      </c>
      <c r="V645" s="159">
        <f>ROUND(E645*U645,2)</f>
        <v>33.65</v>
      </c>
      <c r="W645" s="159"/>
      <c r="X645" s="159" t="s">
        <v>295</v>
      </c>
      <c r="Y645" s="159" t="s">
        <v>296</v>
      </c>
      <c r="Z645" s="148"/>
      <c r="AA645" s="148"/>
      <c r="AB645" s="148"/>
      <c r="AC645" s="148"/>
      <c r="AD645" s="148"/>
      <c r="AE645" s="148"/>
      <c r="AF645" s="148"/>
      <c r="AG645" s="148" t="s">
        <v>297</v>
      </c>
      <c r="AH645" s="148"/>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2" x14ac:dyDescent="0.2">
      <c r="A646" s="155"/>
      <c r="B646" s="156"/>
      <c r="C646" s="262" t="s">
        <v>921</v>
      </c>
      <c r="D646" s="263"/>
      <c r="E646" s="263"/>
      <c r="F646" s="263"/>
      <c r="G646" s="263"/>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299</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2" x14ac:dyDescent="0.2">
      <c r="A647" s="155"/>
      <c r="B647" s="156"/>
      <c r="C647" s="264" t="s">
        <v>921</v>
      </c>
      <c r="D647" s="265"/>
      <c r="E647" s="265"/>
      <c r="F647" s="265"/>
      <c r="G647" s="265"/>
      <c r="H647" s="159"/>
      <c r="I647" s="159"/>
      <c r="J647" s="159"/>
      <c r="K647" s="159"/>
      <c r="L647" s="159"/>
      <c r="M647" s="159"/>
      <c r="N647" s="158"/>
      <c r="O647" s="158"/>
      <c r="P647" s="158"/>
      <c r="Q647" s="158"/>
      <c r="R647" s="159"/>
      <c r="S647" s="159"/>
      <c r="T647" s="159"/>
      <c r="U647" s="159"/>
      <c r="V647" s="159"/>
      <c r="W647" s="159"/>
      <c r="X647" s="159"/>
      <c r="Y647" s="159"/>
      <c r="Z647" s="148"/>
      <c r="AA647" s="148"/>
      <c r="AB647" s="148"/>
      <c r="AC647" s="148"/>
      <c r="AD647" s="148"/>
      <c r="AE647" s="148"/>
      <c r="AF647" s="148"/>
      <c r="AG647" s="148" t="s">
        <v>300</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195" t="s">
        <v>922</v>
      </c>
      <c r="D648" s="161"/>
      <c r="E648" s="162">
        <v>98.1</v>
      </c>
      <c r="F648" s="159"/>
      <c r="G648" s="159"/>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314</v>
      </c>
      <c r="AH648" s="148">
        <v>0</v>
      </c>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ht="22.5" outlineLevel="1" x14ac:dyDescent="0.2">
      <c r="A649" s="177">
        <v>114</v>
      </c>
      <c r="B649" s="178" t="s">
        <v>923</v>
      </c>
      <c r="C649" s="194" t="s">
        <v>924</v>
      </c>
      <c r="D649" s="179" t="s">
        <v>310</v>
      </c>
      <c r="E649" s="180">
        <v>136.12</v>
      </c>
      <c r="F649" s="181"/>
      <c r="G649" s="182">
        <f>ROUND(E649*F649,2)</f>
        <v>0</v>
      </c>
      <c r="H649" s="181"/>
      <c r="I649" s="182">
        <f>ROUND(E649*H649,2)</f>
        <v>0</v>
      </c>
      <c r="J649" s="181"/>
      <c r="K649" s="182">
        <f>ROUND(E649*J649,2)</f>
        <v>0</v>
      </c>
      <c r="L649" s="182">
        <v>21</v>
      </c>
      <c r="M649" s="182">
        <f>G649*(1+L649/100)</f>
        <v>0</v>
      </c>
      <c r="N649" s="180">
        <v>9.1400000000000006E-3</v>
      </c>
      <c r="O649" s="180">
        <f>ROUND(E649*N649,2)</f>
        <v>1.24</v>
      </c>
      <c r="P649" s="180">
        <v>0</v>
      </c>
      <c r="Q649" s="180">
        <f>ROUND(E649*P649,2)</f>
        <v>0</v>
      </c>
      <c r="R649" s="182" t="s">
        <v>410</v>
      </c>
      <c r="S649" s="182" t="s">
        <v>294</v>
      </c>
      <c r="T649" s="183" t="s">
        <v>294</v>
      </c>
      <c r="U649" s="159">
        <v>0.34775</v>
      </c>
      <c r="V649" s="159">
        <f>ROUND(E649*U649,2)</f>
        <v>47.34</v>
      </c>
      <c r="W649" s="159"/>
      <c r="X649" s="159" t="s">
        <v>295</v>
      </c>
      <c r="Y649" s="159" t="s">
        <v>296</v>
      </c>
      <c r="Z649" s="148"/>
      <c r="AA649" s="148"/>
      <c r="AB649" s="148"/>
      <c r="AC649" s="148"/>
      <c r="AD649" s="148"/>
      <c r="AE649" s="148"/>
      <c r="AF649" s="148"/>
      <c r="AG649" s="148" t="s">
        <v>297</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2" x14ac:dyDescent="0.2">
      <c r="A650" s="155"/>
      <c r="B650" s="156"/>
      <c r="C650" s="262" t="s">
        <v>921</v>
      </c>
      <c r="D650" s="263"/>
      <c r="E650" s="263"/>
      <c r="F650" s="263"/>
      <c r="G650" s="263"/>
      <c r="H650" s="159"/>
      <c r="I650" s="159"/>
      <c r="J650" s="159"/>
      <c r="K650" s="159"/>
      <c r="L650" s="159"/>
      <c r="M650" s="159"/>
      <c r="N650" s="158"/>
      <c r="O650" s="158"/>
      <c r="P650" s="158"/>
      <c r="Q650" s="158"/>
      <c r="R650" s="159"/>
      <c r="S650" s="159"/>
      <c r="T650" s="159"/>
      <c r="U650" s="159"/>
      <c r="V650" s="159"/>
      <c r="W650" s="159"/>
      <c r="X650" s="159"/>
      <c r="Y650" s="159"/>
      <c r="Z650" s="148"/>
      <c r="AA650" s="148"/>
      <c r="AB650" s="148"/>
      <c r="AC650" s="148"/>
      <c r="AD650" s="148"/>
      <c r="AE650" s="148"/>
      <c r="AF650" s="148"/>
      <c r="AG650" s="148" t="s">
        <v>299</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264" t="s">
        <v>921</v>
      </c>
      <c r="D651" s="265"/>
      <c r="E651" s="265"/>
      <c r="F651" s="265"/>
      <c r="G651" s="265"/>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300</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5" t="s">
        <v>925</v>
      </c>
      <c r="D652" s="161"/>
      <c r="E652" s="162">
        <v>136.12</v>
      </c>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314</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ht="22.5" outlineLevel="1" x14ac:dyDescent="0.2">
      <c r="A653" s="177">
        <v>115</v>
      </c>
      <c r="B653" s="178" t="s">
        <v>926</v>
      </c>
      <c r="C653" s="194" t="s">
        <v>927</v>
      </c>
      <c r="D653" s="179" t="s">
        <v>331</v>
      </c>
      <c r="E653" s="180">
        <v>31.3</v>
      </c>
      <c r="F653" s="181"/>
      <c r="G653" s="182">
        <f>ROUND(E653*F653,2)</f>
        <v>0</v>
      </c>
      <c r="H653" s="181"/>
      <c r="I653" s="182">
        <f>ROUND(E653*H653,2)</f>
        <v>0</v>
      </c>
      <c r="J653" s="181"/>
      <c r="K653" s="182">
        <f>ROUND(E653*J653,2)</f>
        <v>0</v>
      </c>
      <c r="L653" s="182">
        <v>21</v>
      </c>
      <c r="M653" s="182">
        <f>G653*(1+L653/100)</f>
        <v>0</v>
      </c>
      <c r="N653" s="180">
        <v>0.35381000000000001</v>
      </c>
      <c r="O653" s="180">
        <f>ROUND(E653*N653,2)</f>
        <v>11.07</v>
      </c>
      <c r="P653" s="180">
        <v>0</v>
      </c>
      <c r="Q653" s="180">
        <f>ROUND(E653*P653,2)</f>
        <v>0</v>
      </c>
      <c r="R653" s="182" t="s">
        <v>674</v>
      </c>
      <c r="S653" s="182" t="s">
        <v>294</v>
      </c>
      <c r="T653" s="183" t="s">
        <v>294</v>
      </c>
      <c r="U653" s="159">
        <v>0.72394999999999998</v>
      </c>
      <c r="V653" s="159">
        <f>ROUND(E653*U653,2)</f>
        <v>22.66</v>
      </c>
      <c r="W653" s="159"/>
      <c r="X653" s="159" t="s">
        <v>675</v>
      </c>
      <c r="Y653" s="159" t="s">
        <v>296</v>
      </c>
      <c r="Z653" s="148"/>
      <c r="AA653" s="148"/>
      <c r="AB653" s="148"/>
      <c r="AC653" s="148"/>
      <c r="AD653" s="148"/>
      <c r="AE653" s="148"/>
      <c r="AF653" s="148"/>
      <c r="AG653" s="148" t="s">
        <v>676</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
      <c r="A654" s="155"/>
      <c r="B654" s="156"/>
      <c r="C654" s="262" t="s">
        <v>928</v>
      </c>
      <c r="D654" s="263"/>
      <c r="E654" s="263"/>
      <c r="F654" s="263"/>
      <c r="G654" s="263"/>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299</v>
      </c>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2" x14ac:dyDescent="0.2">
      <c r="A655" s="155"/>
      <c r="B655" s="156"/>
      <c r="C655" s="264" t="s">
        <v>928</v>
      </c>
      <c r="D655" s="265"/>
      <c r="E655" s="265"/>
      <c r="F655" s="265"/>
      <c r="G655" s="265"/>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300</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ht="22.5" outlineLevel="1" x14ac:dyDescent="0.2">
      <c r="A656" s="177">
        <v>116</v>
      </c>
      <c r="B656" s="178" t="s">
        <v>929</v>
      </c>
      <c r="C656" s="194" t="s">
        <v>930</v>
      </c>
      <c r="D656" s="179" t="s">
        <v>310</v>
      </c>
      <c r="E656" s="180">
        <v>27.62</v>
      </c>
      <c r="F656" s="181"/>
      <c r="G656" s="182">
        <f>ROUND(E656*F656,2)</f>
        <v>0</v>
      </c>
      <c r="H656" s="181"/>
      <c r="I656" s="182">
        <f>ROUND(E656*H656,2)</f>
        <v>0</v>
      </c>
      <c r="J656" s="181"/>
      <c r="K656" s="182">
        <f>ROUND(E656*J656,2)</f>
        <v>0</v>
      </c>
      <c r="L656" s="182">
        <v>21</v>
      </c>
      <c r="M656" s="182">
        <f>G656*(1+L656/100)</f>
        <v>0</v>
      </c>
      <c r="N656" s="180">
        <v>9.2000000000000003E-4</v>
      </c>
      <c r="O656" s="180">
        <f>ROUND(E656*N656,2)</f>
        <v>0.03</v>
      </c>
      <c r="P656" s="180">
        <v>0</v>
      </c>
      <c r="Q656" s="180">
        <f>ROUND(E656*P656,2)</f>
        <v>0</v>
      </c>
      <c r="R656" s="182" t="s">
        <v>410</v>
      </c>
      <c r="S656" s="182" t="s">
        <v>294</v>
      </c>
      <c r="T656" s="183" t="s">
        <v>294</v>
      </c>
      <c r="U656" s="159">
        <v>0.45</v>
      </c>
      <c r="V656" s="159">
        <f>ROUND(E656*U656,2)</f>
        <v>12.43</v>
      </c>
      <c r="W656" s="159"/>
      <c r="X656" s="159" t="s">
        <v>295</v>
      </c>
      <c r="Y656" s="159" t="s">
        <v>296</v>
      </c>
      <c r="Z656" s="148"/>
      <c r="AA656" s="148"/>
      <c r="AB656" s="148"/>
      <c r="AC656" s="148"/>
      <c r="AD656" s="148"/>
      <c r="AE656" s="148"/>
      <c r="AF656" s="148"/>
      <c r="AG656" s="148" t="s">
        <v>297</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2" x14ac:dyDescent="0.2">
      <c r="A657" s="155"/>
      <c r="B657" s="156"/>
      <c r="C657" s="195" t="s">
        <v>931</v>
      </c>
      <c r="D657" s="161"/>
      <c r="E657" s="162">
        <v>27.62</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314</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1" x14ac:dyDescent="0.2">
      <c r="A658" s="177">
        <v>117</v>
      </c>
      <c r="B658" s="178" t="s">
        <v>932</v>
      </c>
      <c r="C658" s="194" t="s">
        <v>933</v>
      </c>
      <c r="D658" s="179" t="s">
        <v>310</v>
      </c>
      <c r="E658" s="180">
        <v>29.001000000000001</v>
      </c>
      <c r="F658" s="181"/>
      <c r="G658" s="182">
        <f>ROUND(E658*F658,2)</f>
        <v>0</v>
      </c>
      <c r="H658" s="181"/>
      <c r="I658" s="182">
        <f>ROUND(E658*H658,2)</f>
        <v>0</v>
      </c>
      <c r="J658" s="181"/>
      <c r="K658" s="182">
        <f>ROUND(E658*J658,2)</f>
        <v>0</v>
      </c>
      <c r="L658" s="182">
        <v>21</v>
      </c>
      <c r="M658" s="182">
        <f>G658*(1+L658/100)</f>
        <v>0</v>
      </c>
      <c r="N658" s="180">
        <v>2.904E-2</v>
      </c>
      <c r="O658" s="180">
        <f>ROUND(E658*N658,2)</f>
        <v>0.84</v>
      </c>
      <c r="P658" s="180">
        <v>0</v>
      </c>
      <c r="Q658" s="180">
        <f>ROUND(E658*P658,2)</f>
        <v>0</v>
      </c>
      <c r="R658" s="182"/>
      <c r="S658" s="182" t="s">
        <v>878</v>
      </c>
      <c r="T658" s="183" t="s">
        <v>879</v>
      </c>
      <c r="U658" s="159">
        <v>0.09</v>
      </c>
      <c r="V658" s="159">
        <f>ROUND(E658*U658,2)</f>
        <v>2.61</v>
      </c>
      <c r="W658" s="159"/>
      <c r="X658" s="159" t="s">
        <v>295</v>
      </c>
      <c r="Y658" s="159" t="s">
        <v>296</v>
      </c>
      <c r="Z658" s="148"/>
      <c r="AA658" s="148"/>
      <c r="AB658" s="148"/>
      <c r="AC658" s="148"/>
      <c r="AD658" s="148"/>
      <c r="AE658" s="148"/>
      <c r="AF658" s="148"/>
      <c r="AG658" s="148" t="s">
        <v>297</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2" x14ac:dyDescent="0.2">
      <c r="A659" s="155"/>
      <c r="B659" s="156"/>
      <c r="C659" s="195" t="s">
        <v>934</v>
      </c>
      <c r="D659" s="161"/>
      <c r="E659" s="162">
        <v>29.001000000000001</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314</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x14ac:dyDescent="0.2">
      <c r="A660" s="170" t="s">
        <v>288</v>
      </c>
      <c r="B660" s="171" t="s">
        <v>156</v>
      </c>
      <c r="C660" s="193" t="s">
        <v>157</v>
      </c>
      <c r="D660" s="172"/>
      <c r="E660" s="173"/>
      <c r="F660" s="174"/>
      <c r="G660" s="174">
        <f>SUMIF(AG661:AG701,"&lt;&gt;NOR",G661:G701)</f>
        <v>0</v>
      </c>
      <c r="H660" s="174"/>
      <c r="I660" s="174">
        <f>SUM(I661:I701)</f>
        <v>0</v>
      </c>
      <c r="J660" s="174"/>
      <c r="K660" s="174">
        <f>SUM(K661:K701)</f>
        <v>0</v>
      </c>
      <c r="L660" s="174"/>
      <c r="M660" s="174">
        <f>SUM(M661:M701)</f>
        <v>0</v>
      </c>
      <c r="N660" s="173"/>
      <c r="O660" s="173">
        <f>SUM(O661:O701)</f>
        <v>0.74</v>
      </c>
      <c r="P660" s="173"/>
      <c r="Q660" s="173">
        <f>SUM(Q661:Q701)</f>
        <v>0</v>
      </c>
      <c r="R660" s="174"/>
      <c r="S660" s="174"/>
      <c r="T660" s="175"/>
      <c r="U660" s="169"/>
      <c r="V660" s="169">
        <f>SUM(V661:V701)</f>
        <v>32.880000000000003</v>
      </c>
      <c r="W660" s="169"/>
      <c r="X660" s="169"/>
      <c r="Y660" s="169"/>
      <c r="AG660" t="s">
        <v>289</v>
      </c>
    </row>
    <row r="661" spans="1:60" outlineLevel="1" x14ac:dyDescent="0.2">
      <c r="A661" s="177">
        <v>118</v>
      </c>
      <c r="B661" s="178" t="s">
        <v>935</v>
      </c>
      <c r="C661" s="194" t="s">
        <v>936</v>
      </c>
      <c r="D661" s="179" t="s">
        <v>292</v>
      </c>
      <c r="E661" s="180">
        <v>2</v>
      </c>
      <c r="F661" s="181"/>
      <c r="G661" s="182">
        <f>ROUND(E661*F661,2)</f>
        <v>0</v>
      </c>
      <c r="H661" s="181"/>
      <c r="I661" s="182">
        <f>ROUND(E661*H661,2)</f>
        <v>0</v>
      </c>
      <c r="J661" s="181"/>
      <c r="K661" s="182">
        <f>ROUND(E661*J661,2)</f>
        <v>0</v>
      </c>
      <c r="L661" s="182">
        <v>21</v>
      </c>
      <c r="M661" s="182">
        <f>G661*(1+L661/100)</f>
        <v>0</v>
      </c>
      <c r="N661" s="180">
        <v>8.4159999999999999E-2</v>
      </c>
      <c r="O661" s="180">
        <f>ROUND(E661*N661,2)</f>
        <v>0.17</v>
      </c>
      <c r="P661" s="180">
        <v>0</v>
      </c>
      <c r="Q661" s="180">
        <f>ROUND(E661*P661,2)</f>
        <v>0</v>
      </c>
      <c r="R661" s="182" t="s">
        <v>550</v>
      </c>
      <c r="S661" s="182" t="s">
        <v>294</v>
      </c>
      <c r="T661" s="183" t="s">
        <v>294</v>
      </c>
      <c r="U661" s="159">
        <v>2.4900000000000002</v>
      </c>
      <c r="V661" s="159">
        <f>ROUND(E661*U661,2)</f>
        <v>4.9800000000000004</v>
      </c>
      <c r="W661" s="159"/>
      <c r="X661" s="159" t="s">
        <v>295</v>
      </c>
      <c r="Y661" s="159" t="s">
        <v>296</v>
      </c>
      <c r="Z661" s="148"/>
      <c r="AA661" s="148"/>
      <c r="AB661" s="148"/>
      <c r="AC661" s="148"/>
      <c r="AD661" s="148"/>
      <c r="AE661" s="148"/>
      <c r="AF661" s="148"/>
      <c r="AG661" s="148" t="s">
        <v>297</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2" x14ac:dyDescent="0.2">
      <c r="A662" s="155"/>
      <c r="B662" s="156"/>
      <c r="C662" s="262" t="s">
        <v>937</v>
      </c>
      <c r="D662" s="263"/>
      <c r="E662" s="263"/>
      <c r="F662" s="263"/>
      <c r="G662" s="263"/>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299</v>
      </c>
      <c r="AH662" s="148"/>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2" x14ac:dyDescent="0.2">
      <c r="A663" s="155"/>
      <c r="B663" s="156"/>
      <c r="C663" s="264" t="s">
        <v>937</v>
      </c>
      <c r="D663" s="265"/>
      <c r="E663" s="265"/>
      <c r="F663" s="265"/>
      <c r="G663" s="265"/>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300</v>
      </c>
      <c r="AH663" s="148"/>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ht="33.75" outlineLevel="1" x14ac:dyDescent="0.2">
      <c r="A664" s="177">
        <v>119</v>
      </c>
      <c r="B664" s="178" t="s">
        <v>938</v>
      </c>
      <c r="C664" s="194" t="s">
        <v>939</v>
      </c>
      <c r="D664" s="179" t="s">
        <v>292</v>
      </c>
      <c r="E664" s="180">
        <v>10</v>
      </c>
      <c r="F664" s="181"/>
      <c r="G664" s="182">
        <f>ROUND(E664*F664,2)</f>
        <v>0</v>
      </c>
      <c r="H664" s="181"/>
      <c r="I664" s="182">
        <f>ROUND(E664*H664,2)</f>
        <v>0</v>
      </c>
      <c r="J664" s="181"/>
      <c r="K664" s="182">
        <f>ROUND(E664*J664,2)</f>
        <v>0</v>
      </c>
      <c r="L664" s="182">
        <v>21</v>
      </c>
      <c r="M664" s="182">
        <f>G664*(1+L664/100)</f>
        <v>0</v>
      </c>
      <c r="N664" s="180">
        <v>3.1269999999999999E-2</v>
      </c>
      <c r="O664" s="180">
        <f>ROUND(E664*N664,2)</f>
        <v>0.31</v>
      </c>
      <c r="P664" s="180">
        <v>0</v>
      </c>
      <c r="Q664" s="180">
        <f>ROUND(E664*P664,2)</f>
        <v>0</v>
      </c>
      <c r="R664" s="182" t="s">
        <v>410</v>
      </c>
      <c r="S664" s="182" t="s">
        <v>294</v>
      </c>
      <c r="T664" s="183" t="s">
        <v>294</v>
      </c>
      <c r="U664" s="159">
        <v>1.86</v>
      </c>
      <c r="V664" s="159">
        <f>ROUND(E664*U664,2)</f>
        <v>18.600000000000001</v>
      </c>
      <c r="W664" s="159"/>
      <c r="X664" s="159" t="s">
        <v>295</v>
      </c>
      <c r="Y664" s="159" t="s">
        <v>296</v>
      </c>
      <c r="Z664" s="148"/>
      <c r="AA664" s="148"/>
      <c r="AB664" s="148"/>
      <c r="AC664" s="148"/>
      <c r="AD664" s="148"/>
      <c r="AE664" s="148"/>
      <c r="AF664" s="148"/>
      <c r="AG664" s="148" t="s">
        <v>297</v>
      </c>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2" x14ac:dyDescent="0.2">
      <c r="A665" s="155"/>
      <c r="B665" s="156"/>
      <c r="C665" s="273" t="s">
        <v>940</v>
      </c>
      <c r="D665" s="274"/>
      <c r="E665" s="274"/>
      <c r="F665" s="274"/>
      <c r="G665" s="274"/>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300</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264" t="s">
        <v>941</v>
      </c>
      <c r="D666" s="265"/>
      <c r="E666" s="265"/>
      <c r="F666" s="265"/>
      <c r="G666" s="265"/>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300</v>
      </c>
      <c r="AH666" s="148"/>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2" x14ac:dyDescent="0.2">
      <c r="A667" s="155"/>
      <c r="B667" s="156"/>
      <c r="C667" s="195" t="s">
        <v>942</v>
      </c>
      <c r="D667" s="161"/>
      <c r="E667" s="162">
        <v>5</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314</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5" t="s">
        <v>943</v>
      </c>
      <c r="D668" s="161"/>
      <c r="E668" s="162">
        <v>5</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314</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ht="33.75" outlineLevel="1" x14ac:dyDescent="0.2">
      <c r="A669" s="177">
        <v>120</v>
      </c>
      <c r="B669" s="178" t="s">
        <v>944</v>
      </c>
      <c r="C669" s="194" t="s">
        <v>945</v>
      </c>
      <c r="D669" s="179" t="s">
        <v>292</v>
      </c>
      <c r="E669" s="180">
        <v>5</v>
      </c>
      <c r="F669" s="181"/>
      <c r="G669" s="182">
        <f>ROUND(E669*F669,2)</f>
        <v>0</v>
      </c>
      <c r="H669" s="181"/>
      <c r="I669" s="182">
        <f>ROUND(E669*H669,2)</f>
        <v>0</v>
      </c>
      <c r="J669" s="181"/>
      <c r="K669" s="182">
        <f>ROUND(E669*J669,2)</f>
        <v>0</v>
      </c>
      <c r="L669" s="182">
        <v>21</v>
      </c>
      <c r="M669" s="182">
        <f>G669*(1+L669/100)</f>
        <v>0</v>
      </c>
      <c r="N669" s="180">
        <v>3.1469999999999998E-2</v>
      </c>
      <c r="O669" s="180">
        <f>ROUND(E669*N669,2)</f>
        <v>0.16</v>
      </c>
      <c r="P669" s="180">
        <v>0</v>
      </c>
      <c r="Q669" s="180">
        <f>ROUND(E669*P669,2)</f>
        <v>0</v>
      </c>
      <c r="R669" s="182" t="s">
        <v>410</v>
      </c>
      <c r="S669" s="182" t="s">
        <v>294</v>
      </c>
      <c r="T669" s="183" t="s">
        <v>294</v>
      </c>
      <c r="U669" s="159">
        <v>1.86</v>
      </c>
      <c r="V669" s="159">
        <f>ROUND(E669*U669,2)</f>
        <v>9.3000000000000007</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
      <c r="A670" s="155"/>
      <c r="B670" s="156"/>
      <c r="C670" s="273" t="s">
        <v>946</v>
      </c>
      <c r="D670" s="274"/>
      <c r="E670" s="274"/>
      <c r="F670" s="274"/>
      <c r="G670" s="274"/>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300</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264" t="s">
        <v>941</v>
      </c>
      <c r="D671" s="265"/>
      <c r="E671" s="265"/>
      <c r="F671" s="265"/>
      <c r="G671" s="265"/>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
      <c r="A672" s="155"/>
      <c r="B672" s="156"/>
      <c r="C672" s="195" t="s">
        <v>947</v>
      </c>
      <c r="D672" s="161"/>
      <c r="E672" s="162">
        <v>2</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5" t="s">
        <v>948</v>
      </c>
      <c r="D673" s="161"/>
      <c r="E673" s="162">
        <v>1</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314</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5" t="s">
        <v>947</v>
      </c>
      <c r="D674" s="161"/>
      <c r="E674" s="162">
        <v>2</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314</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1" x14ac:dyDescent="0.2">
      <c r="A675" s="185">
        <v>121</v>
      </c>
      <c r="B675" s="186" t="s">
        <v>949</v>
      </c>
      <c r="C675" s="198" t="s">
        <v>950</v>
      </c>
      <c r="D675" s="187" t="s">
        <v>292</v>
      </c>
      <c r="E675" s="188">
        <v>1</v>
      </c>
      <c r="F675" s="189"/>
      <c r="G675" s="190">
        <f t="shared" ref="G675:G692" si="0">ROUND(E675*F675,2)</f>
        <v>0</v>
      </c>
      <c r="H675" s="189"/>
      <c r="I675" s="190">
        <f t="shared" ref="I675:I692" si="1">ROUND(E675*H675,2)</f>
        <v>0</v>
      </c>
      <c r="J675" s="189"/>
      <c r="K675" s="190">
        <f t="shared" ref="K675:K692" si="2">ROUND(E675*J675,2)</f>
        <v>0</v>
      </c>
      <c r="L675" s="190">
        <v>21</v>
      </c>
      <c r="M675" s="190">
        <f t="shared" ref="M675:M692" si="3">G675*(1+L675/100)</f>
        <v>0</v>
      </c>
      <c r="N675" s="188">
        <v>0</v>
      </c>
      <c r="O675" s="188">
        <f t="shared" ref="O675:O692" si="4">ROUND(E675*N675,2)</f>
        <v>0</v>
      </c>
      <c r="P675" s="188">
        <v>0</v>
      </c>
      <c r="Q675" s="188">
        <f t="shared" ref="Q675:Q692" si="5">ROUND(E675*P675,2)</f>
        <v>0</v>
      </c>
      <c r="R675" s="190"/>
      <c r="S675" s="190" t="s">
        <v>878</v>
      </c>
      <c r="T675" s="191" t="s">
        <v>879</v>
      </c>
      <c r="U675" s="159">
        <v>0</v>
      </c>
      <c r="V675" s="159">
        <f t="shared" ref="V675:V692" si="6">ROUND(E675*U675,2)</f>
        <v>0</v>
      </c>
      <c r="W675" s="159"/>
      <c r="X675" s="159" t="s">
        <v>295</v>
      </c>
      <c r="Y675" s="159" t="s">
        <v>296</v>
      </c>
      <c r="Z675" s="148"/>
      <c r="AA675" s="148"/>
      <c r="AB675" s="148"/>
      <c r="AC675" s="148"/>
      <c r="AD675" s="148"/>
      <c r="AE675" s="148"/>
      <c r="AF675" s="148"/>
      <c r="AG675" s="148" t="s">
        <v>297</v>
      </c>
      <c r="AH675" s="148"/>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ht="22.5" outlineLevel="1" x14ac:dyDescent="0.2">
      <c r="A676" s="185">
        <v>122</v>
      </c>
      <c r="B676" s="186" t="s">
        <v>951</v>
      </c>
      <c r="C676" s="198" t="s">
        <v>952</v>
      </c>
      <c r="D676" s="187" t="s">
        <v>292</v>
      </c>
      <c r="E676" s="188">
        <v>1</v>
      </c>
      <c r="F676" s="189"/>
      <c r="G676" s="190">
        <f t="shared" si="0"/>
        <v>0</v>
      </c>
      <c r="H676" s="189"/>
      <c r="I676" s="190">
        <f t="shared" si="1"/>
        <v>0</v>
      </c>
      <c r="J676" s="189"/>
      <c r="K676" s="190">
        <f t="shared" si="2"/>
        <v>0</v>
      </c>
      <c r="L676" s="190">
        <v>21</v>
      </c>
      <c r="M676" s="190">
        <f t="shared" si="3"/>
        <v>0</v>
      </c>
      <c r="N676" s="188">
        <v>0</v>
      </c>
      <c r="O676" s="188">
        <f t="shared" si="4"/>
        <v>0</v>
      </c>
      <c r="P676" s="188">
        <v>0</v>
      </c>
      <c r="Q676" s="188">
        <f t="shared" si="5"/>
        <v>0</v>
      </c>
      <c r="R676" s="190"/>
      <c r="S676" s="190" t="s">
        <v>878</v>
      </c>
      <c r="T676" s="191" t="s">
        <v>879</v>
      </c>
      <c r="U676" s="159">
        <v>0</v>
      </c>
      <c r="V676" s="159">
        <f t="shared" si="6"/>
        <v>0</v>
      </c>
      <c r="W676" s="159"/>
      <c r="X676" s="159" t="s">
        <v>295</v>
      </c>
      <c r="Y676" s="159" t="s">
        <v>296</v>
      </c>
      <c r="Z676" s="148"/>
      <c r="AA676" s="148"/>
      <c r="AB676" s="148"/>
      <c r="AC676" s="148"/>
      <c r="AD676" s="148"/>
      <c r="AE676" s="148"/>
      <c r="AF676" s="148"/>
      <c r="AG676" s="148" t="s">
        <v>297</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ht="22.5" outlineLevel="1" x14ac:dyDescent="0.2">
      <c r="A677" s="185">
        <v>123</v>
      </c>
      <c r="B677" s="186" t="s">
        <v>953</v>
      </c>
      <c r="C677" s="198" t="s">
        <v>954</v>
      </c>
      <c r="D677" s="187" t="s">
        <v>292</v>
      </c>
      <c r="E677" s="188">
        <v>11</v>
      </c>
      <c r="F677" s="189"/>
      <c r="G677" s="190">
        <f t="shared" si="0"/>
        <v>0</v>
      </c>
      <c r="H677" s="189"/>
      <c r="I677" s="190">
        <f t="shared" si="1"/>
        <v>0</v>
      </c>
      <c r="J677" s="189"/>
      <c r="K677" s="190">
        <f t="shared" si="2"/>
        <v>0</v>
      </c>
      <c r="L677" s="190">
        <v>21</v>
      </c>
      <c r="M677" s="190">
        <f t="shared" si="3"/>
        <v>0</v>
      </c>
      <c r="N677" s="188">
        <v>0</v>
      </c>
      <c r="O677" s="188">
        <f t="shared" si="4"/>
        <v>0</v>
      </c>
      <c r="P677" s="188">
        <v>0</v>
      </c>
      <c r="Q677" s="188">
        <f t="shared" si="5"/>
        <v>0</v>
      </c>
      <c r="R677" s="190"/>
      <c r="S677" s="190" t="s">
        <v>878</v>
      </c>
      <c r="T677" s="191" t="s">
        <v>879</v>
      </c>
      <c r="U677" s="159">
        <v>0</v>
      </c>
      <c r="V677" s="159">
        <f t="shared" si="6"/>
        <v>0</v>
      </c>
      <c r="W677" s="159"/>
      <c r="X677" s="159" t="s">
        <v>295</v>
      </c>
      <c r="Y677" s="159" t="s">
        <v>296</v>
      </c>
      <c r="Z677" s="148"/>
      <c r="AA677" s="148"/>
      <c r="AB677" s="148"/>
      <c r="AC677" s="148"/>
      <c r="AD677" s="148"/>
      <c r="AE677" s="148"/>
      <c r="AF677" s="148"/>
      <c r="AG677" s="148" t="s">
        <v>297</v>
      </c>
      <c r="AH677" s="148"/>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ht="33.75" outlineLevel="1" x14ac:dyDescent="0.2">
      <c r="A678" s="185">
        <v>124</v>
      </c>
      <c r="B678" s="186" t="s">
        <v>955</v>
      </c>
      <c r="C678" s="198" t="s">
        <v>956</v>
      </c>
      <c r="D678" s="187" t="s">
        <v>292</v>
      </c>
      <c r="E678" s="188">
        <v>1</v>
      </c>
      <c r="F678" s="189"/>
      <c r="G678" s="190">
        <f t="shared" si="0"/>
        <v>0</v>
      </c>
      <c r="H678" s="189"/>
      <c r="I678" s="190">
        <f t="shared" si="1"/>
        <v>0</v>
      </c>
      <c r="J678" s="189"/>
      <c r="K678" s="190">
        <f t="shared" si="2"/>
        <v>0</v>
      </c>
      <c r="L678" s="190">
        <v>21</v>
      </c>
      <c r="M678" s="190">
        <f t="shared" si="3"/>
        <v>0</v>
      </c>
      <c r="N678" s="188">
        <v>0</v>
      </c>
      <c r="O678" s="188">
        <f t="shared" si="4"/>
        <v>0</v>
      </c>
      <c r="P678" s="188">
        <v>0</v>
      </c>
      <c r="Q678" s="188">
        <f t="shared" si="5"/>
        <v>0</v>
      </c>
      <c r="R678" s="190"/>
      <c r="S678" s="190" t="s">
        <v>878</v>
      </c>
      <c r="T678" s="191" t="s">
        <v>879</v>
      </c>
      <c r="U678" s="159">
        <v>0</v>
      </c>
      <c r="V678" s="159">
        <f t="shared" si="6"/>
        <v>0</v>
      </c>
      <c r="W678" s="159"/>
      <c r="X678" s="159" t="s">
        <v>295</v>
      </c>
      <c r="Y678" s="159" t="s">
        <v>296</v>
      </c>
      <c r="Z678" s="148"/>
      <c r="AA678" s="148"/>
      <c r="AB678" s="148"/>
      <c r="AC678" s="148"/>
      <c r="AD678" s="148"/>
      <c r="AE678" s="148"/>
      <c r="AF678" s="148"/>
      <c r="AG678" s="148" t="s">
        <v>297</v>
      </c>
      <c r="AH678" s="148"/>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ht="33.75" outlineLevel="1" x14ac:dyDescent="0.2">
      <c r="A679" s="185">
        <v>125</v>
      </c>
      <c r="B679" s="186" t="s">
        <v>957</v>
      </c>
      <c r="C679" s="198" t="s">
        <v>958</v>
      </c>
      <c r="D679" s="187" t="s">
        <v>292</v>
      </c>
      <c r="E679" s="188">
        <v>1</v>
      </c>
      <c r="F679" s="189"/>
      <c r="G679" s="190">
        <f t="shared" si="0"/>
        <v>0</v>
      </c>
      <c r="H679" s="189"/>
      <c r="I679" s="190">
        <f t="shared" si="1"/>
        <v>0</v>
      </c>
      <c r="J679" s="189"/>
      <c r="K679" s="190">
        <f t="shared" si="2"/>
        <v>0</v>
      </c>
      <c r="L679" s="190">
        <v>21</v>
      </c>
      <c r="M679" s="190">
        <f t="shared" si="3"/>
        <v>0</v>
      </c>
      <c r="N679" s="188">
        <v>0</v>
      </c>
      <c r="O679" s="188">
        <f t="shared" si="4"/>
        <v>0</v>
      </c>
      <c r="P679" s="188">
        <v>0</v>
      </c>
      <c r="Q679" s="188">
        <f t="shared" si="5"/>
        <v>0</v>
      </c>
      <c r="R679" s="190"/>
      <c r="S679" s="190" t="s">
        <v>878</v>
      </c>
      <c r="T679" s="191" t="s">
        <v>879</v>
      </c>
      <c r="U679" s="159">
        <v>0</v>
      </c>
      <c r="V679" s="159">
        <f t="shared" si="6"/>
        <v>0</v>
      </c>
      <c r="W679" s="159"/>
      <c r="X679" s="159" t="s">
        <v>295</v>
      </c>
      <c r="Y679" s="159" t="s">
        <v>296</v>
      </c>
      <c r="Z679" s="148"/>
      <c r="AA679" s="148"/>
      <c r="AB679" s="148"/>
      <c r="AC679" s="148"/>
      <c r="AD679" s="148"/>
      <c r="AE679" s="148"/>
      <c r="AF679" s="148"/>
      <c r="AG679" s="148" t="s">
        <v>297</v>
      </c>
      <c r="AH679" s="148"/>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ht="22.5" outlineLevel="1" x14ac:dyDescent="0.2">
      <c r="A680" s="185">
        <v>126</v>
      </c>
      <c r="B680" s="186" t="s">
        <v>959</v>
      </c>
      <c r="C680" s="198" t="s">
        <v>960</v>
      </c>
      <c r="D680" s="187" t="s">
        <v>292</v>
      </c>
      <c r="E680" s="188">
        <v>1</v>
      </c>
      <c r="F680" s="189"/>
      <c r="G680" s="190">
        <f t="shared" si="0"/>
        <v>0</v>
      </c>
      <c r="H680" s="189"/>
      <c r="I680" s="190">
        <f t="shared" si="1"/>
        <v>0</v>
      </c>
      <c r="J680" s="189"/>
      <c r="K680" s="190">
        <f t="shared" si="2"/>
        <v>0</v>
      </c>
      <c r="L680" s="190">
        <v>21</v>
      </c>
      <c r="M680" s="190">
        <f t="shared" si="3"/>
        <v>0</v>
      </c>
      <c r="N680" s="188">
        <v>0</v>
      </c>
      <c r="O680" s="188">
        <f t="shared" si="4"/>
        <v>0</v>
      </c>
      <c r="P680" s="188">
        <v>0</v>
      </c>
      <c r="Q680" s="188">
        <f t="shared" si="5"/>
        <v>0</v>
      </c>
      <c r="R680" s="190"/>
      <c r="S680" s="190" t="s">
        <v>878</v>
      </c>
      <c r="T680" s="191" t="s">
        <v>879</v>
      </c>
      <c r="U680" s="159">
        <v>0</v>
      </c>
      <c r="V680" s="159">
        <f t="shared" si="6"/>
        <v>0</v>
      </c>
      <c r="W680" s="159"/>
      <c r="X680" s="159" t="s">
        <v>295</v>
      </c>
      <c r="Y680" s="159" t="s">
        <v>296</v>
      </c>
      <c r="Z680" s="148"/>
      <c r="AA680" s="148"/>
      <c r="AB680" s="148"/>
      <c r="AC680" s="148"/>
      <c r="AD680" s="148"/>
      <c r="AE680" s="148"/>
      <c r="AF680" s="148"/>
      <c r="AG680" s="148" t="s">
        <v>297</v>
      </c>
      <c r="AH680" s="148"/>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ht="22.5" outlineLevel="1" x14ac:dyDescent="0.2">
      <c r="A681" s="185">
        <v>127</v>
      </c>
      <c r="B681" s="186" t="s">
        <v>961</v>
      </c>
      <c r="C681" s="198" t="s">
        <v>962</v>
      </c>
      <c r="D681" s="187" t="s">
        <v>292</v>
      </c>
      <c r="E681" s="188">
        <v>2</v>
      </c>
      <c r="F681" s="189"/>
      <c r="G681" s="190">
        <f t="shared" si="0"/>
        <v>0</v>
      </c>
      <c r="H681" s="189"/>
      <c r="I681" s="190">
        <f t="shared" si="1"/>
        <v>0</v>
      </c>
      <c r="J681" s="189"/>
      <c r="K681" s="190">
        <f t="shared" si="2"/>
        <v>0</v>
      </c>
      <c r="L681" s="190">
        <v>21</v>
      </c>
      <c r="M681" s="190">
        <f t="shared" si="3"/>
        <v>0</v>
      </c>
      <c r="N681" s="188">
        <v>0</v>
      </c>
      <c r="O681" s="188">
        <f t="shared" si="4"/>
        <v>0</v>
      </c>
      <c r="P681" s="188">
        <v>0</v>
      </c>
      <c r="Q681" s="188">
        <f t="shared" si="5"/>
        <v>0</v>
      </c>
      <c r="R681" s="190"/>
      <c r="S681" s="190" t="s">
        <v>878</v>
      </c>
      <c r="T681" s="191" t="s">
        <v>879</v>
      </c>
      <c r="U681" s="159">
        <v>0</v>
      </c>
      <c r="V681" s="159">
        <f t="shared" si="6"/>
        <v>0</v>
      </c>
      <c r="W681" s="159"/>
      <c r="X681" s="159" t="s">
        <v>295</v>
      </c>
      <c r="Y681" s="159" t="s">
        <v>296</v>
      </c>
      <c r="Z681" s="148"/>
      <c r="AA681" s="148"/>
      <c r="AB681" s="148"/>
      <c r="AC681" s="148"/>
      <c r="AD681" s="148"/>
      <c r="AE681" s="148"/>
      <c r="AF681" s="148"/>
      <c r="AG681" s="148" t="s">
        <v>297</v>
      </c>
      <c r="AH681" s="148"/>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ht="22.5" outlineLevel="1" x14ac:dyDescent="0.2">
      <c r="A682" s="185">
        <v>128</v>
      </c>
      <c r="B682" s="186" t="s">
        <v>963</v>
      </c>
      <c r="C682" s="198" t="s">
        <v>964</v>
      </c>
      <c r="D682" s="187" t="s">
        <v>292</v>
      </c>
      <c r="E682" s="188">
        <v>2</v>
      </c>
      <c r="F682" s="189"/>
      <c r="G682" s="190">
        <f t="shared" si="0"/>
        <v>0</v>
      </c>
      <c r="H682" s="189"/>
      <c r="I682" s="190">
        <f t="shared" si="1"/>
        <v>0</v>
      </c>
      <c r="J682" s="189"/>
      <c r="K682" s="190">
        <f t="shared" si="2"/>
        <v>0</v>
      </c>
      <c r="L682" s="190">
        <v>21</v>
      </c>
      <c r="M682" s="190">
        <f t="shared" si="3"/>
        <v>0</v>
      </c>
      <c r="N682" s="188">
        <v>0</v>
      </c>
      <c r="O682" s="188">
        <f t="shared" si="4"/>
        <v>0</v>
      </c>
      <c r="P682" s="188">
        <v>0</v>
      </c>
      <c r="Q682" s="188">
        <f t="shared" si="5"/>
        <v>0</v>
      </c>
      <c r="R682" s="190"/>
      <c r="S682" s="190" t="s">
        <v>878</v>
      </c>
      <c r="T682" s="191" t="s">
        <v>879</v>
      </c>
      <c r="U682" s="159">
        <v>0</v>
      </c>
      <c r="V682" s="159">
        <f t="shared" si="6"/>
        <v>0</v>
      </c>
      <c r="W682" s="159"/>
      <c r="X682" s="159" t="s">
        <v>295</v>
      </c>
      <c r="Y682" s="159" t="s">
        <v>296</v>
      </c>
      <c r="Z682" s="148"/>
      <c r="AA682" s="148"/>
      <c r="AB682" s="148"/>
      <c r="AC682" s="148"/>
      <c r="AD682" s="148"/>
      <c r="AE682" s="148"/>
      <c r="AF682" s="148"/>
      <c r="AG682" s="148" t="s">
        <v>297</v>
      </c>
      <c r="AH682" s="148"/>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1" x14ac:dyDescent="0.2">
      <c r="A683" s="185">
        <v>129</v>
      </c>
      <c r="B683" s="186" t="s">
        <v>965</v>
      </c>
      <c r="C683" s="198" t="s">
        <v>966</v>
      </c>
      <c r="D683" s="187" t="s">
        <v>292</v>
      </c>
      <c r="E683" s="188">
        <v>2</v>
      </c>
      <c r="F683" s="189"/>
      <c r="G683" s="190">
        <f t="shared" si="0"/>
        <v>0</v>
      </c>
      <c r="H683" s="189"/>
      <c r="I683" s="190">
        <f t="shared" si="1"/>
        <v>0</v>
      </c>
      <c r="J683" s="189"/>
      <c r="K683" s="190">
        <f t="shared" si="2"/>
        <v>0</v>
      </c>
      <c r="L683" s="190">
        <v>21</v>
      </c>
      <c r="M683" s="190">
        <f t="shared" si="3"/>
        <v>0</v>
      </c>
      <c r="N683" s="188">
        <v>0</v>
      </c>
      <c r="O683" s="188">
        <f t="shared" si="4"/>
        <v>0</v>
      </c>
      <c r="P683" s="188">
        <v>0</v>
      </c>
      <c r="Q683" s="188">
        <f t="shared" si="5"/>
        <v>0</v>
      </c>
      <c r="R683" s="190"/>
      <c r="S683" s="190" t="s">
        <v>878</v>
      </c>
      <c r="T683" s="191" t="s">
        <v>879</v>
      </c>
      <c r="U683" s="159">
        <v>0</v>
      </c>
      <c r="V683" s="159">
        <f t="shared" si="6"/>
        <v>0</v>
      </c>
      <c r="W683" s="159"/>
      <c r="X683" s="159" t="s">
        <v>295</v>
      </c>
      <c r="Y683" s="159" t="s">
        <v>296</v>
      </c>
      <c r="Z683" s="148"/>
      <c r="AA683" s="148"/>
      <c r="AB683" s="148"/>
      <c r="AC683" s="148"/>
      <c r="AD683" s="148"/>
      <c r="AE683" s="148"/>
      <c r="AF683" s="148"/>
      <c r="AG683" s="148" t="s">
        <v>297</v>
      </c>
      <c r="AH683" s="148"/>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1" x14ac:dyDescent="0.2">
      <c r="A684" s="185">
        <v>130</v>
      </c>
      <c r="B684" s="186" t="s">
        <v>967</v>
      </c>
      <c r="C684" s="198" t="s">
        <v>968</v>
      </c>
      <c r="D684" s="187" t="s">
        <v>292</v>
      </c>
      <c r="E684" s="188">
        <v>6</v>
      </c>
      <c r="F684" s="189"/>
      <c r="G684" s="190">
        <f t="shared" si="0"/>
        <v>0</v>
      </c>
      <c r="H684" s="189"/>
      <c r="I684" s="190">
        <f t="shared" si="1"/>
        <v>0</v>
      </c>
      <c r="J684" s="189"/>
      <c r="K684" s="190">
        <f t="shared" si="2"/>
        <v>0</v>
      </c>
      <c r="L684" s="190">
        <v>21</v>
      </c>
      <c r="M684" s="190">
        <f t="shared" si="3"/>
        <v>0</v>
      </c>
      <c r="N684" s="188">
        <v>0</v>
      </c>
      <c r="O684" s="188">
        <f t="shared" si="4"/>
        <v>0</v>
      </c>
      <c r="P684" s="188">
        <v>0</v>
      </c>
      <c r="Q684" s="188">
        <f t="shared" si="5"/>
        <v>0</v>
      </c>
      <c r="R684" s="190"/>
      <c r="S684" s="190" t="s">
        <v>878</v>
      </c>
      <c r="T684" s="191" t="s">
        <v>879</v>
      </c>
      <c r="U684" s="159">
        <v>0</v>
      </c>
      <c r="V684" s="159">
        <f t="shared" si="6"/>
        <v>0</v>
      </c>
      <c r="W684" s="159"/>
      <c r="X684" s="159" t="s">
        <v>295</v>
      </c>
      <c r="Y684" s="159" t="s">
        <v>296</v>
      </c>
      <c r="Z684" s="148"/>
      <c r="AA684" s="148"/>
      <c r="AB684" s="148"/>
      <c r="AC684" s="148"/>
      <c r="AD684" s="148"/>
      <c r="AE684" s="148"/>
      <c r="AF684" s="148"/>
      <c r="AG684" s="148" t="s">
        <v>297</v>
      </c>
      <c r="AH684" s="148"/>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ht="22.5" outlineLevel="1" x14ac:dyDescent="0.2">
      <c r="A685" s="185">
        <v>131</v>
      </c>
      <c r="B685" s="186" t="s">
        <v>969</v>
      </c>
      <c r="C685" s="198" t="s">
        <v>970</v>
      </c>
      <c r="D685" s="187" t="s">
        <v>292</v>
      </c>
      <c r="E685" s="188">
        <v>1</v>
      </c>
      <c r="F685" s="189"/>
      <c r="G685" s="190">
        <f t="shared" si="0"/>
        <v>0</v>
      </c>
      <c r="H685" s="189"/>
      <c r="I685" s="190">
        <f t="shared" si="1"/>
        <v>0</v>
      </c>
      <c r="J685" s="189"/>
      <c r="K685" s="190">
        <f t="shared" si="2"/>
        <v>0</v>
      </c>
      <c r="L685" s="190">
        <v>21</v>
      </c>
      <c r="M685" s="190">
        <f t="shared" si="3"/>
        <v>0</v>
      </c>
      <c r="N685" s="188">
        <v>0</v>
      </c>
      <c r="O685" s="188">
        <f t="shared" si="4"/>
        <v>0</v>
      </c>
      <c r="P685" s="188">
        <v>0</v>
      </c>
      <c r="Q685" s="188">
        <f t="shared" si="5"/>
        <v>0</v>
      </c>
      <c r="R685" s="190"/>
      <c r="S685" s="190" t="s">
        <v>878</v>
      </c>
      <c r="T685" s="191" t="s">
        <v>879</v>
      </c>
      <c r="U685" s="159">
        <v>0</v>
      </c>
      <c r="V685" s="159">
        <f t="shared" si="6"/>
        <v>0</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
      <c r="A686" s="185">
        <v>132</v>
      </c>
      <c r="B686" s="186" t="s">
        <v>971</v>
      </c>
      <c r="C686" s="198" t="s">
        <v>972</v>
      </c>
      <c r="D686" s="187" t="s">
        <v>292</v>
      </c>
      <c r="E686" s="188">
        <v>3</v>
      </c>
      <c r="F686" s="189"/>
      <c r="G686" s="190">
        <f t="shared" si="0"/>
        <v>0</v>
      </c>
      <c r="H686" s="189"/>
      <c r="I686" s="190">
        <f t="shared" si="1"/>
        <v>0</v>
      </c>
      <c r="J686" s="189"/>
      <c r="K686" s="190">
        <f t="shared" si="2"/>
        <v>0</v>
      </c>
      <c r="L686" s="190">
        <v>21</v>
      </c>
      <c r="M686" s="190">
        <f t="shared" si="3"/>
        <v>0</v>
      </c>
      <c r="N686" s="188">
        <v>0</v>
      </c>
      <c r="O686" s="188">
        <f t="shared" si="4"/>
        <v>0</v>
      </c>
      <c r="P686" s="188">
        <v>0</v>
      </c>
      <c r="Q686" s="188">
        <f t="shared" si="5"/>
        <v>0</v>
      </c>
      <c r="R686" s="190"/>
      <c r="S686" s="190" t="s">
        <v>878</v>
      </c>
      <c r="T686" s="191" t="s">
        <v>879</v>
      </c>
      <c r="U686" s="159">
        <v>0</v>
      </c>
      <c r="V686" s="159">
        <f t="shared" si="6"/>
        <v>0</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ht="22.5" outlineLevel="1" x14ac:dyDescent="0.2">
      <c r="A687" s="185">
        <v>133</v>
      </c>
      <c r="B687" s="186" t="s">
        <v>973</v>
      </c>
      <c r="C687" s="198" t="s">
        <v>974</v>
      </c>
      <c r="D687" s="187" t="s">
        <v>292</v>
      </c>
      <c r="E687" s="188">
        <v>6</v>
      </c>
      <c r="F687" s="189"/>
      <c r="G687" s="190">
        <f t="shared" si="0"/>
        <v>0</v>
      </c>
      <c r="H687" s="189"/>
      <c r="I687" s="190">
        <f t="shared" si="1"/>
        <v>0</v>
      </c>
      <c r="J687" s="189"/>
      <c r="K687" s="190">
        <f t="shared" si="2"/>
        <v>0</v>
      </c>
      <c r="L687" s="190">
        <v>21</v>
      </c>
      <c r="M687" s="190">
        <f t="shared" si="3"/>
        <v>0</v>
      </c>
      <c r="N687" s="188">
        <v>0</v>
      </c>
      <c r="O687" s="188">
        <f t="shared" si="4"/>
        <v>0</v>
      </c>
      <c r="P687" s="188">
        <v>0</v>
      </c>
      <c r="Q687" s="188">
        <f t="shared" si="5"/>
        <v>0</v>
      </c>
      <c r="R687" s="190"/>
      <c r="S687" s="190" t="s">
        <v>878</v>
      </c>
      <c r="T687" s="191" t="s">
        <v>879</v>
      </c>
      <c r="U687" s="159">
        <v>0</v>
      </c>
      <c r="V687" s="159">
        <f t="shared" si="6"/>
        <v>0</v>
      </c>
      <c r="W687" s="159"/>
      <c r="X687" s="159" t="s">
        <v>295</v>
      </c>
      <c r="Y687" s="159" t="s">
        <v>296</v>
      </c>
      <c r="Z687" s="148"/>
      <c r="AA687" s="148"/>
      <c r="AB687" s="148"/>
      <c r="AC687" s="148"/>
      <c r="AD687" s="148"/>
      <c r="AE687" s="148"/>
      <c r="AF687" s="148"/>
      <c r="AG687" s="148" t="s">
        <v>297</v>
      </c>
      <c r="AH687" s="148"/>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ht="22.5" outlineLevel="1" x14ac:dyDescent="0.2">
      <c r="A688" s="185">
        <v>134</v>
      </c>
      <c r="B688" s="186" t="s">
        <v>975</v>
      </c>
      <c r="C688" s="198" t="s">
        <v>974</v>
      </c>
      <c r="D688" s="187" t="s">
        <v>292</v>
      </c>
      <c r="E688" s="188">
        <v>2</v>
      </c>
      <c r="F688" s="189"/>
      <c r="G688" s="190">
        <f t="shared" si="0"/>
        <v>0</v>
      </c>
      <c r="H688" s="189"/>
      <c r="I688" s="190">
        <f t="shared" si="1"/>
        <v>0</v>
      </c>
      <c r="J688" s="189"/>
      <c r="K688" s="190">
        <f t="shared" si="2"/>
        <v>0</v>
      </c>
      <c r="L688" s="190">
        <v>21</v>
      </c>
      <c r="M688" s="190">
        <f t="shared" si="3"/>
        <v>0</v>
      </c>
      <c r="N688" s="188">
        <v>0</v>
      </c>
      <c r="O688" s="188">
        <f t="shared" si="4"/>
        <v>0</v>
      </c>
      <c r="P688" s="188">
        <v>0</v>
      </c>
      <c r="Q688" s="188">
        <f t="shared" si="5"/>
        <v>0</v>
      </c>
      <c r="R688" s="190"/>
      <c r="S688" s="190" t="s">
        <v>878</v>
      </c>
      <c r="T688" s="191" t="s">
        <v>879</v>
      </c>
      <c r="U688" s="159">
        <v>0</v>
      </c>
      <c r="V688" s="159">
        <f t="shared" si="6"/>
        <v>0</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1" x14ac:dyDescent="0.2">
      <c r="A689" s="185">
        <v>135</v>
      </c>
      <c r="B689" s="186" t="s">
        <v>976</v>
      </c>
      <c r="C689" s="198" t="s">
        <v>977</v>
      </c>
      <c r="D689" s="187" t="s">
        <v>292</v>
      </c>
      <c r="E689" s="188">
        <v>1</v>
      </c>
      <c r="F689" s="189"/>
      <c r="G689" s="190">
        <f t="shared" si="0"/>
        <v>0</v>
      </c>
      <c r="H689" s="189"/>
      <c r="I689" s="190">
        <f t="shared" si="1"/>
        <v>0</v>
      </c>
      <c r="J689" s="189"/>
      <c r="K689" s="190">
        <f t="shared" si="2"/>
        <v>0</v>
      </c>
      <c r="L689" s="190">
        <v>21</v>
      </c>
      <c r="M689" s="190">
        <f t="shared" si="3"/>
        <v>0</v>
      </c>
      <c r="N689" s="188">
        <v>0</v>
      </c>
      <c r="O689" s="188">
        <f t="shared" si="4"/>
        <v>0</v>
      </c>
      <c r="P689" s="188">
        <v>0</v>
      </c>
      <c r="Q689" s="188">
        <f t="shared" si="5"/>
        <v>0</v>
      </c>
      <c r="R689" s="190"/>
      <c r="S689" s="190" t="s">
        <v>878</v>
      </c>
      <c r="T689" s="191" t="s">
        <v>879</v>
      </c>
      <c r="U689" s="159">
        <v>0</v>
      </c>
      <c r="V689" s="159">
        <f t="shared" si="6"/>
        <v>0</v>
      </c>
      <c r="W689" s="159"/>
      <c r="X689" s="159" t="s">
        <v>295</v>
      </c>
      <c r="Y689" s="159" t="s">
        <v>296</v>
      </c>
      <c r="Z689" s="148"/>
      <c r="AA689" s="148"/>
      <c r="AB689" s="148"/>
      <c r="AC689" s="148"/>
      <c r="AD689" s="148"/>
      <c r="AE689" s="148"/>
      <c r="AF689" s="148"/>
      <c r="AG689" s="148" t="s">
        <v>297</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ht="22.5" outlineLevel="1" x14ac:dyDescent="0.2">
      <c r="A690" s="185">
        <v>136</v>
      </c>
      <c r="B690" s="186" t="s">
        <v>978</v>
      </c>
      <c r="C690" s="198" t="s">
        <v>979</v>
      </c>
      <c r="D690" s="187" t="s">
        <v>292</v>
      </c>
      <c r="E690" s="188">
        <v>2</v>
      </c>
      <c r="F690" s="189"/>
      <c r="G690" s="190">
        <f t="shared" si="0"/>
        <v>0</v>
      </c>
      <c r="H690" s="189"/>
      <c r="I690" s="190">
        <f t="shared" si="1"/>
        <v>0</v>
      </c>
      <c r="J690" s="189"/>
      <c r="K690" s="190">
        <f t="shared" si="2"/>
        <v>0</v>
      </c>
      <c r="L690" s="190">
        <v>21</v>
      </c>
      <c r="M690" s="190">
        <f t="shared" si="3"/>
        <v>0</v>
      </c>
      <c r="N690" s="188">
        <v>0</v>
      </c>
      <c r="O690" s="188">
        <f t="shared" si="4"/>
        <v>0</v>
      </c>
      <c r="P690" s="188">
        <v>0</v>
      </c>
      <c r="Q690" s="188">
        <f t="shared" si="5"/>
        <v>0</v>
      </c>
      <c r="R690" s="190"/>
      <c r="S690" s="190" t="s">
        <v>878</v>
      </c>
      <c r="T690" s="191" t="s">
        <v>879</v>
      </c>
      <c r="U690" s="159">
        <v>0</v>
      </c>
      <c r="V690" s="159">
        <f t="shared" si="6"/>
        <v>0</v>
      </c>
      <c r="W690" s="159"/>
      <c r="X690" s="159" t="s">
        <v>295</v>
      </c>
      <c r="Y690" s="159" t="s">
        <v>296</v>
      </c>
      <c r="Z690" s="148"/>
      <c r="AA690" s="148"/>
      <c r="AB690" s="148"/>
      <c r="AC690" s="148"/>
      <c r="AD690" s="148"/>
      <c r="AE690" s="148"/>
      <c r="AF690" s="148"/>
      <c r="AG690" s="148" t="s">
        <v>297</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ht="22.5" outlineLevel="1" x14ac:dyDescent="0.2">
      <c r="A691" s="185">
        <v>137</v>
      </c>
      <c r="B691" s="186" t="s">
        <v>980</v>
      </c>
      <c r="C691" s="198" t="s">
        <v>981</v>
      </c>
      <c r="D691" s="187" t="s">
        <v>292</v>
      </c>
      <c r="E691" s="188">
        <v>1</v>
      </c>
      <c r="F691" s="189"/>
      <c r="G691" s="190">
        <f t="shared" si="0"/>
        <v>0</v>
      </c>
      <c r="H691" s="189"/>
      <c r="I691" s="190">
        <f t="shared" si="1"/>
        <v>0</v>
      </c>
      <c r="J691" s="189"/>
      <c r="K691" s="190">
        <f t="shared" si="2"/>
        <v>0</v>
      </c>
      <c r="L691" s="190">
        <v>21</v>
      </c>
      <c r="M691" s="190">
        <f t="shared" si="3"/>
        <v>0</v>
      </c>
      <c r="N691" s="188">
        <v>0</v>
      </c>
      <c r="O691" s="188">
        <f t="shared" si="4"/>
        <v>0</v>
      </c>
      <c r="P691" s="188">
        <v>0</v>
      </c>
      <c r="Q691" s="188">
        <f t="shared" si="5"/>
        <v>0</v>
      </c>
      <c r="R691" s="190"/>
      <c r="S691" s="190" t="s">
        <v>878</v>
      </c>
      <c r="T691" s="191" t="s">
        <v>879</v>
      </c>
      <c r="U691" s="159">
        <v>0</v>
      </c>
      <c r="V691" s="159">
        <f t="shared" si="6"/>
        <v>0</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1" x14ac:dyDescent="0.2">
      <c r="A692" s="177">
        <v>138</v>
      </c>
      <c r="B692" s="178" t="s">
        <v>982</v>
      </c>
      <c r="C692" s="194" t="s">
        <v>983</v>
      </c>
      <c r="D692" s="179" t="s">
        <v>310</v>
      </c>
      <c r="E692" s="180">
        <v>89.724999999999994</v>
      </c>
      <c r="F692" s="181"/>
      <c r="G692" s="182">
        <f t="shared" si="0"/>
        <v>0</v>
      </c>
      <c r="H692" s="181"/>
      <c r="I692" s="182">
        <f t="shared" si="1"/>
        <v>0</v>
      </c>
      <c r="J692" s="181"/>
      <c r="K692" s="182">
        <f t="shared" si="2"/>
        <v>0</v>
      </c>
      <c r="L692" s="182">
        <v>21</v>
      </c>
      <c r="M692" s="182">
        <f t="shared" si="3"/>
        <v>0</v>
      </c>
      <c r="N692" s="180">
        <v>0</v>
      </c>
      <c r="O692" s="180">
        <f t="shared" si="4"/>
        <v>0</v>
      </c>
      <c r="P692" s="180">
        <v>0</v>
      </c>
      <c r="Q692" s="180">
        <f t="shared" si="5"/>
        <v>0</v>
      </c>
      <c r="R692" s="182"/>
      <c r="S692" s="182" t="s">
        <v>878</v>
      </c>
      <c r="T692" s="183" t="s">
        <v>879</v>
      </c>
      <c r="U692" s="159">
        <v>0</v>
      </c>
      <c r="V692" s="159">
        <f t="shared" si="6"/>
        <v>0</v>
      </c>
      <c r="W692" s="159"/>
      <c r="X692" s="159" t="s">
        <v>295</v>
      </c>
      <c r="Y692" s="159" t="s">
        <v>296</v>
      </c>
      <c r="Z692" s="148"/>
      <c r="AA692" s="148"/>
      <c r="AB692" s="148"/>
      <c r="AC692" s="148"/>
      <c r="AD692" s="148"/>
      <c r="AE692" s="148"/>
      <c r="AF692" s="148"/>
      <c r="AG692" s="148" t="s">
        <v>297</v>
      </c>
      <c r="AH692" s="148"/>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2" x14ac:dyDescent="0.2">
      <c r="A693" s="155"/>
      <c r="B693" s="156"/>
      <c r="C693" s="195" t="s">
        <v>984</v>
      </c>
      <c r="D693" s="161"/>
      <c r="E693" s="162">
        <v>43.89</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314</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5" t="s">
        <v>985</v>
      </c>
      <c r="D694" s="161"/>
      <c r="E694" s="162">
        <v>7.98</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314</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5" t="s">
        <v>986</v>
      </c>
      <c r="D695" s="161"/>
      <c r="E695" s="162">
        <v>7.98</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314</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5" t="s">
        <v>987</v>
      </c>
      <c r="D696" s="161"/>
      <c r="E696" s="162">
        <v>8.5500000000000007</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314</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5" t="s">
        <v>988</v>
      </c>
      <c r="D697" s="161"/>
      <c r="E697" s="162">
        <v>1.43</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5" t="s">
        <v>989</v>
      </c>
      <c r="D698" s="161"/>
      <c r="E698" s="162">
        <v>2.85</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314</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5" t="s">
        <v>990</v>
      </c>
      <c r="D699" s="161"/>
      <c r="E699" s="162">
        <v>17.05</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ht="22.5" outlineLevel="1" x14ac:dyDescent="0.2">
      <c r="A700" s="185">
        <v>139</v>
      </c>
      <c r="B700" s="186" t="s">
        <v>991</v>
      </c>
      <c r="C700" s="198" t="s">
        <v>992</v>
      </c>
      <c r="D700" s="187" t="s">
        <v>292</v>
      </c>
      <c r="E700" s="188">
        <v>2</v>
      </c>
      <c r="F700" s="189"/>
      <c r="G700" s="190">
        <f>ROUND(E700*F700,2)</f>
        <v>0</v>
      </c>
      <c r="H700" s="189"/>
      <c r="I700" s="190">
        <f>ROUND(E700*H700,2)</f>
        <v>0</v>
      </c>
      <c r="J700" s="189"/>
      <c r="K700" s="190">
        <f>ROUND(E700*J700,2)</f>
        <v>0</v>
      </c>
      <c r="L700" s="190">
        <v>21</v>
      </c>
      <c r="M700" s="190">
        <f>G700*(1+L700/100)</f>
        <v>0</v>
      </c>
      <c r="N700" s="188">
        <v>1.8970000000000001E-2</v>
      </c>
      <c r="O700" s="188">
        <f>ROUND(E700*N700,2)</f>
        <v>0.04</v>
      </c>
      <c r="P700" s="188">
        <v>0</v>
      </c>
      <c r="Q700" s="188">
        <f>ROUND(E700*P700,2)</f>
        <v>0</v>
      </c>
      <c r="R700" s="190" t="s">
        <v>621</v>
      </c>
      <c r="S700" s="190" t="s">
        <v>294</v>
      </c>
      <c r="T700" s="191" t="s">
        <v>294</v>
      </c>
      <c r="U700" s="159">
        <v>0</v>
      </c>
      <c r="V700" s="159">
        <f>ROUND(E700*U700,2)</f>
        <v>0</v>
      </c>
      <c r="W700" s="159"/>
      <c r="X700" s="159" t="s">
        <v>622</v>
      </c>
      <c r="Y700" s="159" t="s">
        <v>296</v>
      </c>
      <c r="Z700" s="148"/>
      <c r="AA700" s="148"/>
      <c r="AB700" s="148"/>
      <c r="AC700" s="148"/>
      <c r="AD700" s="148"/>
      <c r="AE700" s="148"/>
      <c r="AF700" s="148"/>
      <c r="AG700" s="148" t="s">
        <v>623</v>
      </c>
      <c r="AH700" s="148"/>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ht="33.75" outlineLevel="1" x14ac:dyDescent="0.2">
      <c r="A701" s="185">
        <v>140</v>
      </c>
      <c r="B701" s="186" t="s">
        <v>993</v>
      </c>
      <c r="C701" s="198" t="s">
        <v>994</v>
      </c>
      <c r="D701" s="187" t="s">
        <v>292</v>
      </c>
      <c r="E701" s="188">
        <v>4</v>
      </c>
      <c r="F701" s="189"/>
      <c r="G701" s="190">
        <f>ROUND(E701*F701,2)</f>
        <v>0</v>
      </c>
      <c r="H701" s="189"/>
      <c r="I701" s="190">
        <f>ROUND(E701*H701,2)</f>
        <v>0</v>
      </c>
      <c r="J701" s="189"/>
      <c r="K701" s="190">
        <f>ROUND(E701*J701,2)</f>
        <v>0</v>
      </c>
      <c r="L701" s="190">
        <v>21</v>
      </c>
      <c r="M701" s="190">
        <f>G701*(1+L701/100)</f>
        <v>0</v>
      </c>
      <c r="N701" s="188">
        <v>1.6E-2</v>
      </c>
      <c r="O701" s="188">
        <f>ROUND(E701*N701,2)</f>
        <v>0.06</v>
      </c>
      <c r="P701" s="188">
        <v>0</v>
      </c>
      <c r="Q701" s="188">
        <f>ROUND(E701*P701,2)</f>
        <v>0</v>
      </c>
      <c r="R701" s="190" t="s">
        <v>621</v>
      </c>
      <c r="S701" s="190" t="s">
        <v>853</v>
      </c>
      <c r="T701" s="191" t="s">
        <v>853</v>
      </c>
      <c r="U701" s="159">
        <v>0</v>
      </c>
      <c r="V701" s="159">
        <f>ROUND(E701*U701,2)</f>
        <v>0</v>
      </c>
      <c r="W701" s="159"/>
      <c r="X701" s="159" t="s">
        <v>622</v>
      </c>
      <c r="Y701" s="159" t="s">
        <v>296</v>
      </c>
      <c r="Z701" s="148"/>
      <c r="AA701" s="148"/>
      <c r="AB701" s="148"/>
      <c r="AC701" s="148"/>
      <c r="AD701" s="148"/>
      <c r="AE701" s="148"/>
      <c r="AF701" s="148"/>
      <c r="AG701" s="148" t="s">
        <v>623</v>
      </c>
      <c r="AH701" s="148"/>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x14ac:dyDescent="0.2">
      <c r="A702" s="170" t="s">
        <v>288</v>
      </c>
      <c r="B702" s="171" t="s">
        <v>160</v>
      </c>
      <c r="C702" s="193" t="s">
        <v>161</v>
      </c>
      <c r="D702" s="172"/>
      <c r="E702" s="173"/>
      <c r="F702" s="174"/>
      <c r="G702" s="174">
        <f>SUMIF(AG703:AG704,"&lt;&gt;NOR",G703:G704)</f>
        <v>0</v>
      </c>
      <c r="H702" s="174"/>
      <c r="I702" s="174">
        <f>SUM(I703:I704)</f>
        <v>0</v>
      </c>
      <c r="J702" s="174"/>
      <c r="K702" s="174">
        <f>SUM(K703:K704)</f>
        <v>0</v>
      </c>
      <c r="L702" s="174"/>
      <c r="M702" s="174">
        <f>SUM(M703:M704)</f>
        <v>0</v>
      </c>
      <c r="N702" s="173"/>
      <c r="O702" s="173">
        <f>SUM(O703:O704)</f>
        <v>0</v>
      </c>
      <c r="P702" s="173"/>
      <c r="Q702" s="173">
        <f>SUM(Q703:Q704)</f>
        <v>0</v>
      </c>
      <c r="R702" s="174"/>
      <c r="S702" s="174"/>
      <c r="T702" s="175"/>
      <c r="U702" s="169"/>
      <c r="V702" s="169">
        <f>SUM(V703:V704)</f>
        <v>0</v>
      </c>
      <c r="W702" s="169"/>
      <c r="X702" s="169"/>
      <c r="Y702" s="169"/>
      <c r="AG702" t="s">
        <v>289</v>
      </c>
    </row>
    <row r="703" spans="1:60" outlineLevel="1" x14ac:dyDescent="0.2">
      <c r="A703" s="177">
        <v>141</v>
      </c>
      <c r="B703" s="178" t="s">
        <v>995</v>
      </c>
      <c r="C703" s="194" t="s">
        <v>996</v>
      </c>
      <c r="D703" s="179" t="s">
        <v>338</v>
      </c>
      <c r="E703" s="180">
        <v>60</v>
      </c>
      <c r="F703" s="181"/>
      <c r="G703" s="182">
        <f>ROUND(E703*F703,2)</f>
        <v>0</v>
      </c>
      <c r="H703" s="181"/>
      <c r="I703" s="182">
        <f>ROUND(E703*H703,2)</f>
        <v>0</v>
      </c>
      <c r="J703" s="181"/>
      <c r="K703" s="182">
        <f>ROUND(E703*J703,2)</f>
        <v>0</v>
      </c>
      <c r="L703" s="182">
        <v>21</v>
      </c>
      <c r="M703" s="182">
        <f>G703*(1+L703/100)</f>
        <v>0</v>
      </c>
      <c r="N703" s="180">
        <v>0</v>
      </c>
      <c r="O703" s="180">
        <f>ROUND(E703*N703,2)</f>
        <v>0</v>
      </c>
      <c r="P703" s="180">
        <v>0</v>
      </c>
      <c r="Q703" s="180">
        <f>ROUND(E703*P703,2)</f>
        <v>0</v>
      </c>
      <c r="R703" s="182"/>
      <c r="S703" s="182" t="s">
        <v>878</v>
      </c>
      <c r="T703" s="183" t="s">
        <v>879</v>
      </c>
      <c r="U703" s="159">
        <v>0</v>
      </c>
      <c r="V703" s="159">
        <f>ROUND(E703*U703,2)</f>
        <v>0</v>
      </c>
      <c r="W703" s="159"/>
      <c r="X703" s="159" t="s">
        <v>295</v>
      </c>
      <c r="Y703" s="159" t="s">
        <v>296</v>
      </c>
      <c r="Z703" s="148"/>
      <c r="AA703" s="148"/>
      <c r="AB703" s="148"/>
      <c r="AC703" s="148"/>
      <c r="AD703" s="148"/>
      <c r="AE703" s="148"/>
      <c r="AF703" s="148"/>
      <c r="AG703" s="148" t="s">
        <v>297</v>
      </c>
      <c r="AH703" s="148"/>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2" x14ac:dyDescent="0.2">
      <c r="A704" s="155"/>
      <c r="B704" s="156"/>
      <c r="C704" s="195" t="s">
        <v>997</v>
      </c>
      <c r="D704" s="161"/>
      <c r="E704" s="162">
        <v>60</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314</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x14ac:dyDescent="0.2">
      <c r="A705" s="170" t="s">
        <v>288</v>
      </c>
      <c r="B705" s="171" t="s">
        <v>162</v>
      </c>
      <c r="C705" s="193" t="s">
        <v>163</v>
      </c>
      <c r="D705" s="172"/>
      <c r="E705" s="173"/>
      <c r="F705" s="174"/>
      <c r="G705" s="174">
        <f>SUMIF(AG706:AG707,"&lt;&gt;NOR",G706:G707)</f>
        <v>0</v>
      </c>
      <c r="H705" s="174"/>
      <c r="I705" s="174">
        <f>SUM(I706:I707)</f>
        <v>0</v>
      </c>
      <c r="J705" s="174"/>
      <c r="K705" s="174">
        <f>SUM(K706:K707)</f>
        <v>0</v>
      </c>
      <c r="L705" s="174"/>
      <c r="M705" s="174">
        <f>SUM(M706:M707)</f>
        <v>0</v>
      </c>
      <c r="N705" s="173"/>
      <c r="O705" s="173">
        <f>SUM(O706:O707)</f>
        <v>1.42</v>
      </c>
      <c r="P705" s="173"/>
      <c r="Q705" s="173">
        <f>SUM(Q706:Q707)</f>
        <v>0</v>
      </c>
      <c r="R705" s="174"/>
      <c r="S705" s="174"/>
      <c r="T705" s="175"/>
      <c r="U705" s="169"/>
      <c r="V705" s="169">
        <f>SUM(V706:V707)</f>
        <v>3.84</v>
      </c>
      <c r="W705" s="169"/>
      <c r="X705" s="169"/>
      <c r="Y705" s="169"/>
      <c r="AG705" t="s">
        <v>289</v>
      </c>
    </row>
    <row r="706" spans="1:60" ht="22.5" outlineLevel="1" x14ac:dyDescent="0.2">
      <c r="A706" s="177">
        <v>142</v>
      </c>
      <c r="B706" s="178" t="s">
        <v>998</v>
      </c>
      <c r="C706" s="194" t="s">
        <v>999</v>
      </c>
      <c r="D706" s="179" t="s">
        <v>331</v>
      </c>
      <c r="E706" s="180">
        <v>12</v>
      </c>
      <c r="F706" s="181"/>
      <c r="G706" s="182">
        <f>ROUND(E706*F706,2)</f>
        <v>0</v>
      </c>
      <c r="H706" s="181"/>
      <c r="I706" s="182">
        <f>ROUND(E706*H706,2)</f>
        <v>0</v>
      </c>
      <c r="J706" s="181"/>
      <c r="K706" s="182">
        <f>ROUND(E706*J706,2)</f>
        <v>0</v>
      </c>
      <c r="L706" s="182">
        <v>21</v>
      </c>
      <c r="M706" s="182">
        <f>G706*(1+L706/100)</f>
        <v>0</v>
      </c>
      <c r="N706" s="180">
        <v>0.11813</v>
      </c>
      <c r="O706" s="180">
        <f>ROUND(E706*N706,2)</f>
        <v>1.42</v>
      </c>
      <c r="P706" s="180">
        <v>0</v>
      </c>
      <c r="Q706" s="180">
        <f>ROUND(E706*P706,2)</f>
        <v>0</v>
      </c>
      <c r="R706" s="182" t="s">
        <v>311</v>
      </c>
      <c r="S706" s="182" t="s">
        <v>294</v>
      </c>
      <c r="T706" s="183" t="s">
        <v>294</v>
      </c>
      <c r="U706" s="159">
        <v>0.32</v>
      </c>
      <c r="V706" s="159">
        <f>ROUND(E706*U706,2)</f>
        <v>3.84</v>
      </c>
      <c r="W706" s="159"/>
      <c r="X706" s="159" t="s">
        <v>295</v>
      </c>
      <c r="Y706" s="159" t="s">
        <v>296</v>
      </c>
      <c r="Z706" s="148"/>
      <c r="AA706" s="148"/>
      <c r="AB706" s="148"/>
      <c r="AC706" s="148"/>
      <c r="AD706" s="148"/>
      <c r="AE706" s="148"/>
      <c r="AF706" s="148"/>
      <c r="AG706" s="148" t="s">
        <v>297</v>
      </c>
      <c r="AH706" s="148"/>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2" x14ac:dyDescent="0.2">
      <c r="A707" s="155"/>
      <c r="B707" s="156"/>
      <c r="C707" s="273" t="s">
        <v>1000</v>
      </c>
      <c r="D707" s="274"/>
      <c r="E707" s="274"/>
      <c r="F707" s="274"/>
      <c r="G707" s="274"/>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300</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x14ac:dyDescent="0.2">
      <c r="A708" s="170" t="s">
        <v>288</v>
      </c>
      <c r="B708" s="171" t="s">
        <v>164</v>
      </c>
      <c r="C708" s="193" t="s">
        <v>165</v>
      </c>
      <c r="D708" s="172"/>
      <c r="E708" s="173"/>
      <c r="F708" s="174"/>
      <c r="G708" s="174">
        <f>SUMIF(AG709:AG727,"&lt;&gt;NOR",G709:G727)</f>
        <v>0</v>
      </c>
      <c r="H708" s="174"/>
      <c r="I708" s="174">
        <f>SUM(I709:I727)</f>
        <v>0</v>
      </c>
      <c r="J708" s="174"/>
      <c r="K708" s="174">
        <f>SUM(K709:K727)</f>
        <v>0</v>
      </c>
      <c r="L708" s="174"/>
      <c r="M708" s="174">
        <f>SUM(M709:M727)</f>
        <v>0</v>
      </c>
      <c r="N708" s="173"/>
      <c r="O708" s="173">
        <f>SUM(O709:O727)</f>
        <v>19.920000000000002</v>
      </c>
      <c r="P708" s="173"/>
      <c r="Q708" s="173">
        <f>SUM(Q709:Q727)</f>
        <v>0</v>
      </c>
      <c r="R708" s="174"/>
      <c r="S708" s="174"/>
      <c r="T708" s="175"/>
      <c r="U708" s="169"/>
      <c r="V708" s="169">
        <f>SUM(V709:V727)</f>
        <v>417.77</v>
      </c>
      <c r="W708" s="169"/>
      <c r="X708" s="169"/>
      <c r="Y708" s="169"/>
      <c r="AG708" t="s">
        <v>289</v>
      </c>
    </row>
    <row r="709" spans="1:60" ht="22.5" outlineLevel="1" x14ac:dyDescent="0.2">
      <c r="A709" s="177">
        <v>143</v>
      </c>
      <c r="B709" s="178" t="s">
        <v>1001</v>
      </c>
      <c r="C709" s="194" t="s">
        <v>1002</v>
      </c>
      <c r="D709" s="179" t="s">
        <v>310</v>
      </c>
      <c r="E709" s="180">
        <v>740</v>
      </c>
      <c r="F709" s="181"/>
      <c r="G709" s="182">
        <f>ROUND(E709*F709,2)</f>
        <v>0</v>
      </c>
      <c r="H709" s="181"/>
      <c r="I709" s="182">
        <f>ROUND(E709*H709,2)</f>
        <v>0</v>
      </c>
      <c r="J709" s="181"/>
      <c r="K709" s="182">
        <f>ROUND(E709*J709,2)</f>
        <v>0</v>
      </c>
      <c r="L709" s="182">
        <v>21</v>
      </c>
      <c r="M709" s="182">
        <f>G709*(1+L709/100)</f>
        <v>0</v>
      </c>
      <c r="N709" s="180">
        <v>1.8380000000000001E-2</v>
      </c>
      <c r="O709" s="180">
        <f>ROUND(E709*N709,2)</f>
        <v>13.6</v>
      </c>
      <c r="P709" s="180">
        <v>0</v>
      </c>
      <c r="Q709" s="180">
        <f>ROUND(E709*P709,2)</f>
        <v>0</v>
      </c>
      <c r="R709" s="182" t="s">
        <v>1003</v>
      </c>
      <c r="S709" s="182" t="s">
        <v>294</v>
      </c>
      <c r="T709" s="183" t="s">
        <v>294</v>
      </c>
      <c r="U709" s="159">
        <v>0.14399999999999999</v>
      </c>
      <c r="V709" s="159">
        <f>ROUND(E709*U709,2)</f>
        <v>106.56</v>
      </c>
      <c r="W709" s="159"/>
      <c r="X709" s="159" t="s">
        <v>295</v>
      </c>
      <c r="Y709" s="159" t="s">
        <v>296</v>
      </c>
      <c r="Z709" s="148"/>
      <c r="AA709" s="148"/>
      <c r="AB709" s="148"/>
      <c r="AC709" s="148"/>
      <c r="AD709" s="148"/>
      <c r="AE709" s="148"/>
      <c r="AF709" s="148"/>
      <c r="AG709" s="148" t="s">
        <v>297</v>
      </c>
      <c r="AH709" s="148"/>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2" x14ac:dyDescent="0.2">
      <c r="A710" s="155"/>
      <c r="B710" s="156"/>
      <c r="C710" s="262" t="s">
        <v>1004</v>
      </c>
      <c r="D710" s="263"/>
      <c r="E710" s="263"/>
      <c r="F710" s="263"/>
      <c r="G710" s="263"/>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299</v>
      </c>
      <c r="AH710" s="148"/>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2" x14ac:dyDescent="0.2">
      <c r="A711" s="155"/>
      <c r="B711" s="156"/>
      <c r="C711" s="264" t="s">
        <v>1004</v>
      </c>
      <c r="D711" s="265"/>
      <c r="E711" s="265"/>
      <c r="F711" s="265"/>
      <c r="G711" s="265"/>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300</v>
      </c>
      <c r="AH711" s="148"/>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2" x14ac:dyDescent="0.2">
      <c r="A712" s="155"/>
      <c r="B712" s="156"/>
      <c r="C712" s="195" t="s">
        <v>1005</v>
      </c>
      <c r="D712" s="161"/>
      <c r="E712" s="162">
        <v>474</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314</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5" t="s">
        <v>1006</v>
      </c>
      <c r="D713" s="161"/>
      <c r="E713" s="162">
        <v>161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5" t="s">
        <v>1007</v>
      </c>
      <c r="D714" s="161"/>
      <c r="E714" s="162">
        <v>105</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314</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ht="22.5" outlineLevel="1" x14ac:dyDescent="0.2">
      <c r="A715" s="177">
        <v>144</v>
      </c>
      <c r="B715" s="178" t="s">
        <v>1008</v>
      </c>
      <c r="C715" s="194" t="s">
        <v>1009</v>
      </c>
      <c r="D715" s="179" t="s">
        <v>310</v>
      </c>
      <c r="E715" s="180">
        <v>2960</v>
      </c>
      <c r="F715" s="181"/>
      <c r="G715" s="182">
        <f>ROUND(E715*F715,2)</f>
        <v>0</v>
      </c>
      <c r="H715" s="181"/>
      <c r="I715" s="182">
        <f>ROUND(E715*H715,2)</f>
        <v>0</v>
      </c>
      <c r="J715" s="181"/>
      <c r="K715" s="182">
        <f>ROUND(E715*J715,2)</f>
        <v>0</v>
      </c>
      <c r="L715" s="182">
        <v>21</v>
      </c>
      <c r="M715" s="182">
        <f>G715*(1+L715/100)</f>
        <v>0</v>
      </c>
      <c r="N715" s="180">
        <v>1.6000000000000001E-3</v>
      </c>
      <c r="O715" s="180">
        <f>ROUND(E715*N715,2)</f>
        <v>4.74</v>
      </c>
      <c r="P715" s="180">
        <v>0</v>
      </c>
      <c r="Q715" s="180">
        <f>ROUND(E715*P715,2)</f>
        <v>0</v>
      </c>
      <c r="R715" s="182" t="s">
        <v>1003</v>
      </c>
      <c r="S715" s="182" t="s">
        <v>294</v>
      </c>
      <c r="T715" s="183" t="s">
        <v>294</v>
      </c>
      <c r="U715" s="159">
        <v>6.0000000000000001E-3</v>
      </c>
      <c r="V715" s="159">
        <f>ROUND(E715*U715,2)</f>
        <v>17.760000000000002</v>
      </c>
      <c r="W715" s="159"/>
      <c r="X715" s="159" t="s">
        <v>295</v>
      </c>
      <c r="Y715" s="159" t="s">
        <v>296</v>
      </c>
      <c r="Z715" s="148"/>
      <c r="AA715" s="148"/>
      <c r="AB715" s="148"/>
      <c r="AC715" s="148"/>
      <c r="AD715" s="148"/>
      <c r="AE715" s="148"/>
      <c r="AF715" s="148"/>
      <c r="AG715" s="148" t="s">
        <v>297</v>
      </c>
      <c r="AH715" s="148"/>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2" x14ac:dyDescent="0.2">
      <c r="A716" s="155"/>
      <c r="B716" s="156"/>
      <c r="C716" s="262" t="s">
        <v>1004</v>
      </c>
      <c r="D716" s="263"/>
      <c r="E716" s="263"/>
      <c r="F716" s="263"/>
      <c r="G716" s="263"/>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299</v>
      </c>
      <c r="AH716" s="148"/>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2" x14ac:dyDescent="0.2">
      <c r="A717" s="155"/>
      <c r="B717" s="156"/>
      <c r="C717" s="264" t="s">
        <v>1004</v>
      </c>
      <c r="D717" s="265"/>
      <c r="E717" s="265"/>
      <c r="F717" s="265"/>
      <c r="G717" s="265"/>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300</v>
      </c>
      <c r="AH717" s="148"/>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2" x14ac:dyDescent="0.2">
      <c r="A718" s="155"/>
      <c r="B718" s="156"/>
      <c r="C718" s="195" t="s">
        <v>1010</v>
      </c>
      <c r="D718" s="161"/>
      <c r="E718" s="162">
        <v>2960</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314</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1" x14ac:dyDescent="0.2">
      <c r="A719" s="177">
        <v>145</v>
      </c>
      <c r="B719" s="178" t="s">
        <v>1011</v>
      </c>
      <c r="C719" s="194" t="s">
        <v>1012</v>
      </c>
      <c r="D719" s="179" t="s">
        <v>310</v>
      </c>
      <c r="E719" s="180">
        <v>740</v>
      </c>
      <c r="F719" s="181"/>
      <c r="G719" s="182">
        <f>ROUND(E719*F719,2)</f>
        <v>0</v>
      </c>
      <c r="H719" s="181"/>
      <c r="I719" s="182">
        <f>ROUND(E719*H719,2)</f>
        <v>0</v>
      </c>
      <c r="J719" s="181"/>
      <c r="K719" s="182">
        <f>ROUND(E719*J719,2)</f>
        <v>0</v>
      </c>
      <c r="L719" s="182">
        <v>21</v>
      </c>
      <c r="M719" s="182">
        <f>G719*(1+L719/100)</f>
        <v>0</v>
      </c>
      <c r="N719" s="180">
        <v>0</v>
      </c>
      <c r="O719" s="180">
        <f>ROUND(E719*N719,2)</f>
        <v>0</v>
      </c>
      <c r="P719" s="180">
        <v>0</v>
      </c>
      <c r="Q719" s="180">
        <f>ROUND(E719*P719,2)</f>
        <v>0</v>
      </c>
      <c r="R719" s="182" t="s">
        <v>1003</v>
      </c>
      <c r="S719" s="182" t="s">
        <v>294</v>
      </c>
      <c r="T719" s="183" t="s">
        <v>294</v>
      </c>
      <c r="U719" s="159">
        <v>0.107</v>
      </c>
      <c r="V719" s="159">
        <f>ROUND(E719*U719,2)</f>
        <v>79.180000000000007</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2" x14ac:dyDescent="0.2">
      <c r="A720" s="155"/>
      <c r="B720" s="156"/>
      <c r="C720" s="195" t="s">
        <v>1013</v>
      </c>
      <c r="D720" s="161"/>
      <c r="E720" s="162">
        <v>740</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314</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1" x14ac:dyDescent="0.2">
      <c r="A721" s="177">
        <v>146</v>
      </c>
      <c r="B721" s="178" t="s">
        <v>1014</v>
      </c>
      <c r="C721" s="194" t="s">
        <v>1015</v>
      </c>
      <c r="D721" s="179" t="s">
        <v>310</v>
      </c>
      <c r="E721" s="180">
        <v>1001.2761</v>
      </c>
      <c r="F721" s="181"/>
      <c r="G721" s="182">
        <f>ROUND(E721*F721,2)</f>
        <v>0</v>
      </c>
      <c r="H721" s="181"/>
      <c r="I721" s="182">
        <f>ROUND(E721*H721,2)</f>
        <v>0</v>
      </c>
      <c r="J721" s="181"/>
      <c r="K721" s="182">
        <f>ROUND(E721*J721,2)</f>
        <v>0</v>
      </c>
      <c r="L721" s="182">
        <v>21</v>
      </c>
      <c r="M721" s="182">
        <f>G721*(1+L721/100)</f>
        <v>0</v>
      </c>
      <c r="N721" s="180">
        <v>1.58E-3</v>
      </c>
      <c r="O721" s="180">
        <f>ROUND(E721*N721,2)</f>
        <v>1.58</v>
      </c>
      <c r="P721" s="180">
        <v>0</v>
      </c>
      <c r="Q721" s="180">
        <f>ROUND(E721*P721,2)</f>
        <v>0</v>
      </c>
      <c r="R721" s="182" t="s">
        <v>1003</v>
      </c>
      <c r="S721" s="182" t="s">
        <v>294</v>
      </c>
      <c r="T721" s="183" t="s">
        <v>294</v>
      </c>
      <c r="U721" s="159">
        <v>0.214</v>
      </c>
      <c r="V721" s="159">
        <f>ROUND(E721*U721,2)</f>
        <v>214.27</v>
      </c>
      <c r="W721" s="159"/>
      <c r="X721" s="159" t="s">
        <v>295</v>
      </c>
      <c r="Y721" s="159" t="s">
        <v>296</v>
      </c>
      <c r="Z721" s="148"/>
      <c r="AA721" s="148"/>
      <c r="AB721" s="148"/>
      <c r="AC721" s="148"/>
      <c r="AD721" s="148"/>
      <c r="AE721" s="148"/>
      <c r="AF721" s="148"/>
      <c r="AG721" s="148" t="s">
        <v>297</v>
      </c>
      <c r="AH721" s="148"/>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2" x14ac:dyDescent="0.2">
      <c r="A722" s="155"/>
      <c r="B722" s="156"/>
      <c r="C722" s="195" t="s">
        <v>1016</v>
      </c>
      <c r="D722" s="161"/>
      <c r="E722" s="162">
        <v>38.36</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5" t="s">
        <v>1017</v>
      </c>
      <c r="D723" s="161"/>
      <c r="E723" s="162">
        <v>64.67</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314</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5" t="s">
        <v>1018</v>
      </c>
      <c r="D724" s="161"/>
      <c r="E724" s="162">
        <v>4.62</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5" t="s">
        <v>1019</v>
      </c>
      <c r="D725" s="161"/>
      <c r="E725" s="162">
        <v>14</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314</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5" t="s">
        <v>1020</v>
      </c>
      <c r="D726" s="161"/>
      <c r="E726" s="162">
        <v>109.06699999999999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314</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5" t="s">
        <v>1021</v>
      </c>
      <c r="D727" s="161"/>
      <c r="E727" s="162">
        <v>770.55909999999994</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x14ac:dyDescent="0.2">
      <c r="A728" s="170" t="s">
        <v>288</v>
      </c>
      <c r="B728" s="171" t="s">
        <v>166</v>
      </c>
      <c r="C728" s="193" t="s">
        <v>167</v>
      </c>
      <c r="D728" s="172"/>
      <c r="E728" s="173"/>
      <c r="F728" s="174"/>
      <c r="G728" s="174">
        <f>SUMIF(AG729:AG735,"&lt;&gt;NOR",G729:G735)</f>
        <v>0</v>
      </c>
      <c r="H728" s="174"/>
      <c r="I728" s="174">
        <f>SUM(I729:I735)</f>
        <v>0</v>
      </c>
      <c r="J728" s="174"/>
      <c r="K728" s="174">
        <f>SUM(K729:K735)</f>
        <v>0</v>
      </c>
      <c r="L728" s="174"/>
      <c r="M728" s="174">
        <f>SUM(M729:M735)</f>
        <v>0</v>
      </c>
      <c r="N728" s="173"/>
      <c r="O728" s="173">
        <f>SUM(O729:O735)</f>
        <v>0.13999999999999999</v>
      </c>
      <c r="P728" s="173"/>
      <c r="Q728" s="173">
        <f>SUM(Q729:Q735)</f>
        <v>0</v>
      </c>
      <c r="R728" s="174"/>
      <c r="S728" s="174"/>
      <c r="T728" s="175"/>
      <c r="U728" s="169"/>
      <c r="V728" s="169">
        <f>SUM(V729:V735)</f>
        <v>189.38</v>
      </c>
      <c r="W728" s="169"/>
      <c r="X728" s="169"/>
      <c r="Y728" s="169"/>
      <c r="AG728" t="s">
        <v>289</v>
      </c>
    </row>
    <row r="729" spans="1:60" ht="56.25" outlineLevel="1" x14ac:dyDescent="0.2">
      <c r="A729" s="177">
        <v>147</v>
      </c>
      <c r="B729" s="178" t="s">
        <v>1022</v>
      </c>
      <c r="C729" s="194" t="s">
        <v>1023</v>
      </c>
      <c r="D729" s="179" t="s">
        <v>310</v>
      </c>
      <c r="E729" s="180">
        <v>605.47</v>
      </c>
      <c r="F729" s="181"/>
      <c r="G729" s="182">
        <f>ROUND(E729*F729,2)</f>
        <v>0</v>
      </c>
      <c r="H729" s="181"/>
      <c r="I729" s="182">
        <f>ROUND(E729*H729,2)</f>
        <v>0</v>
      </c>
      <c r="J729" s="181"/>
      <c r="K729" s="182">
        <f>ROUND(E729*J729,2)</f>
        <v>0</v>
      </c>
      <c r="L729" s="182">
        <v>21</v>
      </c>
      <c r="M729" s="182">
        <f>G729*(1+L729/100)</f>
        <v>0</v>
      </c>
      <c r="N729" s="180">
        <v>4.0000000000000003E-5</v>
      </c>
      <c r="O729" s="180">
        <f>ROUND(E729*N729,2)</f>
        <v>0.02</v>
      </c>
      <c r="P729" s="180">
        <v>0</v>
      </c>
      <c r="Q729" s="180">
        <f>ROUND(E729*P729,2)</f>
        <v>0</v>
      </c>
      <c r="R729" s="182" t="s">
        <v>410</v>
      </c>
      <c r="S729" s="182" t="s">
        <v>294</v>
      </c>
      <c r="T729" s="183" t="s">
        <v>294</v>
      </c>
      <c r="U729" s="159">
        <v>0.308</v>
      </c>
      <c r="V729" s="159">
        <f>ROUND(E729*U729,2)</f>
        <v>186.48</v>
      </c>
      <c r="W729" s="159"/>
      <c r="X729" s="159" t="s">
        <v>295</v>
      </c>
      <c r="Y729" s="159" t="s">
        <v>296</v>
      </c>
      <c r="Z729" s="148"/>
      <c r="AA729" s="148"/>
      <c r="AB729" s="148"/>
      <c r="AC729" s="148"/>
      <c r="AD729" s="148"/>
      <c r="AE729" s="148"/>
      <c r="AF729" s="148"/>
      <c r="AG729" s="148" t="s">
        <v>297</v>
      </c>
      <c r="AH729" s="148"/>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ht="22.5" outlineLevel="2" x14ac:dyDescent="0.2">
      <c r="A730" s="155"/>
      <c r="B730" s="156"/>
      <c r="C730" s="273" t="s">
        <v>1024</v>
      </c>
      <c r="D730" s="274"/>
      <c r="E730" s="274"/>
      <c r="F730" s="274"/>
      <c r="G730" s="274"/>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300</v>
      </c>
      <c r="AH730" s="148"/>
      <c r="AI730" s="148"/>
      <c r="AJ730" s="148"/>
      <c r="AK730" s="148"/>
      <c r="AL730" s="148"/>
      <c r="AM730" s="148"/>
      <c r="AN730" s="148"/>
      <c r="AO730" s="148"/>
      <c r="AP730" s="148"/>
      <c r="AQ730" s="148"/>
      <c r="AR730" s="148"/>
      <c r="AS730" s="148"/>
      <c r="AT730" s="148"/>
      <c r="AU730" s="148"/>
      <c r="AV730" s="148"/>
      <c r="AW730" s="148"/>
      <c r="AX730" s="148"/>
      <c r="AY730" s="148"/>
      <c r="AZ730" s="148"/>
      <c r="BA730" s="184" t="str">
        <f>C730</f>
        <v>zárubněmi, umytí a vyčištění jiných zasklených a natíraných ploch a zařizovacích předmětů před předáním do užívání světlá výška podlaží do 4 m</v>
      </c>
      <c r="BB730" s="148"/>
      <c r="BC730" s="148"/>
      <c r="BD730" s="148"/>
      <c r="BE730" s="148"/>
      <c r="BF730" s="148"/>
      <c r="BG730" s="148"/>
      <c r="BH730" s="148"/>
    </row>
    <row r="731" spans="1:60" outlineLevel="2" x14ac:dyDescent="0.2">
      <c r="A731" s="155"/>
      <c r="B731" s="156"/>
      <c r="C731" s="195" t="s">
        <v>1025</v>
      </c>
      <c r="D731" s="161"/>
      <c r="E731" s="162">
        <v>605.47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314</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ht="22.5" outlineLevel="1" x14ac:dyDescent="0.2">
      <c r="A732" s="177">
        <v>148</v>
      </c>
      <c r="B732" s="178" t="s">
        <v>1026</v>
      </c>
      <c r="C732" s="194" t="s">
        <v>1027</v>
      </c>
      <c r="D732" s="179" t="s">
        <v>292</v>
      </c>
      <c r="E732" s="180">
        <v>10</v>
      </c>
      <c r="F732" s="181"/>
      <c r="G732" s="182">
        <f>ROUND(E732*F732,2)</f>
        <v>0</v>
      </c>
      <c r="H732" s="181"/>
      <c r="I732" s="182">
        <f>ROUND(E732*H732,2)</f>
        <v>0</v>
      </c>
      <c r="J732" s="181"/>
      <c r="K732" s="182">
        <f>ROUND(E732*J732,2)</f>
        <v>0</v>
      </c>
      <c r="L732" s="182">
        <v>21</v>
      </c>
      <c r="M732" s="182">
        <f>G732*(1+L732/100)</f>
        <v>0</v>
      </c>
      <c r="N732" s="180">
        <v>1.17E-2</v>
      </c>
      <c r="O732" s="180">
        <f>ROUND(E732*N732,2)</f>
        <v>0.12</v>
      </c>
      <c r="P732" s="180">
        <v>0</v>
      </c>
      <c r="Q732" s="180">
        <f>ROUND(E732*P732,2)</f>
        <v>0</v>
      </c>
      <c r="R732" s="182" t="s">
        <v>410</v>
      </c>
      <c r="S732" s="182" t="s">
        <v>294</v>
      </c>
      <c r="T732" s="183" t="s">
        <v>294</v>
      </c>
      <c r="U732" s="159">
        <v>0.28999999999999998</v>
      </c>
      <c r="V732" s="159">
        <f>ROUND(E732*U732,2)</f>
        <v>2.9</v>
      </c>
      <c r="W732" s="159"/>
      <c r="X732" s="159" t="s">
        <v>295</v>
      </c>
      <c r="Y732" s="159" t="s">
        <v>296</v>
      </c>
      <c r="Z732" s="148"/>
      <c r="AA732" s="148"/>
      <c r="AB732" s="148"/>
      <c r="AC732" s="148"/>
      <c r="AD732" s="148"/>
      <c r="AE732" s="148"/>
      <c r="AF732" s="148"/>
      <c r="AG732" s="148" t="s">
        <v>297</v>
      </c>
      <c r="AH732" s="148"/>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2" x14ac:dyDescent="0.2">
      <c r="A733" s="155"/>
      <c r="B733" s="156"/>
      <c r="C733" s="262" t="s">
        <v>1028</v>
      </c>
      <c r="D733" s="263"/>
      <c r="E733" s="263"/>
      <c r="F733" s="263"/>
      <c r="G733" s="263"/>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299</v>
      </c>
      <c r="AH733" s="148"/>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2" x14ac:dyDescent="0.2">
      <c r="A734" s="155"/>
      <c r="B734" s="156"/>
      <c r="C734" s="264" t="s">
        <v>1028</v>
      </c>
      <c r="D734" s="265"/>
      <c r="E734" s="265"/>
      <c r="F734" s="265"/>
      <c r="G734" s="265"/>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300</v>
      </c>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1" x14ac:dyDescent="0.2">
      <c r="A735" s="185">
        <v>149</v>
      </c>
      <c r="B735" s="186" t="s">
        <v>1029</v>
      </c>
      <c r="C735" s="198" t="s">
        <v>1030</v>
      </c>
      <c r="D735" s="187" t="s">
        <v>292</v>
      </c>
      <c r="E735" s="188">
        <v>10</v>
      </c>
      <c r="F735" s="189"/>
      <c r="G735" s="190">
        <f>ROUND(E735*F735,2)</f>
        <v>0</v>
      </c>
      <c r="H735" s="189"/>
      <c r="I735" s="190">
        <f>ROUND(E735*H735,2)</f>
        <v>0</v>
      </c>
      <c r="J735" s="189"/>
      <c r="K735" s="190">
        <f>ROUND(E735*J735,2)</f>
        <v>0</v>
      </c>
      <c r="L735" s="190">
        <v>21</v>
      </c>
      <c r="M735" s="190">
        <f>G735*(1+L735/100)</f>
        <v>0</v>
      </c>
      <c r="N735" s="188">
        <v>4.0000000000000002E-4</v>
      </c>
      <c r="O735" s="188">
        <f>ROUND(E735*N735,2)</f>
        <v>0</v>
      </c>
      <c r="P735" s="188">
        <v>0</v>
      </c>
      <c r="Q735" s="188">
        <f>ROUND(E735*P735,2)</f>
        <v>0</v>
      </c>
      <c r="R735" s="190" t="s">
        <v>621</v>
      </c>
      <c r="S735" s="190" t="s">
        <v>294</v>
      </c>
      <c r="T735" s="191" t="s">
        <v>294</v>
      </c>
      <c r="U735" s="159">
        <v>0</v>
      </c>
      <c r="V735" s="159">
        <f>ROUND(E735*U735,2)</f>
        <v>0</v>
      </c>
      <c r="W735" s="159"/>
      <c r="X735" s="159" t="s">
        <v>622</v>
      </c>
      <c r="Y735" s="159" t="s">
        <v>296</v>
      </c>
      <c r="Z735" s="148"/>
      <c r="AA735" s="148"/>
      <c r="AB735" s="148"/>
      <c r="AC735" s="148"/>
      <c r="AD735" s="148"/>
      <c r="AE735" s="148"/>
      <c r="AF735" s="148"/>
      <c r="AG735" s="148" t="s">
        <v>623</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x14ac:dyDescent="0.2">
      <c r="A736" s="170" t="s">
        <v>288</v>
      </c>
      <c r="B736" s="171" t="s">
        <v>168</v>
      </c>
      <c r="C736" s="193" t="s">
        <v>169</v>
      </c>
      <c r="D736" s="172"/>
      <c r="E736" s="173"/>
      <c r="F736" s="174"/>
      <c r="G736" s="174">
        <f>SUMIF(AG737:AG980,"&lt;&gt;NOR",G737:G980)</f>
        <v>0</v>
      </c>
      <c r="H736" s="174"/>
      <c r="I736" s="174">
        <f>SUM(I737:I980)</f>
        <v>0</v>
      </c>
      <c r="J736" s="174"/>
      <c r="K736" s="174">
        <f>SUM(K737:K980)</f>
        <v>0</v>
      </c>
      <c r="L736" s="174"/>
      <c r="M736" s="174">
        <f>SUM(M737:M980)</f>
        <v>0</v>
      </c>
      <c r="N736" s="173"/>
      <c r="O736" s="173">
        <f>SUM(O737:O980)</f>
        <v>0.97</v>
      </c>
      <c r="P736" s="173"/>
      <c r="Q736" s="173">
        <f>SUM(Q737:Q980)</f>
        <v>621.6</v>
      </c>
      <c r="R736" s="174"/>
      <c r="S736" s="174"/>
      <c r="T736" s="175"/>
      <c r="U736" s="169"/>
      <c r="V736" s="169">
        <f>SUM(V737:V980)</f>
        <v>2880.6900000000005</v>
      </c>
      <c r="W736" s="169"/>
      <c r="X736" s="169"/>
      <c r="Y736" s="169"/>
      <c r="AG736" t="s">
        <v>289</v>
      </c>
    </row>
    <row r="737" spans="1:60" outlineLevel="1" x14ac:dyDescent="0.2">
      <c r="A737" s="177">
        <v>150</v>
      </c>
      <c r="B737" s="178" t="s">
        <v>1031</v>
      </c>
      <c r="C737" s="194" t="s">
        <v>1032</v>
      </c>
      <c r="D737" s="179" t="s">
        <v>338</v>
      </c>
      <c r="E737" s="180">
        <v>24.125360000000001</v>
      </c>
      <c r="F737" s="181"/>
      <c r="G737" s="182">
        <f>ROUND(E737*F737,2)</f>
        <v>0</v>
      </c>
      <c r="H737" s="181"/>
      <c r="I737" s="182">
        <f>ROUND(E737*H737,2)</f>
        <v>0</v>
      </c>
      <c r="J737" s="181"/>
      <c r="K737" s="182">
        <f>ROUND(E737*J737,2)</f>
        <v>0</v>
      </c>
      <c r="L737" s="182">
        <v>21</v>
      </c>
      <c r="M737" s="182">
        <f>G737*(1+L737/100)</f>
        <v>0</v>
      </c>
      <c r="N737" s="180">
        <v>0</v>
      </c>
      <c r="O737" s="180">
        <f>ROUND(E737*N737,2)</f>
        <v>0</v>
      </c>
      <c r="P737" s="180">
        <v>2.85</v>
      </c>
      <c r="Q737" s="180">
        <f>ROUND(E737*P737,2)</f>
        <v>68.760000000000005</v>
      </c>
      <c r="R737" s="182"/>
      <c r="S737" s="182" t="s">
        <v>878</v>
      </c>
      <c r="T737" s="183" t="s">
        <v>879</v>
      </c>
      <c r="U737" s="159">
        <v>17.606999999999999</v>
      </c>
      <c r="V737" s="159">
        <f>ROUND(E737*U737,2)</f>
        <v>424.78</v>
      </c>
      <c r="W737" s="159"/>
      <c r="X737" s="159" t="s">
        <v>295</v>
      </c>
      <c r="Y737" s="159" t="s">
        <v>296</v>
      </c>
      <c r="Z737" s="148"/>
      <c r="AA737" s="148"/>
      <c r="AB737" s="148"/>
      <c r="AC737" s="148"/>
      <c r="AD737" s="148"/>
      <c r="AE737" s="148"/>
      <c r="AF737" s="148"/>
      <c r="AG737" s="148" t="s">
        <v>297</v>
      </c>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2" x14ac:dyDescent="0.2">
      <c r="A738" s="155"/>
      <c r="B738" s="156"/>
      <c r="C738" s="273" t="s">
        <v>1033</v>
      </c>
      <c r="D738" s="274"/>
      <c r="E738" s="274"/>
      <c r="F738" s="274"/>
      <c r="G738" s="274"/>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300</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84" t="str">
        <f>C738</f>
        <v>s naložením vybouraných hmot a suti na dopravní prostředek nebo s odklizením na hromady do vzdálenosti 20 m</v>
      </c>
      <c r="BB738" s="148"/>
      <c r="BC738" s="148"/>
      <c r="BD738" s="148"/>
      <c r="BE738" s="148"/>
      <c r="BF738" s="148"/>
      <c r="BG738" s="148"/>
      <c r="BH738" s="148"/>
    </row>
    <row r="739" spans="1:60" outlineLevel="2" x14ac:dyDescent="0.2">
      <c r="A739" s="155"/>
      <c r="B739" s="156"/>
      <c r="C739" s="195" t="s">
        <v>1034</v>
      </c>
      <c r="D739" s="161"/>
      <c r="E739" s="162">
        <v>0.86</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314</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5" t="s">
        <v>1035</v>
      </c>
      <c r="D740" s="161"/>
      <c r="E740" s="162">
        <v>17.010000000000002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314</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5" t="s">
        <v>1036</v>
      </c>
      <c r="D741" s="161"/>
      <c r="E741" s="162">
        <v>3.51</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314</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5" t="s">
        <v>1037</v>
      </c>
      <c r="D742" s="161"/>
      <c r="E742" s="162">
        <v>2.74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1" x14ac:dyDescent="0.2">
      <c r="A743" s="177">
        <v>151</v>
      </c>
      <c r="B743" s="178" t="s">
        <v>1038</v>
      </c>
      <c r="C743" s="194" t="s">
        <v>1039</v>
      </c>
      <c r="D743" s="179" t="s">
        <v>338</v>
      </c>
      <c r="E743" s="180">
        <v>2.4700000000000002</v>
      </c>
      <c r="F743" s="181"/>
      <c r="G743" s="182">
        <f>ROUND(E743*F743,2)</f>
        <v>0</v>
      </c>
      <c r="H743" s="181"/>
      <c r="I743" s="182">
        <f>ROUND(E743*H743,2)</f>
        <v>0</v>
      </c>
      <c r="J743" s="181"/>
      <c r="K743" s="182">
        <f>ROUND(E743*J743,2)</f>
        <v>0</v>
      </c>
      <c r="L743" s="182">
        <v>21</v>
      </c>
      <c r="M743" s="182">
        <f>G743*(1+L743/100)</f>
        <v>0</v>
      </c>
      <c r="N743" s="180">
        <v>0</v>
      </c>
      <c r="O743" s="180">
        <f>ROUND(E743*N743,2)</f>
        <v>0</v>
      </c>
      <c r="P743" s="180">
        <v>2</v>
      </c>
      <c r="Q743" s="180">
        <f>ROUND(E743*P743,2)</f>
        <v>4.9400000000000004</v>
      </c>
      <c r="R743" s="182" t="s">
        <v>1040</v>
      </c>
      <c r="S743" s="182" t="s">
        <v>294</v>
      </c>
      <c r="T743" s="183" t="s">
        <v>294</v>
      </c>
      <c r="U743" s="159">
        <v>6.4359999999999999</v>
      </c>
      <c r="V743" s="159">
        <f>ROUND(E743*U743,2)</f>
        <v>15.9</v>
      </c>
      <c r="W743" s="159"/>
      <c r="X743" s="159" t="s">
        <v>295</v>
      </c>
      <c r="Y743" s="159" t="s">
        <v>296</v>
      </c>
      <c r="Z743" s="148"/>
      <c r="AA743" s="148"/>
      <c r="AB743" s="148"/>
      <c r="AC743" s="148"/>
      <c r="AD743" s="148"/>
      <c r="AE743" s="148"/>
      <c r="AF743" s="148"/>
      <c r="AG743" s="148" t="s">
        <v>297</v>
      </c>
      <c r="AH743" s="148"/>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2" x14ac:dyDescent="0.2">
      <c r="A744" s="155"/>
      <c r="B744" s="156"/>
      <c r="C744" s="262" t="s">
        <v>1041</v>
      </c>
      <c r="D744" s="263"/>
      <c r="E744" s="263"/>
      <c r="F744" s="263"/>
      <c r="G744" s="263"/>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299</v>
      </c>
      <c r="AH744" s="148"/>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2" x14ac:dyDescent="0.2">
      <c r="A745" s="155"/>
      <c r="B745" s="156"/>
      <c r="C745" s="264" t="s">
        <v>1041</v>
      </c>
      <c r="D745" s="265"/>
      <c r="E745" s="265"/>
      <c r="F745" s="265"/>
      <c r="G745" s="265"/>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300</v>
      </c>
      <c r="AH745" s="148"/>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2" x14ac:dyDescent="0.2">
      <c r="A746" s="155"/>
      <c r="B746" s="156"/>
      <c r="C746" s="195" t="s">
        <v>1042</v>
      </c>
      <c r="D746" s="161"/>
      <c r="E746" s="162">
        <v>2.4700000000000002</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314</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1" x14ac:dyDescent="0.2">
      <c r="A747" s="177">
        <v>152</v>
      </c>
      <c r="B747" s="178" t="s">
        <v>1043</v>
      </c>
      <c r="C747" s="194" t="s">
        <v>1044</v>
      </c>
      <c r="D747" s="179" t="s">
        <v>310</v>
      </c>
      <c r="E747" s="180">
        <v>225.46639999999999</v>
      </c>
      <c r="F747" s="181"/>
      <c r="G747" s="182">
        <f>ROUND(E747*F747,2)</f>
        <v>0</v>
      </c>
      <c r="H747" s="181"/>
      <c r="I747" s="182">
        <f>ROUND(E747*H747,2)</f>
        <v>0</v>
      </c>
      <c r="J747" s="181"/>
      <c r="K747" s="182">
        <f>ROUND(E747*J747,2)</f>
        <v>0</v>
      </c>
      <c r="L747" s="182">
        <v>21</v>
      </c>
      <c r="M747" s="182">
        <f>G747*(1+L747/100)</f>
        <v>0</v>
      </c>
      <c r="N747" s="180">
        <v>6.7000000000000002E-4</v>
      </c>
      <c r="O747" s="180">
        <f>ROUND(E747*N747,2)</f>
        <v>0.15</v>
      </c>
      <c r="P747" s="180">
        <v>0.184</v>
      </c>
      <c r="Q747" s="180">
        <f>ROUND(E747*P747,2)</f>
        <v>41.49</v>
      </c>
      <c r="R747" s="182" t="s">
        <v>1040</v>
      </c>
      <c r="S747" s="182" t="s">
        <v>294</v>
      </c>
      <c r="T747" s="183" t="s">
        <v>294</v>
      </c>
      <c r="U747" s="159">
        <v>0.22700000000000001</v>
      </c>
      <c r="V747" s="159">
        <f>ROUND(E747*U747,2)</f>
        <v>51.18</v>
      </c>
      <c r="W747" s="159"/>
      <c r="X747" s="159" t="s">
        <v>295</v>
      </c>
      <c r="Y747" s="159" t="s">
        <v>296</v>
      </c>
      <c r="Z747" s="148"/>
      <c r="AA747" s="148"/>
      <c r="AB747" s="148"/>
      <c r="AC747" s="148"/>
      <c r="AD747" s="148"/>
      <c r="AE747" s="148"/>
      <c r="AF747" s="148"/>
      <c r="AG747" s="148" t="s">
        <v>297</v>
      </c>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ht="22.5" outlineLevel="2" x14ac:dyDescent="0.2">
      <c r="A748" s="155"/>
      <c r="B748" s="156"/>
      <c r="C748" s="262" t="s">
        <v>1045</v>
      </c>
      <c r="D748" s="263"/>
      <c r="E748" s="263"/>
      <c r="F748" s="263"/>
      <c r="G748" s="263"/>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299</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84" t="str">
        <f>C748</f>
        <v>nebo vybourání otvorů průřezové plochy přes 4 m2 v příčkách, včetně pomocného lešení o výšce podlahy do 1900 mm a pro zatížení do 1,5 kPa  (150 kg/m2),</v>
      </c>
      <c r="BB748" s="148"/>
      <c r="BC748" s="148"/>
      <c r="BD748" s="148"/>
      <c r="BE748" s="148"/>
      <c r="BF748" s="148"/>
      <c r="BG748" s="148"/>
      <c r="BH748" s="148"/>
    </row>
    <row r="749" spans="1:60" ht="22.5" outlineLevel="2" x14ac:dyDescent="0.2">
      <c r="A749" s="155"/>
      <c r="B749" s="156"/>
      <c r="C749" s="264" t="s">
        <v>1045</v>
      </c>
      <c r="D749" s="265"/>
      <c r="E749" s="265"/>
      <c r="F749" s="265"/>
      <c r="G749" s="265"/>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300</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84" t="str">
        <f>C749</f>
        <v>nebo vybourání otvorů průřezové plochy přes 4 m2 v příčkách, včetně pomocného lešení o výšce podlahy do 1900 mm a pro zatížení do 1,5 kPa  (150 kg/m2),</v>
      </c>
      <c r="BB749" s="148"/>
      <c r="BC749" s="148"/>
      <c r="BD749" s="148"/>
      <c r="BE749" s="148"/>
      <c r="BF749" s="148"/>
      <c r="BG749" s="148"/>
      <c r="BH749" s="148"/>
    </row>
    <row r="750" spans="1:60" outlineLevel="2" x14ac:dyDescent="0.2">
      <c r="A750" s="155"/>
      <c r="B750" s="156"/>
      <c r="C750" s="195" t="s">
        <v>1046</v>
      </c>
      <c r="D750" s="161"/>
      <c r="E750" s="162">
        <v>52.82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314</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5" t="s">
        <v>1047</v>
      </c>
      <c r="D751" s="161"/>
      <c r="E751" s="162">
        <v>25.07</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5" t="s">
        <v>1048</v>
      </c>
      <c r="D752" s="161"/>
      <c r="E752" s="162">
        <v>70.95</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5" t="s">
        <v>1049</v>
      </c>
      <c r="D753" s="161"/>
      <c r="E753" s="162">
        <v>48.64</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314</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5" t="s">
        <v>1050</v>
      </c>
      <c r="D754" s="161"/>
      <c r="E754" s="162">
        <v>25.4</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314</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5" t="s">
        <v>1051</v>
      </c>
      <c r="D755" s="161"/>
      <c r="E755" s="162">
        <v>2.58</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314</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1" x14ac:dyDescent="0.2">
      <c r="A756" s="177">
        <v>153</v>
      </c>
      <c r="B756" s="178" t="s">
        <v>1052</v>
      </c>
      <c r="C756" s="194" t="s">
        <v>1053</v>
      </c>
      <c r="D756" s="179" t="s">
        <v>310</v>
      </c>
      <c r="E756" s="180">
        <v>123.309</v>
      </c>
      <c r="F756" s="181"/>
      <c r="G756" s="182">
        <f>ROUND(E756*F756,2)</f>
        <v>0</v>
      </c>
      <c r="H756" s="181"/>
      <c r="I756" s="182">
        <f>ROUND(E756*H756,2)</f>
        <v>0</v>
      </c>
      <c r="J756" s="181"/>
      <c r="K756" s="182">
        <f>ROUND(E756*J756,2)</f>
        <v>0</v>
      </c>
      <c r="L756" s="182">
        <v>21</v>
      </c>
      <c r="M756" s="182">
        <f>G756*(1+L756/100)</f>
        <v>0</v>
      </c>
      <c r="N756" s="180">
        <v>6.7000000000000002E-4</v>
      </c>
      <c r="O756" s="180">
        <f>ROUND(E756*N756,2)</f>
        <v>0.08</v>
      </c>
      <c r="P756" s="180">
        <v>0.31900000000000001</v>
      </c>
      <c r="Q756" s="180">
        <f>ROUND(E756*P756,2)</f>
        <v>39.340000000000003</v>
      </c>
      <c r="R756" s="182" t="s">
        <v>1040</v>
      </c>
      <c r="S756" s="182" t="s">
        <v>294</v>
      </c>
      <c r="T756" s="183" t="s">
        <v>294</v>
      </c>
      <c r="U756" s="159">
        <v>0.317</v>
      </c>
      <c r="V756" s="159">
        <f>ROUND(E756*U756,2)</f>
        <v>39.090000000000003</v>
      </c>
      <c r="W756" s="159"/>
      <c r="X756" s="159" t="s">
        <v>295</v>
      </c>
      <c r="Y756" s="159" t="s">
        <v>296</v>
      </c>
      <c r="Z756" s="148"/>
      <c r="AA756" s="148"/>
      <c r="AB756" s="148"/>
      <c r="AC756" s="148"/>
      <c r="AD756" s="148"/>
      <c r="AE756" s="148"/>
      <c r="AF756" s="148"/>
      <c r="AG756" s="148" t="s">
        <v>297</v>
      </c>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ht="22.5" outlineLevel="2" x14ac:dyDescent="0.2">
      <c r="A757" s="155"/>
      <c r="B757" s="156"/>
      <c r="C757" s="262" t="s">
        <v>1045</v>
      </c>
      <c r="D757" s="263"/>
      <c r="E757" s="263"/>
      <c r="F757" s="263"/>
      <c r="G757" s="263"/>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299</v>
      </c>
      <c r="AH757" s="148"/>
      <c r="AI757" s="148"/>
      <c r="AJ757" s="148"/>
      <c r="AK757" s="148"/>
      <c r="AL757" s="148"/>
      <c r="AM757" s="148"/>
      <c r="AN757" s="148"/>
      <c r="AO757" s="148"/>
      <c r="AP757" s="148"/>
      <c r="AQ757" s="148"/>
      <c r="AR757" s="148"/>
      <c r="AS757" s="148"/>
      <c r="AT757" s="148"/>
      <c r="AU757" s="148"/>
      <c r="AV757" s="148"/>
      <c r="AW757" s="148"/>
      <c r="AX757" s="148"/>
      <c r="AY757" s="148"/>
      <c r="AZ757" s="148"/>
      <c r="BA757" s="184" t="str">
        <f>C757</f>
        <v>nebo vybourání otvorů průřezové plochy přes 4 m2 v příčkách, včetně pomocného lešení o výšce podlahy do 1900 mm a pro zatížení do 1,5 kPa  (150 kg/m2),</v>
      </c>
      <c r="BB757" s="148"/>
      <c r="BC757" s="148"/>
      <c r="BD757" s="148"/>
      <c r="BE757" s="148"/>
      <c r="BF757" s="148"/>
      <c r="BG757" s="148"/>
      <c r="BH757" s="148"/>
    </row>
    <row r="758" spans="1:60" ht="22.5" outlineLevel="2" x14ac:dyDescent="0.2">
      <c r="A758" s="155"/>
      <c r="B758" s="156"/>
      <c r="C758" s="264" t="s">
        <v>1045</v>
      </c>
      <c r="D758" s="265"/>
      <c r="E758" s="265"/>
      <c r="F758" s="265"/>
      <c r="G758" s="265"/>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300</v>
      </c>
      <c r="AH758" s="148"/>
      <c r="AI758" s="148"/>
      <c r="AJ758" s="148"/>
      <c r="AK758" s="148"/>
      <c r="AL758" s="148"/>
      <c r="AM758" s="148"/>
      <c r="AN758" s="148"/>
      <c r="AO758" s="148"/>
      <c r="AP758" s="148"/>
      <c r="AQ758" s="148"/>
      <c r="AR758" s="148"/>
      <c r="AS758" s="148"/>
      <c r="AT758" s="148"/>
      <c r="AU758" s="148"/>
      <c r="AV758" s="148"/>
      <c r="AW758" s="148"/>
      <c r="AX758" s="148"/>
      <c r="AY758" s="148"/>
      <c r="AZ758" s="148"/>
      <c r="BA758" s="184" t="str">
        <f>C758</f>
        <v>nebo vybourání otvorů průřezové plochy přes 4 m2 v příčkách, včetně pomocného lešení o výšce podlahy do 1900 mm a pro zatížení do 1,5 kPa  (150 kg/m2),</v>
      </c>
      <c r="BB758" s="148"/>
      <c r="BC758" s="148"/>
      <c r="BD758" s="148"/>
      <c r="BE758" s="148"/>
      <c r="BF758" s="148"/>
      <c r="BG758" s="148"/>
      <c r="BH758" s="148"/>
    </row>
    <row r="759" spans="1:60" outlineLevel="2" x14ac:dyDescent="0.2">
      <c r="A759" s="155"/>
      <c r="B759" s="156"/>
      <c r="C759" s="195" t="s">
        <v>1054</v>
      </c>
      <c r="D759" s="161"/>
      <c r="E759" s="162">
        <v>75.36</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314</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5" t="s">
        <v>1055</v>
      </c>
      <c r="D760" s="161"/>
      <c r="E760" s="162">
        <v>47.95</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314</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ht="22.5" outlineLevel="1" x14ac:dyDescent="0.2">
      <c r="A761" s="177">
        <v>154</v>
      </c>
      <c r="B761" s="178" t="s">
        <v>1056</v>
      </c>
      <c r="C761" s="194" t="s">
        <v>1057</v>
      </c>
      <c r="D761" s="179" t="s">
        <v>338</v>
      </c>
      <c r="E761" s="180">
        <v>37.049869999999999</v>
      </c>
      <c r="F761" s="181"/>
      <c r="G761" s="182">
        <f>ROUND(E761*F761,2)</f>
        <v>0</v>
      </c>
      <c r="H761" s="181"/>
      <c r="I761" s="182">
        <f>ROUND(E761*H761,2)</f>
        <v>0</v>
      </c>
      <c r="J761" s="181"/>
      <c r="K761" s="182">
        <f>ROUND(E761*J761,2)</f>
        <v>0</v>
      </c>
      <c r="L761" s="182">
        <v>21</v>
      </c>
      <c r="M761" s="182">
        <f>G761*(1+L761/100)</f>
        <v>0</v>
      </c>
      <c r="N761" s="180">
        <v>1.2800000000000001E-3</v>
      </c>
      <c r="O761" s="180">
        <f>ROUND(E761*N761,2)</f>
        <v>0.05</v>
      </c>
      <c r="P761" s="180">
        <v>1.95</v>
      </c>
      <c r="Q761" s="180">
        <f>ROUND(E761*P761,2)</f>
        <v>72.25</v>
      </c>
      <c r="R761" s="182" t="s">
        <v>1040</v>
      </c>
      <c r="S761" s="182" t="s">
        <v>294</v>
      </c>
      <c r="T761" s="183" t="s">
        <v>294</v>
      </c>
      <c r="U761" s="159">
        <v>1.7010000000000001</v>
      </c>
      <c r="V761" s="159">
        <f>ROUND(E761*U761,2)</f>
        <v>63.02</v>
      </c>
      <c r="W761" s="159"/>
      <c r="X761" s="159" t="s">
        <v>295</v>
      </c>
      <c r="Y761" s="159" t="s">
        <v>296</v>
      </c>
      <c r="Z761" s="148"/>
      <c r="AA761" s="148"/>
      <c r="AB761" s="148"/>
      <c r="AC761" s="148"/>
      <c r="AD761" s="148"/>
      <c r="AE761" s="148"/>
      <c r="AF761" s="148"/>
      <c r="AG761" s="148" t="s">
        <v>297</v>
      </c>
      <c r="AH761" s="148"/>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ht="22.5" outlineLevel="2" x14ac:dyDescent="0.2">
      <c r="A762" s="155"/>
      <c r="B762" s="156"/>
      <c r="C762" s="262" t="s">
        <v>1058</v>
      </c>
      <c r="D762" s="263"/>
      <c r="E762" s="263"/>
      <c r="F762" s="263"/>
      <c r="G762" s="263"/>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299</v>
      </c>
      <c r="AH762" s="148"/>
      <c r="AI762" s="148"/>
      <c r="AJ762" s="148"/>
      <c r="AK762" s="148"/>
      <c r="AL762" s="148"/>
      <c r="AM762" s="148"/>
      <c r="AN762" s="148"/>
      <c r="AO762" s="148"/>
      <c r="AP762" s="148"/>
      <c r="AQ762" s="148"/>
      <c r="AR762" s="148"/>
      <c r="AS762" s="148"/>
      <c r="AT762" s="148"/>
      <c r="AU762" s="148"/>
      <c r="AV762" s="148"/>
      <c r="AW762" s="148"/>
      <c r="AX762" s="148"/>
      <c r="AY762" s="148"/>
      <c r="AZ762" s="148"/>
      <c r="BA762" s="184" t="str">
        <f>C762</f>
        <v>nebo vybourání otvorů průřezové plochy přes 4 m2 ve zdivu nadzákladovém, včetně pomocného lešení o výšce podlahy do 1900 mm a pro zatížení do 1,5 kPa  (150 kg/m2)</v>
      </c>
      <c r="BB762" s="148"/>
      <c r="BC762" s="148"/>
      <c r="BD762" s="148"/>
      <c r="BE762" s="148"/>
      <c r="BF762" s="148"/>
      <c r="BG762" s="148"/>
      <c r="BH762" s="148"/>
    </row>
    <row r="763" spans="1:60" ht="22.5" outlineLevel="2" x14ac:dyDescent="0.2">
      <c r="A763" s="155"/>
      <c r="B763" s="156"/>
      <c r="C763" s="264" t="s">
        <v>1058</v>
      </c>
      <c r="D763" s="265"/>
      <c r="E763" s="265"/>
      <c r="F763" s="265"/>
      <c r="G763" s="265"/>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300</v>
      </c>
      <c r="AH763" s="148"/>
      <c r="AI763" s="148"/>
      <c r="AJ763" s="148"/>
      <c r="AK763" s="148"/>
      <c r="AL763" s="148"/>
      <c r="AM763" s="148"/>
      <c r="AN763" s="148"/>
      <c r="AO763" s="148"/>
      <c r="AP763" s="148"/>
      <c r="AQ763" s="148"/>
      <c r="AR763" s="148"/>
      <c r="AS763" s="148"/>
      <c r="AT763" s="148"/>
      <c r="AU763" s="148"/>
      <c r="AV763" s="148"/>
      <c r="AW763" s="148"/>
      <c r="AX763" s="148"/>
      <c r="AY763" s="148"/>
      <c r="AZ763" s="148"/>
      <c r="BA763" s="184" t="str">
        <f>C763</f>
        <v>nebo vybourání otvorů průřezové plochy přes 4 m2 ve zdivu nadzákladovém, včetně pomocného lešení o výšce podlahy do 1900 mm a pro zatížení do 1,5 kPa  (150 kg/m2)</v>
      </c>
      <c r="BB763" s="148"/>
      <c r="BC763" s="148"/>
      <c r="BD763" s="148"/>
      <c r="BE763" s="148"/>
      <c r="BF763" s="148"/>
      <c r="BG763" s="148"/>
      <c r="BH763" s="148"/>
    </row>
    <row r="764" spans="1:60" outlineLevel="2" x14ac:dyDescent="0.2">
      <c r="A764" s="155"/>
      <c r="B764" s="156"/>
      <c r="C764" s="195" t="s">
        <v>1059</v>
      </c>
      <c r="D764" s="161"/>
      <c r="E764" s="162">
        <v>2.62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314</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5" t="s">
        <v>1060</v>
      </c>
      <c r="D765" s="161"/>
      <c r="E765" s="162">
        <v>1.35</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314</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5" t="s">
        <v>1061</v>
      </c>
      <c r="D766" s="161"/>
      <c r="E766" s="162">
        <v>0.28999999999999998</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5" t="s">
        <v>1062</v>
      </c>
      <c r="D767" s="161"/>
      <c r="E767" s="162">
        <v>15.87</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314</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5" t="s">
        <v>1063</v>
      </c>
      <c r="D768" s="161"/>
      <c r="E768" s="162">
        <v>0.47</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314</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5" t="s">
        <v>1064</v>
      </c>
      <c r="D769" s="161"/>
      <c r="E769" s="162">
        <v>1.44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314</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5" t="s">
        <v>1065</v>
      </c>
      <c r="D770" s="161"/>
      <c r="E770" s="162">
        <v>2.29</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314</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5" t="s">
        <v>1066</v>
      </c>
      <c r="D771" s="161"/>
      <c r="E771" s="162">
        <v>4.38</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5" t="s">
        <v>1067</v>
      </c>
      <c r="D772" s="161"/>
      <c r="E772" s="162">
        <v>0.55000000000000004</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314</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5" t="s">
        <v>1068</v>
      </c>
      <c r="D773" s="161"/>
      <c r="E773" s="162">
        <v>0.3</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314</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5" t="s">
        <v>1069</v>
      </c>
      <c r="D774" s="161"/>
      <c r="E774" s="162">
        <v>0.39</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314</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5" t="s">
        <v>1070</v>
      </c>
      <c r="D775" s="161"/>
      <c r="E775" s="162">
        <v>1.08</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314</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5" t="s">
        <v>1071</v>
      </c>
      <c r="D776" s="161"/>
      <c r="E776" s="162">
        <v>1.69</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314</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5" t="s">
        <v>1072</v>
      </c>
      <c r="D777" s="161"/>
      <c r="E777" s="162">
        <v>0.78</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314</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5" t="s">
        <v>1073</v>
      </c>
      <c r="D778" s="161"/>
      <c r="E778" s="162">
        <v>7.0000000000000007E-2</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6" t="s">
        <v>405</v>
      </c>
      <c r="D779" s="163"/>
      <c r="E779" s="164">
        <v>33.57</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314</v>
      </c>
      <c r="AH779" s="148">
        <v>1</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5" t="s">
        <v>1074</v>
      </c>
      <c r="D780" s="161"/>
      <c r="E780" s="162">
        <v>3.48</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6" t="s">
        <v>405</v>
      </c>
      <c r="D781" s="163"/>
      <c r="E781" s="164">
        <v>3.48</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1</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ht="22.5" outlineLevel="1" x14ac:dyDescent="0.2">
      <c r="A782" s="177">
        <v>155</v>
      </c>
      <c r="B782" s="178" t="s">
        <v>1075</v>
      </c>
      <c r="C782" s="194" t="s">
        <v>1076</v>
      </c>
      <c r="D782" s="179" t="s">
        <v>338</v>
      </c>
      <c r="E782" s="180">
        <v>1.2569999999999999</v>
      </c>
      <c r="F782" s="181"/>
      <c r="G782" s="182">
        <f>ROUND(E782*F782,2)</f>
        <v>0</v>
      </c>
      <c r="H782" s="181"/>
      <c r="I782" s="182">
        <f>ROUND(E782*H782,2)</f>
        <v>0</v>
      </c>
      <c r="J782" s="181"/>
      <c r="K782" s="182">
        <f>ROUND(E782*J782,2)</f>
        <v>0</v>
      </c>
      <c r="L782" s="182">
        <v>21</v>
      </c>
      <c r="M782" s="182">
        <f>G782*(1+L782/100)</f>
        <v>0</v>
      </c>
      <c r="N782" s="180">
        <v>0</v>
      </c>
      <c r="O782" s="180">
        <f>ROUND(E782*N782,2)</f>
        <v>0</v>
      </c>
      <c r="P782" s="180">
        <v>1.671</v>
      </c>
      <c r="Q782" s="180">
        <f>ROUND(E782*P782,2)</f>
        <v>2.1</v>
      </c>
      <c r="R782" s="182" t="s">
        <v>1040</v>
      </c>
      <c r="S782" s="182" t="s">
        <v>294</v>
      </c>
      <c r="T782" s="183" t="s">
        <v>294</v>
      </c>
      <c r="U782" s="159">
        <v>2.79</v>
      </c>
      <c r="V782" s="159">
        <f>ROUND(E782*U782,2)</f>
        <v>3.51</v>
      </c>
      <c r="W782" s="159"/>
      <c r="X782" s="159" t="s">
        <v>295</v>
      </c>
      <c r="Y782" s="159" t="s">
        <v>296</v>
      </c>
      <c r="Z782" s="148"/>
      <c r="AA782" s="148"/>
      <c r="AB782" s="148"/>
      <c r="AC782" s="148"/>
      <c r="AD782" s="148"/>
      <c r="AE782" s="148"/>
      <c r="AF782" s="148"/>
      <c r="AG782" s="148" t="s">
        <v>297</v>
      </c>
      <c r="AH782" s="148"/>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ht="22.5" outlineLevel="2" x14ac:dyDescent="0.2">
      <c r="A783" s="155"/>
      <c r="B783" s="156"/>
      <c r="C783" s="262" t="s">
        <v>1058</v>
      </c>
      <c r="D783" s="263"/>
      <c r="E783" s="263"/>
      <c r="F783" s="263"/>
      <c r="G783" s="263"/>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299</v>
      </c>
      <c r="AH783" s="148"/>
      <c r="AI783" s="148"/>
      <c r="AJ783" s="148"/>
      <c r="AK783" s="148"/>
      <c r="AL783" s="148"/>
      <c r="AM783" s="148"/>
      <c r="AN783" s="148"/>
      <c r="AO783" s="148"/>
      <c r="AP783" s="148"/>
      <c r="AQ783" s="148"/>
      <c r="AR783" s="148"/>
      <c r="AS783" s="148"/>
      <c r="AT783" s="148"/>
      <c r="AU783" s="148"/>
      <c r="AV783" s="148"/>
      <c r="AW783" s="148"/>
      <c r="AX783" s="148"/>
      <c r="AY783" s="148"/>
      <c r="AZ783" s="148"/>
      <c r="BA783" s="184" t="str">
        <f>C783</f>
        <v>nebo vybourání otvorů průřezové plochy přes 4 m2 ve zdivu nadzákladovém, včetně pomocného lešení o výšce podlahy do 1900 mm a pro zatížení do 1,5 kPa  (150 kg/m2)</v>
      </c>
      <c r="BB783" s="148"/>
      <c r="BC783" s="148"/>
      <c r="BD783" s="148"/>
      <c r="BE783" s="148"/>
      <c r="BF783" s="148"/>
      <c r="BG783" s="148"/>
      <c r="BH783" s="148"/>
    </row>
    <row r="784" spans="1:60" ht="22.5" outlineLevel="2" x14ac:dyDescent="0.2">
      <c r="A784" s="155"/>
      <c r="B784" s="156"/>
      <c r="C784" s="264" t="s">
        <v>1058</v>
      </c>
      <c r="D784" s="265"/>
      <c r="E784" s="265"/>
      <c r="F784" s="265"/>
      <c r="G784" s="265"/>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300</v>
      </c>
      <c r="AH784" s="148"/>
      <c r="AI784" s="148"/>
      <c r="AJ784" s="148"/>
      <c r="AK784" s="148"/>
      <c r="AL784" s="148"/>
      <c r="AM784" s="148"/>
      <c r="AN784" s="148"/>
      <c r="AO784" s="148"/>
      <c r="AP784" s="148"/>
      <c r="AQ784" s="148"/>
      <c r="AR784" s="148"/>
      <c r="AS784" s="148"/>
      <c r="AT784" s="148"/>
      <c r="AU784" s="148"/>
      <c r="AV784" s="148"/>
      <c r="AW784" s="148"/>
      <c r="AX784" s="148"/>
      <c r="AY784" s="148"/>
      <c r="AZ784" s="148"/>
      <c r="BA784" s="184" t="str">
        <f>C784</f>
        <v>nebo vybourání otvorů průřezové plochy přes 4 m2 ve zdivu nadzákladovém, včetně pomocného lešení o výšce podlahy do 1900 mm a pro zatížení do 1,5 kPa  (150 kg/m2)</v>
      </c>
      <c r="BB784" s="148"/>
      <c r="BC784" s="148"/>
      <c r="BD784" s="148"/>
      <c r="BE784" s="148"/>
      <c r="BF784" s="148"/>
      <c r="BG784" s="148"/>
      <c r="BH784" s="148"/>
    </row>
    <row r="785" spans="1:60" outlineLevel="2" x14ac:dyDescent="0.2">
      <c r="A785" s="155"/>
      <c r="B785" s="156"/>
      <c r="C785" s="195" t="s">
        <v>1077</v>
      </c>
      <c r="D785" s="161"/>
      <c r="E785" s="162">
        <v>0.74</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314</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5" t="s">
        <v>1078</v>
      </c>
      <c r="D786" s="161"/>
      <c r="E786" s="162">
        <v>0.52</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314</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1" x14ac:dyDescent="0.2">
      <c r="A787" s="177">
        <v>156</v>
      </c>
      <c r="B787" s="178" t="s">
        <v>1079</v>
      </c>
      <c r="C787" s="194" t="s">
        <v>1080</v>
      </c>
      <c r="D787" s="179" t="s">
        <v>338</v>
      </c>
      <c r="E787" s="180">
        <v>8.9034999999999993</v>
      </c>
      <c r="F787" s="181"/>
      <c r="G787" s="182">
        <f>ROUND(E787*F787,2)</f>
        <v>0</v>
      </c>
      <c r="H787" s="181"/>
      <c r="I787" s="182">
        <f>ROUND(E787*H787,2)</f>
        <v>0</v>
      </c>
      <c r="J787" s="181"/>
      <c r="K787" s="182">
        <f>ROUND(E787*J787,2)</f>
        <v>0</v>
      </c>
      <c r="L787" s="182">
        <v>21</v>
      </c>
      <c r="M787" s="182">
        <f>G787*(1+L787/100)</f>
        <v>0</v>
      </c>
      <c r="N787" s="180">
        <v>1.47E-3</v>
      </c>
      <c r="O787" s="180">
        <f>ROUND(E787*N787,2)</f>
        <v>0.01</v>
      </c>
      <c r="P787" s="180">
        <v>2.2000000000000002</v>
      </c>
      <c r="Q787" s="180">
        <f>ROUND(E787*P787,2)</f>
        <v>19.59</v>
      </c>
      <c r="R787" s="182" t="s">
        <v>1040</v>
      </c>
      <c r="S787" s="182" t="s">
        <v>294</v>
      </c>
      <c r="T787" s="183" t="s">
        <v>294</v>
      </c>
      <c r="U787" s="159">
        <v>4.9960000000000004</v>
      </c>
      <c r="V787" s="159">
        <f>ROUND(E787*U787,2)</f>
        <v>44.48</v>
      </c>
      <c r="W787" s="159"/>
      <c r="X787" s="159" t="s">
        <v>295</v>
      </c>
      <c r="Y787" s="159" t="s">
        <v>296</v>
      </c>
      <c r="Z787" s="148"/>
      <c r="AA787" s="148"/>
      <c r="AB787" s="148"/>
      <c r="AC787" s="148"/>
      <c r="AD787" s="148"/>
      <c r="AE787" s="148"/>
      <c r="AF787" s="148"/>
      <c r="AG787" s="148" t="s">
        <v>297</v>
      </c>
      <c r="AH787" s="148"/>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ht="22.5" outlineLevel="2" x14ac:dyDescent="0.2">
      <c r="A788" s="155"/>
      <c r="B788" s="156"/>
      <c r="C788" s="262" t="s">
        <v>1081</v>
      </c>
      <c r="D788" s="263"/>
      <c r="E788" s="263"/>
      <c r="F788" s="263"/>
      <c r="G788" s="263"/>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299</v>
      </c>
      <c r="AH788" s="148"/>
      <c r="AI788" s="148"/>
      <c r="AJ788" s="148"/>
      <c r="AK788" s="148"/>
      <c r="AL788" s="148"/>
      <c r="AM788" s="148"/>
      <c r="AN788" s="148"/>
      <c r="AO788" s="148"/>
      <c r="AP788" s="148"/>
      <c r="AQ788" s="148"/>
      <c r="AR788" s="148"/>
      <c r="AS788" s="148"/>
      <c r="AT788" s="148"/>
      <c r="AU788" s="148"/>
      <c r="AV788" s="148"/>
      <c r="AW788" s="148"/>
      <c r="AX788" s="148"/>
      <c r="AY788" s="148"/>
      <c r="AZ788" s="148"/>
      <c r="BA788" s="184" t="str">
        <f>C788</f>
        <v>nebo vybourání otvorů průřezové plochy přes 4 m2 ve zdivu z betonu prostého, včetně pomocného lešení o výšce podlahy do 1900 mm a pro zatížení do 1,5 kPa  (150 kg/m2),</v>
      </c>
      <c r="BB788" s="148"/>
      <c r="BC788" s="148"/>
      <c r="BD788" s="148"/>
      <c r="BE788" s="148"/>
      <c r="BF788" s="148"/>
      <c r="BG788" s="148"/>
      <c r="BH788" s="148"/>
    </row>
    <row r="789" spans="1:60" ht="22.5" outlineLevel="2" x14ac:dyDescent="0.2">
      <c r="A789" s="155"/>
      <c r="B789" s="156"/>
      <c r="C789" s="264" t="s">
        <v>1081</v>
      </c>
      <c r="D789" s="265"/>
      <c r="E789" s="265"/>
      <c r="F789" s="265"/>
      <c r="G789" s="265"/>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300</v>
      </c>
      <c r="AH789" s="148"/>
      <c r="AI789" s="148"/>
      <c r="AJ789" s="148"/>
      <c r="AK789" s="148"/>
      <c r="AL789" s="148"/>
      <c r="AM789" s="148"/>
      <c r="AN789" s="148"/>
      <c r="AO789" s="148"/>
      <c r="AP789" s="148"/>
      <c r="AQ789" s="148"/>
      <c r="AR789" s="148"/>
      <c r="AS789" s="148"/>
      <c r="AT789" s="148"/>
      <c r="AU789" s="148"/>
      <c r="AV789" s="148"/>
      <c r="AW789" s="148"/>
      <c r="AX789" s="148"/>
      <c r="AY789" s="148"/>
      <c r="AZ789" s="148"/>
      <c r="BA789" s="184" t="str">
        <f>C789</f>
        <v>nebo vybourání otvorů průřezové plochy přes 4 m2 ve zdivu z betonu prostého, včetně pomocného lešení o výšce podlahy do 1900 mm a pro zatížení do 1,5 kPa  (150 kg/m2),</v>
      </c>
      <c r="BB789" s="148"/>
      <c r="BC789" s="148"/>
      <c r="BD789" s="148"/>
      <c r="BE789" s="148"/>
      <c r="BF789" s="148"/>
      <c r="BG789" s="148"/>
      <c r="BH789" s="148"/>
    </row>
    <row r="790" spans="1:60" outlineLevel="2" x14ac:dyDescent="0.2">
      <c r="A790" s="155"/>
      <c r="B790" s="156"/>
      <c r="C790" s="195" t="s">
        <v>1082</v>
      </c>
      <c r="D790" s="161"/>
      <c r="E790" s="162">
        <v>1.06</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314</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5" t="s">
        <v>1083</v>
      </c>
      <c r="D791" s="161"/>
      <c r="E791" s="162">
        <v>2.5</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314</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5" t="s">
        <v>1084</v>
      </c>
      <c r="D792" s="161"/>
      <c r="E792" s="162">
        <v>0.66</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314</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5" t="s">
        <v>1085</v>
      </c>
      <c r="D793" s="161"/>
      <c r="E793" s="162">
        <v>4.6900000000000004</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314</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ht="22.5" outlineLevel="1" x14ac:dyDescent="0.2">
      <c r="A794" s="177">
        <v>157</v>
      </c>
      <c r="B794" s="178" t="s">
        <v>1086</v>
      </c>
      <c r="C794" s="194" t="s">
        <v>1087</v>
      </c>
      <c r="D794" s="179" t="s">
        <v>338</v>
      </c>
      <c r="E794" s="180">
        <v>1.3095000000000001</v>
      </c>
      <c r="F794" s="181"/>
      <c r="G794" s="182">
        <f>ROUND(E794*F794,2)</f>
        <v>0</v>
      </c>
      <c r="H794" s="181"/>
      <c r="I794" s="182">
        <f>ROUND(E794*H794,2)</f>
        <v>0</v>
      </c>
      <c r="J794" s="181"/>
      <c r="K794" s="182">
        <f>ROUND(E794*J794,2)</f>
        <v>0</v>
      </c>
      <c r="L794" s="182">
        <v>21</v>
      </c>
      <c r="M794" s="182">
        <f>G794*(1+L794/100)</f>
        <v>0</v>
      </c>
      <c r="N794" s="180">
        <v>1.0789999999999999E-2</v>
      </c>
      <c r="O794" s="180">
        <f>ROUND(E794*N794,2)</f>
        <v>0.01</v>
      </c>
      <c r="P794" s="180">
        <v>2.4</v>
      </c>
      <c r="Q794" s="180">
        <f>ROUND(E794*P794,2)</f>
        <v>3.14</v>
      </c>
      <c r="R794" s="182" t="s">
        <v>1040</v>
      </c>
      <c r="S794" s="182" t="s">
        <v>294</v>
      </c>
      <c r="T794" s="183" t="s">
        <v>294</v>
      </c>
      <c r="U794" s="159">
        <v>9.6709999999999994</v>
      </c>
      <c r="V794" s="159">
        <f>ROUND(E794*U794,2)</f>
        <v>12.66</v>
      </c>
      <c r="W794" s="159"/>
      <c r="X794" s="159" t="s">
        <v>295</v>
      </c>
      <c r="Y794" s="159" t="s">
        <v>296</v>
      </c>
      <c r="Z794" s="148"/>
      <c r="AA794" s="148"/>
      <c r="AB794" s="148"/>
      <c r="AC794" s="148"/>
      <c r="AD794" s="148"/>
      <c r="AE794" s="148"/>
      <c r="AF794" s="148"/>
      <c r="AG794" s="148" t="s">
        <v>297</v>
      </c>
      <c r="AH794" s="148"/>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2" x14ac:dyDescent="0.2">
      <c r="A795" s="155"/>
      <c r="B795" s="156"/>
      <c r="C795" s="262" t="s">
        <v>1088</v>
      </c>
      <c r="D795" s="263"/>
      <c r="E795" s="263"/>
      <c r="F795" s="263"/>
      <c r="G795" s="263"/>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299</v>
      </c>
      <c r="AH795" s="148"/>
      <c r="AI795" s="148"/>
      <c r="AJ795" s="148"/>
      <c r="AK795" s="148"/>
      <c r="AL795" s="148"/>
      <c r="AM795" s="148"/>
      <c r="AN795" s="148"/>
      <c r="AO795" s="148"/>
      <c r="AP795" s="148"/>
      <c r="AQ795" s="148"/>
      <c r="AR795" s="148"/>
      <c r="AS795" s="148"/>
      <c r="AT795" s="148"/>
      <c r="AU795" s="148"/>
      <c r="AV795" s="148"/>
      <c r="AW795" s="148"/>
      <c r="AX795" s="148"/>
      <c r="AY795" s="148"/>
      <c r="AZ795" s="148"/>
      <c r="BA795" s="184" t="str">
        <f>C795</f>
        <v>uložených ve zdivu, včetně pomocného lešení o výšce podlahy do 1900 mm a pro zatížení do 1,5 kPa  (150 kg/m2),</v>
      </c>
      <c r="BB795" s="148"/>
      <c r="BC795" s="148"/>
      <c r="BD795" s="148"/>
      <c r="BE795" s="148"/>
      <c r="BF795" s="148"/>
      <c r="BG795" s="148"/>
      <c r="BH795" s="148"/>
    </row>
    <row r="796" spans="1:60" outlineLevel="2" x14ac:dyDescent="0.2">
      <c r="A796" s="155"/>
      <c r="B796" s="156"/>
      <c r="C796" s="264" t="s">
        <v>1088</v>
      </c>
      <c r="D796" s="265"/>
      <c r="E796" s="265"/>
      <c r="F796" s="265"/>
      <c r="G796" s="265"/>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300</v>
      </c>
      <c r="AH796" s="148"/>
      <c r="AI796" s="148"/>
      <c r="AJ796" s="148"/>
      <c r="AK796" s="148"/>
      <c r="AL796" s="148"/>
      <c r="AM796" s="148"/>
      <c r="AN796" s="148"/>
      <c r="AO796" s="148"/>
      <c r="AP796" s="148"/>
      <c r="AQ796" s="148"/>
      <c r="AR796" s="148"/>
      <c r="AS796" s="148"/>
      <c r="AT796" s="148"/>
      <c r="AU796" s="148"/>
      <c r="AV796" s="148"/>
      <c r="AW796" s="148"/>
      <c r="AX796" s="148"/>
      <c r="AY796" s="148"/>
      <c r="AZ796" s="148"/>
      <c r="BA796" s="184" t="str">
        <f>C796</f>
        <v>uložených ve zdivu, včetně pomocného lešení o výšce podlahy do 1900 mm a pro zatížení do 1,5 kPa  (150 kg/m2),</v>
      </c>
      <c r="BB796" s="148"/>
      <c r="BC796" s="148"/>
      <c r="BD796" s="148"/>
      <c r="BE796" s="148"/>
      <c r="BF796" s="148"/>
      <c r="BG796" s="148"/>
      <c r="BH796" s="148"/>
    </row>
    <row r="797" spans="1:60" outlineLevel="2" x14ac:dyDescent="0.2">
      <c r="A797" s="155"/>
      <c r="B797" s="156"/>
      <c r="C797" s="195" t="s">
        <v>1089</v>
      </c>
      <c r="D797" s="161"/>
      <c r="E797" s="162">
        <v>0.2</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314</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5" t="s">
        <v>1090</v>
      </c>
      <c r="D798" s="161"/>
      <c r="E798" s="162">
        <v>0.22</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314</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5" t="s">
        <v>1091</v>
      </c>
      <c r="D799" s="161"/>
      <c r="E799" s="162">
        <v>7.0000000000000007E-2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314</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5" t="s">
        <v>1092</v>
      </c>
      <c r="D800" s="161"/>
      <c r="E800" s="162">
        <v>0.49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314</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5" t="s">
        <v>1093</v>
      </c>
      <c r="D801" s="161"/>
      <c r="E801" s="162">
        <v>0.05</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5" t="s">
        <v>1094</v>
      </c>
      <c r="D802" s="161"/>
      <c r="E802" s="162">
        <v>0.28000000000000003</v>
      </c>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314</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ht="22.5" outlineLevel="1" x14ac:dyDescent="0.2">
      <c r="A803" s="177">
        <v>158</v>
      </c>
      <c r="B803" s="178" t="s">
        <v>1095</v>
      </c>
      <c r="C803" s="194" t="s">
        <v>1096</v>
      </c>
      <c r="D803" s="179" t="s">
        <v>338</v>
      </c>
      <c r="E803" s="180">
        <v>20.4786</v>
      </c>
      <c r="F803" s="181"/>
      <c r="G803" s="182">
        <f>ROUND(E803*F803,2)</f>
        <v>0</v>
      </c>
      <c r="H803" s="181"/>
      <c r="I803" s="182">
        <f>ROUND(E803*H803,2)</f>
        <v>0</v>
      </c>
      <c r="J803" s="181"/>
      <c r="K803" s="182">
        <f>ROUND(E803*J803,2)</f>
        <v>0</v>
      </c>
      <c r="L803" s="182">
        <v>21</v>
      </c>
      <c r="M803" s="182">
        <f>G803*(1+L803/100)</f>
        <v>0</v>
      </c>
      <c r="N803" s="180">
        <v>0</v>
      </c>
      <c r="O803" s="180">
        <f>ROUND(E803*N803,2)</f>
        <v>0</v>
      </c>
      <c r="P803" s="180">
        <v>2.2000000000000002</v>
      </c>
      <c r="Q803" s="180">
        <f>ROUND(E803*P803,2)</f>
        <v>45.05</v>
      </c>
      <c r="R803" s="182" t="s">
        <v>1040</v>
      </c>
      <c r="S803" s="182" t="s">
        <v>294</v>
      </c>
      <c r="T803" s="183" t="s">
        <v>294</v>
      </c>
      <c r="U803" s="159">
        <v>7.1950000000000003</v>
      </c>
      <c r="V803" s="159">
        <f>ROUND(E803*U803,2)</f>
        <v>147.34</v>
      </c>
      <c r="W803" s="159"/>
      <c r="X803" s="159" t="s">
        <v>295</v>
      </c>
      <c r="Y803" s="159" t="s">
        <v>296</v>
      </c>
      <c r="Z803" s="148"/>
      <c r="AA803" s="148"/>
      <c r="AB803" s="148"/>
      <c r="AC803" s="148"/>
      <c r="AD803" s="148"/>
      <c r="AE803" s="148"/>
      <c r="AF803" s="148"/>
      <c r="AG803" s="148" t="s">
        <v>297</v>
      </c>
      <c r="AH803" s="148"/>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ht="33.75" outlineLevel="2" x14ac:dyDescent="0.2">
      <c r="A804" s="155"/>
      <c r="B804" s="156"/>
      <c r="C804" s="195" t="s">
        <v>1097</v>
      </c>
      <c r="D804" s="161"/>
      <c r="E804" s="162">
        <v>20.48</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314</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ht="22.5" outlineLevel="1" x14ac:dyDescent="0.2">
      <c r="A805" s="177">
        <v>159</v>
      </c>
      <c r="B805" s="178" t="s">
        <v>1098</v>
      </c>
      <c r="C805" s="194" t="s">
        <v>1099</v>
      </c>
      <c r="D805" s="179" t="s">
        <v>338</v>
      </c>
      <c r="E805" s="180">
        <v>104.33750000000001</v>
      </c>
      <c r="F805" s="181"/>
      <c r="G805" s="182">
        <f>ROUND(E805*F805,2)</f>
        <v>0</v>
      </c>
      <c r="H805" s="181"/>
      <c r="I805" s="182">
        <f>ROUND(E805*H805,2)</f>
        <v>0</v>
      </c>
      <c r="J805" s="181"/>
      <c r="K805" s="182">
        <f>ROUND(E805*J805,2)</f>
        <v>0</v>
      </c>
      <c r="L805" s="182">
        <v>21</v>
      </c>
      <c r="M805" s="182">
        <f>G805*(1+L805/100)</f>
        <v>0</v>
      </c>
      <c r="N805" s="180">
        <v>0</v>
      </c>
      <c r="O805" s="180">
        <f>ROUND(E805*N805,2)</f>
        <v>0</v>
      </c>
      <c r="P805" s="180">
        <v>2.2000000000000002</v>
      </c>
      <c r="Q805" s="180">
        <f>ROUND(E805*P805,2)</f>
        <v>229.54</v>
      </c>
      <c r="R805" s="182" t="s">
        <v>1040</v>
      </c>
      <c r="S805" s="182" t="s">
        <v>294</v>
      </c>
      <c r="T805" s="183" t="s">
        <v>294</v>
      </c>
      <c r="U805" s="159">
        <v>5.867</v>
      </c>
      <c r="V805" s="159">
        <f>ROUND(E805*U805,2)</f>
        <v>612.15</v>
      </c>
      <c r="W805" s="159"/>
      <c r="X805" s="159" t="s">
        <v>295</v>
      </c>
      <c r="Y805" s="159" t="s">
        <v>296</v>
      </c>
      <c r="Z805" s="148"/>
      <c r="AA805" s="148"/>
      <c r="AB805" s="148"/>
      <c r="AC805" s="148"/>
      <c r="AD805" s="148"/>
      <c r="AE805" s="148"/>
      <c r="AF805" s="148"/>
      <c r="AG805" s="148" t="s">
        <v>297</v>
      </c>
      <c r="AH805" s="148"/>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2" x14ac:dyDescent="0.2">
      <c r="A806" s="155"/>
      <c r="B806" s="156"/>
      <c r="C806" s="195" t="s">
        <v>1100</v>
      </c>
      <c r="D806" s="161"/>
      <c r="E806" s="162">
        <v>7.05</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314</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6" t="s">
        <v>405</v>
      </c>
      <c r="D807" s="163"/>
      <c r="E807" s="164">
        <v>7.05</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314</v>
      </c>
      <c r="AH807" s="148">
        <v>1</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ht="33.75" outlineLevel="3" x14ac:dyDescent="0.2">
      <c r="A808" s="155"/>
      <c r="B808" s="156"/>
      <c r="C808" s="195" t="s">
        <v>1101</v>
      </c>
      <c r="D808" s="161"/>
      <c r="E808" s="162">
        <v>97.29</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ht="22.5" outlineLevel="1" x14ac:dyDescent="0.2">
      <c r="A809" s="177">
        <v>160</v>
      </c>
      <c r="B809" s="178" t="s">
        <v>1102</v>
      </c>
      <c r="C809" s="194" t="s">
        <v>1103</v>
      </c>
      <c r="D809" s="179" t="s">
        <v>338</v>
      </c>
      <c r="E809" s="180">
        <v>20.4786</v>
      </c>
      <c r="F809" s="181"/>
      <c r="G809" s="182">
        <f>ROUND(E809*F809,2)</f>
        <v>0</v>
      </c>
      <c r="H809" s="181"/>
      <c r="I809" s="182">
        <f>ROUND(E809*H809,2)</f>
        <v>0</v>
      </c>
      <c r="J809" s="181"/>
      <c r="K809" s="182">
        <f>ROUND(E809*J809,2)</f>
        <v>0</v>
      </c>
      <c r="L809" s="182">
        <v>21</v>
      </c>
      <c r="M809" s="182">
        <f>G809*(1+L809/100)</f>
        <v>0</v>
      </c>
      <c r="N809" s="180">
        <v>0</v>
      </c>
      <c r="O809" s="180">
        <f>ROUND(E809*N809,2)</f>
        <v>0</v>
      </c>
      <c r="P809" s="180">
        <v>0</v>
      </c>
      <c r="Q809" s="180">
        <f>ROUND(E809*P809,2)</f>
        <v>0</v>
      </c>
      <c r="R809" s="182" t="s">
        <v>1040</v>
      </c>
      <c r="S809" s="182" t="s">
        <v>294</v>
      </c>
      <c r="T809" s="183" t="s">
        <v>294</v>
      </c>
      <c r="U809" s="159">
        <v>4.8280000000000003</v>
      </c>
      <c r="V809" s="159">
        <f>ROUND(E809*U809,2)</f>
        <v>98.87</v>
      </c>
      <c r="W809" s="159"/>
      <c r="X809" s="159" t="s">
        <v>295</v>
      </c>
      <c r="Y809" s="159" t="s">
        <v>296</v>
      </c>
      <c r="Z809" s="148"/>
      <c r="AA809" s="148"/>
      <c r="AB809" s="148"/>
      <c r="AC809" s="148"/>
      <c r="AD809" s="148"/>
      <c r="AE809" s="148"/>
      <c r="AF809" s="148"/>
      <c r="AG809" s="148" t="s">
        <v>297</v>
      </c>
      <c r="AH809" s="148"/>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2" x14ac:dyDescent="0.2">
      <c r="A810" s="155"/>
      <c r="B810" s="156"/>
      <c r="C810" s="195" t="s">
        <v>1104</v>
      </c>
      <c r="D810" s="161"/>
      <c r="E810" s="162">
        <v>20.48</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314</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ht="22.5" outlineLevel="1" x14ac:dyDescent="0.2">
      <c r="A811" s="177">
        <v>161</v>
      </c>
      <c r="B811" s="178" t="s">
        <v>1105</v>
      </c>
      <c r="C811" s="194" t="s">
        <v>1106</v>
      </c>
      <c r="D811" s="179" t="s">
        <v>338</v>
      </c>
      <c r="E811" s="180">
        <v>104.33750000000001</v>
      </c>
      <c r="F811" s="181"/>
      <c r="G811" s="182">
        <f>ROUND(E811*F811,2)</f>
        <v>0</v>
      </c>
      <c r="H811" s="181"/>
      <c r="I811" s="182">
        <f>ROUND(E811*H811,2)</f>
        <v>0</v>
      </c>
      <c r="J811" s="181"/>
      <c r="K811" s="182">
        <f>ROUND(E811*J811,2)</f>
        <v>0</v>
      </c>
      <c r="L811" s="182">
        <v>21</v>
      </c>
      <c r="M811" s="182">
        <f>G811*(1+L811/100)</f>
        <v>0</v>
      </c>
      <c r="N811" s="180">
        <v>0</v>
      </c>
      <c r="O811" s="180">
        <f>ROUND(E811*N811,2)</f>
        <v>0</v>
      </c>
      <c r="P811" s="180">
        <v>0</v>
      </c>
      <c r="Q811" s="180">
        <f>ROUND(E811*P811,2)</f>
        <v>0</v>
      </c>
      <c r="R811" s="182" t="s">
        <v>1040</v>
      </c>
      <c r="S811" s="182" t="s">
        <v>294</v>
      </c>
      <c r="T811" s="183" t="s">
        <v>294</v>
      </c>
      <c r="U811" s="159">
        <v>4.0289999999999999</v>
      </c>
      <c r="V811" s="159">
        <f>ROUND(E811*U811,2)</f>
        <v>420.38</v>
      </c>
      <c r="W811" s="159"/>
      <c r="X811" s="159" t="s">
        <v>295</v>
      </c>
      <c r="Y811" s="159" t="s">
        <v>296</v>
      </c>
      <c r="Z811" s="148"/>
      <c r="AA811" s="148"/>
      <c r="AB811" s="148"/>
      <c r="AC811" s="148"/>
      <c r="AD811" s="148"/>
      <c r="AE811" s="148"/>
      <c r="AF811" s="148"/>
      <c r="AG811" s="148" t="s">
        <v>297</v>
      </c>
      <c r="AH811" s="148"/>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2" x14ac:dyDescent="0.2">
      <c r="A812" s="155"/>
      <c r="B812" s="156"/>
      <c r="C812" s="195" t="s">
        <v>1107</v>
      </c>
      <c r="D812" s="161"/>
      <c r="E812" s="162">
        <v>104.34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314</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1" x14ac:dyDescent="0.2">
      <c r="A813" s="177">
        <v>162</v>
      </c>
      <c r="B813" s="178" t="s">
        <v>1108</v>
      </c>
      <c r="C813" s="194" t="s">
        <v>1109</v>
      </c>
      <c r="D813" s="179" t="s">
        <v>310</v>
      </c>
      <c r="E813" s="180">
        <v>122.2805</v>
      </c>
      <c r="F813" s="181"/>
      <c r="G813" s="182">
        <f>ROUND(E813*F813,2)</f>
        <v>0</v>
      </c>
      <c r="H813" s="181"/>
      <c r="I813" s="182">
        <f>ROUND(E813*H813,2)</f>
        <v>0</v>
      </c>
      <c r="J813" s="181"/>
      <c r="K813" s="182">
        <f>ROUND(E813*J813,2)</f>
        <v>0</v>
      </c>
      <c r="L813" s="182">
        <v>21</v>
      </c>
      <c r="M813" s="182">
        <f>G813*(1+L813/100)</f>
        <v>0</v>
      </c>
      <c r="N813" s="180">
        <v>0</v>
      </c>
      <c r="O813" s="180">
        <f>ROUND(E813*N813,2)</f>
        <v>0</v>
      </c>
      <c r="P813" s="180">
        <v>0.02</v>
      </c>
      <c r="Q813" s="180">
        <f>ROUND(E813*P813,2)</f>
        <v>2.4500000000000002</v>
      </c>
      <c r="R813" s="182" t="s">
        <v>1040</v>
      </c>
      <c r="S813" s="182" t="s">
        <v>294</v>
      </c>
      <c r="T813" s="183" t="s">
        <v>294</v>
      </c>
      <c r="U813" s="159">
        <v>0.23</v>
      </c>
      <c r="V813" s="159">
        <f>ROUND(E813*U813,2)</f>
        <v>28.12</v>
      </c>
      <c r="W813" s="159"/>
      <c r="X813" s="159" t="s">
        <v>295</v>
      </c>
      <c r="Y813" s="159" t="s">
        <v>296</v>
      </c>
      <c r="Z813" s="148"/>
      <c r="AA813" s="148"/>
      <c r="AB813" s="148"/>
      <c r="AC813" s="148"/>
      <c r="AD813" s="148"/>
      <c r="AE813" s="148"/>
      <c r="AF813" s="148"/>
      <c r="AG813" s="148" t="s">
        <v>297</v>
      </c>
      <c r="AH813" s="148"/>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2" x14ac:dyDescent="0.2">
      <c r="A814" s="155"/>
      <c r="B814" s="156"/>
      <c r="C814" s="262" t="s">
        <v>1110</v>
      </c>
      <c r="D814" s="263"/>
      <c r="E814" s="263"/>
      <c r="F814" s="263"/>
      <c r="G814" s="263"/>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299</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2" x14ac:dyDescent="0.2">
      <c r="A815" s="155"/>
      <c r="B815" s="156"/>
      <c r="C815" s="264" t="s">
        <v>1110</v>
      </c>
      <c r="D815" s="265"/>
      <c r="E815" s="265"/>
      <c r="F815" s="265"/>
      <c r="G815" s="265"/>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300</v>
      </c>
      <c r="AH815" s="148"/>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ht="22.5" outlineLevel="2" x14ac:dyDescent="0.2">
      <c r="A816" s="155"/>
      <c r="B816" s="156"/>
      <c r="C816" s="195" t="s">
        <v>1111</v>
      </c>
      <c r="D816" s="161"/>
      <c r="E816" s="162">
        <v>71.430000000000007</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314</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3" x14ac:dyDescent="0.2">
      <c r="A817" s="155"/>
      <c r="B817" s="156"/>
      <c r="C817" s="195" t="s">
        <v>1112</v>
      </c>
      <c r="D817" s="161"/>
      <c r="E817" s="162">
        <v>50.85</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1" x14ac:dyDescent="0.2">
      <c r="A818" s="177">
        <v>163</v>
      </c>
      <c r="B818" s="178" t="s">
        <v>1113</v>
      </c>
      <c r="C818" s="194" t="s">
        <v>1114</v>
      </c>
      <c r="D818" s="179" t="s">
        <v>292</v>
      </c>
      <c r="E818" s="180">
        <v>180</v>
      </c>
      <c r="F818" s="181"/>
      <c r="G818" s="182">
        <f>ROUND(E818*F818,2)</f>
        <v>0</v>
      </c>
      <c r="H818" s="181"/>
      <c r="I818" s="182">
        <f>ROUND(E818*H818,2)</f>
        <v>0</v>
      </c>
      <c r="J818" s="181"/>
      <c r="K818" s="182">
        <f>ROUND(E818*J818,2)</f>
        <v>0</v>
      </c>
      <c r="L818" s="182">
        <v>21</v>
      </c>
      <c r="M818" s="182">
        <f>G818*(1+L818/100)</f>
        <v>0</v>
      </c>
      <c r="N818" s="180">
        <v>0</v>
      </c>
      <c r="O818" s="180">
        <f>ROUND(E818*N818,2)</f>
        <v>0</v>
      </c>
      <c r="P818" s="180">
        <v>0</v>
      </c>
      <c r="Q818" s="180">
        <f>ROUND(E818*P818,2)</f>
        <v>0</v>
      </c>
      <c r="R818" s="182" t="s">
        <v>1040</v>
      </c>
      <c r="S818" s="182" t="s">
        <v>294</v>
      </c>
      <c r="T818" s="183" t="s">
        <v>294</v>
      </c>
      <c r="U818" s="159">
        <v>0.03</v>
      </c>
      <c r="V818" s="159">
        <f>ROUND(E818*U818,2)</f>
        <v>5.4</v>
      </c>
      <c r="W818" s="159"/>
      <c r="X818" s="159" t="s">
        <v>295</v>
      </c>
      <c r="Y818" s="159" t="s">
        <v>296</v>
      </c>
      <c r="Z818" s="148"/>
      <c r="AA818" s="148"/>
      <c r="AB818" s="148"/>
      <c r="AC818" s="148"/>
      <c r="AD818" s="148"/>
      <c r="AE818" s="148"/>
      <c r="AF818" s="148"/>
      <c r="AG818" s="148" t="s">
        <v>297</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262" t="s">
        <v>1115</v>
      </c>
      <c r="D819" s="263"/>
      <c r="E819" s="263"/>
      <c r="F819" s="263"/>
      <c r="G819" s="263"/>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299</v>
      </c>
      <c r="AH819" s="148"/>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2" x14ac:dyDescent="0.2">
      <c r="A820" s="155"/>
      <c r="B820" s="156"/>
      <c r="C820" s="264" t="s">
        <v>1115</v>
      </c>
      <c r="D820" s="265"/>
      <c r="E820" s="265"/>
      <c r="F820" s="265"/>
      <c r="G820" s="265"/>
      <c r="H820" s="159"/>
      <c r="I820" s="159"/>
      <c r="J820" s="159"/>
      <c r="K820" s="159"/>
      <c r="L820" s="159"/>
      <c r="M820" s="159"/>
      <c r="N820" s="158"/>
      <c r="O820" s="158"/>
      <c r="P820" s="158"/>
      <c r="Q820" s="158"/>
      <c r="R820" s="159"/>
      <c r="S820" s="159"/>
      <c r="T820" s="159"/>
      <c r="U820" s="159"/>
      <c r="V820" s="159"/>
      <c r="W820" s="159"/>
      <c r="X820" s="159"/>
      <c r="Y820" s="159"/>
      <c r="Z820" s="148"/>
      <c r="AA820" s="148"/>
      <c r="AB820" s="148"/>
      <c r="AC820" s="148"/>
      <c r="AD820" s="148"/>
      <c r="AE820" s="148"/>
      <c r="AF820" s="148"/>
      <c r="AG820" s="148" t="s">
        <v>300</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195" t="s">
        <v>1116</v>
      </c>
      <c r="D821" s="161"/>
      <c r="E821" s="162">
        <v>106</v>
      </c>
      <c r="F821" s="159"/>
      <c r="G821" s="159"/>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314</v>
      </c>
      <c r="AH821" s="148">
        <v>0</v>
      </c>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3" x14ac:dyDescent="0.2">
      <c r="A822" s="155"/>
      <c r="B822" s="156"/>
      <c r="C822" s="195" t="s">
        <v>1117</v>
      </c>
      <c r="D822" s="161"/>
      <c r="E822" s="162">
        <v>74</v>
      </c>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314</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1" x14ac:dyDescent="0.2">
      <c r="A823" s="177">
        <v>164</v>
      </c>
      <c r="B823" s="178" t="s">
        <v>1118</v>
      </c>
      <c r="C823" s="194" t="s">
        <v>1119</v>
      </c>
      <c r="D823" s="179" t="s">
        <v>292</v>
      </c>
      <c r="E823" s="180">
        <v>126</v>
      </c>
      <c r="F823" s="181"/>
      <c r="G823" s="182">
        <f>ROUND(E823*F823,2)</f>
        <v>0</v>
      </c>
      <c r="H823" s="181"/>
      <c r="I823" s="182">
        <f>ROUND(E823*H823,2)</f>
        <v>0</v>
      </c>
      <c r="J823" s="181"/>
      <c r="K823" s="182">
        <f>ROUND(E823*J823,2)</f>
        <v>0</v>
      </c>
      <c r="L823" s="182">
        <v>21</v>
      </c>
      <c r="M823" s="182">
        <f>G823*(1+L823/100)</f>
        <v>0</v>
      </c>
      <c r="N823" s="180">
        <v>0</v>
      </c>
      <c r="O823" s="180">
        <f>ROUND(E823*N823,2)</f>
        <v>0</v>
      </c>
      <c r="P823" s="180">
        <v>0</v>
      </c>
      <c r="Q823" s="180">
        <f>ROUND(E823*P823,2)</f>
        <v>0</v>
      </c>
      <c r="R823" s="182" t="s">
        <v>1040</v>
      </c>
      <c r="S823" s="182" t="s">
        <v>294</v>
      </c>
      <c r="T823" s="183" t="s">
        <v>294</v>
      </c>
      <c r="U823" s="159">
        <v>0.06</v>
      </c>
      <c r="V823" s="159">
        <f>ROUND(E823*U823,2)</f>
        <v>7.56</v>
      </c>
      <c r="W823" s="159"/>
      <c r="X823" s="159" t="s">
        <v>295</v>
      </c>
      <c r="Y823" s="159" t="s">
        <v>296</v>
      </c>
      <c r="Z823" s="148"/>
      <c r="AA823" s="148"/>
      <c r="AB823" s="148"/>
      <c r="AC823" s="148"/>
      <c r="AD823" s="148"/>
      <c r="AE823" s="148"/>
      <c r="AF823" s="148"/>
      <c r="AG823" s="148" t="s">
        <v>297</v>
      </c>
      <c r="AH823" s="148"/>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2" x14ac:dyDescent="0.2">
      <c r="A824" s="155"/>
      <c r="B824" s="156"/>
      <c r="C824" s="262" t="s">
        <v>1115</v>
      </c>
      <c r="D824" s="263"/>
      <c r="E824" s="263"/>
      <c r="F824" s="263"/>
      <c r="G824" s="263"/>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299</v>
      </c>
      <c r="AH824" s="148"/>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2" x14ac:dyDescent="0.2">
      <c r="A825" s="155"/>
      <c r="B825" s="156"/>
      <c r="C825" s="264" t="s">
        <v>1115</v>
      </c>
      <c r="D825" s="265"/>
      <c r="E825" s="265"/>
      <c r="F825" s="265"/>
      <c r="G825" s="265"/>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300</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2" x14ac:dyDescent="0.2">
      <c r="A826" s="155"/>
      <c r="B826" s="156"/>
      <c r="C826" s="195" t="s">
        <v>1120</v>
      </c>
      <c r="D826" s="161"/>
      <c r="E826" s="162">
        <v>60</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314</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5" t="s">
        <v>1121</v>
      </c>
      <c r="D827" s="161"/>
      <c r="E827" s="162">
        <v>66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314</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1" x14ac:dyDescent="0.2">
      <c r="A828" s="177">
        <v>165</v>
      </c>
      <c r="B828" s="178" t="s">
        <v>1122</v>
      </c>
      <c r="C828" s="194" t="s">
        <v>1123</v>
      </c>
      <c r="D828" s="179" t="s">
        <v>292</v>
      </c>
      <c r="E828" s="180">
        <v>35</v>
      </c>
      <c r="F828" s="181"/>
      <c r="G828" s="182">
        <f>ROUND(E828*F828,2)</f>
        <v>0</v>
      </c>
      <c r="H828" s="181"/>
      <c r="I828" s="182">
        <f>ROUND(E828*H828,2)</f>
        <v>0</v>
      </c>
      <c r="J828" s="181"/>
      <c r="K828" s="182">
        <f>ROUND(E828*J828,2)</f>
        <v>0</v>
      </c>
      <c r="L828" s="182">
        <v>21</v>
      </c>
      <c r="M828" s="182">
        <f>G828*(1+L828/100)</f>
        <v>0</v>
      </c>
      <c r="N828" s="180">
        <v>0</v>
      </c>
      <c r="O828" s="180">
        <f>ROUND(E828*N828,2)</f>
        <v>0</v>
      </c>
      <c r="P828" s="180">
        <v>0</v>
      </c>
      <c r="Q828" s="180">
        <f>ROUND(E828*P828,2)</f>
        <v>0</v>
      </c>
      <c r="R828" s="182" t="s">
        <v>1040</v>
      </c>
      <c r="S828" s="182" t="s">
        <v>294</v>
      </c>
      <c r="T828" s="183" t="s">
        <v>294</v>
      </c>
      <c r="U828" s="159">
        <v>0.05</v>
      </c>
      <c r="V828" s="159">
        <f>ROUND(E828*U828,2)</f>
        <v>1.75</v>
      </c>
      <c r="W828" s="159"/>
      <c r="X828" s="159" t="s">
        <v>295</v>
      </c>
      <c r="Y828" s="159" t="s">
        <v>296</v>
      </c>
      <c r="Z828" s="148"/>
      <c r="AA828" s="148"/>
      <c r="AB828" s="148"/>
      <c r="AC828" s="148"/>
      <c r="AD828" s="148"/>
      <c r="AE828" s="148"/>
      <c r="AF828" s="148"/>
      <c r="AG828" s="148" t="s">
        <v>297</v>
      </c>
      <c r="AH828" s="148"/>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2" x14ac:dyDescent="0.2">
      <c r="A829" s="155"/>
      <c r="B829" s="156"/>
      <c r="C829" s="262" t="s">
        <v>1115</v>
      </c>
      <c r="D829" s="263"/>
      <c r="E829" s="263"/>
      <c r="F829" s="263"/>
      <c r="G829" s="263"/>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299</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2" x14ac:dyDescent="0.2">
      <c r="A830" s="155"/>
      <c r="B830" s="156"/>
      <c r="C830" s="264" t="s">
        <v>1115</v>
      </c>
      <c r="D830" s="265"/>
      <c r="E830" s="265"/>
      <c r="F830" s="265"/>
      <c r="G830" s="265"/>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300</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
      <c r="A831" s="155"/>
      <c r="B831" s="156"/>
      <c r="C831" s="195" t="s">
        <v>1124</v>
      </c>
      <c r="D831" s="161"/>
      <c r="E831" s="162">
        <v>19</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314</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5" t="s">
        <v>1125</v>
      </c>
      <c r="D832" s="161"/>
      <c r="E832" s="162">
        <v>16</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314</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7">
        <v>166</v>
      </c>
      <c r="B833" s="178" t="s">
        <v>1126</v>
      </c>
      <c r="C833" s="194" t="s">
        <v>1127</v>
      </c>
      <c r="D833" s="179" t="s">
        <v>292</v>
      </c>
      <c r="E833" s="180">
        <v>6</v>
      </c>
      <c r="F833" s="181"/>
      <c r="G833" s="182">
        <f>ROUND(E833*F833,2)</f>
        <v>0</v>
      </c>
      <c r="H833" s="181"/>
      <c r="I833" s="182">
        <f>ROUND(E833*H833,2)</f>
        <v>0</v>
      </c>
      <c r="J833" s="181"/>
      <c r="K833" s="182">
        <f>ROUND(E833*J833,2)</f>
        <v>0</v>
      </c>
      <c r="L833" s="182">
        <v>21</v>
      </c>
      <c r="M833" s="182">
        <f>G833*(1+L833/100)</f>
        <v>0</v>
      </c>
      <c r="N833" s="180">
        <v>0</v>
      </c>
      <c r="O833" s="180">
        <f>ROUND(E833*N833,2)</f>
        <v>0</v>
      </c>
      <c r="P833" s="180">
        <v>0</v>
      </c>
      <c r="Q833" s="180">
        <f>ROUND(E833*P833,2)</f>
        <v>0</v>
      </c>
      <c r="R833" s="182" t="s">
        <v>1040</v>
      </c>
      <c r="S833" s="182" t="s">
        <v>294</v>
      </c>
      <c r="T833" s="183" t="s">
        <v>294</v>
      </c>
      <c r="U833" s="159">
        <v>0.09</v>
      </c>
      <c r="V833" s="159">
        <f>ROUND(E833*U833,2)</f>
        <v>0.54</v>
      </c>
      <c r="W833" s="159"/>
      <c r="X833" s="159" t="s">
        <v>295</v>
      </c>
      <c r="Y833" s="159" t="s">
        <v>296</v>
      </c>
      <c r="Z833" s="148"/>
      <c r="AA833" s="148"/>
      <c r="AB833" s="148"/>
      <c r="AC833" s="148"/>
      <c r="AD833" s="148"/>
      <c r="AE833" s="148"/>
      <c r="AF833" s="148"/>
      <c r="AG833" s="148" t="s">
        <v>297</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262" t="s">
        <v>1115</v>
      </c>
      <c r="D834" s="263"/>
      <c r="E834" s="263"/>
      <c r="F834" s="263"/>
      <c r="G834" s="263"/>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299</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264" t="s">
        <v>1115</v>
      </c>
      <c r="D835" s="265"/>
      <c r="E835" s="265"/>
      <c r="F835" s="265"/>
      <c r="G835" s="265"/>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300</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2" x14ac:dyDescent="0.2">
      <c r="A836" s="155"/>
      <c r="B836" s="156"/>
      <c r="C836" s="195" t="s">
        <v>1128</v>
      </c>
      <c r="D836" s="161"/>
      <c r="E836" s="162">
        <v>6</v>
      </c>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314</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1" x14ac:dyDescent="0.2">
      <c r="A837" s="177">
        <v>167</v>
      </c>
      <c r="B837" s="178" t="s">
        <v>1129</v>
      </c>
      <c r="C837" s="194" t="s">
        <v>1130</v>
      </c>
      <c r="D837" s="179" t="s">
        <v>310</v>
      </c>
      <c r="E837" s="180">
        <v>5.82</v>
      </c>
      <c r="F837" s="181"/>
      <c r="G837" s="182">
        <f>ROUND(E837*F837,2)</f>
        <v>0</v>
      </c>
      <c r="H837" s="181"/>
      <c r="I837" s="182">
        <f>ROUND(E837*H837,2)</f>
        <v>0</v>
      </c>
      <c r="J837" s="181"/>
      <c r="K837" s="182">
        <f>ROUND(E837*J837,2)</f>
        <v>0</v>
      </c>
      <c r="L837" s="182">
        <v>21</v>
      </c>
      <c r="M837" s="182">
        <f>G837*(1+L837/100)</f>
        <v>0</v>
      </c>
      <c r="N837" s="180">
        <v>2.1900000000000001E-3</v>
      </c>
      <c r="O837" s="180">
        <f>ROUND(E837*N837,2)</f>
        <v>0.01</v>
      </c>
      <c r="P837" s="180">
        <v>7.4999999999999997E-2</v>
      </c>
      <c r="Q837" s="180">
        <f>ROUND(E837*P837,2)</f>
        <v>0.44</v>
      </c>
      <c r="R837" s="182" t="s">
        <v>1040</v>
      </c>
      <c r="S837" s="182" t="s">
        <v>294</v>
      </c>
      <c r="T837" s="183" t="s">
        <v>294</v>
      </c>
      <c r="U837" s="159">
        <v>0.95499999999999996</v>
      </c>
      <c r="V837" s="159">
        <f>ROUND(E837*U837,2)</f>
        <v>5.56</v>
      </c>
      <c r="W837" s="159"/>
      <c r="X837" s="159" t="s">
        <v>295</v>
      </c>
      <c r="Y837" s="159" t="s">
        <v>296</v>
      </c>
      <c r="Z837" s="148"/>
      <c r="AA837" s="148"/>
      <c r="AB837" s="148"/>
      <c r="AC837" s="148"/>
      <c r="AD837" s="148"/>
      <c r="AE837" s="148"/>
      <c r="AF837" s="148"/>
      <c r="AG837" s="148" t="s">
        <v>297</v>
      </c>
      <c r="AH837" s="148"/>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2" x14ac:dyDescent="0.2">
      <c r="A838" s="155"/>
      <c r="B838" s="156"/>
      <c r="C838" s="262" t="s">
        <v>1131</v>
      </c>
      <c r="D838" s="263"/>
      <c r="E838" s="263"/>
      <c r="F838" s="263"/>
      <c r="G838" s="263"/>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299</v>
      </c>
      <c r="AH838" s="148"/>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2" x14ac:dyDescent="0.2">
      <c r="A839" s="155"/>
      <c r="B839" s="156"/>
      <c r="C839" s="264" t="s">
        <v>1131</v>
      </c>
      <c r="D839" s="265"/>
      <c r="E839" s="265"/>
      <c r="F839" s="265"/>
      <c r="G839" s="265"/>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300</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2" x14ac:dyDescent="0.2">
      <c r="A840" s="155"/>
      <c r="B840" s="156"/>
      <c r="C840" s="195" t="s">
        <v>1132</v>
      </c>
      <c r="D840" s="161"/>
      <c r="E840" s="162">
        <v>1.98</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314</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5" t="s">
        <v>1133</v>
      </c>
      <c r="D841" s="161"/>
      <c r="E841" s="162">
        <v>2.64</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314</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5" t="s">
        <v>1134</v>
      </c>
      <c r="D842" s="161"/>
      <c r="E842" s="162">
        <v>1.2</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314</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1" x14ac:dyDescent="0.2">
      <c r="A843" s="177">
        <v>168</v>
      </c>
      <c r="B843" s="178" t="s">
        <v>1135</v>
      </c>
      <c r="C843" s="194" t="s">
        <v>1136</v>
      </c>
      <c r="D843" s="179" t="s">
        <v>310</v>
      </c>
      <c r="E843" s="180">
        <v>142.68</v>
      </c>
      <c r="F843" s="181"/>
      <c r="G843" s="182">
        <f>ROUND(E843*F843,2)</f>
        <v>0</v>
      </c>
      <c r="H843" s="181"/>
      <c r="I843" s="182">
        <f>ROUND(E843*H843,2)</f>
        <v>0</v>
      </c>
      <c r="J843" s="181"/>
      <c r="K843" s="182">
        <f>ROUND(E843*J843,2)</f>
        <v>0</v>
      </c>
      <c r="L843" s="182">
        <v>21</v>
      </c>
      <c r="M843" s="182">
        <f>G843*(1+L843/100)</f>
        <v>0</v>
      </c>
      <c r="N843" s="180">
        <v>9.2000000000000003E-4</v>
      </c>
      <c r="O843" s="180">
        <f>ROUND(E843*N843,2)</f>
        <v>0.13</v>
      </c>
      <c r="P843" s="180">
        <v>5.3999999999999999E-2</v>
      </c>
      <c r="Q843" s="180">
        <f>ROUND(E843*P843,2)</f>
        <v>7.7</v>
      </c>
      <c r="R843" s="182" t="s">
        <v>1040</v>
      </c>
      <c r="S843" s="182" t="s">
        <v>294</v>
      </c>
      <c r="T843" s="183" t="s">
        <v>294</v>
      </c>
      <c r="U843" s="159">
        <v>0.46500000000000002</v>
      </c>
      <c r="V843" s="159">
        <f>ROUND(E843*U843,2)</f>
        <v>66.349999999999994</v>
      </c>
      <c r="W843" s="159"/>
      <c r="X843" s="159" t="s">
        <v>295</v>
      </c>
      <c r="Y843" s="159" t="s">
        <v>296</v>
      </c>
      <c r="Z843" s="148"/>
      <c r="AA843" s="148"/>
      <c r="AB843" s="148"/>
      <c r="AC843" s="148"/>
      <c r="AD843" s="148"/>
      <c r="AE843" s="148"/>
      <c r="AF843" s="148"/>
      <c r="AG843" s="148" t="s">
        <v>297</v>
      </c>
      <c r="AH843" s="148"/>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2" x14ac:dyDescent="0.2">
      <c r="A844" s="155"/>
      <c r="B844" s="156"/>
      <c r="C844" s="262" t="s">
        <v>1131</v>
      </c>
      <c r="D844" s="263"/>
      <c r="E844" s="263"/>
      <c r="F844" s="263"/>
      <c r="G844" s="263"/>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299</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2" x14ac:dyDescent="0.2">
      <c r="A845" s="155"/>
      <c r="B845" s="156"/>
      <c r="C845" s="264" t="s">
        <v>1131</v>
      </c>
      <c r="D845" s="265"/>
      <c r="E845" s="265"/>
      <c r="F845" s="265"/>
      <c r="G845" s="265"/>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300</v>
      </c>
      <c r="AH845" s="148"/>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2" x14ac:dyDescent="0.2">
      <c r="A846" s="155"/>
      <c r="B846" s="156"/>
      <c r="C846" s="195" t="s">
        <v>1137</v>
      </c>
      <c r="D846" s="161"/>
      <c r="E846" s="162">
        <v>64.06</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314</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5" t="s">
        <v>1138</v>
      </c>
      <c r="D847" s="161"/>
      <c r="E847" s="162">
        <v>2.0499999999999998</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314</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5" t="s">
        <v>1139</v>
      </c>
      <c r="D848" s="161"/>
      <c r="E848" s="162">
        <v>69.19</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314</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5" t="s">
        <v>1140</v>
      </c>
      <c r="D849" s="161"/>
      <c r="E849" s="162">
        <v>2.97</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314</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5" t="s">
        <v>1141</v>
      </c>
      <c r="D850" s="161"/>
      <c r="E850" s="162">
        <v>2.36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314</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5" t="s">
        <v>1138</v>
      </c>
      <c r="D851" s="161"/>
      <c r="E851" s="162">
        <v>2.0499999999999998</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314</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1" x14ac:dyDescent="0.2">
      <c r="A852" s="177">
        <v>169</v>
      </c>
      <c r="B852" s="178" t="s">
        <v>1142</v>
      </c>
      <c r="C852" s="194" t="s">
        <v>1143</v>
      </c>
      <c r="D852" s="179" t="s">
        <v>310</v>
      </c>
      <c r="E852" s="180">
        <v>39.36</v>
      </c>
      <c r="F852" s="181"/>
      <c r="G852" s="182">
        <f>ROUND(E852*F852,2)</f>
        <v>0</v>
      </c>
      <c r="H852" s="181"/>
      <c r="I852" s="182">
        <f>ROUND(E852*H852,2)</f>
        <v>0</v>
      </c>
      <c r="J852" s="181"/>
      <c r="K852" s="182">
        <f>ROUND(E852*J852,2)</f>
        <v>0</v>
      </c>
      <c r="L852" s="182">
        <v>21</v>
      </c>
      <c r="M852" s="182">
        <f>G852*(1+L852/100)</f>
        <v>0</v>
      </c>
      <c r="N852" s="180">
        <v>8.1999999999999998E-4</v>
      </c>
      <c r="O852" s="180">
        <f>ROUND(E852*N852,2)</f>
        <v>0.03</v>
      </c>
      <c r="P852" s="180">
        <v>4.7E-2</v>
      </c>
      <c r="Q852" s="180">
        <f>ROUND(E852*P852,2)</f>
        <v>1.85</v>
      </c>
      <c r="R852" s="182" t="s">
        <v>1040</v>
      </c>
      <c r="S852" s="182" t="s">
        <v>294</v>
      </c>
      <c r="T852" s="183" t="s">
        <v>294</v>
      </c>
      <c r="U852" s="159">
        <v>0.39600000000000002</v>
      </c>
      <c r="V852" s="159">
        <f>ROUND(E852*U852,2)</f>
        <v>15.59</v>
      </c>
      <c r="W852" s="159"/>
      <c r="X852" s="159" t="s">
        <v>295</v>
      </c>
      <c r="Y852" s="159" t="s">
        <v>296</v>
      </c>
      <c r="Z852" s="148"/>
      <c r="AA852" s="148"/>
      <c r="AB852" s="148"/>
      <c r="AC852" s="148"/>
      <c r="AD852" s="148"/>
      <c r="AE852" s="148"/>
      <c r="AF852" s="148"/>
      <c r="AG852" s="148" t="s">
        <v>297</v>
      </c>
      <c r="AH852" s="148"/>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2" x14ac:dyDescent="0.2">
      <c r="A853" s="155"/>
      <c r="B853" s="156"/>
      <c r="C853" s="262" t="s">
        <v>1131</v>
      </c>
      <c r="D853" s="263"/>
      <c r="E853" s="263"/>
      <c r="F853" s="263"/>
      <c r="G853" s="263"/>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299</v>
      </c>
      <c r="AH853" s="148"/>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2" x14ac:dyDescent="0.2">
      <c r="A854" s="155"/>
      <c r="B854" s="156"/>
      <c r="C854" s="264" t="s">
        <v>1131</v>
      </c>
      <c r="D854" s="265"/>
      <c r="E854" s="265"/>
      <c r="F854" s="265"/>
      <c r="G854" s="265"/>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300</v>
      </c>
      <c r="AH854" s="148"/>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2" x14ac:dyDescent="0.2">
      <c r="A855" s="155"/>
      <c r="B855" s="156"/>
      <c r="C855" s="195" t="s">
        <v>1144</v>
      </c>
      <c r="D855" s="161"/>
      <c r="E855" s="162">
        <v>19.68</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314</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5" t="s">
        <v>1145</v>
      </c>
      <c r="D856" s="161"/>
      <c r="E856" s="162">
        <v>19.68</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314</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1" x14ac:dyDescent="0.2">
      <c r="A857" s="177">
        <v>170</v>
      </c>
      <c r="B857" s="178" t="s">
        <v>1146</v>
      </c>
      <c r="C857" s="194" t="s">
        <v>1147</v>
      </c>
      <c r="D857" s="179" t="s">
        <v>292</v>
      </c>
      <c r="E857" s="180">
        <v>4</v>
      </c>
      <c r="F857" s="181"/>
      <c r="G857" s="182">
        <f>ROUND(E857*F857,2)</f>
        <v>0</v>
      </c>
      <c r="H857" s="181"/>
      <c r="I857" s="182">
        <f>ROUND(E857*H857,2)</f>
        <v>0</v>
      </c>
      <c r="J857" s="181"/>
      <c r="K857" s="182">
        <f>ROUND(E857*J857,2)</f>
        <v>0</v>
      </c>
      <c r="L857" s="182">
        <v>21</v>
      </c>
      <c r="M857" s="182">
        <f>G857*(1+L857/100)</f>
        <v>0</v>
      </c>
      <c r="N857" s="180">
        <v>0</v>
      </c>
      <c r="O857" s="180">
        <f>ROUND(E857*N857,2)</f>
        <v>0</v>
      </c>
      <c r="P857" s="180">
        <v>0</v>
      </c>
      <c r="Q857" s="180">
        <f>ROUND(E857*P857,2)</f>
        <v>0</v>
      </c>
      <c r="R857" s="182" t="s">
        <v>1040</v>
      </c>
      <c r="S857" s="182" t="s">
        <v>294</v>
      </c>
      <c r="T857" s="183" t="s">
        <v>294</v>
      </c>
      <c r="U857" s="159">
        <v>0.28000000000000003</v>
      </c>
      <c r="V857" s="159">
        <f>ROUND(E857*U857,2)</f>
        <v>1.1200000000000001</v>
      </c>
      <c r="W857" s="159"/>
      <c r="X857" s="159" t="s">
        <v>295</v>
      </c>
      <c r="Y857" s="159" t="s">
        <v>296</v>
      </c>
      <c r="Z857" s="148"/>
      <c r="AA857" s="148"/>
      <c r="AB857" s="148"/>
      <c r="AC857" s="148"/>
      <c r="AD857" s="148"/>
      <c r="AE857" s="148"/>
      <c r="AF857" s="148"/>
      <c r="AG857" s="148" t="s">
        <v>297</v>
      </c>
      <c r="AH857" s="148"/>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2" x14ac:dyDescent="0.2">
      <c r="A858" s="155"/>
      <c r="B858" s="156"/>
      <c r="C858" s="262" t="s">
        <v>1148</v>
      </c>
      <c r="D858" s="263"/>
      <c r="E858" s="263"/>
      <c r="F858" s="263"/>
      <c r="G858" s="263"/>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299</v>
      </c>
      <c r="AH858" s="148"/>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2" x14ac:dyDescent="0.2">
      <c r="A859" s="155"/>
      <c r="B859" s="156"/>
      <c r="C859" s="264" t="s">
        <v>1148</v>
      </c>
      <c r="D859" s="265"/>
      <c r="E859" s="265"/>
      <c r="F859" s="265"/>
      <c r="G859" s="265"/>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300</v>
      </c>
      <c r="AH859" s="148"/>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ht="33.75" outlineLevel="1" x14ac:dyDescent="0.2">
      <c r="A860" s="177">
        <v>171</v>
      </c>
      <c r="B860" s="178" t="s">
        <v>1149</v>
      </c>
      <c r="C860" s="194" t="s">
        <v>1150</v>
      </c>
      <c r="D860" s="179" t="s">
        <v>310</v>
      </c>
      <c r="E860" s="180">
        <v>50</v>
      </c>
      <c r="F860" s="181"/>
      <c r="G860" s="182">
        <f>ROUND(E860*F860,2)</f>
        <v>0</v>
      </c>
      <c r="H860" s="181"/>
      <c r="I860" s="182">
        <f>ROUND(E860*H860,2)</f>
        <v>0</v>
      </c>
      <c r="J860" s="181"/>
      <c r="K860" s="182">
        <f>ROUND(E860*J860,2)</f>
        <v>0</v>
      </c>
      <c r="L860" s="182">
        <v>21</v>
      </c>
      <c r="M860" s="182">
        <f>G860*(1+L860/100)</f>
        <v>0</v>
      </c>
      <c r="N860" s="180">
        <v>1.17E-3</v>
      </c>
      <c r="O860" s="180">
        <f>ROUND(E860*N860,2)</f>
        <v>0.06</v>
      </c>
      <c r="P860" s="180">
        <v>7.5999999999999998E-2</v>
      </c>
      <c r="Q860" s="180">
        <f>ROUND(E860*P860,2)</f>
        <v>3.8</v>
      </c>
      <c r="R860" s="182" t="s">
        <v>1040</v>
      </c>
      <c r="S860" s="182" t="s">
        <v>294</v>
      </c>
      <c r="T860" s="183" t="s">
        <v>294</v>
      </c>
      <c r="U860" s="159">
        <v>0.93899999999999995</v>
      </c>
      <c r="V860" s="159">
        <f>ROUND(E860*U860,2)</f>
        <v>46.95</v>
      </c>
      <c r="W860" s="159"/>
      <c r="X860" s="159" t="s">
        <v>295</v>
      </c>
      <c r="Y860" s="159" t="s">
        <v>296</v>
      </c>
      <c r="Z860" s="148"/>
      <c r="AA860" s="148"/>
      <c r="AB860" s="148"/>
      <c r="AC860" s="148"/>
      <c r="AD860" s="148"/>
      <c r="AE860" s="148"/>
      <c r="AF860" s="148"/>
      <c r="AG860" s="148" t="s">
        <v>297</v>
      </c>
      <c r="AH860" s="148"/>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2" x14ac:dyDescent="0.2">
      <c r="A861" s="155"/>
      <c r="B861" s="156"/>
      <c r="C861" s="195" t="s">
        <v>1151</v>
      </c>
      <c r="D861" s="161"/>
      <c r="E861" s="162">
        <v>19.2</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314</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5" t="s">
        <v>1152</v>
      </c>
      <c r="D862" s="161"/>
      <c r="E862" s="162">
        <v>6</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314</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5" t="s">
        <v>1153</v>
      </c>
      <c r="D863" s="161"/>
      <c r="E863" s="162">
        <v>1.4</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314</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5" t="s">
        <v>1154</v>
      </c>
      <c r="D864" s="161"/>
      <c r="E864" s="162">
        <v>16</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314</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5" t="s">
        <v>1155</v>
      </c>
      <c r="D865" s="161"/>
      <c r="E865" s="162">
        <v>6</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314</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5" t="s">
        <v>1156</v>
      </c>
      <c r="D866" s="161"/>
      <c r="E866" s="162">
        <v>1.4</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314</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ht="33.75" outlineLevel="1" x14ac:dyDescent="0.2">
      <c r="A867" s="177">
        <v>172</v>
      </c>
      <c r="B867" s="178" t="s">
        <v>1157</v>
      </c>
      <c r="C867" s="194" t="s">
        <v>1158</v>
      </c>
      <c r="D867" s="179" t="s">
        <v>310</v>
      </c>
      <c r="E867" s="180">
        <v>20.137499999999999</v>
      </c>
      <c r="F867" s="181"/>
      <c r="G867" s="182">
        <f>ROUND(E867*F867,2)</f>
        <v>0</v>
      </c>
      <c r="H867" s="181"/>
      <c r="I867" s="182">
        <f>ROUND(E867*H867,2)</f>
        <v>0</v>
      </c>
      <c r="J867" s="181"/>
      <c r="K867" s="182">
        <f>ROUND(E867*J867,2)</f>
        <v>0</v>
      </c>
      <c r="L867" s="182">
        <v>21</v>
      </c>
      <c r="M867" s="182">
        <f>G867*(1+L867/100)</f>
        <v>0</v>
      </c>
      <c r="N867" s="180">
        <v>1E-3</v>
      </c>
      <c r="O867" s="180">
        <f>ROUND(E867*N867,2)</f>
        <v>0.02</v>
      </c>
      <c r="P867" s="180">
        <v>6.3E-2</v>
      </c>
      <c r="Q867" s="180">
        <f>ROUND(E867*P867,2)</f>
        <v>1.27</v>
      </c>
      <c r="R867" s="182" t="s">
        <v>1040</v>
      </c>
      <c r="S867" s="182" t="s">
        <v>294</v>
      </c>
      <c r="T867" s="183" t="s">
        <v>294</v>
      </c>
      <c r="U867" s="159">
        <v>0.71799999999999997</v>
      </c>
      <c r="V867" s="159">
        <f>ROUND(E867*U867,2)</f>
        <v>14.46</v>
      </c>
      <c r="W867" s="159"/>
      <c r="X867" s="159" t="s">
        <v>295</v>
      </c>
      <c r="Y867" s="159" t="s">
        <v>296</v>
      </c>
      <c r="Z867" s="148"/>
      <c r="AA867" s="148"/>
      <c r="AB867" s="148"/>
      <c r="AC867" s="148"/>
      <c r="AD867" s="148"/>
      <c r="AE867" s="148"/>
      <c r="AF867" s="148"/>
      <c r="AG867" s="148" t="s">
        <v>297</v>
      </c>
      <c r="AH867" s="148"/>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2" x14ac:dyDescent="0.2">
      <c r="A868" s="155"/>
      <c r="B868" s="156"/>
      <c r="C868" s="195" t="s">
        <v>1159</v>
      </c>
      <c r="D868" s="161"/>
      <c r="E868" s="162">
        <v>6.72</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314</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5" t="s">
        <v>1160</v>
      </c>
      <c r="D869" s="161"/>
      <c r="E869" s="162">
        <v>2.37</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314</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5" t="s">
        <v>1161</v>
      </c>
      <c r="D870" s="161"/>
      <c r="E870" s="162">
        <v>2.94</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314</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5" t="s">
        <v>1162</v>
      </c>
      <c r="D871" s="161"/>
      <c r="E871" s="162">
        <v>5.64</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314</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5" t="s">
        <v>1163</v>
      </c>
      <c r="D872" s="161"/>
      <c r="E872" s="162">
        <v>2.4700000000000002</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314</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1" x14ac:dyDescent="0.2">
      <c r="A873" s="177">
        <v>173</v>
      </c>
      <c r="B873" s="178" t="s">
        <v>1164</v>
      </c>
      <c r="C873" s="194" t="s">
        <v>1165</v>
      </c>
      <c r="D873" s="179" t="s">
        <v>331</v>
      </c>
      <c r="E873" s="180">
        <v>108.7</v>
      </c>
      <c r="F873" s="181"/>
      <c r="G873" s="182">
        <f>ROUND(E873*F873,2)</f>
        <v>0</v>
      </c>
      <c r="H873" s="181"/>
      <c r="I873" s="182">
        <f>ROUND(E873*H873,2)</f>
        <v>0</v>
      </c>
      <c r="J873" s="181"/>
      <c r="K873" s="182">
        <f>ROUND(E873*J873,2)</f>
        <v>0</v>
      </c>
      <c r="L873" s="182">
        <v>21</v>
      </c>
      <c r="M873" s="182">
        <f>G873*(1+L873/100)</f>
        <v>0</v>
      </c>
      <c r="N873" s="180">
        <v>0</v>
      </c>
      <c r="O873" s="180">
        <f>ROUND(E873*N873,2)</f>
        <v>0</v>
      </c>
      <c r="P873" s="180">
        <v>4.6000000000000001E-4</v>
      </c>
      <c r="Q873" s="180">
        <f>ROUND(E873*P873,2)</f>
        <v>0.05</v>
      </c>
      <c r="R873" s="182" t="s">
        <v>1040</v>
      </c>
      <c r="S873" s="182" t="s">
        <v>294</v>
      </c>
      <c r="T873" s="183" t="s">
        <v>294</v>
      </c>
      <c r="U873" s="159">
        <v>1.2150000000000001</v>
      </c>
      <c r="V873" s="159">
        <f>ROUND(E873*U873,2)</f>
        <v>132.07</v>
      </c>
      <c r="W873" s="159"/>
      <c r="X873" s="159" t="s">
        <v>295</v>
      </c>
      <c r="Y873" s="159" t="s">
        <v>296</v>
      </c>
      <c r="Z873" s="148"/>
      <c r="AA873" s="148"/>
      <c r="AB873" s="148"/>
      <c r="AC873" s="148"/>
      <c r="AD873" s="148"/>
      <c r="AE873" s="148"/>
      <c r="AF873" s="148"/>
      <c r="AG873" s="148" t="s">
        <v>297</v>
      </c>
      <c r="AH873" s="148"/>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2" x14ac:dyDescent="0.2">
      <c r="A874" s="155"/>
      <c r="B874" s="156"/>
      <c r="C874" s="195" t="s">
        <v>1166</v>
      </c>
      <c r="D874" s="161"/>
      <c r="E874" s="162">
        <v>70.400000000000006</v>
      </c>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314</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5" t="s">
        <v>1167</v>
      </c>
      <c r="D875" s="161"/>
      <c r="E875" s="162">
        <v>38.299999999999997</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314</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1" x14ac:dyDescent="0.2">
      <c r="A876" s="177">
        <v>174</v>
      </c>
      <c r="B876" s="178" t="s">
        <v>1168</v>
      </c>
      <c r="C876" s="194" t="s">
        <v>1169</v>
      </c>
      <c r="D876" s="179" t="s">
        <v>331</v>
      </c>
      <c r="E876" s="180">
        <v>36.97</v>
      </c>
      <c r="F876" s="181"/>
      <c r="G876" s="182">
        <f>ROUND(E876*F876,2)</f>
        <v>0</v>
      </c>
      <c r="H876" s="181"/>
      <c r="I876" s="182">
        <f>ROUND(E876*H876,2)</f>
        <v>0</v>
      </c>
      <c r="J876" s="181"/>
      <c r="K876" s="182">
        <f>ROUND(E876*J876,2)</f>
        <v>0</v>
      </c>
      <c r="L876" s="182">
        <v>21</v>
      </c>
      <c r="M876" s="182">
        <f>G876*(1+L876/100)</f>
        <v>0</v>
      </c>
      <c r="N876" s="180">
        <v>0</v>
      </c>
      <c r="O876" s="180">
        <f>ROUND(E876*N876,2)</f>
        <v>0</v>
      </c>
      <c r="P876" s="180">
        <v>4.6000000000000001E-4</v>
      </c>
      <c r="Q876" s="180">
        <f>ROUND(E876*P876,2)</f>
        <v>0.02</v>
      </c>
      <c r="R876" s="182" t="s">
        <v>1040</v>
      </c>
      <c r="S876" s="182" t="s">
        <v>294</v>
      </c>
      <c r="T876" s="183" t="s">
        <v>294</v>
      </c>
      <c r="U876" s="159">
        <v>2.4300000000000002</v>
      </c>
      <c r="V876" s="159">
        <f>ROUND(E876*U876,2)</f>
        <v>89.84</v>
      </c>
      <c r="W876" s="159"/>
      <c r="X876" s="159" t="s">
        <v>295</v>
      </c>
      <c r="Y876" s="159" t="s">
        <v>296</v>
      </c>
      <c r="Z876" s="148"/>
      <c r="AA876" s="148"/>
      <c r="AB876" s="148"/>
      <c r="AC876" s="148"/>
      <c r="AD876" s="148"/>
      <c r="AE876" s="148"/>
      <c r="AF876" s="148"/>
      <c r="AG876" s="148" t="s">
        <v>297</v>
      </c>
      <c r="AH876" s="148"/>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2" x14ac:dyDescent="0.2">
      <c r="A877" s="155"/>
      <c r="B877" s="156"/>
      <c r="C877" s="195" t="s">
        <v>1170</v>
      </c>
      <c r="D877" s="161"/>
      <c r="E877" s="162">
        <v>3.2</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314</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5" t="s">
        <v>1171</v>
      </c>
      <c r="D878" s="161"/>
      <c r="E878" s="162">
        <v>5</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314</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5" t="s">
        <v>1172</v>
      </c>
      <c r="D879" s="161"/>
      <c r="E879" s="162">
        <v>9.0299999999999994</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314</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5" t="s">
        <v>1173</v>
      </c>
      <c r="D880" s="161"/>
      <c r="E880" s="162">
        <v>10.5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314</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5" t="s">
        <v>1174</v>
      </c>
      <c r="D881" s="161"/>
      <c r="E881" s="162">
        <v>3.3</v>
      </c>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314</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5" t="s">
        <v>1175</v>
      </c>
      <c r="D882" s="161"/>
      <c r="E882" s="162">
        <v>4.04</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314</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5" t="s">
        <v>1176</v>
      </c>
      <c r="D883" s="161"/>
      <c r="E883" s="162">
        <v>1.9</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314</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1" x14ac:dyDescent="0.2">
      <c r="A884" s="177">
        <v>175</v>
      </c>
      <c r="B884" s="178" t="s">
        <v>1177</v>
      </c>
      <c r="C884" s="194" t="s">
        <v>1178</v>
      </c>
      <c r="D884" s="179" t="s">
        <v>331</v>
      </c>
      <c r="E884" s="180">
        <v>21.25</v>
      </c>
      <c r="F884" s="181"/>
      <c r="G884" s="182">
        <f>ROUND(E884*F884,2)</f>
        <v>0</v>
      </c>
      <c r="H884" s="181"/>
      <c r="I884" s="182">
        <f>ROUND(E884*H884,2)</f>
        <v>0</v>
      </c>
      <c r="J884" s="181"/>
      <c r="K884" s="182">
        <f>ROUND(E884*J884,2)</f>
        <v>0</v>
      </c>
      <c r="L884" s="182">
        <v>21</v>
      </c>
      <c r="M884" s="182">
        <f>G884*(1+L884/100)</f>
        <v>0</v>
      </c>
      <c r="N884" s="180">
        <v>0</v>
      </c>
      <c r="O884" s="180">
        <f>ROUND(E884*N884,2)</f>
        <v>0</v>
      </c>
      <c r="P884" s="180">
        <v>4.6000000000000001E-4</v>
      </c>
      <c r="Q884" s="180">
        <f>ROUND(E884*P884,2)</f>
        <v>0.01</v>
      </c>
      <c r="R884" s="182" t="s">
        <v>1040</v>
      </c>
      <c r="S884" s="182" t="s">
        <v>294</v>
      </c>
      <c r="T884" s="183" t="s">
        <v>294</v>
      </c>
      <c r="U884" s="159">
        <v>3.24</v>
      </c>
      <c r="V884" s="159">
        <f>ROUND(E884*U884,2)</f>
        <v>68.849999999999994</v>
      </c>
      <c r="W884" s="159"/>
      <c r="X884" s="159" t="s">
        <v>295</v>
      </c>
      <c r="Y884" s="159" t="s">
        <v>296</v>
      </c>
      <c r="Z884" s="148"/>
      <c r="AA884" s="148"/>
      <c r="AB884" s="148"/>
      <c r="AC884" s="148"/>
      <c r="AD884" s="148"/>
      <c r="AE884" s="148"/>
      <c r="AF884" s="148"/>
      <c r="AG884" s="148" t="s">
        <v>297</v>
      </c>
      <c r="AH884" s="148"/>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2" x14ac:dyDescent="0.2">
      <c r="A885" s="155"/>
      <c r="B885" s="156"/>
      <c r="C885" s="195" t="s">
        <v>1171</v>
      </c>
      <c r="D885" s="161"/>
      <c r="E885" s="162">
        <v>5</v>
      </c>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314</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5" t="s">
        <v>1179</v>
      </c>
      <c r="D886" s="161"/>
      <c r="E886" s="162">
        <v>1.9</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314</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5" t="s">
        <v>1180</v>
      </c>
      <c r="D887" s="161"/>
      <c r="E887" s="162">
        <v>8.6</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314</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5" t="s">
        <v>1181</v>
      </c>
      <c r="D888" s="161"/>
      <c r="E888" s="162">
        <v>5</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314</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3" x14ac:dyDescent="0.2">
      <c r="A889" s="155"/>
      <c r="B889" s="156"/>
      <c r="C889" s="195" t="s">
        <v>1182</v>
      </c>
      <c r="D889" s="161"/>
      <c r="E889" s="162">
        <v>0.75</v>
      </c>
      <c r="F889" s="159"/>
      <c r="G889" s="159"/>
      <c r="H889" s="159"/>
      <c r="I889" s="159"/>
      <c r="J889" s="159"/>
      <c r="K889" s="159"/>
      <c r="L889" s="159"/>
      <c r="M889" s="159"/>
      <c r="N889" s="158"/>
      <c r="O889" s="158"/>
      <c r="P889" s="158"/>
      <c r="Q889" s="158"/>
      <c r="R889" s="159"/>
      <c r="S889" s="159"/>
      <c r="T889" s="159"/>
      <c r="U889" s="159"/>
      <c r="V889" s="159"/>
      <c r="W889" s="159"/>
      <c r="X889" s="159"/>
      <c r="Y889" s="159"/>
      <c r="Z889" s="148"/>
      <c r="AA889" s="148"/>
      <c r="AB889" s="148"/>
      <c r="AC889" s="148"/>
      <c r="AD889" s="148"/>
      <c r="AE889" s="148"/>
      <c r="AF889" s="148"/>
      <c r="AG889" s="148" t="s">
        <v>314</v>
      </c>
      <c r="AH889" s="148">
        <v>0</v>
      </c>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ht="22.5" outlineLevel="1" x14ac:dyDescent="0.2">
      <c r="A890" s="177">
        <v>176</v>
      </c>
      <c r="B890" s="178" t="s">
        <v>1183</v>
      </c>
      <c r="C890" s="194" t="s">
        <v>1184</v>
      </c>
      <c r="D890" s="179" t="s">
        <v>331</v>
      </c>
      <c r="E890" s="180">
        <v>44.25</v>
      </c>
      <c r="F890" s="181"/>
      <c r="G890" s="182">
        <f>ROUND(E890*F890,2)</f>
        <v>0</v>
      </c>
      <c r="H890" s="181"/>
      <c r="I890" s="182">
        <f>ROUND(E890*H890,2)</f>
        <v>0</v>
      </c>
      <c r="J890" s="181"/>
      <c r="K890" s="182">
        <f>ROUND(E890*J890,2)</f>
        <v>0</v>
      </c>
      <c r="L890" s="182">
        <v>21</v>
      </c>
      <c r="M890" s="182">
        <f>G890*(1+L890/100)</f>
        <v>0</v>
      </c>
      <c r="N890" s="180">
        <v>0</v>
      </c>
      <c r="O890" s="180">
        <f>ROUND(E890*N890,2)</f>
        <v>0</v>
      </c>
      <c r="P890" s="180">
        <v>6.5000000000000002E-2</v>
      </c>
      <c r="Q890" s="180">
        <f>ROUND(E890*P890,2)</f>
        <v>2.88</v>
      </c>
      <c r="R890" s="182" t="s">
        <v>1040</v>
      </c>
      <c r="S890" s="182" t="s">
        <v>294</v>
      </c>
      <c r="T890" s="183" t="s">
        <v>294</v>
      </c>
      <c r="U890" s="159">
        <v>0.93</v>
      </c>
      <c r="V890" s="159">
        <f>ROUND(E890*U890,2)</f>
        <v>41.15</v>
      </c>
      <c r="W890" s="159"/>
      <c r="X890" s="159" t="s">
        <v>295</v>
      </c>
      <c r="Y890" s="159" t="s">
        <v>296</v>
      </c>
      <c r="Z890" s="148"/>
      <c r="AA890" s="148"/>
      <c r="AB890" s="148"/>
      <c r="AC890" s="148"/>
      <c r="AD890" s="148"/>
      <c r="AE890" s="148"/>
      <c r="AF890" s="148"/>
      <c r="AG890" s="148" t="s">
        <v>297</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48"/>
      <c r="BB890" s="148"/>
      <c r="BC890" s="148"/>
      <c r="BD890" s="148"/>
      <c r="BE890" s="148"/>
      <c r="BF890" s="148"/>
      <c r="BG890" s="148"/>
      <c r="BH890" s="148"/>
    </row>
    <row r="891" spans="1:60" outlineLevel="2" x14ac:dyDescent="0.2">
      <c r="A891" s="155"/>
      <c r="B891" s="156"/>
      <c r="C891" s="195" t="s">
        <v>1185</v>
      </c>
      <c r="D891" s="161"/>
      <c r="E891" s="162">
        <v>11.95</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314</v>
      </c>
      <c r="AH891" s="148">
        <v>0</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outlineLevel="3" x14ac:dyDescent="0.2">
      <c r="A892" s="155"/>
      <c r="B892" s="156"/>
      <c r="C892" s="195" t="s">
        <v>1186</v>
      </c>
      <c r="D892" s="161"/>
      <c r="E892" s="162">
        <v>4.8</v>
      </c>
      <c r="F892" s="159"/>
      <c r="G892" s="159"/>
      <c r="H892" s="159"/>
      <c r="I892" s="159"/>
      <c r="J892" s="159"/>
      <c r="K892" s="159"/>
      <c r="L892" s="159"/>
      <c r="M892" s="159"/>
      <c r="N892" s="158"/>
      <c r="O892" s="158"/>
      <c r="P892" s="158"/>
      <c r="Q892" s="158"/>
      <c r="R892" s="159"/>
      <c r="S892" s="159"/>
      <c r="T892" s="159"/>
      <c r="U892" s="159"/>
      <c r="V892" s="159"/>
      <c r="W892" s="159"/>
      <c r="X892" s="159"/>
      <c r="Y892" s="159"/>
      <c r="Z892" s="148"/>
      <c r="AA892" s="148"/>
      <c r="AB892" s="148"/>
      <c r="AC892" s="148"/>
      <c r="AD892" s="148"/>
      <c r="AE892" s="148"/>
      <c r="AF892" s="148"/>
      <c r="AG892" s="148" t="s">
        <v>314</v>
      </c>
      <c r="AH892" s="148">
        <v>0</v>
      </c>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3" x14ac:dyDescent="0.2">
      <c r="A893" s="155"/>
      <c r="B893" s="156"/>
      <c r="C893" s="195" t="s">
        <v>1187</v>
      </c>
      <c r="D893" s="161"/>
      <c r="E893" s="162">
        <v>1.4</v>
      </c>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314</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5" t="s">
        <v>1188</v>
      </c>
      <c r="D894" s="161"/>
      <c r="E894" s="162">
        <v>2.6</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314</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5" t="s">
        <v>1189</v>
      </c>
      <c r="D895" s="161"/>
      <c r="E895" s="162">
        <v>23.5</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314</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ht="22.5" outlineLevel="1" x14ac:dyDescent="0.2">
      <c r="A896" s="185">
        <v>177</v>
      </c>
      <c r="B896" s="186" t="s">
        <v>1190</v>
      </c>
      <c r="C896" s="198" t="s">
        <v>1191</v>
      </c>
      <c r="D896" s="187" t="s">
        <v>292</v>
      </c>
      <c r="E896" s="188">
        <v>3</v>
      </c>
      <c r="F896" s="189"/>
      <c r="G896" s="190">
        <f>ROUND(E896*F896,2)</f>
        <v>0</v>
      </c>
      <c r="H896" s="189"/>
      <c r="I896" s="190">
        <f>ROUND(E896*H896,2)</f>
        <v>0</v>
      </c>
      <c r="J896" s="189"/>
      <c r="K896" s="190">
        <f>ROUND(E896*J896,2)</f>
        <v>0</v>
      </c>
      <c r="L896" s="190">
        <v>21</v>
      </c>
      <c r="M896" s="190">
        <f>G896*(1+L896/100)</f>
        <v>0</v>
      </c>
      <c r="N896" s="188">
        <v>0</v>
      </c>
      <c r="O896" s="188">
        <f>ROUND(E896*N896,2)</f>
        <v>0</v>
      </c>
      <c r="P896" s="188">
        <v>4.4999999999999998E-2</v>
      </c>
      <c r="Q896" s="188">
        <f>ROUND(E896*P896,2)</f>
        <v>0.14000000000000001</v>
      </c>
      <c r="R896" s="190" t="s">
        <v>1040</v>
      </c>
      <c r="S896" s="190" t="s">
        <v>294</v>
      </c>
      <c r="T896" s="191" t="s">
        <v>294</v>
      </c>
      <c r="U896" s="159">
        <v>0.26</v>
      </c>
      <c r="V896" s="159">
        <f>ROUND(E896*U896,2)</f>
        <v>0.78</v>
      </c>
      <c r="W896" s="159"/>
      <c r="X896" s="159" t="s">
        <v>295</v>
      </c>
      <c r="Y896" s="159" t="s">
        <v>296</v>
      </c>
      <c r="Z896" s="148"/>
      <c r="AA896" s="148"/>
      <c r="AB896" s="148"/>
      <c r="AC896" s="148"/>
      <c r="AD896" s="148"/>
      <c r="AE896" s="148"/>
      <c r="AF896" s="148"/>
      <c r="AG896" s="148" t="s">
        <v>297</v>
      </c>
      <c r="AH896" s="148"/>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ht="22.5" outlineLevel="1" x14ac:dyDescent="0.2">
      <c r="A897" s="177">
        <v>178</v>
      </c>
      <c r="B897" s="178" t="s">
        <v>1192</v>
      </c>
      <c r="C897" s="194" t="s">
        <v>1193</v>
      </c>
      <c r="D897" s="179" t="s">
        <v>310</v>
      </c>
      <c r="E897" s="180">
        <v>1310.1719000000001</v>
      </c>
      <c r="F897" s="181"/>
      <c r="G897" s="182">
        <f>ROUND(E897*F897,2)</f>
        <v>0</v>
      </c>
      <c r="H897" s="181"/>
      <c r="I897" s="182">
        <f>ROUND(E897*H897,2)</f>
        <v>0</v>
      </c>
      <c r="J897" s="181"/>
      <c r="K897" s="182">
        <f>ROUND(E897*J897,2)</f>
        <v>0</v>
      </c>
      <c r="L897" s="182">
        <v>21</v>
      </c>
      <c r="M897" s="182">
        <f>G897*(1+L897/100)</f>
        <v>0</v>
      </c>
      <c r="N897" s="180">
        <v>0</v>
      </c>
      <c r="O897" s="180">
        <f>ROUND(E897*N897,2)</f>
        <v>0</v>
      </c>
      <c r="P897" s="180">
        <v>4.5999999999999999E-2</v>
      </c>
      <c r="Q897" s="180">
        <f>ROUND(E897*P897,2)</f>
        <v>60.27</v>
      </c>
      <c r="R897" s="182" t="s">
        <v>1040</v>
      </c>
      <c r="S897" s="182" t="s">
        <v>294</v>
      </c>
      <c r="T897" s="183" t="s">
        <v>294</v>
      </c>
      <c r="U897" s="159">
        <v>0.26</v>
      </c>
      <c r="V897" s="159">
        <f>ROUND(E897*U897,2)</f>
        <v>340.64</v>
      </c>
      <c r="W897" s="159"/>
      <c r="X897" s="159" t="s">
        <v>295</v>
      </c>
      <c r="Y897" s="159" t="s">
        <v>296</v>
      </c>
      <c r="Z897" s="148"/>
      <c r="AA897" s="148"/>
      <c r="AB897" s="148"/>
      <c r="AC897" s="148"/>
      <c r="AD897" s="148"/>
      <c r="AE897" s="148"/>
      <c r="AF897" s="148"/>
      <c r="AG897" s="148" t="s">
        <v>297</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outlineLevel="2" x14ac:dyDescent="0.2">
      <c r="A898" s="155"/>
      <c r="B898" s="156"/>
      <c r="C898" s="195" t="s">
        <v>1194</v>
      </c>
      <c r="D898" s="161"/>
      <c r="E898" s="162">
        <v>16.489999999999998</v>
      </c>
      <c r="F898" s="159"/>
      <c r="G898" s="159"/>
      <c r="H898" s="159"/>
      <c r="I898" s="159"/>
      <c r="J898" s="159"/>
      <c r="K898" s="159"/>
      <c r="L898" s="159"/>
      <c r="M898" s="159"/>
      <c r="N898" s="158"/>
      <c r="O898" s="158"/>
      <c r="P898" s="158"/>
      <c r="Q898" s="158"/>
      <c r="R898" s="159"/>
      <c r="S898" s="159"/>
      <c r="T898" s="159"/>
      <c r="U898" s="159"/>
      <c r="V898" s="159"/>
      <c r="W898" s="159"/>
      <c r="X898" s="159"/>
      <c r="Y898" s="159"/>
      <c r="Z898" s="148"/>
      <c r="AA898" s="148"/>
      <c r="AB898" s="148"/>
      <c r="AC898" s="148"/>
      <c r="AD898" s="148"/>
      <c r="AE898" s="148"/>
      <c r="AF898" s="148"/>
      <c r="AG898" s="148" t="s">
        <v>314</v>
      </c>
      <c r="AH898" s="148">
        <v>0</v>
      </c>
      <c r="AI898" s="148"/>
      <c r="AJ898" s="148"/>
      <c r="AK898" s="148"/>
      <c r="AL898" s="148"/>
      <c r="AM898" s="148"/>
      <c r="AN898" s="148"/>
      <c r="AO898" s="148"/>
      <c r="AP898" s="148"/>
      <c r="AQ898" s="148"/>
      <c r="AR898" s="148"/>
      <c r="AS898" s="148"/>
      <c r="AT898" s="148"/>
      <c r="AU898" s="148"/>
      <c r="AV898" s="148"/>
      <c r="AW898" s="148"/>
      <c r="AX898" s="148"/>
      <c r="AY898" s="148"/>
      <c r="AZ898" s="148"/>
      <c r="BA898" s="148"/>
      <c r="BB898" s="148"/>
      <c r="BC898" s="148"/>
      <c r="BD898" s="148"/>
      <c r="BE898" s="148"/>
      <c r="BF898" s="148"/>
      <c r="BG898" s="148"/>
      <c r="BH898" s="148"/>
    </row>
    <row r="899" spans="1:60" outlineLevel="3" x14ac:dyDescent="0.2">
      <c r="A899" s="155"/>
      <c r="B899" s="156"/>
      <c r="C899" s="195" t="s">
        <v>1195</v>
      </c>
      <c r="D899" s="161"/>
      <c r="E899" s="162">
        <v>12.32</v>
      </c>
      <c r="F899" s="159"/>
      <c r="G899" s="159"/>
      <c r="H899" s="159"/>
      <c r="I899" s="159"/>
      <c r="J899" s="159"/>
      <c r="K899" s="159"/>
      <c r="L899" s="159"/>
      <c r="M899" s="159"/>
      <c r="N899" s="158"/>
      <c r="O899" s="158"/>
      <c r="P899" s="158"/>
      <c r="Q899" s="158"/>
      <c r="R899" s="159"/>
      <c r="S899" s="159"/>
      <c r="T899" s="159"/>
      <c r="U899" s="159"/>
      <c r="V899" s="159"/>
      <c r="W899" s="159"/>
      <c r="X899" s="159"/>
      <c r="Y899" s="159"/>
      <c r="Z899" s="148"/>
      <c r="AA899" s="148"/>
      <c r="AB899" s="148"/>
      <c r="AC899" s="148"/>
      <c r="AD899" s="148"/>
      <c r="AE899" s="148"/>
      <c r="AF899" s="148"/>
      <c r="AG899" s="148" t="s">
        <v>314</v>
      </c>
      <c r="AH899" s="148">
        <v>0</v>
      </c>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3" x14ac:dyDescent="0.2">
      <c r="A900" s="155"/>
      <c r="B900" s="156"/>
      <c r="C900" s="195" t="s">
        <v>1196</v>
      </c>
      <c r="D900" s="161"/>
      <c r="E900" s="162">
        <v>12.98</v>
      </c>
      <c r="F900" s="159"/>
      <c r="G900" s="159"/>
      <c r="H900" s="159"/>
      <c r="I900" s="159"/>
      <c r="J900" s="159"/>
      <c r="K900" s="159"/>
      <c r="L900" s="159"/>
      <c r="M900" s="159"/>
      <c r="N900" s="158"/>
      <c r="O900" s="158"/>
      <c r="P900" s="158"/>
      <c r="Q900" s="158"/>
      <c r="R900" s="159"/>
      <c r="S900" s="159"/>
      <c r="T900" s="159"/>
      <c r="U900" s="159"/>
      <c r="V900" s="159"/>
      <c r="W900" s="159"/>
      <c r="X900" s="159"/>
      <c r="Y900" s="159"/>
      <c r="Z900" s="148"/>
      <c r="AA900" s="148"/>
      <c r="AB900" s="148"/>
      <c r="AC900" s="148"/>
      <c r="AD900" s="148"/>
      <c r="AE900" s="148"/>
      <c r="AF900" s="148"/>
      <c r="AG900" s="148" t="s">
        <v>314</v>
      </c>
      <c r="AH900" s="148">
        <v>0</v>
      </c>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outlineLevel="3" x14ac:dyDescent="0.2">
      <c r="A901" s="155"/>
      <c r="B901" s="156"/>
      <c r="C901" s="195" t="s">
        <v>1197</v>
      </c>
      <c r="D901" s="161"/>
      <c r="E901" s="162">
        <v>14.02</v>
      </c>
      <c r="F901" s="159"/>
      <c r="G901" s="159"/>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314</v>
      </c>
      <c r="AH901" s="148">
        <v>0</v>
      </c>
      <c r="AI901" s="148"/>
      <c r="AJ901" s="148"/>
      <c r="AK901" s="148"/>
      <c r="AL901" s="148"/>
      <c r="AM901" s="148"/>
      <c r="AN901" s="148"/>
      <c r="AO901" s="148"/>
      <c r="AP901" s="148"/>
      <c r="AQ901" s="148"/>
      <c r="AR901" s="148"/>
      <c r="AS901" s="148"/>
      <c r="AT901" s="148"/>
      <c r="AU901" s="148"/>
      <c r="AV901" s="148"/>
      <c r="AW901" s="148"/>
      <c r="AX901" s="148"/>
      <c r="AY901" s="148"/>
      <c r="AZ901" s="148"/>
      <c r="BA901" s="148"/>
      <c r="BB901" s="148"/>
      <c r="BC901" s="148"/>
      <c r="BD901" s="148"/>
      <c r="BE901" s="148"/>
      <c r="BF901" s="148"/>
      <c r="BG901" s="148"/>
      <c r="BH901" s="148"/>
    </row>
    <row r="902" spans="1:60" outlineLevel="3" x14ac:dyDescent="0.2">
      <c r="A902" s="155"/>
      <c r="B902" s="156"/>
      <c r="C902" s="195" t="s">
        <v>1198</v>
      </c>
      <c r="D902" s="161"/>
      <c r="E902" s="162">
        <v>18.34</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314</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ht="22.5" outlineLevel="3" x14ac:dyDescent="0.2">
      <c r="A903" s="155"/>
      <c r="B903" s="156"/>
      <c r="C903" s="195" t="s">
        <v>1199</v>
      </c>
      <c r="D903" s="161"/>
      <c r="E903" s="162">
        <v>32.049999999999997</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314</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5" t="s">
        <v>1200</v>
      </c>
      <c r="D904" s="161"/>
      <c r="E904" s="162">
        <v>30.47</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314</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5" t="s">
        <v>1201</v>
      </c>
      <c r="D905" s="161"/>
      <c r="E905" s="162">
        <v>25.84</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314</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5" t="s">
        <v>1202</v>
      </c>
      <c r="D906" s="161"/>
      <c r="E906" s="162">
        <v>52.22</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314</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5" t="s">
        <v>1203</v>
      </c>
      <c r="D907" s="161"/>
      <c r="E907" s="162">
        <v>51.59</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314</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5" t="s">
        <v>1204</v>
      </c>
      <c r="D908" s="161"/>
      <c r="E908" s="162">
        <v>53.77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314</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5" t="s">
        <v>1205</v>
      </c>
      <c r="D909" s="161"/>
      <c r="E909" s="162">
        <v>12.38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314</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5" t="s">
        <v>1206</v>
      </c>
      <c r="D910" s="161"/>
      <c r="E910" s="162">
        <v>12.9</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314</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3" x14ac:dyDescent="0.2">
      <c r="A911" s="155"/>
      <c r="B911" s="156"/>
      <c r="C911" s="195" t="s">
        <v>1207</v>
      </c>
      <c r="D911" s="161"/>
      <c r="E911" s="162">
        <v>22.58</v>
      </c>
      <c r="F911" s="159"/>
      <c r="G911" s="159"/>
      <c r="H911" s="159"/>
      <c r="I911" s="159"/>
      <c r="J911" s="159"/>
      <c r="K911" s="159"/>
      <c r="L911" s="159"/>
      <c r="M911" s="159"/>
      <c r="N911" s="158"/>
      <c r="O911" s="158"/>
      <c r="P911" s="158"/>
      <c r="Q911" s="158"/>
      <c r="R911" s="159"/>
      <c r="S911" s="159"/>
      <c r="T911" s="159"/>
      <c r="U911" s="159"/>
      <c r="V911" s="159"/>
      <c r="W911" s="159"/>
      <c r="X911" s="159"/>
      <c r="Y911" s="159"/>
      <c r="Z911" s="148"/>
      <c r="AA911" s="148"/>
      <c r="AB911" s="148"/>
      <c r="AC911" s="148"/>
      <c r="AD911" s="148"/>
      <c r="AE911" s="148"/>
      <c r="AF911" s="148"/>
      <c r="AG911" s="148" t="s">
        <v>314</v>
      </c>
      <c r="AH911" s="148">
        <v>0</v>
      </c>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3" x14ac:dyDescent="0.2">
      <c r="A912" s="155"/>
      <c r="B912" s="156"/>
      <c r="C912" s="195" t="s">
        <v>1208</v>
      </c>
      <c r="D912" s="161"/>
      <c r="E912" s="162">
        <v>30.69</v>
      </c>
      <c r="F912" s="159"/>
      <c r="G912" s="159"/>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314</v>
      </c>
      <c r="AH912" s="148">
        <v>0</v>
      </c>
      <c r="AI912" s="148"/>
      <c r="AJ912" s="148"/>
      <c r="AK912" s="148"/>
      <c r="AL912" s="148"/>
      <c r="AM912" s="148"/>
      <c r="AN912" s="148"/>
      <c r="AO912" s="148"/>
      <c r="AP912" s="148"/>
      <c r="AQ912" s="148"/>
      <c r="AR912" s="148"/>
      <c r="AS912" s="148"/>
      <c r="AT912" s="148"/>
      <c r="AU912" s="148"/>
      <c r="AV912" s="148"/>
      <c r="AW912" s="148"/>
      <c r="AX912" s="148"/>
      <c r="AY912" s="148"/>
      <c r="AZ912" s="148"/>
      <c r="BA912" s="148"/>
      <c r="BB912" s="148"/>
      <c r="BC912" s="148"/>
      <c r="BD912" s="148"/>
      <c r="BE912" s="148"/>
      <c r="BF912" s="148"/>
      <c r="BG912" s="148"/>
      <c r="BH912" s="148"/>
    </row>
    <row r="913" spans="1:60" outlineLevel="3" x14ac:dyDescent="0.2">
      <c r="A913" s="155"/>
      <c r="B913" s="156"/>
      <c r="C913" s="195" t="s">
        <v>1209</v>
      </c>
      <c r="D913" s="161"/>
      <c r="E913" s="162">
        <v>133.13999999999999</v>
      </c>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314</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5" t="s">
        <v>1210</v>
      </c>
      <c r="D914" s="161"/>
      <c r="E914" s="162">
        <v>61.94</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314</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5" t="s">
        <v>1211</v>
      </c>
      <c r="D915" s="161"/>
      <c r="E915" s="162">
        <v>22.08</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314</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3" x14ac:dyDescent="0.2">
      <c r="A916" s="155"/>
      <c r="B916" s="156"/>
      <c r="C916" s="195" t="s">
        <v>1212</v>
      </c>
      <c r="D916" s="161"/>
      <c r="E916" s="162">
        <v>14.63</v>
      </c>
      <c r="F916" s="159"/>
      <c r="G916" s="159"/>
      <c r="H916" s="159"/>
      <c r="I916" s="159"/>
      <c r="J916" s="159"/>
      <c r="K916" s="159"/>
      <c r="L916" s="159"/>
      <c r="M916" s="159"/>
      <c r="N916" s="158"/>
      <c r="O916" s="158"/>
      <c r="P916" s="158"/>
      <c r="Q916" s="158"/>
      <c r="R916" s="159"/>
      <c r="S916" s="159"/>
      <c r="T916" s="159"/>
      <c r="U916" s="159"/>
      <c r="V916" s="159"/>
      <c r="W916" s="159"/>
      <c r="X916" s="159"/>
      <c r="Y916" s="159"/>
      <c r="Z916" s="148"/>
      <c r="AA916" s="148"/>
      <c r="AB916" s="148"/>
      <c r="AC916" s="148"/>
      <c r="AD916" s="148"/>
      <c r="AE916" s="148"/>
      <c r="AF916" s="148"/>
      <c r="AG916" s="148" t="s">
        <v>314</v>
      </c>
      <c r="AH916" s="148">
        <v>0</v>
      </c>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3" x14ac:dyDescent="0.2">
      <c r="A917" s="155"/>
      <c r="B917" s="156"/>
      <c r="C917" s="195" t="s">
        <v>1213</v>
      </c>
      <c r="D917" s="161"/>
      <c r="E917" s="162">
        <v>90.83</v>
      </c>
      <c r="F917" s="159"/>
      <c r="G917" s="159"/>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314</v>
      </c>
      <c r="AH917" s="148">
        <v>0</v>
      </c>
      <c r="AI917" s="148"/>
      <c r="AJ917" s="148"/>
      <c r="AK917" s="148"/>
      <c r="AL917" s="148"/>
      <c r="AM917" s="148"/>
      <c r="AN917" s="148"/>
      <c r="AO917" s="148"/>
      <c r="AP917" s="148"/>
      <c r="AQ917" s="148"/>
      <c r="AR917" s="148"/>
      <c r="AS917" s="148"/>
      <c r="AT917" s="148"/>
      <c r="AU917" s="148"/>
      <c r="AV917" s="148"/>
      <c r="AW917" s="148"/>
      <c r="AX917" s="148"/>
      <c r="AY917" s="148"/>
      <c r="AZ917" s="148"/>
      <c r="BA917" s="148"/>
      <c r="BB917" s="148"/>
      <c r="BC917" s="148"/>
      <c r="BD917" s="148"/>
      <c r="BE917" s="148"/>
      <c r="BF917" s="148"/>
      <c r="BG917" s="148"/>
      <c r="BH917" s="148"/>
    </row>
    <row r="918" spans="1:60" outlineLevel="3" x14ac:dyDescent="0.2">
      <c r="A918" s="155"/>
      <c r="B918" s="156"/>
      <c r="C918" s="195" t="s">
        <v>1214</v>
      </c>
      <c r="D918" s="161"/>
      <c r="E918" s="162">
        <v>40.68</v>
      </c>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314</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5" t="s">
        <v>1215</v>
      </c>
      <c r="D919" s="161"/>
      <c r="E919" s="162">
        <v>17.579999999999998</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314</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5" t="s">
        <v>1216</v>
      </c>
      <c r="D920" s="161"/>
      <c r="E920" s="162">
        <v>20.28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314</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5" t="s">
        <v>1217</v>
      </c>
      <c r="D921" s="161"/>
      <c r="E921" s="162">
        <v>31.1</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314</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5" t="s">
        <v>1218</v>
      </c>
      <c r="D922" s="161"/>
      <c r="E922" s="162">
        <v>61.89</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314</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outlineLevel="3" x14ac:dyDescent="0.2">
      <c r="A923" s="155"/>
      <c r="B923" s="156"/>
      <c r="C923" s="195" t="s">
        <v>1219</v>
      </c>
      <c r="D923" s="161"/>
      <c r="E923" s="162">
        <v>12.12</v>
      </c>
      <c r="F923" s="159"/>
      <c r="G923" s="159"/>
      <c r="H923" s="159"/>
      <c r="I923" s="159"/>
      <c r="J923" s="159"/>
      <c r="K923" s="159"/>
      <c r="L923" s="159"/>
      <c r="M923" s="159"/>
      <c r="N923" s="158"/>
      <c r="O923" s="158"/>
      <c r="P923" s="158"/>
      <c r="Q923" s="158"/>
      <c r="R923" s="159"/>
      <c r="S923" s="159"/>
      <c r="T923" s="159"/>
      <c r="U923" s="159"/>
      <c r="V923" s="159"/>
      <c r="W923" s="159"/>
      <c r="X923" s="159"/>
      <c r="Y923" s="159"/>
      <c r="Z923" s="148"/>
      <c r="AA923" s="148"/>
      <c r="AB923" s="148"/>
      <c r="AC923" s="148"/>
      <c r="AD923" s="148"/>
      <c r="AE923" s="148"/>
      <c r="AF923" s="148"/>
      <c r="AG923" s="148" t="s">
        <v>314</v>
      </c>
      <c r="AH923" s="148">
        <v>0</v>
      </c>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outlineLevel="3" x14ac:dyDescent="0.2">
      <c r="A924" s="155"/>
      <c r="B924" s="156"/>
      <c r="C924" s="195" t="s">
        <v>1220</v>
      </c>
      <c r="D924" s="161"/>
      <c r="E924" s="162">
        <v>12.98</v>
      </c>
      <c r="F924" s="159"/>
      <c r="G924" s="159"/>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314</v>
      </c>
      <c r="AH924" s="148">
        <v>0</v>
      </c>
      <c r="AI924" s="148"/>
      <c r="AJ924" s="148"/>
      <c r="AK924" s="148"/>
      <c r="AL924" s="148"/>
      <c r="AM924" s="148"/>
      <c r="AN924" s="148"/>
      <c r="AO924" s="148"/>
      <c r="AP924" s="148"/>
      <c r="AQ924" s="148"/>
      <c r="AR924" s="148"/>
      <c r="AS924" s="148"/>
      <c r="AT924" s="148"/>
      <c r="AU924" s="148"/>
      <c r="AV924" s="148"/>
      <c r="AW924" s="148"/>
      <c r="AX924" s="148"/>
      <c r="AY924" s="148"/>
      <c r="AZ924" s="148"/>
      <c r="BA924" s="148"/>
      <c r="BB924" s="148"/>
      <c r="BC924" s="148"/>
      <c r="BD924" s="148"/>
      <c r="BE924" s="148"/>
      <c r="BF924" s="148"/>
      <c r="BG924" s="148"/>
      <c r="BH924" s="148"/>
    </row>
    <row r="925" spans="1:60" outlineLevel="3" x14ac:dyDescent="0.2">
      <c r="A925" s="155"/>
      <c r="B925" s="156"/>
      <c r="C925" s="195" t="s">
        <v>1221</v>
      </c>
      <c r="D925" s="161"/>
      <c r="E925" s="162">
        <v>14.02</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314</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5" t="s">
        <v>1222</v>
      </c>
      <c r="D926" s="161"/>
      <c r="E926" s="162">
        <v>19.52</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314</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2.5" outlineLevel="3" x14ac:dyDescent="0.2">
      <c r="A927" s="155"/>
      <c r="B927" s="156"/>
      <c r="C927" s="195" t="s">
        <v>1223</v>
      </c>
      <c r="D927" s="161"/>
      <c r="E927" s="162">
        <v>46.76</v>
      </c>
      <c r="F927" s="159"/>
      <c r="G927" s="159"/>
      <c r="H927" s="159"/>
      <c r="I927" s="159"/>
      <c r="J927" s="159"/>
      <c r="K927" s="159"/>
      <c r="L927" s="159"/>
      <c r="M927" s="159"/>
      <c r="N927" s="158"/>
      <c r="O927" s="158"/>
      <c r="P927" s="158"/>
      <c r="Q927" s="158"/>
      <c r="R927" s="159"/>
      <c r="S927" s="159"/>
      <c r="T927" s="159"/>
      <c r="U927" s="159"/>
      <c r="V927" s="159"/>
      <c r="W927" s="159"/>
      <c r="X927" s="159"/>
      <c r="Y927" s="159"/>
      <c r="Z927" s="148"/>
      <c r="AA927" s="148"/>
      <c r="AB927" s="148"/>
      <c r="AC927" s="148"/>
      <c r="AD927" s="148"/>
      <c r="AE927" s="148"/>
      <c r="AF927" s="148"/>
      <c r="AG927" s="148" t="s">
        <v>314</v>
      </c>
      <c r="AH927" s="148">
        <v>0</v>
      </c>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3" x14ac:dyDescent="0.2">
      <c r="A928" s="155"/>
      <c r="B928" s="156"/>
      <c r="C928" s="195" t="s">
        <v>1224</v>
      </c>
      <c r="D928" s="161"/>
      <c r="E928" s="162">
        <v>32.85</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314</v>
      </c>
      <c r="AH928" s="148">
        <v>0</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5" t="s">
        <v>1225</v>
      </c>
      <c r="D929" s="161"/>
      <c r="E929" s="162">
        <v>25.84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314</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outlineLevel="3" x14ac:dyDescent="0.2">
      <c r="A930" s="155"/>
      <c r="B930" s="156"/>
      <c r="C930" s="195" t="s">
        <v>1226</v>
      </c>
      <c r="D930" s="161"/>
      <c r="E930" s="162">
        <v>53.3</v>
      </c>
      <c r="F930" s="159"/>
      <c r="G930" s="159"/>
      <c r="H930" s="159"/>
      <c r="I930" s="159"/>
      <c r="J930" s="159"/>
      <c r="K930" s="159"/>
      <c r="L930" s="159"/>
      <c r="M930" s="159"/>
      <c r="N930" s="158"/>
      <c r="O930" s="158"/>
      <c r="P930" s="158"/>
      <c r="Q930" s="158"/>
      <c r="R930" s="159"/>
      <c r="S930" s="159"/>
      <c r="T930" s="159"/>
      <c r="U930" s="159"/>
      <c r="V930" s="159"/>
      <c r="W930" s="159"/>
      <c r="X930" s="159"/>
      <c r="Y930" s="159"/>
      <c r="Z930" s="148"/>
      <c r="AA930" s="148"/>
      <c r="AB930" s="148"/>
      <c r="AC930" s="148"/>
      <c r="AD930" s="148"/>
      <c r="AE930" s="148"/>
      <c r="AF930" s="148"/>
      <c r="AG930" s="148" t="s">
        <v>314</v>
      </c>
      <c r="AH930" s="148">
        <v>0</v>
      </c>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3" x14ac:dyDescent="0.2">
      <c r="A931" s="155"/>
      <c r="B931" s="156"/>
      <c r="C931" s="195" t="s">
        <v>1227</v>
      </c>
      <c r="D931" s="161"/>
      <c r="E931" s="162">
        <v>51.59</v>
      </c>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314</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5" t="s">
        <v>1228</v>
      </c>
      <c r="D932" s="161"/>
      <c r="E932" s="162">
        <v>53.49</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314</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outlineLevel="3" x14ac:dyDescent="0.2">
      <c r="A933" s="155"/>
      <c r="B933" s="156"/>
      <c r="C933" s="195" t="s">
        <v>1229</v>
      </c>
      <c r="D933" s="161"/>
      <c r="E933" s="162">
        <v>16.559999999999999</v>
      </c>
      <c r="F933" s="159"/>
      <c r="G933" s="159"/>
      <c r="H933" s="159"/>
      <c r="I933" s="159"/>
      <c r="J933" s="159"/>
      <c r="K933" s="159"/>
      <c r="L933" s="159"/>
      <c r="M933" s="159"/>
      <c r="N933" s="158"/>
      <c r="O933" s="158"/>
      <c r="P933" s="158"/>
      <c r="Q933" s="158"/>
      <c r="R933" s="159"/>
      <c r="S933" s="159"/>
      <c r="T933" s="159"/>
      <c r="U933" s="159"/>
      <c r="V933" s="159"/>
      <c r="W933" s="159"/>
      <c r="X933" s="159"/>
      <c r="Y933" s="159"/>
      <c r="Z933" s="148"/>
      <c r="AA933" s="148"/>
      <c r="AB933" s="148"/>
      <c r="AC933" s="148"/>
      <c r="AD933" s="148"/>
      <c r="AE933" s="148"/>
      <c r="AF933" s="148"/>
      <c r="AG933" s="148" t="s">
        <v>314</v>
      </c>
      <c r="AH933" s="148">
        <v>0</v>
      </c>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outlineLevel="3" x14ac:dyDescent="0.2">
      <c r="A934" s="155"/>
      <c r="B934" s="156"/>
      <c r="C934" s="195" t="s">
        <v>1230</v>
      </c>
      <c r="D934" s="161"/>
      <c r="E934" s="162">
        <v>29.66</v>
      </c>
      <c r="F934" s="159"/>
      <c r="G934" s="159"/>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314</v>
      </c>
      <c r="AH934" s="148">
        <v>0</v>
      </c>
      <c r="AI934" s="148"/>
      <c r="AJ934" s="148"/>
      <c r="AK934" s="148"/>
      <c r="AL934" s="148"/>
      <c r="AM934" s="148"/>
      <c r="AN934" s="148"/>
      <c r="AO934" s="148"/>
      <c r="AP934" s="148"/>
      <c r="AQ934" s="148"/>
      <c r="AR934" s="148"/>
      <c r="AS934" s="148"/>
      <c r="AT934" s="148"/>
      <c r="AU934" s="148"/>
      <c r="AV934" s="148"/>
      <c r="AW934" s="148"/>
      <c r="AX934" s="148"/>
      <c r="AY934" s="148"/>
      <c r="AZ934" s="148"/>
      <c r="BA934" s="148"/>
      <c r="BB934" s="148"/>
      <c r="BC934" s="148"/>
      <c r="BD934" s="148"/>
      <c r="BE934" s="148"/>
      <c r="BF934" s="148"/>
      <c r="BG934" s="148"/>
      <c r="BH934" s="148"/>
    </row>
    <row r="935" spans="1:60" outlineLevel="3" x14ac:dyDescent="0.2">
      <c r="A935" s="155"/>
      <c r="B935" s="156"/>
      <c r="C935" s="195" t="s">
        <v>1231</v>
      </c>
      <c r="D935" s="161"/>
      <c r="E935" s="162">
        <v>21.98</v>
      </c>
      <c r="F935" s="159"/>
      <c r="G935" s="159"/>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314</v>
      </c>
      <c r="AH935" s="148">
        <v>0</v>
      </c>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3" x14ac:dyDescent="0.2">
      <c r="A936" s="155"/>
      <c r="B936" s="156"/>
      <c r="C936" s="195" t="s">
        <v>1232</v>
      </c>
      <c r="D936" s="161"/>
      <c r="E936" s="162">
        <v>12.38</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314</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outlineLevel="3" x14ac:dyDescent="0.2">
      <c r="A937" s="155"/>
      <c r="B937" s="156"/>
      <c r="C937" s="195" t="s">
        <v>1233</v>
      </c>
      <c r="D937" s="161"/>
      <c r="E937" s="162">
        <v>14.4</v>
      </c>
      <c r="F937" s="159"/>
      <c r="G937" s="159"/>
      <c r="H937" s="159"/>
      <c r="I937" s="159"/>
      <c r="J937" s="159"/>
      <c r="K937" s="159"/>
      <c r="L937" s="159"/>
      <c r="M937" s="159"/>
      <c r="N937" s="158"/>
      <c r="O937" s="158"/>
      <c r="P937" s="158"/>
      <c r="Q937" s="158"/>
      <c r="R937" s="159"/>
      <c r="S937" s="159"/>
      <c r="T937" s="159"/>
      <c r="U937" s="159"/>
      <c r="V937" s="159"/>
      <c r="W937" s="159"/>
      <c r="X937" s="159"/>
      <c r="Y937" s="159"/>
      <c r="Z937" s="148"/>
      <c r="AA937" s="148"/>
      <c r="AB937" s="148"/>
      <c r="AC937" s="148"/>
      <c r="AD937" s="148"/>
      <c r="AE937" s="148"/>
      <c r="AF937" s="148"/>
      <c r="AG937" s="148" t="s">
        <v>314</v>
      </c>
      <c r="AH937" s="148">
        <v>0</v>
      </c>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22.5" outlineLevel="1" x14ac:dyDescent="0.2">
      <c r="A938" s="177">
        <v>179</v>
      </c>
      <c r="B938" s="178" t="s">
        <v>1234</v>
      </c>
      <c r="C938" s="194" t="s">
        <v>1235</v>
      </c>
      <c r="D938" s="179" t="s">
        <v>310</v>
      </c>
      <c r="E938" s="180">
        <v>176.04419999999999</v>
      </c>
      <c r="F938" s="181"/>
      <c r="G938" s="182">
        <f>ROUND(E938*F938,2)</f>
        <v>0</v>
      </c>
      <c r="H938" s="181"/>
      <c r="I938" s="182">
        <f>ROUND(E938*H938,2)</f>
        <v>0</v>
      </c>
      <c r="J938" s="181"/>
      <c r="K938" s="182">
        <f>ROUND(E938*J938,2)</f>
        <v>0</v>
      </c>
      <c r="L938" s="182">
        <v>21</v>
      </c>
      <c r="M938" s="182">
        <f>G938*(1+L938/100)</f>
        <v>0</v>
      </c>
      <c r="N938" s="180">
        <v>0</v>
      </c>
      <c r="O938" s="180">
        <f>ROUND(E938*N938,2)</f>
        <v>0</v>
      </c>
      <c r="P938" s="180">
        <v>6.8000000000000005E-2</v>
      </c>
      <c r="Q938" s="180">
        <f>ROUND(E938*P938,2)</f>
        <v>11.97</v>
      </c>
      <c r="R938" s="182" t="s">
        <v>1040</v>
      </c>
      <c r="S938" s="182" t="s">
        <v>294</v>
      </c>
      <c r="T938" s="183" t="s">
        <v>294</v>
      </c>
      <c r="U938" s="159">
        <v>0.3</v>
      </c>
      <c r="V938" s="159">
        <f>ROUND(E938*U938,2)</f>
        <v>52.81</v>
      </c>
      <c r="W938" s="159"/>
      <c r="X938" s="159" t="s">
        <v>295</v>
      </c>
      <c r="Y938" s="159" t="s">
        <v>296</v>
      </c>
      <c r="Z938" s="148"/>
      <c r="AA938" s="148"/>
      <c r="AB938" s="148"/>
      <c r="AC938" s="148"/>
      <c r="AD938" s="148"/>
      <c r="AE938" s="148"/>
      <c r="AF938" s="148"/>
      <c r="AG938" s="148" t="s">
        <v>297</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48"/>
      <c r="BB938" s="148"/>
      <c r="BC938" s="148"/>
      <c r="BD938" s="148"/>
      <c r="BE938" s="148"/>
      <c r="BF938" s="148"/>
      <c r="BG938" s="148"/>
      <c r="BH938" s="148"/>
    </row>
    <row r="939" spans="1:60" outlineLevel="2" x14ac:dyDescent="0.2">
      <c r="A939" s="155"/>
      <c r="B939" s="156"/>
      <c r="C939" s="262" t="s">
        <v>1236</v>
      </c>
      <c r="D939" s="263"/>
      <c r="E939" s="263"/>
      <c r="F939" s="263"/>
      <c r="G939" s="263"/>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299</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264" t="s">
        <v>1236</v>
      </c>
      <c r="D940" s="265"/>
      <c r="E940" s="265"/>
      <c r="F940" s="265"/>
      <c r="G940" s="265"/>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300</v>
      </c>
      <c r="AH940" s="148"/>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2" x14ac:dyDescent="0.2">
      <c r="A941" s="155"/>
      <c r="B941" s="156"/>
      <c r="C941" s="195" t="s">
        <v>1237</v>
      </c>
      <c r="D941" s="161"/>
      <c r="E941" s="162">
        <v>7.67</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314</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3" x14ac:dyDescent="0.2">
      <c r="A942" s="155"/>
      <c r="B942" s="156"/>
      <c r="C942" s="195" t="s">
        <v>1238</v>
      </c>
      <c r="D942" s="161"/>
      <c r="E942" s="162">
        <v>6.18</v>
      </c>
      <c r="F942" s="159"/>
      <c r="G942" s="159"/>
      <c r="H942" s="159"/>
      <c r="I942" s="159"/>
      <c r="J942" s="159"/>
      <c r="K942" s="159"/>
      <c r="L942" s="159"/>
      <c r="M942" s="159"/>
      <c r="N942" s="158"/>
      <c r="O942" s="158"/>
      <c r="P942" s="158"/>
      <c r="Q942" s="158"/>
      <c r="R942" s="159"/>
      <c r="S942" s="159"/>
      <c r="T942" s="159"/>
      <c r="U942" s="159"/>
      <c r="V942" s="159"/>
      <c r="W942" s="159"/>
      <c r="X942" s="159"/>
      <c r="Y942" s="159"/>
      <c r="Z942" s="148"/>
      <c r="AA942" s="148"/>
      <c r="AB942" s="148"/>
      <c r="AC942" s="148"/>
      <c r="AD942" s="148"/>
      <c r="AE942" s="148"/>
      <c r="AF942" s="148"/>
      <c r="AG942" s="148" t="s">
        <v>314</v>
      </c>
      <c r="AH942" s="148">
        <v>0</v>
      </c>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outlineLevel="3" x14ac:dyDescent="0.2">
      <c r="A943" s="155"/>
      <c r="B943" s="156"/>
      <c r="C943" s="195" t="s">
        <v>1239</v>
      </c>
      <c r="D943" s="161"/>
      <c r="E943" s="162">
        <v>6.39</v>
      </c>
      <c r="F943" s="159"/>
      <c r="G943" s="159"/>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314</v>
      </c>
      <c r="AH943" s="148">
        <v>0</v>
      </c>
      <c r="AI943" s="148"/>
      <c r="AJ943" s="148"/>
      <c r="AK943" s="148"/>
      <c r="AL943" s="148"/>
      <c r="AM943" s="148"/>
      <c r="AN943" s="148"/>
      <c r="AO943" s="148"/>
      <c r="AP943" s="148"/>
      <c r="AQ943" s="148"/>
      <c r="AR943" s="148"/>
      <c r="AS943" s="148"/>
      <c r="AT943" s="148"/>
      <c r="AU943" s="148"/>
      <c r="AV943" s="148"/>
      <c r="AW943" s="148"/>
      <c r="AX943" s="148"/>
      <c r="AY943" s="148"/>
      <c r="AZ943" s="148"/>
      <c r="BA943" s="148"/>
      <c r="BB943" s="148"/>
      <c r="BC943" s="148"/>
      <c r="BD943" s="148"/>
      <c r="BE943" s="148"/>
      <c r="BF943" s="148"/>
      <c r="BG943" s="148"/>
      <c r="BH943" s="148"/>
    </row>
    <row r="944" spans="1:60" outlineLevel="3" x14ac:dyDescent="0.2">
      <c r="A944" s="155"/>
      <c r="B944" s="156"/>
      <c r="C944" s="195" t="s">
        <v>1240</v>
      </c>
      <c r="D944" s="161"/>
      <c r="E944" s="162">
        <v>-14.72</v>
      </c>
      <c r="F944" s="159"/>
      <c r="G944" s="159"/>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314</v>
      </c>
      <c r="AH944" s="148">
        <v>0</v>
      </c>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3" x14ac:dyDescent="0.2">
      <c r="A945" s="155"/>
      <c r="B945" s="156"/>
      <c r="C945" s="195" t="s">
        <v>1241</v>
      </c>
      <c r="D945" s="161"/>
      <c r="E945" s="162">
        <v>23.76</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314</v>
      </c>
      <c r="AH945" s="148">
        <v>0</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5" t="s">
        <v>1242</v>
      </c>
      <c r="D946" s="161"/>
      <c r="E946" s="162">
        <v>16.78</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314</v>
      </c>
      <c r="AH946" s="148">
        <v>0</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outlineLevel="3" x14ac:dyDescent="0.2">
      <c r="A947" s="155"/>
      <c r="B947" s="156"/>
      <c r="C947" s="195" t="s">
        <v>1243</v>
      </c>
      <c r="D947" s="161"/>
      <c r="E947" s="162">
        <v>34.409999999999997</v>
      </c>
      <c r="F947" s="159"/>
      <c r="G947" s="159"/>
      <c r="H947" s="159"/>
      <c r="I947" s="159"/>
      <c r="J947" s="159"/>
      <c r="K947" s="159"/>
      <c r="L947" s="159"/>
      <c r="M947" s="159"/>
      <c r="N947" s="158"/>
      <c r="O947" s="158"/>
      <c r="P947" s="158"/>
      <c r="Q947" s="158"/>
      <c r="R947" s="159"/>
      <c r="S947" s="159"/>
      <c r="T947" s="159"/>
      <c r="U947" s="159"/>
      <c r="V947" s="159"/>
      <c r="W947" s="159"/>
      <c r="X947" s="159"/>
      <c r="Y947" s="159"/>
      <c r="Z947" s="148"/>
      <c r="AA947" s="148"/>
      <c r="AB947" s="148"/>
      <c r="AC947" s="148"/>
      <c r="AD947" s="148"/>
      <c r="AE947" s="148"/>
      <c r="AF947" s="148"/>
      <c r="AG947" s="148" t="s">
        <v>314</v>
      </c>
      <c r="AH947" s="148">
        <v>0</v>
      </c>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3" x14ac:dyDescent="0.2">
      <c r="A948" s="155"/>
      <c r="B948" s="156"/>
      <c r="C948" s="195" t="s">
        <v>1244</v>
      </c>
      <c r="D948" s="161"/>
      <c r="E948" s="162">
        <v>10.15</v>
      </c>
      <c r="F948" s="159"/>
      <c r="G948" s="159"/>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314</v>
      </c>
      <c r="AH948" s="148">
        <v>0</v>
      </c>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3" x14ac:dyDescent="0.2">
      <c r="A949" s="155"/>
      <c r="B949" s="156"/>
      <c r="C949" s="195" t="s">
        <v>1245</v>
      </c>
      <c r="D949" s="161"/>
      <c r="E949" s="162">
        <v>9.0399999999999991</v>
      </c>
      <c r="F949" s="159"/>
      <c r="G949" s="159"/>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314</v>
      </c>
      <c r="AH949" s="148">
        <v>0</v>
      </c>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3" x14ac:dyDescent="0.2">
      <c r="A950" s="155"/>
      <c r="B950" s="156"/>
      <c r="C950" s="195" t="s">
        <v>1246</v>
      </c>
      <c r="D950" s="161"/>
      <c r="E950" s="162">
        <v>4.9400000000000004</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314</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5" t="s">
        <v>1247</v>
      </c>
      <c r="D951" s="161"/>
      <c r="E951" s="162">
        <v>6.18</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314</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5" t="s">
        <v>1248</v>
      </c>
      <c r="D952" s="161"/>
      <c r="E952" s="162">
        <v>6.39</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314</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5" t="s">
        <v>1249</v>
      </c>
      <c r="D953" s="161"/>
      <c r="E953" s="162">
        <v>16.16</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314</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5" t="s">
        <v>1250</v>
      </c>
      <c r="D954" s="161"/>
      <c r="E954" s="162">
        <v>24.57</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314</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outlineLevel="3" x14ac:dyDescent="0.2">
      <c r="A955" s="155"/>
      <c r="B955" s="156"/>
      <c r="C955" s="195" t="s">
        <v>1251</v>
      </c>
      <c r="D955" s="161"/>
      <c r="E955" s="162">
        <v>18.14</v>
      </c>
      <c r="F955" s="159"/>
      <c r="G955" s="159"/>
      <c r="H955" s="159"/>
      <c r="I955" s="159"/>
      <c r="J955" s="159"/>
      <c r="K955" s="159"/>
      <c r="L955" s="159"/>
      <c r="M955" s="159"/>
      <c r="N955" s="158"/>
      <c r="O955" s="158"/>
      <c r="P955" s="158"/>
      <c r="Q955" s="158"/>
      <c r="R955" s="159"/>
      <c r="S955" s="159"/>
      <c r="T955" s="159"/>
      <c r="U955" s="159"/>
      <c r="V955" s="159"/>
      <c r="W955" s="159"/>
      <c r="X955" s="159"/>
      <c r="Y955" s="159"/>
      <c r="Z955" s="148"/>
      <c r="AA955" s="148"/>
      <c r="AB955" s="148"/>
      <c r="AC955" s="148"/>
      <c r="AD955" s="148"/>
      <c r="AE955" s="148"/>
      <c r="AF955" s="148"/>
      <c r="AG955" s="148" t="s">
        <v>314</v>
      </c>
      <c r="AH955" s="148">
        <v>0</v>
      </c>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ht="22.5" outlineLevel="1" x14ac:dyDescent="0.2">
      <c r="A956" s="177">
        <v>180</v>
      </c>
      <c r="B956" s="178" t="s">
        <v>1252</v>
      </c>
      <c r="C956" s="194" t="s">
        <v>1253</v>
      </c>
      <c r="D956" s="179" t="s">
        <v>310</v>
      </c>
      <c r="E956" s="180">
        <v>20.414999999999999</v>
      </c>
      <c r="F956" s="181"/>
      <c r="G956" s="182">
        <f>ROUND(E956*F956,2)</f>
        <v>0</v>
      </c>
      <c r="H956" s="181"/>
      <c r="I956" s="182">
        <f>ROUND(E956*H956,2)</f>
        <v>0</v>
      </c>
      <c r="J956" s="181"/>
      <c r="K956" s="182">
        <f>ROUND(E956*J956,2)</f>
        <v>0</v>
      </c>
      <c r="L956" s="182">
        <v>21</v>
      </c>
      <c r="M956" s="182">
        <f>G956*(1+L956/100)</f>
        <v>0</v>
      </c>
      <c r="N956" s="180">
        <v>0</v>
      </c>
      <c r="O956" s="180">
        <f>ROUND(E956*N956,2)</f>
        <v>0</v>
      </c>
      <c r="P956" s="180">
        <v>8.8999999999999996E-2</v>
      </c>
      <c r="Q956" s="180">
        <f>ROUND(E956*P956,2)</f>
        <v>1.82</v>
      </c>
      <c r="R956" s="182" t="s">
        <v>1040</v>
      </c>
      <c r="S956" s="182" t="s">
        <v>294</v>
      </c>
      <c r="T956" s="183" t="s">
        <v>294</v>
      </c>
      <c r="U956" s="159">
        <v>0.76</v>
      </c>
      <c r="V956" s="159">
        <f>ROUND(E956*U956,2)</f>
        <v>15.52</v>
      </c>
      <c r="W956" s="159"/>
      <c r="X956" s="159" t="s">
        <v>295</v>
      </c>
      <c r="Y956" s="159" t="s">
        <v>296</v>
      </c>
      <c r="Z956" s="148"/>
      <c r="AA956" s="148"/>
      <c r="AB956" s="148"/>
      <c r="AC956" s="148"/>
      <c r="AD956" s="148"/>
      <c r="AE956" s="148"/>
      <c r="AF956" s="148"/>
      <c r="AG956" s="148" t="s">
        <v>297</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262" t="s">
        <v>1236</v>
      </c>
      <c r="D957" s="263"/>
      <c r="E957" s="263"/>
      <c r="F957" s="263"/>
      <c r="G957" s="263"/>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299</v>
      </c>
      <c r="AH957" s="148"/>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outlineLevel="2" x14ac:dyDescent="0.2">
      <c r="A958" s="155"/>
      <c r="B958" s="156"/>
      <c r="C958" s="264" t="s">
        <v>1236</v>
      </c>
      <c r="D958" s="265"/>
      <c r="E958" s="265"/>
      <c r="F958" s="265"/>
      <c r="G958" s="265"/>
      <c r="H958" s="159"/>
      <c r="I958" s="159"/>
      <c r="J958" s="159"/>
      <c r="K958" s="159"/>
      <c r="L958" s="159"/>
      <c r="M958" s="159"/>
      <c r="N958" s="158"/>
      <c r="O958" s="158"/>
      <c r="P958" s="158"/>
      <c r="Q958" s="158"/>
      <c r="R958" s="159"/>
      <c r="S958" s="159"/>
      <c r="T958" s="159"/>
      <c r="U958" s="159"/>
      <c r="V958" s="159"/>
      <c r="W958" s="159"/>
      <c r="X958" s="159"/>
      <c r="Y958" s="159"/>
      <c r="Z958" s="148"/>
      <c r="AA958" s="148"/>
      <c r="AB958" s="148"/>
      <c r="AC958" s="148"/>
      <c r="AD958" s="148"/>
      <c r="AE958" s="148"/>
      <c r="AF958" s="148"/>
      <c r="AG958" s="148" t="s">
        <v>300</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199" t="s">
        <v>845</v>
      </c>
      <c r="D959" s="167"/>
      <c r="E959" s="168"/>
      <c r="F959" s="159"/>
      <c r="G959" s="159"/>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314</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3" x14ac:dyDescent="0.2">
      <c r="A960" s="155"/>
      <c r="B960" s="156"/>
      <c r="C960" s="200" t="s">
        <v>846</v>
      </c>
      <c r="D960" s="167"/>
      <c r="E960" s="168">
        <v>45.55</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314</v>
      </c>
      <c r="AH960" s="148">
        <v>2</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outlineLevel="3" x14ac:dyDescent="0.2">
      <c r="A961" s="155"/>
      <c r="B961" s="156"/>
      <c r="C961" s="200" t="s">
        <v>847</v>
      </c>
      <c r="D961" s="167"/>
      <c r="E961" s="168">
        <v>36.11</v>
      </c>
      <c r="F961" s="159"/>
      <c r="G961" s="159"/>
      <c r="H961" s="159"/>
      <c r="I961" s="159"/>
      <c r="J961" s="159"/>
      <c r="K961" s="159"/>
      <c r="L961" s="159"/>
      <c r="M961" s="159"/>
      <c r="N961" s="158"/>
      <c r="O961" s="158"/>
      <c r="P961" s="158"/>
      <c r="Q961" s="158"/>
      <c r="R961" s="159"/>
      <c r="S961" s="159"/>
      <c r="T961" s="159"/>
      <c r="U961" s="159"/>
      <c r="V961" s="159"/>
      <c r="W961" s="159"/>
      <c r="X961" s="159"/>
      <c r="Y961" s="159"/>
      <c r="Z961" s="148"/>
      <c r="AA961" s="148"/>
      <c r="AB961" s="148"/>
      <c r="AC961" s="148"/>
      <c r="AD961" s="148"/>
      <c r="AE961" s="148"/>
      <c r="AF961" s="148"/>
      <c r="AG961" s="148" t="s">
        <v>314</v>
      </c>
      <c r="AH961" s="148">
        <v>2</v>
      </c>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outlineLevel="3" x14ac:dyDescent="0.2">
      <c r="A962" s="155"/>
      <c r="B962" s="156"/>
      <c r="C962" s="199" t="s">
        <v>848</v>
      </c>
      <c r="D962" s="167"/>
      <c r="E962" s="168"/>
      <c r="F962" s="159"/>
      <c r="G962" s="159"/>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314</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48"/>
      <c r="BB962" s="148"/>
      <c r="BC962" s="148"/>
      <c r="BD962" s="148"/>
      <c r="BE962" s="148"/>
      <c r="BF962" s="148"/>
      <c r="BG962" s="148"/>
      <c r="BH962" s="148"/>
    </row>
    <row r="963" spans="1:60" outlineLevel="3" x14ac:dyDescent="0.2">
      <c r="A963" s="155"/>
      <c r="B963" s="156"/>
      <c r="C963" s="195" t="s">
        <v>849</v>
      </c>
      <c r="D963" s="161"/>
      <c r="E963" s="162">
        <v>20.41</v>
      </c>
      <c r="F963" s="159"/>
      <c r="G963" s="159"/>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314</v>
      </c>
      <c r="AH963" s="148">
        <v>0</v>
      </c>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ht="22.5" outlineLevel="1" x14ac:dyDescent="0.2">
      <c r="A964" s="177">
        <v>181</v>
      </c>
      <c r="B964" s="178" t="s">
        <v>1254</v>
      </c>
      <c r="C964" s="194" t="s">
        <v>1255</v>
      </c>
      <c r="D964" s="179" t="s">
        <v>310</v>
      </c>
      <c r="E964" s="180">
        <v>8.2200000000000006</v>
      </c>
      <c r="F964" s="181"/>
      <c r="G964" s="182">
        <f>ROUND(E964*F964,2)</f>
        <v>0</v>
      </c>
      <c r="H964" s="181"/>
      <c r="I964" s="182">
        <f>ROUND(E964*H964,2)</f>
        <v>0</v>
      </c>
      <c r="J964" s="181"/>
      <c r="K964" s="182">
        <f>ROUND(E964*J964,2)</f>
        <v>0</v>
      </c>
      <c r="L964" s="182">
        <v>21</v>
      </c>
      <c r="M964" s="182">
        <f>G964*(1+L964/100)</f>
        <v>0</v>
      </c>
      <c r="N964" s="180">
        <v>0</v>
      </c>
      <c r="O964" s="180">
        <f>ROUND(E964*N964,2)</f>
        <v>0</v>
      </c>
      <c r="P964" s="180">
        <v>8.8999999999999996E-2</v>
      </c>
      <c r="Q964" s="180">
        <f>ROUND(E964*P964,2)</f>
        <v>0.73</v>
      </c>
      <c r="R964" s="182" t="s">
        <v>1040</v>
      </c>
      <c r="S964" s="182" t="s">
        <v>294</v>
      </c>
      <c r="T964" s="183" t="s">
        <v>294</v>
      </c>
      <c r="U964" s="159">
        <v>0.39</v>
      </c>
      <c r="V964" s="159">
        <f>ROUND(E964*U964,2)</f>
        <v>3.21</v>
      </c>
      <c r="W964" s="159"/>
      <c r="X964" s="159" t="s">
        <v>295</v>
      </c>
      <c r="Y964" s="159" t="s">
        <v>296</v>
      </c>
      <c r="Z964" s="148"/>
      <c r="AA964" s="148"/>
      <c r="AB964" s="148"/>
      <c r="AC964" s="148"/>
      <c r="AD964" s="148"/>
      <c r="AE964" s="148"/>
      <c r="AF964" s="148"/>
      <c r="AG964" s="148" t="s">
        <v>297</v>
      </c>
      <c r="AH964" s="148"/>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2" x14ac:dyDescent="0.2">
      <c r="A965" s="155"/>
      <c r="B965" s="156"/>
      <c r="C965" s="262" t="s">
        <v>1236</v>
      </c>
      <c r="D965" s="263"/>
      <c r="E965" s="263"/>
      <c r="F965" s="263"/>
      <c r="G965" s="263"/>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299</v>
      </c>
      <c r="AH965" s="148"/>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outlineLevel="2" x14ac:dyDescent="0.2">
      <c r="A966" s="155"/>
      <c r="B966" s="156"/>
      <c r="C966" s="264" t="s">
        <v>1236</v>
      </c>
      <c r="D966" s="265"/>
      <c r="E966" s="265"/>
      <c r="F966" s="265"/>
      <c r="G966" s="265"/>
      <c r="H966" s="159"/>
      <c r="I966" s="159"/>
      <c r="J966" s="159"/>
      <c r="K966" s="159"/>
      <c r="L966" s="159"/>
      <c r="M966" s="159"/>
      <c r="N966" s="158"/>
      <c r="O966" s="158"/>
      <c r="P966" s="158"/>
      <c r="Q966" s="158"/>
      <c r="R966" s="159"/>
      <c r="S966" s="159"/>
      <c r="T966" s="159"/>
      <c r="U966" s="159"/>
      <c r="V966" s="159"/>
      <c r="W966" s="159"/>
      <c r="X966" s="159"/>
      <c r="Y966" s="159"/>
      <c r="Z966" s="148"/>
      <c r="AA966" s="148"/>
      <c r="AB966" s="148"/>
      <c r="AC966" s="148"/>
      <c r="AD966" s="148"/>
      <c r="AE966" s="148"/>
      <c r="AF966" s="148"/>
      <c r="AG966" s="148" t="s">
        <v>300</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outlineLevel="2" x14ac:dyDescent="0.2">
      <c r="A967" s="155"/>
      <c r="B967" s="156"/>
      <c r="C967" s="195" t="s">
        <v>850</v>
      </c>
      <c r="D967" s="161"/>
      <c r="E967" s="162">
        <v>8.2200000000000006</v>
      </c>
      <c r="F967" s="159"/>
      <c r="G967" s="159"/>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314</v>
      </c>
      <c r="AH967" s="148">
        <v>0</v>
      </c>
      <c r="AI967" s="148"/>
      <c r="AJ967" s="148"/>
      <c r="AK967" s="148"/>
      <c r="AL967" s="148"/>
      <c r="AM967" s="148"/>
      <c r="AN967" s="148"/>
      <c r="AO967" s="148"/>
      <c r="AP967" s="148"/>
      <c r="AQ967" s="148"/>
      <c r="AR967" s="148"/>
      <c r="AS967" s="148"/>
      <c r="AT967" s="148"/>
      <c r="AU967" s="148"/>
      <c r="AV967" s="148"/>
      <c r="AW967" s="148"/>
      <c r="AX967" s="148"/>
      <c r="AY967" s="148"/>
      <c r="AZ967" s="148"/>
      <c r="BA967" s="148"/>
      <c r="BB967" s="148"/>
      <c r="BC967" s="148"/>
      <c r="BD967" s="148"/>
      <c r="BE967" s="148"/>
      <c r="BF967" s="148"/>
      <c r="BG967" s="148"/>
      <c r="BH967" s="148"/>
    </row>
    <row r="968" spans="1:60" ht="22.5" outlineLevel="1" x14ac:dyDescent="0.2">
      <c r="A968" s="177">
        <v>182</v>
      </c>
      <c r="B968" s="178" t="s">
        <v>1256</v>
      </c>
      <c r="C968" s="194" t="s">
        <v>1257</v>
      </c>
      <c r="D968" s="179" t="s">
        <v>310</v>
      </c>
      <c r="E968" s="180">
        <v>6</v>
      </c>
      <c r="F968" s="181"/>
      <c r="G968" s="182">
        <f>ROUND(E968*F968,2)</f>
        <v>0</v>
      </c>
      <c r="H968" s="181"/>
      <c r="I968" s="182">
        <f>ROUND(E968*H968,2)</f>
        <v>0</v>
      </c>
      <c r="J968" s="181"/>
      <c r="K968" s="182">
        <f>ROUND(E968*J968,2)</f>
        <v>0</v>
      </c>
      <c r="L968" s="182">
        <v>21</v>
      </c>
      <c r="M968" s="182">
        <f>G968*(1+L968/100)</f>
        <v>0</v>
      </c>
      <c r="N968" s="180">
        <v>0</v>
      </c>
      <c r="O968" s="180">
        <f>ROUND(E968*N968,2)</f>
        <v>0</v>
      </c>
      <c r="P968" s="180">
        <v>0</v>
      </c>
      <c r="Q968" s="180">
        <f>ROUND(E968*P968,2)</f>
        <v>0</v>
      </c>
      <c r="R968" s="182" t="s">
        <v>311</v>
      </c>
      <c r="S968" s="182" t="s">
        <v>294</v>
      </c>
      <c r="T968" s="183" t="s">
        <v>294</v>
      </c>
      <c r="U968" s="159">
        <v>0.115</v>
      </c>
      <c r="V968" s="159">
        <f>ROUND(E968*U968,2)</f>
        <v>0.69</v>
      </c>
      <c r="W968" s="159"/>
      <c r="X968" s="159" t="s">
        <v>295</v>
      </c>
      <c r="Y968" s="159" t="s">
        <v>296</v>
      </c>
      <c r="Z968" s="148"/>
      <c r="AA968" s="148"/>
      <c r="AB968" s="148"/>
      <c r="AC968" s="148"/>
      <c r="AD968" s="148"/>
      <c r="AE968" s="148"/>
      <c r="AF968" s="148"/>
      <c r="AG968" s="148" t="s">
        <v>297</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ht="22.5" outlineLevel="2" x14ac:dyDescent="0.2">
      <c r="A969" s="155"/>
      <c r="B969" s="156"/>
      <c r="C969" s="262" t="s">
        <v>1258</v>
      </c>
      <c r="D969" s="263"/>
      <c r="E969" s="263"/>
      <c r="F969" s="263"/>
      <c r="G969" s="263"/>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299</v>
      </c>
      <c r="AH969" s="148"/>
      <c r="AI969" s="148"/>
      <c r="AJ969" s="148"/>
      <c r="AK969" s="148"/>
      <c r="AL969" s="148"/>
      <c r="AM969" s="148"/>
      <c r="AN969" s="148"/>
      <c r="AO969" s="148"/>
      <c r="AP969" s="148"/>
      <c r="AQ969" s="148"/>
      <c r="AR969" s="148"/>
      <c r="AS969" s="148"/>
      <c r="AT969" s="148"/>
      <c r="AU969" s="148"/>
      <c r="AV969" s="148"/>
      <c r="AW969" s="148"/>
      <c r="AX969" s="148"/>
      <c r="AY969" s="148"/>
      <c r="AZ969" s="148"/>
      <c r="BA969" s="184" t="str">
        <f>C969</f>
        <v>krajníků, desek nebo panelů od spojovacího materiálu s odklizením a uložením očištěných hmot a spojovacího materiálu na skládku na vzdálenost do 10 m</v>
      </c>
      <c r="BB969" s="148"/>
      <c r="BC969" s="148"/>
      <c r="BD969" s="148"/>
      <c r="BE969" s="148"/>
      <c r="BF969" s="148"/>
      <c r="BG969" s="148"/>
      <c r="BH969" s="148"/>
    </row>
    <row r="970" spans="1:60" ht="22.5" outlineLevel="2" x14ac:dyDescent="0.2">
      <c r="A970" s="155"/>
      <c r="B970" s="156"/>
      <c r="C970" s="264" t="s">
        <v>1258</v>
      </c>
      <c r="D970" s="265"/>
      <c r="E970" s="265"/>
      <c r="F970" s="265"/>
      <c r="G970" s="265"/>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300</v>
      </c>
      <c r="AH970" s="148"/>
      <c r="AI970" s="148"/>
      <c r="AJ970" s="148"/>
      <c r="AK970" s="148"/>
      <c r="AL970" s="148"/>
      <c r="AM970" s="148"/>
      <c r="AN970" s="148"/>
      <c r="AO970" s="148"/>
      <c r="AP970" s="148"/>
      <c r="AQ970" s="148"/>
      <c r="AR970" s="148"/>
      <c r="AS970" s="148"/>
      <c r="AT970" s="148"/>
      <c r="AU970" s="148"/>
      <c r="AV970" s="148"/>
      <c r="AW970" s="148"/>
      <c r="AX970" s="148"/>
      <c r="AY970" s="148"/>
      <c r="AZ970" s="148"/>
      <c r="BA970" s="184" t="str">
        <f>C970</f>
        <v>krajníků, desek nebo panelů od spojovacího materiálu s odklizením a uložením očištěných hmot a spojovacího materiálu na skládku na vzdálenost do 10 m</v>
      </c>
      <c r="BB970" s="148"/>
      <c r="BC970" s="148"/>
      <c r="BD970" s="148"/>
      <c r="BE970" s="148"/>
      <c r="BF970" s="148"/>
      <c r="BG970" s="148"/>
      <c r="BH970" s="148"/>
    </row>
    <row r="971" spans="1:60" ht="22.5" outlineLevel="1" x14ac:dyDescent="0.2">
      <c r="A971" s="177">
        <v>183</v>
      </c>
      <c r="B971" s="178" t="s">
        <v>1259</v>
      </c>
      <c r="C971" s="194" t="s">
        <v>1260</v>
      </c>
      <c r="D971" s="179" t="s">
        <v>310</v>
      </c>
      <c r="E971" s="180">
        <v>1.2</v>
      </c>
      <c r="F971" s="181"/>
      <c r="G971" s="182">
        <f>ROUND(E971*F971,2)</f>
        <v>0</v>
      </c>
      <c r="H971" s="181"/>
      <c r="I971" s="182">
        <f>ROUND(E971*H971,2)</f>
        <v>0</v>
      </c>
      <c r="J971" s="181"/>
      <c r="K971" s="182">
        <f>ROUND(E971*J971,2)</f>
        <v>0</v>
      </c>
      <c r="L971" s="182">
        <v>21</v>
      </c>
      <c r="M971" s="182">
        <f>G971*(1+L971/100)</f>
        <v>0</v>
      </c>
      <c r="N971" s="180">
        <v>0</v>
      </c>
      <c r="O971" s="180">
        <f>ROUND(E971*N971,2)</f>
        <v>0</v>
      </c>
      <c r="P971" s="180">
        <v>0</v>
      </c>
      <c r="Q971" s="180">
        <f>ROUND(E971*P971,2)</f>
        <v>0</v>
      </c>
      <c r="R971" s="182" t="s">
        <v>311</v>
      </c>
      <c r="S971" s="182" t="s">
        <v>294</v>
      </c>
      <c r="T971" s="183" t="s">
        <v>294</v>
      </c>
      <c r="U971" s="159">
        <v>0.22</v>
      </c>
      <c r="V971" s="159">
        <f>ROUND(E971*U971,2)</f>
        <v>0.26</v>
      </c>
      <c r="W971" s="159"/>
      <c r="X971" s="159" t="s">
        <v>295</v>
      </c>
      <c r="Y971" s="159" t="s">
        <v>296</v>
      </c>
      <c r="Z971" s="148"/>
      <c r="AA971" s="148"/>
      <c r="AB971" s="148"/>
      <c r="AC971" s="148"/>
      <c r="AD971" s="148"/>
      <c r="AE971" s="148"/>
      <c r="AF971" s="148"/>
      <c r="AG971" s="148" t="s">
        <v>297</v>
      </c>
      <c r="AH971" s="148"/>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ht="22.5" outlineLevel="2" x14ac:dyDescent="0.2">
      <c r="A972" s="155"/>
      <c r="B972" s="156"/>
      <c r="C972" s="262" t="s">
        <v>1261</v>
      </c>
      <c r="D972" s="263"/>
      <c r="E972" s="263"/>
      <c r="F972" s="263"/>
      <c r="G972" s="263"/>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299</v>
      </c>
      <c r="AH972" s="148"/>
      <c r="AI972" s="148"/>
      <c r="AJ972" s="148"/>
      <c r="AK972" s="148"/>
      <c r="AL972" s="148"/>
      <c r="AM972" s="148"/>
      <c r="AN972" s="148"/>
      <c r="AO972" s="148"/>
      <c r="AP972" s="148"/>
      <c r="AQ972" s="148"/>
      <c r="AR972" s="148"/>
      <c r="AS972" s="148"/>
      <c r="AT972" s="148"/>
      <c r="AU972" s="148"/>
      <c r="AV972" s="148"/>
      <c r="AW972" s="148"/>
      <c r="AX972" s="148"/>
      <c r="AY972" s="148"/>
      <c r="AZ972" s="148"/>
      <c r="BA972" s="184" t="str">
        <f>C972</f>
        <v>od spojovacího materiálu, s uložením očištěných kostek na skládku, s odklizením odpadových hmot na hromady a s odklizením vybouraných kostek na vzdálenost do 3 m</v>
      </c>
      <c r="BB972" s="148"/>
      <c r="BC972" s="148"/>
      <c r="BD972" s="148"/>
      <c r="BE972" s="148"/>
      <c r="BF972" s="148"/>
      <c r="BG972" s="148"/>
      <c r="BH972" s="148"/>
    </row>
    <row r="973" spans="1:60" ht="22.5" outlineLevel="2" x14ac:dyDescent="0.2">
      <c r="A973" s="155"/>
      <c r="B973" s="156"/>
      <c r="C973" s="264" t="s">
        <v>1261</v>
      </c>
      <c r="D973" s="265"/>
      <c r="E973" s="265"/>
      <c r="F973" s="265"/>
      <c r="G973" s="265"/>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300</v>
      </c>
      <c r="AH973" s="148"/>
      <c r="AI973" s="148"/>
      <c r="AJ973" s="148"/>
      <c r="AK973" s="148"/>
      <c r="AL973" s="148"/>
      <c r="AM973" s="148"/>
      <c r="AN973" s="148"/>
      <c r="AO973" s="148"/>
      <c r="AP973" s="148"/>
      <c r="AQ973" s="148"/>
      <c r="AR973" s="148"/>
      <c r="AS973" s="148"/>
      <c r="AT973" s="148"/>
      <c r="AU973" s="148"/>
      <c r="AV973" s="148"/>
      <c r="AW973" s="148"/>
      <c r="AX973" s="148"/>
      <c r="AY973" s="148"/>
      <c r="AZ973" s="148"/>
      <c r="BA973" s="184" t="str">
        <f>C973</f>
        <v>od spojovacího materiálu, s uložením očištěných kostek na skládku, s odklizením odpadových hmot na hromady a s odklizením vybouraných kostek na vzdálenost do 3 m</v>
      </c>
      <c r="BB973" s="148"/>
      <c r="BC973" s="148"/>
      <c r="BD973" s="148"/>
      <c r="BE973" s="148"/>
      <c r="BF973" s="148"/>
      <c r="BG973" s="148"/>
      <c r="BH973" s="148"/>
    </row>
    <row r="974" spans="1:60" outlineLevel="2" x14ac:dyDescent="0.2">
      <c r="A974" s="155"/>
      <c r="B974" s="156"/>
      <c r="C974" s="195" t="s">
        <v>1262</v>
      </c>
      <c r="D974" s="161"/>
      <c r="E974" s="162">
        <v>1.2</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314</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1" x14ac:dyDescent="0.2">
      <c r="A975" s="177">
        <v>184</v>
      </c>
      <c r="B975" s="178" t="s">
        <v>1263</v>
      </c>
      <c r="C975" s="194" t="s">
        <v>1264</v>
      </c>
      <c r="D975" s="179" t="s">
        <v>424</v>
      </c>
      <c r="E975" s="180">
        <v>157.39977999999999</v>
      </c>
      <c r="F975" s="181"/>
      <c r="G975" s="182">
        <f>ROUND(E975*F975,2)</f>
        <v>0</v>
      </c>
      <c r="H975" s="181"/>
      <c r="I975" s="182">
        <f>ROUND(E975*H975,2)</f>
        <v>0</v>
      </c>
      <c r="J975" s="181"/>
      <c r="K975" s="182">
        <f>ROUND(E975*J975,2)</f>
        <v>0</v>
      </c>
      <c r="L975" s="182">
        <v>21</v>
      </c>
      <c r="M975" s="182">
        <f>G975*(1+L975/100)</f>
        <v>0</v>
      </c>
      <c r="N975" s="180">
        <v>0</v>
      </c>
      <c r="O975" s="180">
        <f>ROUND(E975*N975,2)</f>
        <v>0</v>
      </c>
      <c r="P975" s="180">
        <v>0</v>
      </c>
      <c r="Q975" s="180">
        <f>ROUND(E975*P975,2)</f>
        <v>0</v>
      </c>
      <c r="R975" s="182" t="s">
        <v>1265</v>
      </c>
      <c r="S975" s="182" t="s">
        <v>294</v>
      </c>
      <c r="T975" s="183" t="s">
        <v>294</v>
      </c>
      <c r="U975" s="159">
        <v>0</v>
      </c>
      <c r="V975" s="159">
        <f>ROUND(E975*U975,2)</f>
        <v>0</v>
      </c>
      <c r="W975" s="159"/>
      <c r="X975" s="159" t="s">
        <v>295</v>
      </c>
      <c r="Y975" s="159" t="s">
        <v>296</v>
      </c>
      <c r="Z975" s="148"/>
      <c r="AA975" s="148"/>
      <c r="AB975" s="148"/>
      <c r="AC975" s="148"/>
      <c r="AD975" s="148"/>
      <c r="AE975" s="148"/>
      <c r="AF975" s="148"/>
      <c r="AG975" s="148" t="s">
        <v>297</v>
      </c>
      <c r="AH975" s="148"/>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2" x14ac:dyDescent="0.2">
      <c r="A976" s="155"/>
      <c r="B976" s="156"/>
      <c r="C976" s="195" t="s">
        <v>1266</v>
      </c>
      <c r="D976" s="161"/>
      <c r="E976" s="162">
        <v>157.4</v>
      </c>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314</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ht="22.5" outlineLevel="1" x14ac:dyDescent="0.2">
      <c r="A977" s="177">
        <v>185</v>
      </c>
      <c r="B977" s="178" t="s">
        <v>1267</v>
      </c>
      <c r="C977" s="194" t="s">
        <v>1268</v>
      </c>
      <c r="D977" s="179" t="s">
        <v>1269</v>
      </c>
      <c r="E977" s="180">
        <v>0.09</v>
      </c>
      <c r="F977" s="181"/>
      <c r="G977" s="182">
        <f>ROUND(E977*F977,2)</f>
        <v>0</v>
      </c>
      <c r="H977" s="181"/>
      <c r="I977" s="182">
        <f>ROUND(E977*H977,2)</f>
        <v>0</v>
      </c>
      <c r="J977" s="181"/>
      <c r="K977" s="182">
        <f>ROUND(E977*J977,2)</f>
        <v>0</v>
      </c>
      <c r="L977" s="182">
        <v>21</v>
      </c>
      <c r="M977" s="182">
        <f>G977*(1+L977/100)</f>
        <v>0</v>
      </c>
      <c r="N977" s="180">
        <v>4.6270199999999999</v>
      </c>
      <c r="O977" s="180">
        <f>ROUND(E977*N977,2)</f>
        <v>0.42</v>
      </c>
      <c r="P977" s="180">
        <v>0</v>
      </c>
      <c r="Q977" s="180">
        <f>ROUND(E977*P977,2)</f>
        <v>0</v>
      </c>
      <c r="R977" s="182" t="s">
        <v>674</v>
      </c>
      <c r="S977" s="182" t="s">
        <v>294</v>
      </c>
      <c r="T977" s="183" t="s">
        <v>294</v>
      </c>
      <c r="U977" s="159">
        <v>90.069419999999994</v>
      </c>
      <c r="V977" s="159">
        <f>ROUND(E977*U977,2)</f>
        <v>8.11</v>
      </c>
      <c r="W977" s="159"/>
      <c r="X977" s="159" t="s">
        <v>675</v>
      </c>
      <c r="Y977" s="159" t="s">
        <v>296</v>
      </c>
      <c r="Z977" s="148"/>
      <c r="AA977" s="148"/>
      <c r="AB977" s="148"/>
      <c r="AC977" s="148"/>
      <c r="AD977" s="148"/>
      <c r="AE977" s="148"/>
      <c r="AF977" s="148"/>
      <c r="AG977" s="148" t="s">
        <v>676</v>
      </c>
      <c r="AH977" s="148"/>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ht="45" outlineLevel="2" x14ac:dyDescent="0.2">
      <c r="A978" s="155"/>
      <c r="B978" s="156"/>
      <c r="C978" s="262" t="s">
        <v>1270</v>
      </c>
      <c r="D978" s="263"/>
      <c r="E978" s="263"/>
      <c r="F978" s="263"/>
      <c r="G978" s="263"/>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299</v>
      </c>
      <c r="AH978" s="148"/>
      <c r="AI978" s="148"/>
      <c r="AJ978" s="148"/>
      <c r="AK978" s="148"/>
      <c r="AL978" s="148"/>
      <c r="AM978" s="148"/>
      <c r="AN978" s="148"/>
      <c r="AO978" s="148"/>
      <c r="AP978" s="148"/>
      <c r="AQ978" s="148"/>
      <c r="AR978" s="148"/>
      <c r="AS978" s="148"/>
      <c r="AT978" s="148"/>
      <c r="AU978" s="148"/>
      <c r="AV978" s="148"/>
      <c r="AW978" s="148"/>
      <c r="AX978" s="148"/>
      <c r="AY978" s="148"/>
      <c r="AZ978" s="148"/>
      <c r="BA978" s="184" t="str">
        <f>C978</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978" s="148"/>
      <c r="BC978" s="148"/>
      <c r="BD978" s="148"/>
      <c r="BE978" s="148"/>
      <c r="BF978" s="148"/>
      <c r="BG978" s="148"/>
      <c r="BH978" s="148"/>
    </row>
    <row r="979" spans="1:60" outlineLevel="2" x14ac:dyDescent="0.2">
      <c r="A979" s="155"/>
      <c r="B979" s="156"/>
      <c r="C979" s="264" t="s">
        <v>1271</v>
      </c>
      <c r="D979" s="265"/>
      <c r="E979" s="265"/>
      <c r="F979" s="265"/>
      <c r="G979" s="265"/>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300</v>
      </c>
      <c r="AH979" s="148"/>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264" t="s">
        <v>1272</v>
      </c>
      <c r="D980" s="265"/>
      <c r="E980" s="265"/>
      <c r="F980" s="265"/>
      <c r="G980" s="265"/>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300</v>
      </c>
      <c r="AH980" s="148"/>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x14ac:dyDescent="0.2">
      <c r="A981" s="170" t="s">
        <v>288</v>
      </c>
      <c r="B981" s="171" t="s">
        <v>172</v>
      </c>
      <c r="C981" s="193" t="s">
        <v>173</v>
      </c>
      <c r="D981" s="172"/>
      <c r="E981" s="173"/>
      <c r="F981" s="174"/>
      <c r="G981" s="174">
        <f>SUMIF(AG982:AG983,"&lt;&gt;NOR",G982:G983)</f>
        <v>0</v>
      </c>
      <c r="H981" s="174"/>
      <c r="I981" s="174">
        <f>SUM(I982:I983)</f>
        <v>0</v>
      </c>
      <c r="J981" s="174"/>
      <c r="K981" s="174">
        <f>SUM(K982:K983)</f>
        <v>0</v>
      </c>
      <c r="L981" s="174"/>
      <c r="M981" s="174">
        <f>SUM(M982:M983)</f>
        <v>0</v>
      </c>
      <c r="N981" s="173"/>
      <c r="O981" s="173">
        <f>SUM(O982:O983)</f>
        <v>0</v>
      </c>
      <c r="P981" s="173"/>
      <c r="Q981" s="173">
        <f>SUM(Q982:Q983)</f>
        <v>0</v>
      </c>
      <c r="R981" s="174"/>
      <c r="S981" s="174"/>
      <c r="T981" s="175"/>
      <c r="U981" s="169"/>
      <c r="V981" s="169">
        <f>SUM(V982:V983)</f>
        <v>1018.02</v>
      </c>
      <c r="W981" s="169"/>
      <c r="X981" s="169"/>
      <c r="Y981" s="169"/>
      <c r="AG981" t="s">
        <v>289</v>
      </c>
    </row>
    <row r="982" spans="1:60" ht="22.5" outlineLevel="1" x14ac:dyDescent="0.2">
      <c r="A982" s="177">
        <v>186</v>
      </c>
      <c r="B982" s="178" t="s">
        <v>1273</v>
      </c>
      <c r="C982" s="194" t="s">
        <v>1274</v>
      </c>
      <c r="D982" s="179" t="s">
        <v>424</v>
      </c>
      <c r="E982" s="180">
        <v>538.06556999999998</v>
      </c>
      <c r="F982" s="181"/>
      <c r="G982" s="182">
        <f>ROUND(E982*F982,2)</f>
        <v>0</v>
      </c>
      <c r="H982" s="181"/>
      <c r="I982" s="182">
        <f>ROUND(E982*H982,2)</f>
        <v>0</v>
      </c>
      <c r="J982" s="181"/>
      <c r="K982" s="182">
        <f>ROUND(E982*J982,2)</f>
        <v>0</v>
      </c>
      <c r="L982" s="182">
        <v>21</v>
      </c>
      <c r="M982" s="182">
        <f>G982*(1+L982/100)</f>
        <v>0</v>
      </c>
      <c r="N982" s="180">
        <v>0</v>
      </c>
      <c r="O982" s="180">
        <f>ROUND(E982*N982,2)</f>
        <v>0</v>
      </c>
      <c r="P982" s="180">
        <v>0</v>
      </c>
      <c r="Q982" s="180">
        <f>ROUND(E982*P982,2)</f>
        <v>0</v>
      </c>
      <c r="R982" s="182" t="s">
        <v>550</v>
      </c>
      <c r="S982" s="182" t="s">
        <v>294</v>
      </c>
      <c r="T982" s="183" t="s">
        <v>294</v>
      </c>
      <c r="U982" s="159">
        <v>1.8919999999999999</v>
      </c>
      <c r="V982" s="159">
        <f>ROUND(E982*U982,2)</f>
        <v>1018.02</v>
      </c>
      <c r="W982" s="159"/>
      <c r="X982" s="159" t="s">
        <v>1275</v>
      </c>
      <c r="Y982" s="159" t="s">
        <v>296</v>
      </c>
      <c r="Z982" s="148"/>
      <c r="AA982" s="148"/>
      <c r="AB982" s="148"/>
      <c r="AC982" s="148"/>
      <c r="AD982" s="148"/>
      <c r="AE982" s="148"/>
      <c r="AF982" s="148"/>
      <c r="AG982" s="148" t="s">
        <v>1276</v>
      </c>
      <c r="AH982" s="148"/>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2" x14ac:dyDescent="0.2">
      <c r="A983" s="155"/>
      <c r="B983" s="156"/>
      <c r="C983" s="262" t="s">
        <v>1277</v>
      </c>
      <c r="D983" s="263"/>
      <c r="E983" s="263"/>
      <c r="F983" s="263"/>
      <c r="G983" s="263"/>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299</v>
      </c>
      <c r="AH983" s="148"/>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x14ac:dyDescent="0.2">
      <c r="A984" s="170" t="s">
        <v>288</v>
      </c>
      <c r="B984" s="171" t="s">
        <v>192</v>
      </c>
      <c r="C984" s="193" t="s">
        <v>193</v>
      </c>
      <c r="D984" s="172"/>
      <c r="E984" s="173"/>
      <c r="F984" s="174"/>
      <c r="G984" s="174">
        <f>SUMIF(AG985:AG1024,"&lt;&gt;NOR",G985:G1024)</f>
        <v>0</v>
      </c>
      <c r="H984" s="174"/>
      <c r="I984" s="174">
        <f>SUM(I985:I1024)</f>
        <v>0</v>
      </c>
      <c r="J984" s="174"/>
      <c r="K984" s="174">
        <f>SUM(K985:K1024)</f>
        <v>0</v>
      </c>
      <c r="L984" s="174"/>
      <c r="M984" s="174">
        <f>SUM(M985:M1024)</f>
        <v>0</v>
      </c>
      <c r="N984" s="173"/>
      <c r="O984" s="173">
        <f>SUM(O985:O1024)</f>
        <v>3.17</v>
      </c>
      <c r="P984" s="173"/>
      <c r="Q984" s="173">
        <f>SUM(Q985:Q1024)</f>
        <v>0</v>
      </c>
      <c r="R984" s="174"/>
      <c r="S984" s="174"/>
      <c r="T984" s="175"/>
      <c r="U984" s="169"/>
      <c r="V984" s="169">
        <f>SUM(V985:V1024)</f>
        <v>168.76000000000002</v>
      </c>
      <c r="W984" s="169"/>
      <c r="X984" s="169"/>
      <c r="Y984" s="169"/>
      <c r="AG984" t="s">
        <v>289</v>
      </c>
    </row>
    <row r="985" spans="1:60" ht="22.5" outlineLevel="1" x14ac:dyDescent="0.2">
      <c r="A985" s="177">
        <v>187</v>
      </c>
      <c r="B985" s="178" t="s">
        <v>1278</v>
      </c>
      <c r="C985" s="194" t="s">
        <v>1279</v>
      </c>
      <c r="D985" s="179" t="s">
        <v>310</v>
      </c>
      <c r="E985" s="180">
        <v>372.94600000000003</v>
      </c>
      <c r="F985" s="181"/>
      <c r="G985" s="182">
        <f>ROUND(E985*F985,2)</f>
        <v>0</v>
      </c>
      <c r="H985" s="181"/>
      <c r="I985" s="182">
        <f>ROUND(E985*H985,2)</f>
        <v>0</v>
      </c>
      <c r="J985" s="181"/>
      <c r="K985" s="182">
        <f>ROUND(E985*J985,2)</f>
        <v>0</v>
      </c>
      <c r="L985" s="182">
        <v>21</v>
      </c>
      <c r="M985" s="182">
        <f>G985*(1+L985/100)</f>
        <v>0</v>
      </c>
      <c r="N985" s="180">
        <v>3.3E-4</v>
      </c>
      <c r="O985" s="180">
        <f>ROUND(E985*N985,2)</f>
        <v>0.12</v>
      </c>
      <c r="P985" s="180">
        <v>0</v>
      </c>
      <c r="Q985" s="180">
        <f>ROUND(E985*P985,2)</f>
        <v>0</v>
      </c>
      <c r="R985" s="182" t="s">
        <v>1280</v>
      </c>
      <c r="S985" s="182" t="s">
        <v>294</v>
      </c>
      <c r="T985" s="183" t="s">
        <v>294</v>
      </c>
      <c r="U985" s="159">
        <v>2.75E-2</v>
      </c>
      <c r="V985" s="159">
        <f>ROUND(E985*U985,2)</f>
        <v>10.26</v>
      </c>
      <c r="W985" s="159"/>
      <c r="X985" s="159" t="s">
        <v>295</v>
      </c>
      <c r="Y985" s="159" t="s">
        <v>296</v>
      </c>
      <c r="Z985" s="148"/>
      <c r="AA985" s="148"/>
      <c r="AB985" s="148"/>
      <c r="AC985" s="148"/>
      <c r="AD985" s="148"/>
      <c r="AE985" s="148"/>
      <c r="AF985" s="148"/>
      <c r="AG985" s="148" t="s">
        <v>297</v>
      </c>
      <c r="AH985" s="148"/>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ht="33.75" outlineLevel="2" x14ac:dyDescent="0.2">
      <c r="A986" s="155"/>
      <c r="B986" s="156"/>
      <c r="C986" s="195" t="s">
        <v>1281</v>
      </c>
      <c r="D986" s="161"/>
      <c r="E986" s="162">
        <v>236.67</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314</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5" t="s">
        <v>1282</v>
      </c>
      <c r="D987" s="161"/>
      <c r="E987" s="162">
        <v>126.66</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314</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5" t="s">
        <v>1283</v>
      </c>
      <c r="D988" s="161"/>
      <c r="E988" s="162">
        <v>9.6199999999999992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314</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ht="33.75" outlineLevel="1" x14ac:dyDescent="0.2">
      <c r="A989" s="177">
        <v>188</v>
      </c>
      <c r="B989" s="178" t="s">
        <v>1284</v>
      </c>
      <c r="C989" s="194" t="s">
        <v>1285</v>
      </c>
      <c r="D989" s="179" t="s">
        <v>310</v>
      </c>
      <c r="E989" s="180">
        <v>81.66</v>
      </c>
      <c r="F989" s="181"/>
      <c r="G989" s="182">
        <f>ROUND(E989*F989,2)</f>
        <v>0</v>
      </c>
      <c r="H989" s="181"/>
      <c r="I989" s="182">
        <f>ROUND(E989*H989,2)</f>
        <v>0</v>
      </c>
      <c r="J989" s="181"/>
      <c r="K989" s="182">
        <f>ROUND(E989*J989,2)</f>
        <v>0</v>
      </c>
      <c r="L989" s="182">
        <v>21</v>
      </c>
      <c r="M989" s="182">
        <f>G989*(1+L989/100)</f>
        <v>0</v>
      </c>
      <c r="N989" s="180">
        <v>5.1999999999999995E-4</v>
      </c>
      <c r="O989" s="180">
        <f>ROUND(E989*N989,2)</f>
        <v>0.04</v>
      </c>
      <c r="P989" s="180">
        <v>0</v>
      </c>
      <c r="Q989" s="180">
        <f>ROUND(E989*P989,2)</f>
        <v>0</v>
      </c>
      <c r="R989" s="182" t="s">
        <v>1280</v>
      </c>
      <c r="S989" s="182" t="s">
        <v>294</v>
      </c>
      <c r="T989" s="183" t="s">
        <v>294</v>
      </c>
      <c r="U989" s="159">
        <v>4.9000000000000002E-2</v>
      </c>
      <c r="V989" s="159">
        <f>ROUND(E989*U989,2)</f>
        <v>4</v>
      </c>
      <c r="W989" s="159"/>
      <c r="X989" s="159" t="s">
        <v>295</v>
      </c>
      <c r="Y989" s="159" t="s">
        <v>296</v>
      </c>
      <c r="Z989" s="148"/>
      <c r="AA989" s="148"/>
      <c r="AB989" s="148"/>
      <c r="AC989" s="148"/>
      <c r="AD989" s="148"/>
      <c r="AE989" s="148"/>
      <c r="AF989" s="148"/>
      <c r="AG989" s="148" t="s">
        <v>297</v>
      </c>
      <c r="AH989" s="148"/>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2" x14ac:dyDescent="0.2">
      <c r="A990" s="155"/>
      <c r="B990" s="156"/>
      <c r="C990" s="273" t="s">
        <v>1286</v>
      </c>
      <c r="D990" s="274"/>
      <c r="E990" s="274"/>
      <c r="F990" s="274"/>
      <c r="G990" s="274"/>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300</v>
      </c>
      <c r="AH990" s="148"/>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2" x14ac:dyDescent="0.2">
      <c r="A991" s="155"/>
      <c r="B991" s="156"/>
      <c r="C991" s="195" t="s">
        <v>1287</v>
      </c>
      <c r="D991" s="161"/>
      <c r="E991" s="162">
        <v>45.55</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314</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5" t="s">
        <v>827</v>
      </c>
      <c r="D992" s="161"/>
      <c r="E992" s="162">
        <v>36.11</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314</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1" x14ac:dyDescent="0.2">
      <c r="A993" s="177">
        <v>189</v>
      </c>
      <c r="B993" s="178" t="s">
        <v>1288</v>
      </c>
      <c r="C993" s="194" t="s">
        <v>1289</v>
      </c>
      <c r="D993" s="179" t="s">
        <v>310</v>
      </c>
      <c r="E993" s="180">
        <v>48.15</v>
      </c>
      <c r="F993" s="181"/>
      <c r="G993" s="182">
        <f>ROUND(E993*F993,2)</f>
        <v>0</v>
      </c>
      <c r="H993" s="181"/>
      <c r="I993" s="182">
        <f>ROUND(E993*H993,2)</f>
        <v>0</v>
      </c>
      <c r="J993" s="181"/>
      <c r="K993" s="182">
        <f>ROUND(E993*J993,2)</f>
        <v>0</v>
      </c>
      <c r="L993" s="182">
        <v>21</v>
      </c>
      <c r="M993" s="182">
        <f>G993*(1+L993/100)</f>
        <v>0</v>
      </c>
      <c r="N993" s="180">
        <v>3.2000000000000003E-4</v>
      </c>
      <c r="O993" s="180">
        <f>ROUND(E993*N993,2)</f>
        <v>0.02</v>
      </c>
      <c r="P993" s="180">
        <v>0</v>
      </c>
      <c r="Q993" s="180">
        <f>ROUND(E993*P993,2)</f>
        <v>0</v>
      </c>
      <c r="R993" s="182" t="s">
        <v>1280</v>
      </c>
      <c r="S993" s="182" t="s">
        <v>294</v>
      </c>
      <c r="T993" s="183" t="s">
        <v>294</v>
      </c>
      <c r="U993" s="159">
        <v>0.11</v>
      </c>
      <c r="V993" s="159">
        <f>ROUND(E993*U993,2)</f>
        <v>5.3</v>
      </c>
      <c r="W993" s="159"/>
      <c r="X993" s="159" t="s">
        <v>295</v>
      </c>
      <c r="Y993" s="159" t="s">
        <v>296</v>
      </c>
      <c r="Z993" s="148"/>
      <c r="AA993" s="148"/>
      <c r="AB993" s="148"/>
      <c r="AC993" s="148"/>
      <c r="AD993" s="148"/>
      <c r="AE993" s="148"/>
      <c r="AF993" s="148"/>
      <c r="AG993" s="148" t="s">
        <v>297</v>
      </c>
      <c r="AH993" s="148"/>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2" x14ac:dyDescent="0.2">
      <c r="A994" s="155"/>
      <c r="B994" s="156"/>
      <c r="C994" s="195" t="s">
        <v>1290</v>
      </c>
      <c r="D994" s="161"/>
      <c r="E994" s="162">
        <v>26.55</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314</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3" x14ac:dyDescent="0.2">
      <c r="A995" s="155"/>
      <c r="B995" s="156"/>
      <c r="C995" s="195" t="s">
        <v>1291</v>
      </c>
      <c r="D995" s="161"/>
      <c r="E995" s="162">
        <v>21.6</v>
      </c>
      <c r="F995" s="159"/>
      <c r="G995" s="159"/>
      <c r="H995" s="159"/>
      <c r="I995" s="159"/>
      <c r="J995" s="159"/>
      <c r="K995" s="159"/>
      <c r="L995" s="159"/>
      <c r="M995" s="159"/>
      <c r="N995" s="158"/>
      <c r="O995" s="158"/>
      <c r="P995" s="158"/>
      <c r="Q995" s="158"/>
      <c r="R995" s="159"/>
      <c r="S995" s="159"/>
      <c r="T995" s="159"/>
      <c r="U995" s="159"/>
      <c r="V995" s="159"/>
      <c r="W995" s="159"/>
      <c r="X995" s="159"/>
      <c r="Y995" s="159"/>
      <c r="Z995" s="148"/>
      <c r="AA995" s="148"/>
      <c r="AB995" s="148"/>
      <c r="AC995" s="148"/>
      <c r="AD995" s="148"/>
      <c r="AE995" s="148"/>
      <c r="AF995" s="148"/>
      <c r="AG995" s="148" t="s">
        <v>314</v>
      </c>
      <c r="AH995" s="148">
        <v>0</v>
      </c>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1" x14ac:dyDescent="0.2">
      <c r="A996" s="177">
        <v>190</v>
      </c>
      <c r="B996" s="178" t="s">
        <v>1292</v>
      </c>
      <c r="C996" s="194" t="s">
        <v>1293</v>
      </c>
      <c r="D996" s="179" t="s">
        <v>310</v>
      </c>
      <c r="E996" s="180">
        <v>48.15</v>
      </c>
      <c r="F996" s="181"/>
      <c r="G996" s="182">
        <f>ROUND(E996*F996,2)</f>
        <v>0</v>
      </c>
      <c r="H996" s="181"/>
      <c r="I996" s="182">
        <f>ROUND(E996*H996,2)</f>
        <v>0</v>
      </c>
      <c r="J996" s="181"/>
      <c r="K996" s="182">
        <f>ROUND(E996*J996,2)</f>
        <v>0</v>
      </c>
      <c r="L996" s="182">
        <v>21</v>
      </c>
      <c r="M996" s="182">
        <f>G996*(1+L996/100)</f>
        <v>0</v>
      </c>
      <c r="N996" s="180">
        <v>1.7000000000000001E-4</v>
      </c>
      <c r="O996" s="180">
        <f>ROUND(E996*N996,2)</f>
        <v>0.01</v>
      </c>
      <c r="P996" s="180">
        <v>0</v>
      </c>
      <c r="Q996" s="180">
        <f>ROUND(E996*P996,2)</f>
        <v>0</v>
      </c>
      <c r="R996" s="182" t="s">
        <v>1280</v>
      </c>
      <c r="S996" s="182" t="s">
        <v>294</v>
      </c>
      <c r="T996" s="183" t="s">
        <v>294</v>
      </c>
      <c r="U996" s="159">
        <v>0.16</v>
      </c>
      <c r="V996" s="159">
        <f>ROUND(E996*U996,2)</f>
        <v>7.7</v>
      </c>
      <c r="W996" s="159"/>
      <c r="X996" s="159" t="s">
        <v>295</v>
      </c>
      <c r="Y996" s="159" t="s">
        <v>296</v>
      </c>
      <c r="Z996" s="148"/>
      <c r="AA996" s="148"/>
      <c r="AB996" s="148"/>
      <c r="AC996" s="148"/>
      <c r="AD996" s="148"/>
      <c r="AE996" s="148"/>
      <c r="AF996" s="148"/>
      <c r="AG996" s="148" t="s">
        <v>297</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195" t="s">
        <v>1290</v>
      </c>
      <c r="D997" s="161"/>
      <c r="E997" s="162">
        <v>26.55</v>
      </c>
      <c r="F997" s="159"/>
      <c r="G997" s="159"/>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314</v>
      </c>
      <c r="AH997" s="148">
        <v>0</v>
      </c>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3" x14ac:dyDescent="0.2">
      <c r="A998" s="155"/>
      <c r="B998" s="156"/>
      <c r="C998" s="195" t="s">
        <v>1291</v>
      </c>
      <c r="D998" s="161"/>
      <c r="E998" s="162">
        <v>21.6</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314</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ht="22.5" outlineLevel="1" x14ac:dyDescent="0.2">
      <c r="A999" s="177">
        <v>191</v>
      </c>
      <c r="B999" s="178" t="s">
        <v>1294</v>
      </c>
      <c r="C999" s="194" t="s">
        <v>1295</v>
      </c>
      <c r="D999" s="179" t="s">
        <v>310</v>
      </c>
      <c r="E999" s="180">
        <v>372.94600000000003</v>
      </c>
      <c r="F999" s="181"/>
      <c r="G999" s="182">
        <f>ROUND(E999*F999,2)</f>
        <v>0</v>
      </c>
      <c r="H999" s="181"/>
      <c r="I999" s="182">
        <f>ROUND(E999*H999,2)</f>
        <v>0</v>
      </c>
      <c r="J999" s="181"/>
      <c r="K999" s="182">
        <f>ROUND(E999*J999,2)</f>
        <v>0</v>
      </c>
      <c r="L999" s="182">
        <v>21</v>
      </c>
      <c r="M999" s="182">
        <f>G999*(1+L999/100)</f>
        <v>0</v>
      </c>
      <c r="N999" s="180">
        <v>4.0999999999999999E-4</v>
      </c>
      <c r="O999" s="180">
        <f>ROUND(E999*N999,2)</f>
        <v>0.15</v>
      </c>
      <c r="P999" s="180">
        <v>0</v>
      </c>
      <c r="Q999" s="180">
        <f>ROUND(E999*P999,2)</f>
        <v>0</v>
      </c>
      <c r="R999" s="182" t="s">
        <v>1280</v>
      </c>
      <c r="S999" s="182" t="s">
        <v>294</v>
      </c>
      <c r="T999" s="183" t="s">
        <v>294</v>
      </c>
      <c r="U999" s="159">
        <v>0.22991</v>
      </c>
      <c r="V999" s="159">
        <f>ROUND(E999*U999,2)</f>
        <v>85.74</v>
      </c>
      <c r="W999" s="159"/>
      <c r="X999" s="159" t="s">
        <v>295</v>
      </c>
      <c r="Y999" s="159" t="s">
        <v>296</v>
      </c>
      <c r="Z999" s="148"/>
      <c r="AA999" s="148"/>
      <c r="AB999" s="148"/>
      <c r="AC999" s="148"/>
      <c r="AD999" s="148"/>
      <c r="AE999" s="148"/>
      <c r="AF999" s="148"/>
      <c r="AG999" s="148" t="s">
        <v>297</v>
      </c>
      <c r="AH999" s="148"/>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2" x14ac:dyDescent="0.2">
      <c r="A1000" s="155"/>
      <c r="B1000" s="156"/>
      <c r="C1000" s="195" t="s">
        <v>1296</v>
      </c>
      <c r="D1000" s="161"/>
      <c r="E1000" s="162">
        <v>372.95</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314</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ht="22.5" outlineLevel="1" x14ac:dyDescent="0.2">
      <c r="A1001" s="177">
        <v>192</v>
      </c>
      <c r="B1001" s="178" t="s">
        <v>1297</v>
      </c>
      <c r="C1001" s="194" t="s">
        <v>1298</v>
      </c>
      <c r="D1001" s="179" t="s">
        <v>310</v>
      </c>
      <c r="E1001" s="180">
        <v>81.66</v>
      </c>
      <c r="F1001" s="181"/>
      <c r="G1001" s="182">
        <f>ROUND(E1001*F1001,2)</f>
        <v>0</v>
      </c>
      <c r="H1001" s="181"/>
      <c r="I1001" s="182">
        <f>ROUND(E1001*H1001,2)</f>
        <v>0</v>
      </c>
      <c r="J1001" s="181"/>
      <c r="K1001" s="182">
        <f>ROUND(E1001*J1001,2)</f>
        <v>0</v>
      </c>
      <c r="L1001" s="182">
        <v>21</v>
      </c>
      <c r="M1001" s="182">
        <f>G1001*(1+L1001/100)</f>
        <v>0</v>
      </c>
      <c r="N1001" s="180">
        <v>5.8E-4</v>
      </c>
      <c r="O1001" s="180">
        <f>ROUND(E1001*N1001,2)</f>
        <v>0.05</v>
      </c>
      <c r="P1001" s="180">
        <v>0</v>
      </c>
      <c r="Q1001" s="180">
        <f>ROUND(E1001*P1001,2)</f>
        <v>0</v>
      </c>
      <c r="R1001" s="182" t="s">
        <v>1280</v>
      </c>
      <c r="S1001" s="182" t="s">
        <v>294</v>
      </c>
      <c r="T1001" s="183" t="s">
        <v>294</v>
      </c>
      <c r="U1001" s="159">
        <v>0.26600000000000001</v>
      </c>
      <c r="V1001" s="159">
        <f>ROUND(E1001*U1001,2)</f>
        <v>21.72</v>
      </c>
      <c r="W1001" s="159"/>
      <c r="X1001" s="159" t="s">
        <v>295</v>
      </c>
      <c r="Y1001" s="159" t="s">
        <v>296</v>
      </c>
      <c r="Z1001" s="148"/>
      <c r="AA1001" s="148"/>
      <c r="AB1001" s="148"/>
      <c r="AC1001" s="148"/>
      <c r="AD1001" s="148"/>
      <c r="AE1001" s="148"/>
      <c r="AF1001" s="148"/>
      <c r="AG1001" s="148" t="s">
        <v>297</v>
      </c>
      <c r="AH1001" s="148"/>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2" x14ac:dyDescent="0.2">
      <c r="A1002" s="155"/>
      <c r="B1002" s="156"/>
      <c r="C1002" s="195" t="s">
        <v>1299</v>
      </c>
      <c r="D1002" s="161"/>
      <c r="E1002" s="162">
        <v>81.66</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314</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1" x14ac:dyDescent="0.2">
      <c r="A1003" s="177">
        <v>193</v>
      </c>
      <c r="B1003" s="178" t="s">
        <v>1300</v>
      </c>
      <c r="C1003" s="194" t="s">
        <v>1301</v>
      </c>
      <c r="D1003" s="179" t="s">
        <v>310</v>
      </c>
      <c r="E1003" s="180">
        <v>58.847999999999999</v>
      </c>
      <c r="F1003" s="181"/>
      <c r="G1003" s="182">
        <f>ROUND(E1003*F1003,2)</f>
        <v>0</v>
      </c>
      <c r="H1003" s="181"/>
      <c r="I1003" s="182">
        <f>ROUND(E1003*H1003,2)</f>
        <v>0</v>
      </c>
      <c r="J1003" s="181"/>
      <c r="K1003" s="182">
        <f>ROUND(E1003*J1003,2)</f>
        <v>0</v>
      </c>
      <c r="L1003" s="182">
        <v>21</v>
      </c>
      <c r="M1003" s="182">
        <f>G1003*(1+L1003/100)</f>
        <v>0</v>
      </c>
      <c r="N1003" s="180">
        <v>3.3999999999999998E-3</v>
      </c>
      <c r="O1003" s="180">
        <f>ROUND(E1003*N1003,2)</f>
        <v>0.2</v>
      </c>
      <c r="P1003" s="180">
        <v>0</v>
      </c>
      <c r="Q1003" s="180">
        <f>ROUND(E1003*P1003,2)</f>
        <v>0</v>
      </c>
      <c r="R1003" s="182" t="s">
        <v>1280</v>
      </c>
      <c r="S1003" s="182" t="s">
        <v>294</v>
      </c>
      <c r="T1003" s="183" t="s">
        <v>294</v>
      </c>
      <c r="U1003" s="159">
        <v>0.38500000000000001</v>
      </c>
      <c r="V1003" s="159">
        <f>ROUND(E1003*U1003,2)</f>
        <v>22.66</v>
      </c>
      <c r="W1003" s="159"/>
      <c r="X1003" s="159" t="s">
        <v>295</v>
      </c>
      <c r="Y1003" s="159" t="s">
        <v>296</v>
      </c>
      <c r="Z1003" s="148"/>
      <c r="AA1003" s="148"/>
      <c r="AB1003" s="148"/>
      <c r="AC1003" s="148"/>
      <c r="AD1003" s="148"/>
      <c r="AE1003" s="148"/>
      <c r="AF1003" s="148"/>
      <c r="AG1003" s="148" t="s">
        <v>297</v>
      </c>
      <c r="AH1003" s="148"/>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2" x14ac:dyDescent="0.2">
      <c r="A1004" s="155"/>
      <c r="B1004" s="156"/>
      <c r="C1004" s="195" t="s">
        <v>1302</v>
      </c>
      <c r="D1004" s="161"/>
      <c r="E1004" s="162">
        <v>28.41</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314</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5" t="s">
        <v>1303</v>
      </c>
      <c r="D1005" s="161"/>
      <c r="E1005" s="162">
        <v>11.59</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314</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5" t="s">
        <v>1304</v>
      </c>
      <c r="D1006" s="161"/>
      <c r="E1006" s="162">
        <v>5.78</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314</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outlineLevel="3" x14ac:dyDescent="0.2">
      <c r="A1007" s="155"/>
      <c r="B1007" s="156"/>
      <c r="C1007" s="195" t="s">
        <v>1305</v>
      </c>
      <c r="D1007" s="161"/>
      <c r="E1007" s="162">
        <v>3.35</v>
      </c>
      <c r="F1007" s="159"/>
      <c r="G1007" s="159"/>
      <c r="H1007" s="159"/>
      <c r="I1007" s="159"/>
      <c r="J1007" s="159"/>
      <c r="K1007" s="159"/>
      <c r="L1007" s="159"/>
      <c r="M1007" s="159"/>
      <c r="N1007" s="158"/>
      <c r="O1007" s="158"/>
      <c r="P1007" s="158"/>
      <c r="Q1007" s="158"/>
      <c r="R1007" s="159"/>
      <c r="S1007" s="159"/>
      <c r="T1007" s="159"/>
      <c r="U1007" s="159"/>
      <c r="V1007" s="159"/>
      <c r="W1007" s="159"/>
      <c r="X1007" s="159"/>
      <c r="Y1007" s="159"/>
      <c r="Z1007" s="148"/>
      <c r="AA1007" s="148"/>
      <c r="AB1007" s="148"/>
      <c r="AC1007" s="148"/>
      <c r="AD1007" s="148"/>
      <c r="AE1007" s="148"/>
      <c r="AF1007" s="148"/>
      <c r="AG1007" s="148" t="s">
        <v>314</v>
      </c>
      <c r="AH1007" s="148">
        <v>0</v>
      </c>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3" x14ac:dyDescent="0.2">
      <c r="A1008" s="155"/>
      <c r="B1008" s="156"/>
      <c r="C1008" s="195" t="s">
        <v>1306</v>
      </c>
      <c r="D1008" s="161"/>
      <c r="E1008" s="162">
        <v>9.7100000000000009</v>
      </c>
      <c r="F1008" s="159"/>
      <c r="G1008" s="159"/>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314</v>
      </c>
      <c r="AH1008" s="148">
        <v>0</v>
      </c>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1" x14ac:dyDescent="0.2">
      <c r="A1009" s="177">
        <v>194</v>
      </c>
      <c r="B1009" s="178" t="s">
        <v>1307</v>
      </c>
      <c r="C1009" s="194" t="s">
        <v>1308</v>
      </c>
      <c r="D1009" s="179" t="s">
        <v>331</v>
      </c>
      <c r="E1009" s="180">
        <v>70.64</v>
      </c>
      <c r="F1009" s="181"/>
      <c r="G1009" s="182">
        <f>ROUND(E1009*F1009,2)</f>
        <v>0</v>
      </c>
      <c r="H1009" s="181"/>
      <c r="I1009" s="182">
        <f>ROUND(E1009*H1009,2)</f>
        <v>0</v>
      </c>
      <c r="J1009" s="181"/>
      <c r="K1009" s="182">
        <f>ROUND(E1009*J1009,2)</f>
        <v>0</v>
      </c>
      <c r="L1009" s="182">
        <v>21</v>
      </c>
      <c r="M1009" s="182">
        <f>G1009*(1+L1009/100)</f>
        <v>0</v>
      </c>
      <c r="N1009" s="180">
        <v>2.9E-4</v>
      </c>
      <c r="O1009" s="180">
        <f>ROUND(E1009*N1009,2)</f>
        <v>0.02</v>
      </c>
      <c r="P1009" s="180">
        <v>0</v>
      </c>
      <c r="Q1009" s="180">
        <f>ROUND(E1009*P1009,2)</f>
        <v>0</v>
      </c>
      <c r="R1009" s="182" t="s">
        <v>1280</v>
      </c>
      <c r="S1009" s="182" t="s">
        <v>294</v>
      </c>
      <c r="T1009" s="183" t="s">
        <v>294</v>
      </c>
      <c r="U1009" s="159">
        <v>0.11</v>
      </c>
      <c r="V1009" s="159">
        <f>ROUND(E1009*U1009,2)</f>
        <v>7.77</v>
      </c>
      <c r="W1009" s="159"/>
      <c r="X1009" s="159" t="s">
        <v>295</v>
      </c>
      <c r="Y1009" s="159" t="s">
        <v>296</v>
      </c>
      <c r="Z1009" s="148"/>
      <c r="AA1009" s="148"/>
      <c r="AB1009" s="148"/>
      <c r="AC1009" s="148"/>
      <c r="AD1009" s="148"/>
      <c r="AE1009" s="148"/>
      <c r="AF1009" s="148"/>
      <c r="AG1009" s="148" t="s">
        <v>297</v>
      </c>
      <c r="AH1009" s="148"/>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2" x14ac:dyDescent="0.2">
      <c r="A1010" s="155"/>
      <c r="B1010" s="156"/>
      <c r="C1010" s="195" t="s">
        <v>1309</v>
      </c>
      <c r="D1010" s="161"/>
      <c r="E1010" s="162">
        <v>19.2</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314</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5" t="s">
        <v>1310</v>
      </c>
      <c r="D1011" s="161"/>
      <c r="E1011" s="162">
        <v>19.12</v>
      </c>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314</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5" t="s">
        <v>1311</v>
      </c>
      <c r="D1012" s="161"/>
      <c r="E1012" s="162">
        <v>8.1999999999999993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314</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5" t="s">
        <v>1312</v>
      </c>
      <c r="D1013" s="161"/>
      <c r="E1013" s="162">
        <v>6.4</v>
      </c>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314</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5" t="s">
        <v>1313</v>
      </c>
      <c r="D1014" s="161"/>
      <c r="E1014" s="162">
        <v>17.72</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314</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1" x14ac:dyDescent="0.2">
      <c r="A1015" s="177">
        <v>195</v>
      </c>
      <c r="B1015" s="178" t="s">
        <v>1314</v>
      </c>
      <c r="C1015" s="194" t="s">
        <v>1315</v>
      </c>
      <c r="D1015" s="179" t="s">
        <v>292</v>
      </c>
      <c r="E1015" s="180">
        <v>38</v>
      </c>
      <c r="F1015" s="181"/>
      <c r="G1015" s="182">
        <f>ROUND(E1015*F1015,2)</f>
        <v>0</v>
      </c>
      <c r="H1015" s="181"/>
      <c r="I1015" s="182">
        <f>ROUND(E1015*H1015,2)</f>
        <v>0</v>
      </c>
      <c r="J1015" s="181"/>
      <c r="K1015" s="182">
        <f>ROUND(E1015*J1015,2)</f>
        <v>0</v>
      </c>
      <c r="L1015" s="182">
        <v>21</v>
      </c>
      <c r="M1015" s="182">
        <f>G1015*(1+L1015/100)</f>
        <v>0</v>
      </c>
      <c r="N1015" s="180">
        <v>1.1E-4</v>
      </c>
      <c r="O1015" s="180">
        <f>ROUND(E1015*N1015,2)</f>
        <v>0</v>
      </c>
      <c r="P1015" s="180">
        <v>0</v>
      </c>
      <c r="Q1015" s="180">
        <f>ROUND(E1015*P1015,2)</f>
        <v>0</v>
      </c>
      <c r="R1015" s="182" t="s">
        <v>1280</v>
      </c>
      <c r="S1015" s="182" t="s">
        <v>294</v>
      </c>
      <c r="T1015" s="183" t="s">
        <v>294</v>
      </c>
      <c r="U1015" s="159">
        <v>6.7000000000000004E-2</v>
      </c>
      <c r="V1015" s="159">
        <f>ROUND(E1015*U1015,2)</f>
        <v>2.5499999999999998</v>
      </c>
      <c r="W1015" s="159"/>
      <c r="X1015" s="159" t="s">
        <v>295</v>
      </c>
      <c r="Y1015" s="159" t="s">
        <v>296</v>
      </c>
      <c r="Z1015" s="148"/>
      <c r="AA1015" s="148"/>
      <c r="AB1015" s="148"/>
      <c r="AC1015" s="148"/>
      <c r="AD1015" s="148"/>
      <c r="AE1015" s="148"/>
      <c r="AF1015" s="148"/>
      <c r="AG1015" s="148" t="s">
        <v>297</v>
      </c>
      <c r="AH1015" s="148"/>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2" x14ac:dyDescent="0.2">
      <c r="A1016" s="155"/>
      <c r="B1016" s="156"/>
      <c r="C1016" s="195" t="s">
        <v>1316</v>
      </c>
      <c r="D1016" s="161"/>
      <c r="E1016" s="162">
        <v>38</v>
      </c>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314</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1" x14ac:dyDescent="0.2">
      <c r="A1017" s="177">
        <v>196</v>
      </c>
      <c r="B1017" s="178" t="s">
        <v>1317</v>
      </c>
      <c r="C1017" s="194" t="s">
        <v>1318</v>
      </c>
      <c r="D1017" s="179" t="s">
        <v>331</v>
      </c>
      <c r="E1017" s="180">
        <v>7.6</v>
      </c>
      <c r="F1017" s="181"/>
      <c r="G1017" s="182">
        <f>ROUND(E1017*F1017,2)</f>
        <v>0</v>
      </c>
      <c r="H1017" s="181"/>
      <c r="I1017" s="182">
        <f>ROUND(E1017*H1017,2)</f>
        <v>0</v>
      </c>
      <c r="J1017" s="181"/>
      <c r="K1017" s="182">
        <f>ROUND(E1017*J1017,2)</f>
        <v>0</v>
      </c>
      <c r="L1017" s="182">
        <v>21</v>
      </c>
      <c r="M1017" s="182">
        <f>G1017*(1+L1017/100)</f>
        <v>0</v>
      </c>
      <c r="N1017" s="180">
        <v>2.9E-4</v>
      </c>
      <c r="O1017" s="180">
        <f>ROUND(E1017*N1017,2)</f>
        <v>0</v>
      </c>
      <c r="P1017" s="180">
        <v>0</v>
      </c>
      <c r="Q1017" s="180">
        <f>ROUND(E1017*P1017,2)</f>
        <v>0</v>
      </c>
      <c r="R1017" s="182" t="s">
        <v>1280</v>
      </c>
      <c r="S1017" s="182" t="s">
        <v>294</v>
      </c>
      <c r="T1017" s="183" t="s">
        <v>294</v>
      </c>
      <c r="U1017" s="159">
        <v>0.14000000000000001</v>
      </c>
      <c r="V1017" s="159">
        <f>ROUND(E1017*U1017,2)</f>
        <v>1.06</v>
      </c>
      <c r="W1017" s="159"/>
      <c r="X1017" s="159" t="s">
        <v>295</v>
      </c>
      <c r="Y1017" s="159" t="s">
        <v>296</v>
      </c>
      <c r="Z1017" s="148"/>
      <c r="AA1017" s="148"/>
      <c r="AB1017" s="148"/>
      <c r="AC1017" s="148"/>
      <c r="AD1017" s="148"/>
      <c r="AE1017" s="148"/>
      <c r="AF1017" s="148"/>
      <c r="AG1017" s="148" t="s">
        <v>297</v>
      </c>
      <c r="AH1017" s="148"/>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2" x14ac:dyDescent="0.2">
      <c r="A1018" s="155"/>
      <c r="B1018" s="156"/>
      <c r="C1018" s="195" t="s">
        <v>1319</v>
      </c>
      <c r="D1018" s="161"/>
      <c r="E1018" s="162">
        <v>7.6</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314</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ht="22.5" outlineLevel="1" x14ac:dyDescent="0.2">
      <c r="A1019" s="177">
        <v>197</v>
      </c>
      <c r="B1019" s="178" t="s">
        <v>1320</v>
      </c>
      <c r="C1019" s="194" t="s">
        <v>1321</v>
      </c>
      <c r="D1019" s="179" t="s">
        <v>310</v>
      </c>
      <c r="E1019" s="180">
        <v>522.79690000000005</v>
      </c>
      <c r="F1019" s="181"/>
      <c r="G1019" s="182">
        <f>ROUND(E1019*F1019,2)</f>
        <v>0</v>
      </c>
      <c r="H1019" s="181"/>
      <c r="I1019" s="182">
        <f>ROUND(E1019*H1019,2)</f>
        <v>0</v>
      </c>
      <c r="J1019" s="181"/>
      <c r="K1019" s="182">
        <f>ROUND(E1019*J1019,2)</f>
        <v>0</v>
      </c>
      <c r="L1019" s="182">
        <v>21</v>
      </c>
      <c r="M1019" s="182">
        <f>G1019*(1+L1019/100)</f>
        <v>0</v>
      </c>
      <c r="N1019" s="180">
        <v>4.8999999999999998E-3</v>
      </c>
      <c r="O1019" s="180">
        <f>ROUND(E1019*N1019,2)</f>
        <v>2.56</v>
      </c>
      <c r="P1019" s="180">
        <v>0</v>
      </c>
      <c r="Q1019" s="180">
        <f>ROUND(E1019*P1019,2)</f>
        <v>0</v>
      </c>
      <c r="R1019" s="182" t="s">
        <v>621</v>
      </c>
      <c r="S1019" s="182" t="s">
        <v>294</v>
      </c>
      <c r="T1019" s="183" t="s">
        <v>294</v>
      </c>
      <c r="U1019" s="159">
        <v>0</v>
      </c>
      <c r="V1019" s="159">
        <f>ROUND(E1019*U1019,2)</f>
        <v>0</v>
      </c>
      <c r="W1019" s="159"/>
      <c r="X1019" s="159" t="s">
        <v>622</v>
      </c>
      <c r="Y1019" s="159" t="s">
        <v>296</v>
      </c>
      <c r="Z1019" s="148"/>
      <c r="AA1019" s="148"/>
      <c r="AB1019" s="148"/>
      <c r="AC1019" s="148"/>
      <c r="AD1019" s="148"/>
      <c r="AE1019" s="148"/>
      <c r="AF1019" s="148"/>
      <c r="AG1019" s="148" t="s">
        <v>623</v>
      </c>
      <c r="AH1019" s="148"/>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2" x14ac:dyDescent="0.2">
      <c r="A1020" s="155"/>
      <c r="B1020" s="156"/>
      <c r="C1020" s="195" t="s">
        <v>1296</v>
      </c>
      <c r="D1020" s="161"/>
      <c r="E1020" s="162">
        <v>372.95</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314</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5" t="s">
        <v>1299</v>
      </c>
      <c r="D1021" s="161"/>
      <c r="E1021" s="162">
        <v>81.66</v>
      </c>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314</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7" t="s">
        <v>1322</v>
      </c>
      <c r="D1022" s="165"/>
      <c r="E1022" s="166">
        <v>68.19</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314</v>
      </c>
      <c r="AH1022" s="148">
        <v>4</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1" x14ac:dyDescent="0.2">
      <c r="A1023" s="155">
        <v>198</v>
      </c>
      <c r="B1023" s="156" t="s">
        <v>1323</v>
      </c>
      <c r="C1023" s="201" t="s">
        <v>1324</v>
      </c>
      <c r="D1023" s="157" t="s">
        <v>0</v>
      </c>
      <c r="E1023" s="192"/>
      <c r="F1023" s="160"/>
      <c r="G1023" s="159">
        <f>ROUND(E1023*F1023,2)</f>
        <v>0</v>
      </c>
      <c r="H1023" s="160"/>
      <c r="I1023" s="159">
        <f>ROUND(E1023*H1023,2)</f>
        <v>0</v>
      </c>
      <c r="J1023" s="160"/>
      <c r="K1023" s="159">
        <f>ROUND(E1023*J1023,2)</f>
        <v>0</v>
      </c>
      <c r="L1023" s="159">
        <v>21</v>
      </c>
      <c r="M1023" s="159">
        <f>G1023*(1+L1023/100)</f>
        <v>0</v>
      </c>
      <c r="N1023" s="158">
        <v>0</v>
      </c>
      <c r="O1023" s="158">
        <f>ROUND(E1023*N1023,2)</f>
        <v>0</v>
      </c>
      <c r="P1023" s="158">
        <v>0</v>
      </c>
      <c r="Q1023" s="158">
        <f>ROUND(E1023*P1023,2)</f>
        <v>0</v>
      </c>
      <c r="R1023" s="159" t="s">
        <v>1280</v>
      </c>
      <c r="S1023" s="159" t="s">
        <v>294</v>
      </c>
      <c r="T1023" s="159" t="s">
        <v>294</v>
      </c>
      <c r="U1023" s="159">
        <v>0</v>
      </c>
      <c r="V1023" s="159">
        <f>ROUND(E1023*U1023,2)</f>
        <v>0</v>
      </c>
      <c r="W1023" s="159"/>
      <c r="X1023" s="159" t="s">
        <v>1275</v>
      </c>
      <c r="Y1023" s="159" t="s">
        <v>296</v>
      </c>
      <c r="Z1023" s="148"/>
      <c r="AA1023" s="148"/>
      <c r="AB1023" s="148"/>
      <c r="AC1023" s="148"/>
      <c r="AD1023" s="148"/>
      <c r="AE1023" s="148"/>
      <c r="AF1023" s="148"/>
      <c r="AG1023" s="148" t="s">
        <v>1325</v>
      </c>
      <c r="AH1023" s="148"/>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2" x14ac:dyDescent="0.2">
      <c r="A1024" s="155"/>
      <c r="B1024" s="156"/>
      <c r="C1024" s="275" t="s">
        <v>1326</v>
      </c>
      <c r="D1024" s="276"/>
      <c r="E1024" s="276"/>
      <c r="F1024" s="276"/>
      <c r="G1024" s="276"/>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299</v>
      </c>
      <c r="AH1024" s="148"/>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x14ac:dyDescent="0.2">
      <c r="A1025" s="170" t="s">
        <v>288</v>
      </c>
      <c r="B1025" s="171" t="s">
        <v>194</v>
      </c>
      <c r="C1025" s="193" t="s">
        <v>195</v>
      </c>
      <c r="D1025" s="172"/>
      <c r="E1025" s="173"/>
      <c r="F1025" s="174"/>
      <c r="G1025" s="174">
        <f>SUMIF(AG1026:AG1060,"&lt;&gt;NOR",G1026:G1060)</f>
        <v>0</v>
      </c>
      <c r="H1025" s="174"/>
      <c r="I1025" s="174">
        <f>SUM(I1026:I1060)</f>
        <v>0</v>
      </c>
      <c r="J1025" s="174"/>
      <c r="K1025" s="174">
        <f>SUM(K1026:K1060)</f>
        <v>0</v>
      </c>
      <c r="L1025" s="174"/>
      <c r="M1025" s="174">
        <f>SUM(M1026:M1060)</f>
        <v>0</v>
      </c>
      <c r="N1025" s="173"/>
      <c r="O1025" s="173">
        <f>SUM(O1026:O1060)</f>
        <v>4.7</v>
      </c>
      <c r="P1025" s="173"/>
      <c r="Q1025" s="173">
        <f>SUM(Q1026:Q1060)</f>
        <v>4.4400000000000004</v>
      </c>
      <c r="R1025" s="174"/>
      <c r="S1025" s="174"/>
      <c r="T1025" s="175"/>
      <c r="U1025" s="169"/>
      <c r="V1025" s="169">
        <f>SUM(V1026:V1060)</f>
        <v>731.57999999999993</v>
      </c>
      <c r="W1025" s="169"/>
      <c r="X1025" s="169"/>
      <c r="Y1025" s="169"/>
      <c r="AG1025" t="s">
        <v>289</v>
      </c>
    </row>
    <row r="1026" spans="1:60" ht="22.5" outlineLevel="1" x14ac:dyDescent="0.2">
      <c r="A1026" s="177">
        <v>199</v>
      </c>
      <c r="B1026" s="178" t="s">
        <v>1327</v>
      </c>
      <c r="C1026" s="194" t="s">
        <v>1328</v>
      </c>
      <c r="D1026" s="179" t="s">
        <v>310</v>
      </c>
      <c r="E1026" s="180">
        <v>444.25740000000002</v>
      </c>
      <c r="F1026" s="181"/>
      <c r="G1026" s="182">
        <f>ROUND(E1026*F1026,2)</f>
        <v>0</v>
      </c>
      <c r="H1026" s="181"/>
      <c r="I1026" s="182">
        <f>ROUND(E1026*H1026,2)</f>
        <v>0</v>
      </c>
      <c r="J1026" s="181"/>
      <c r="K1026" s="182">
        <f>ROUND(E1026*J1026,2)</f>
        <v>0</v>
      </c>
      <c r="L1026" s="182">
        <v>21</v>
      </c>
      <c r="M1026" s="182">
        <f>G1026*(1+L1026/100)</f>
        <v>0</v>
      </c>
      <c r="N1026" s="180">
        <v>0</v>
      </c>
      <c r="O1026" s="180">
        <f>ROUND(E1026*N1026,2)</f>
        <v>0</v>
      </c>
      <c r="P1026" s="180">
        <v>0.01</v>
      </c>
      <c r="Q1026" s="180">
        <f>ROUND(E1026*P1026,2)</f>
        <v>4.4400000000000004</v>
      </c>
      <c r="R1026" s="182" t="s">
        <v>1280</v>
      </c>
      <c r="S1026" s="182" t="s">
        <v>294</v>
      </c>
      <c r="T1026" s="183" t="s">
        <v>294</v>
      </c>
      <c r="U1026" s="159">
        <v>0.06</v>
      </c>
      <c r="V1026" s="159">
        <f>ROUND(E1026*U1026,2)</f>
        <v>26.66</v>
      </c>
      <c r="W1026" s="159"/>
      <c r="X1026" s="159" t="s">
        <v>295</v>
      </c>
      <c r="Y1026" s="159" t="s">
        <v>296</v>
      </c>
      <c r="Z1026" s="148"/>
      <c r="AA1026" s="148"/>
      <c r="AB1026" s="148"/>
      <c r="AC1026" s="148"/>
      <c r="AD1026" s="148"/>
      <c r="AE1026" s="148"/>
      <c r="AF1026" s="148"/>
      <c r="AG1026" s="148" t="s">
        <v>297</v>
      </c>
      <c r="AH1026" s="148"/>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2" x14ac:dyDescent="0.2">
      <c r="A1027" s="155"/>
      <c r="B1027" s="156"/>
      <c r="C1027" s="195" t="s">
        <v>1329</v>
      </c>
      <c r="D1027" s="161"/>
      <c r="E1027" s="162">
        <v>271.08999999999997</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314</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5" t="s">
        <v>1330</v>
      </c>
      <c r="D1028" s="161"/>
      <c r="E1028" s="162">
        <v>145.43</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314</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5" t="s">
        <v>1331</v>
      </c>
      <c r="D1029" s="161"/>
      <c r="E1029" s="162">
        <v>27.74</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314</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ht="22.5" outlineLevel="1" x14ac:dyDescent="0.2">
      <c r="A1030" s="177">
        <v>200</v>
      </c>
      <c r="B1030" s="178" t="s">
        <v>1332</v>
      </c>
      <c r="C1030" s="194" t="s">
        <v>1333</v>
      </c>
      <c r="D1030" s="179" t="s">
        <v>310</v>
      </c>
      <c r="E1030" s="180">
        <v>539.83140000000003</v>
      </c>
      <c r="F1030" s="181"/>
      <c r="G1030" s="182">
        <f>ROUND(E1030*F1030,2)</f>
        <v>0</v>
      </c>
      <c r="H1030" s="181"/>
      <c r="I1030" s="182">
        <f>ROUND(E1030*H1030,2)</f>
        <v>0</v>
      </c>
      <c r="J1030" s="181"/>
      <c r="K1030" s="182">
        <f>ROUND(E1030*J1030,2)</f>
        <v>0</v>
      </c>
      <c r="L1030" s="182">
        <v>21</v>
      </c>
      <c r="M1030" s="182">
        <f>G1030*(1+L1030/100)</f>
        <v>0</v>
      </c>
      <c r="N1030" s="180">
        <v>3.3E-4</v>
      </c>
      <c r="O1030" s="180">
        <f>ROUND(E1030*N1030,2)</f>
        <v>0.18</v>
      </c>
      <c r="P1030" s="180">
        <v>0</v>
      </c>
      <c r="Q1030" s="180">
        <f>ROUND(E1030*P1030,2)</f>
        <v>0</v>
      </c>
      <c r="R1030" s="182" t="s">
        <v>1280</v>
      </c>
      <c r="S1030" s="182" t="s">
        <v>294</v>
      </c>
      <c r="T1030" s="183" t="s">
        <v>294</v>
      </c>
      <c r="U1030" s="159">
        <v>2.75E-2</v>
      </c>
      <c r="V1030" s="159">
        <f>ROUND(E1030*U1030,2)</f>
        <v>14.85</v>
      </c>
      <c r="W1030" s="159"/>
      <c r="X1030" s="159" t="s">
        <v>295</v>
      </c>
      <c r="Y1030" s="159" t="s">
        <v>296</v>
      </c>
      <c r="Z1030" s="148"/>
      <c r="AA1030" s="148"/>
      <c r="AB1030" s="148"/>
      <c r="AC1030" s="148"/>
      <c r="AD1030" s="148"/>
      <c r="AE1030" s="148"/>
      <c r="AF1030" s="148"/>
      <c r="AG1030" s="148" t="s">
        <v>297</v>
      </c>
      <c r="AH1030" s="148"/>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2" x14ac:dyDescent="0.2">
      <c r="A1031" s="155"/>
      <c r="B1031" s="156"/>
      <c r="C1031" s="195" t="s">
        <v>1334</v>
      </c>
      <c r="D1031" s="161"/>
      <c r="E1031" s="162">
        <v>448.97</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314</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5" t="s">
        <v>1335</v>
      </c>
      <c r="D1032" s="161"/>
      <c r="E1032" s="162">
        <v>47.87</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314</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5" t="s">
        <v>1336</v>
      </c>
      <c r="D1033" s="161"/>
      <c r="E1033" s="162">
        <v>42.99</v>
      </c>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314</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ht="33.75" outlineLevel="1" x14ac:dyDescent="0.2">
      <c r="A1034" s="177">
        <v>201</v>
      </c>
      <c r="B1034" s="178" t="s">
        <v>1337</v>
      </c>
      <c r="C1034" s="194" t="s">
        <v>1338</v>
      </c>
      <c r="D1034" s="179" t="s">
        <v>310</v>
      </c>
      <c r="E1034" s="180">
        <v>47</v>
      </c>
      <c r="F1034" s="181"/>
      <c r="G1034" s="182">
        <f>ROUND(E1034*F1034,2)</f>
        <v>0</v>
      </c>
      <c r="H1034" s="181"/>
      <c r="I1034" s="182">
        <f>ROUND(E1034*H1034,2)</f>
        <v>0</v>
      </c>
      <c r="J1034" s="181"/>
      <c r="K1034" s="182">
        <f>ROUND(E1034*J1034,2)</f>
        <v>0</v>
      </c>
      <c r="L1034" s="182">
        <v>21</v>
      </c>
      <c r="M1034" s="182">
        <f>G1034*(1+L1034/100)</f>
        <v>0</v>
      </c>
      <c r="N1034" s="180">
        <v>6.9999999999999999E-4</v>
      </c>
      <c r="O1034" s="180">
        <f>ROUND(E1034*N1034,2)</f>
        <v>0.03</v>
      </c>
      <c r="P1034" s="180">
        <v>0</v>
      </c>
      <c r="Q1034" s="180">
        <f>ROUND(E1034*P1034,2)</f>
        <v>0</v>
      </c>
      <c r="R1034" s="182" t="s">
        <v>1280</v>
      </c>
      <c r="S1034" s="182" t="s">
        <v>294</v>
      </c>
      <c r="T1034" s="183" t="s">
        <v>294</v>
      </c>
      <c r="U1034" s="159">
        <v>2.1000000000000001E-2</v>
      </c>
      <c r="V1034" s="159">
        <f>ROUND(E1034*U1034,2)</f>
        <v>0.99</v>
      </c>
      <c r="W1034" s="159"/>
      <c r="X1034" s="159" t="s">
        <v>295</v>
      </c>
      <c r="Y1034" s="159" t="s">
        <v>296</v>
      </c>
      <c r="Z1034" s="148"/>
      <c r="AA1034" s="148"/>
      <c r="AB1034" s="148"/>
      <c r="AC1034" s="148"/>
      <c r="AD1034" s="148"/>
      <c r="AE1034" s="148"/>
      <c r="AF1034" s="148"/>
      <c r="AG1034" s="148" t="s">
        <v>297</v>
      </c>
      <c r="AH1034" s="148"/>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2" x14ac:dyDescent="0.2">
      <c r="A1035" s="155"/>
      <c r="B1035" s="156"/>
      <c r="C1035" s="195" t="s">
        <v>1339</v>
      </c>
      <c r="D1035" s="161"/>
      <c r="E1035" s="162">
        <v>47</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314</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ht="22.5" outlineLevel="1" x14ac:dyDescent="0.2">
      <c r="A1036" s="177">
        <v>202</v>
      </c>
      <c r="B1036" s="178" t="s">
        <v>1340</v>
      </c>
      <c r="C1036" s="194" t="s">
        <v>1341</v>
      </c>
      <c r="D1036" s="179" t="s">
        <v>310</v>
      </c>
      <c r="E1036" s="180">
        <v>539.83140000000003</v>
      </c>
      <c r="F1036" s="181"/>
      <c r="G1036" s="182">
        <f>ROUND(E1036*F1036,2)</f>
        <v>0</v>
      </c>
      <c r="H1036" s="181"/>
      <c r="I1036" s="182">
        <f>ROUND(E1036*H1036,2)</f>
        <v>0</v>
      </c>
      <c r="J1036" s="181"/>
      <c r="K1036" s="182">
        <f>ROUND(E1036*J1036,2)</f>
        <v>0</v>
      </c>
      <c r="L1036" s="182">
        <v>21</v>
      </c>
      <c r="M1036" s="182">
        <f>G1036*(1+L1036/100)</f>
        <v>0</v>
      </c>
      <c r="N1036" s="180">
        <v>3.5E-4</v>
      </c>
      <c r="O1036" s="180">
        <f>ROUND(E1036*N1036,2)</f>
        <v>0.19</v>
      </c>
      <c r="P1036" s="180">
        <v>0</v>
      </c>
      <c r="Q1036" s="180">
        <f>ROUND(E1036*P1036,2)</f>
        <v>0</v>
      </c>
      <c r="R1036" s="182" t="s">
        <v>1280</v>
      </c>
      <c r="S1036" s="182" t="s">
        <v>294</v>
      </c>
      <c r="T1036" s="183" t="s">
        <v>294</v>
      </c>
      <c r="U1036" s="159">
        <v>0.2</v>
      </c>
      <c r="V1036" s="159">
        <f>ROUND(E1036*U1036,2)</f>
        <v>107.97</v>
      </c>
      <c r="W1036" s="159"/>
      <c r="X1036" s="159" t="s">
        <v>295</v>
      </c>
      <c r="Y1036" s="159" t="s">
        <v>296</v>
      </c>
      <c r="Z1036" s="148"/>
      <c r="AA1036" s="148"/>
      <c r="AB1036" s="148"/>
      <c r="AC1036" s="148"/>
      <c r="AD1036" s="148"/>
      <c r="AE1036" s="148"/>
      <c r="AF1036" s="148"/>
      <c r="AG1036" s="148" t="s">
        <v>297</v>
      </c>
      <c r="AH1036" s="148"/>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2" x14ac:dyDescent="0.2">
      <c r="A1037" s="155"/>
      <c r="B1037" s="156"/>
      <c r="C1037" s="195" t="s">
        <v>1342</v>
      </c>
      <c r="D1037" s="161"/>
      <c r="E1037" s="162">
        <v>539.83000000000004</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314</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ht="22.5" outlineLevel="1" x14ac:dyDescent="0.2">
      <c r="A1038" s="177">
        <v>203</v>
      </c>
      <c r="B1038" s="178" t="s">
        <v>1343</v>
      </c>
      <c r="C1038" s="194" t="s">
        <v>1344</v>
      </c>
      <c r="D1038" s="179" t="s">
        <v>310</v>
      </c>
      <c r="E1038" s="180">
        <v>586.83140000000003</v>
      </c>
      <c r="F1038" s="181"/>
      <c r="G1038" s="182">
        <f>ROUND(E1038*F1038,2)</f>
        <v>0</v>
      </c>
      <c r="H1038" s="181"/>
      <c r="I1038" s="182">
        <f>ROUND(E1038*H1038,2)</f>
        <v>0</v>
      </c>
      <c r="J1038" s="181"/>
      <c r="K1038" s="182">
        <f>ROUND(E1038*J1038,2)</f>
        <v>0</v>
      </c>
      <c r="L1038" s="182">
        <v>21</v>
      </c>
      <c r="M1038" s="182">
        <f>G1038*(1+L1038/100)</f>
        <v>0</v>
      </c>
      <c r="N1038" s="180">
        <v>2.1099999999999999E-3</v>
      </c>
      <c r="O1038" s="180">
        <f>ROUND(E1038*N1038,2)</f>
        <v>1.24</v>
      </c>
      <c r="P1038" s="180">
        <v>0</v>
      </c>
      <c r="Q1038" s="180">
        <f>ROUND(E1038*P1038,2)</f>
        <v>0</v>
      </c>
      <c r="R1038" s="182" t="s">
        <v>1280</v>
      </c>
      <c r="S1038" s="182" t="s">
        <v>294</v>
      </c>
      <c r="T1038" s="183" t="s">
        <v>294</v>
      </c>
      <c r="U1038" s="159">
        <v>0.84799999999999998</v>
      </c>
      <c r="V1038" s="159">
        <f>ROUND(E1038*U1038,2)</f>
        <v>497.63</v>
      </c>
      <c r="W1038" s="159"/>
      <c r="X1038" s="159" t="s">
        <v>295</v>
      </c>
      <c r="Y1038" s="159" t="s">
        <v>296</v>
      </c>
      <c r="Z1038" s="148"/>
      <c r="AA1038" s="148"/>
      <c r="AB1038" s="148"/>
      <c r="AC1038" s="148"/>
      <c r="AD1038" s="148"/>
      <c r="AE1038" s="148"/>
      <c r="AF1038" s="148"/>
      <c r="AG1038" s="148" t="s">
        <v>297</v>
      </c>
      <c r="AH1038" s="148"/>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2" x14ac:dyDescent="0.2">
      <c r="A1039" s="155"/>
      <c r="B1039" s="156"/>
      <c r="C1039" s="195" t="s">
        <v>1345</v>
      </c>
      <c r="D1039" s="161"/>
      <c r="E1039" s="162">
        <v>586.83000000000004</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314</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ht="22.5" outlineLevel="1" x14ac:dyDescent="0.2">
      <c r="A1040" s="177">
        <v>204</v>
      </c>
      <c r="B1040" s="178" t="s">
        <v>1346</v>
      </c>
      <c r="C1040" s="194" t="s">
        <v>1347</v>
      </c>
      <c r="D1040" s="179" t="s">
        <v>310</v>
      </c>
      <c r="E1040" s="180">
        <v>27.62</v>
      </c>
      <c r="F1040" s="181"/>
      <c r="G1040" s="182">
        <f>ROUND(E1040*F1040,2)</f>
        <v>0</v>
      </c>
      <c r="H1040" s="181"/>
      <c r="I1040" s="182">
        <f>ROUND(E1040*H1040,2)</f>
        <v>0</v>
      </c>
      <c r="J1040" s="181"/>
      <c r="K1040" s="182">
        <f>ROUND(E1040*J1040,2)</f>
        <v>0</v>
      </c>
      <c r="L1040" s="182">
        <v>21</v>
      </c>
      <c r="M1040" s="182">
        <f>G1040*(1+L1040/100)</f>
        <v>0</v>
      </c>
      <c r="N1040" s="180">
        <v>0</v>
      </c>
      <c r="O1040" s="180">
        <f>ROUND(E1040*N1040,2)</f>
        <v>0</v>
      </c>
      <c r="P1040" s="180">
        <v>0</v>
      </c>
      <c r="Q1040" s="180">
        <f>ROUND(E1040*P1040,2)</f>
        <v>0</v>
      </c>
      <c r="R1040" s="182" t="s">
        <v>1280</v>
      </c>
      <c r="S1040" s="182" t="s">
        <v>294</v>
      </c>
      <c r="T1040" s="183" t="s">
        <v>294</v>
      </c>
      <c r="U1040" s="159">
        <v>0.84799999999999998</v>
      </c>
      <c r="V1040" s="159">
        <f>ROUND(E1040*U1040,2)</f>
        <v>23.42</v>
      </c>
      <c r="W1040" s="159"/>
      <c r="X1040" s="159" t="s">
        <v>295</v>
      </c>
      <c r="Y1040" s="159" t="s">
        <v>296</v>
      </c>
      <c r="Z1040" s="148"/>
      <c r="AA1040" s="148"/>
      <c r="AB1040" s="148"/>
      <c r="AC1040" s="148"/>
      <c r="AD1040" s="148"/>
      <c r="AE1040" s="148"/>
      <c r="AF1040" s="148"/>
      <c r="AG1040" s="148" t="s">
        <v>297</v>
      </c>
      <c r="AH1040" s="148"/>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2" x14ac:dyDescent="0.2">
      <c r="A1041" s="155"/>
      <c r="B1041" s="156"/>
      <c r="C1041" s="273" t="s">
        <v>1348</v>
      </c>
      <c r="D1041" s="274"/>
      <c r="E1041" s="274"/>
      <c r="F1041" s="274"/>
      <c r="G1041" s="274"/>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300</v>
      </c>
      <c r="AH1041" s="148"/>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2" x14ac:dyDescent="0.2">
      <c r="A1042" s="155"/>
      <c r="B1042" s="156"/>
      <c r="C1042" s="195" t="s">
        <v>931</v>
      </c>
      <c r="D1042" s="161"/>
      <c r="E1042" s="162">
        <v>27.62</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314</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outlineLevel="1" x14ac:dyDescent="0.2">
      <c r="A1043" s="177">
        <v>205</v>
      </c>
      <c r="B1043" s="178" t="s">
        <v>1349</v>
      </c>
      <c r="C1043" s="194" t="s">
        <v>1350</v>
      </c>
      <c r="D1043" s="179" t="s">
        <v>310</v>
      </c>
      <c r="E1043" s="180">
        <v>31.763000000000002</v>
      </c>
      <c r="F1043" s="181"/>
      <c r="G1043" s="182">
        <f>ROUND(E1043*F1043,2)</f>
        <v>0</v>
      </c>
      <c r="H1043" s="181"/>
      <c r="I1043" s="182">
        <f>ROUND(E1043*H1043,2)</f>
        <v>0</v>
      </c>
      <c r="J1043" s="181"/>
      <c r="K1043" s="182">
        <f>ROUND(E1043*J1043,2)</f>
        <v>0</v>
      </c>
      <c r="L1043" s="182">
        <v>21</v>
      </c>
      <c r="M1043" s="182">
        <f>G1043*(1+L1043/100)</f>
        <v>0</v>
      </c>
      <c r="N1043" s="180">
        <v>1.8500000000000001E-3</v>
      </c>
      <c r="O1043" s="180">
        <f>ROUND(E1043*N1043,2)</f>
        <v>0.06</v>
      </c>
      <c r="P1043" s="180">
        <v>0</v>
      </c>
      <c r="Q1043" s="180">
        <f>ROUND(E1043*P1043,2)</f>
        <v>0</v>
      </c>
      <c r="R1043" s="182" t="s">
        <v>621</v>
      </c>
      <c r="S1043" s="182" t="s">
        <v>294</v>
      </c>
      <c r="T1043" s="183" t="s">
        <v>294</v>
      </c>
      <c r="U1043" s="159">
        <v>0</v>
      </c>
      <c r="V1043" s="159">
        <f>ROUND(E1043*U1043,2)</f>
        <v>0</v>
      </c>
      <c r="W1043" s="159"/>
      <c r="X1043" s="159" t="s">
        <v>622</v>
      </c>
      <c r="Y1043" s="159" t="s">
        <v>296</v>
      </c>
      <c r="Z1043" s="148"/>
      <c r="AA1043" s="148"/>
      <c r="AB1043" s="148"/>
      <c r="AC1043" s="148"/>
      <c r="AD1043" s="148"/>
      <c r="AE1043" s="148"/>
      <c r="AF1043" s="148"/>
      <c r="AG1043" s="148" t="s">
        <v>623</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195" t="s">
        <v>1351</v>
      </c>
      <c r="D1044" s="161"/>
      <c r="E1044" s="162">
        <v>31.763000000000002</v>
      </c>
      <c r="F1044" s="159"/>
      <c r="G1044" s="159"/>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314</v>
      </c>
      <c r="AH1044" s="148">
        <v>0</v>
      </c>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1" x14ac:dyDescent="0.2">
      <c r="A1045" s="177">
        <v>206</v>
      </c>
      <c r="B1045" s="178" t="s">
        <v>1352</v>
      </c>
      <c r="C1045" s="194" t="s">
        <v>1353</v>
      </c>
      <c r="D1045" s="179" t="s">
        <v>310</v>
      </c>
      <c r="E1045" s="180">
        <v>600.64139999999998</v>
      </c>
      <c r="F1045" s="181"/>
      <c r="G1045" s="182">
        <f>ROUND(E1045*F1045,2)</f>
        <v>0</v>
      </c>
      <c r="H1045" s="181"/>
      <c r="I1045" s="182">
        <f>ROUND(E1045*H1045,2)</f>
        <v>0</v>
      </c>
      <c r="J1045" s="181"/>
      <c r="K1045" s="182">
        <f>ROUND(E1045*J1045,2)</f>
        <v>0</v>
      </c>
      <c r="L1045" s="182">
        <v>21</v>
      </c>
      <c r="M1045" s="182">
        <f>G1045*(1+L1045/100)</f>
        <v>0</v>
      </c>
      <c r="N1045" s="180">
        <v>0</v>
      </c>
      <c r="O1045" s="180">
        <f>ROUND(E1045*N1045,2)</f>
        <v>0</v>
      </c>
      <c r="P1045" s="180">
        <v>0</v>
      </c>
      <c r="Q1045" s="180">
        <f>ROUND(E1045*P1045,2)</f>
        <v>0</v>
      </c>
      <c r="R1045" s="182" t="s">
        <v>1280</v>
      </c>
      <c r="S1045" s="182" t="s">
        <v>294</v>
      </c>
      <c r="T1045" s="183" t="s">
        <v>294</v>
      </c>
      <c r="U1045" s="159">
        <v>0.1</v>
      </c>
      <c r="V1045" s="159">
        <f>ROUND(E1045*U1045,2)</f>
        <v>60.06</v>
      </c>
      <c r="W1045" s="159"/>
      <c r="X1045" s="159" t="s">
        <v>295</v>
      </c>
      <c r="Y1045" s="159" t="s">
        <v>296</v>
      </c>
      <c r="Z1045" s="148"/>
      <c r="AA1045" s="148"/>
      <c r="AB1045" s="148"/>
      <c r="AC1045" s="148"/>
      <c r="AD1045" s="148"/>
      <c r="AE1045" s="148"/>
      <c r="AF1045" s="148"/>
      <c r="AG1045" s="148" t="s">
        <v>297</v>
      </c>
      <c r="AH1045" s="148"/>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2" x14ac:dyDescent="0.2">
      <c r="A1046" s="155"/>
      <c r="B1046" s="156"/>
      <c r="C1046" s="195" t="s">
        <v>1334</v>
      </c>
      <c r="D1046" s="161"/>
      <c r="E1046" s="162">
        <v>448.97239999999999</v>
      </c>
      <c r="F1046" s="159"/>
      <c r="G1046" s="159"/>
      <c r="H1046" s="159"/>
      <c r="I1046" s="159"/>
      <c r="J1046" s="159"/>
      <c r="K1046" s="159"/>
      <c r="L1046" s="159"/>
      <c r="M1046" s="159"/>
      <c r="N1046" s="158"/>
      <c r="O1046" s="158"/>
      <c r="P1046" s="158"/>
      <c r="Q1046" s="158"/>
      <c r="R1046" s="159"/>
      <c r="S1046" s="159"/>
      <c r="T1046" s="159"/>
      <c r="U1046" s="159"/>
      <c r="V1046" s="159"/>
      <c r="W1046" s="159"/>
      <c r="X1046" s="159"/>
      <c r="Y1046" s="159"/>
      <c r="Z1046" s="148"/>
      <c r="AA1046" s="148"/>
      <c r="AB1046" s="148"/>
      <c r="AC1046" s="148"/>
      <c r="AD1046" s="148"/>
      <c r="AE1046" s="148"/>
      <c r="AF1046" s="148"/>
      <c r="AG1046" s="148" t="s">
        <v>314</v>
      </c>
      <c r="AH1046" s="148">
        <v>0</v>
      </c>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outlineLevel="3" x14ac:dyDescent="0.2">
      <c r="A1047" s="155"/>
      <c r="B1047" s="156"/>
      <c r="C1047" s="195" t="s">
        <v>1335</v>
      </c>
      <c r="D1047" s="161"/>
      <c r="E1047" s="162">
        <v>47.865000000000002</v>
      </c>
      <c r="F1047" s="159"/>
      <c r="G1047" s="159"/>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314</v>
      </c>
      <c r="AH1047" s="148">
        <v>0</v>
      </c>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48"/>
      <c r="BB1047" s="148"/>
      <c r="BC1047" s="148"/>
      <c r="BD1047" s="148"/>
      <c r="BE1047" s="148"/>
      <c r="BF1047" s="148"/>
      <c r="BG1047" s="148"/>
      <c r="BH1047" s="148"/>
    </row>
    <row r="1048" spans="1:60" outlineLevel="3" x14ac:dyDescent="0.2">
      <c r="A1048" s="155"/>
      <c r="B1048" s="156"/>
      <c r="C1048" s="195" t="s">
        <v>1336</v>
      </c>
      <c r="D1048" s="161"/>
      <c r="E1048" s="162">
        <v>42.994</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314</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3" x14ac:dyDescent="0.2">
      <c r="A1049" s="155"/>
      <c r="B1049" s="156"/>
      <c r="C1049" s="195" t="s">
        <v>1354</v>
      </c>
      <c r="D1049" s="161"/>
      <c r="E1049" s="162">
        <v>47</v>
      </c>
      <c r="F1049" s="159"/>
      <c r="G1049" s="159"/>
      <c r="H1049" s="159"/>
      <c r="I1049" s="159"/>
      <c r="J1049" s="159"/>
      <c r="K1049" s="159"/>
      <c r="L1049" s="159"/>
      <c r="M1049" s="159"/>
      <c r="N1049" s="158"/>
      <c r="O1049" s="158"/>
      <c r="P1049" s="158"/>
      <c r="Q1049" s="158"/>
      <c r="R1049" s="159"/>
      <c r="S1049" s="159"/>
      <c r="T1049" s="159"/>
      <c r="U1049" s="159"/>
      <c r="V1049" s="159"/>
      <c r="W1049" s="159"/>
      <c r="X1049" s="159"/>
      <c r="Y1049" s="159"/>
      <c r="Z1049" s="148"/>
      <c r="AA1049" s="148"/>
      <c r="AB1049" s="148"/>
      <c r="AC1049" s="148"/>
      <c r="AD1049" s="148"/>
      <c r="AE1049" s="148"/>
      <c r="AF1049" s="148"/>
      <c r="AG1049" s="148" t="s">
        <v>314</v>
      </c>
      <c r="AH1049" s="148">
        <v>0</v>
      </c>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3" x14ac:dyDescent="0.2">
      <c r="A1050" s="155"/>
      <c r="B1050" s="156"/>
      <c r="C1050" s="196" t="s">
        <v>405</v>
      </c>
      <c r="D1050" s="163"/>
      <c r="E1050" s="164">
        <v>586.83140000000003</v>
      </c>
      <c r="F1050" s="159"/>
      <c r="G1050" s="159"/>
      <c r="H1050" s="159"/>
      <c r="I1050" s="159"/>
      <c r="J1050" s="159"/>
      <c r="K1050" s="159"/>
      <c r="L1050" s="159"/>
      <c r="M1050" s="159"/>
      <c r="N1050" s="158"/>
      <c r="O1050" s="158"/>
      <c r="P1050" s="158"/>
      <c r="Q1050" s="158"/>
      <c r="R1050" s="159"/>
      <c r="S1050" s="159"/>
      <c r="T1050" s="159"/>
      <c r="U1050" s="159"/>
      <c r="V1050" s="159"/>
      <c r="W1050" s="159"/>
      <c r="X1050" s="159"/>
      <c r="Y1050" s="159"/>
      <c r="Z1050" s="148"/>
      <c r="AA1050" s="148"/>
      <c r="AB1050" s="148"/>
      <c r="AC1050" s="148"/>
      <c r="AD1050" s="148"/>
      <c r="AE1050" s="148"/>
      <c r="AF1050" s="148"/>
      <c r="AG1050" s="148" t="s">
        <v>314</v>
      </c>
      <c r="AH1050" s="148">
        <v>1</v>
      </c>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3" x14ac:dyDescent="0.2">
      <c r="A1051" s="155"/>
      <c r="B1051" s="156"/>
      <c r="C1051" s="195" t="s">
        <v>1355</v>
      </c>
      <c r="D1051" s="161"/>
      <c r="E1051" s="162">
        <v>13.81</v>
      </c>
      <c r="F1051" s="159"/>
      <c r="G1051" s="159"/>
      <c r="H1051" s="159"/>
      <c r="I1051" s="159"/>
      <c r="J1051" s="159"/>
      <c r="K1051" s="159"/>
      <c r="L1051" s="159"/>
      <c r="M1051" s="159"/>
      <c r="N1051" s="158"/>
      <c r="O1051" s="158"/>
      <c r="P1051" s="158"/>
      <c r="Q1051" s="158"/>
      <c r="R1051" s="159"/>
      <c r="S1051" s="159"/>
      <c r="T1051" s="159"/>
      <c r="U1051" s="159"/>
      <c r="V1051" s="159"/>
      <c r="W1051" s="159"/>
      <c r="X1051" s="159"/>
      <c r="Y1051" s="159"/>
      <c r="Z1051" s="148"/>
      <c r="AA1051" s="148"/>
      <c r="AB1051" s="148"/>
      <c r="AC1051" s="148"/>
      <c r="AD1051" s="148"/>
      <c r="AE1051" s="148"/>
      <c r="AF1051" s="148"/>
      <c r="AG1051" s="148" t="s">
        <v>314</v>
      </c>
      <c r="AH1051" s="148">
        <v>0</v>
      </c>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ht="33.75" outlineLevel="1" x14ac:dyDescent="0.2">
      <c r="A1052" s="177">
        <v>207</v>
      </c>
      <c r="B1052" s="178" t="s">
        <v>1356</v>
      </c>
      <c r="C1052" s="194" t="s">
        <v>1357</v>
      </c>
      <c r="D1052" s="179" t="s">
        <v>310</v>
      </c>
      <c r="E1052" s="180">
        <v>620.80610999999999</v>
      </c>
      <c r="F1052" s="181"/>
      <c r="G1052" s="182">
        <f>ROUND(E1052*F1052,2)</f>
        <v>0</v>
      </c>
      <c r="H1052" s="181"/>
      <c r="I1052" s="182">
        <f>ROUND(E1052*H1052,2)</f>
        <v>0</v>
      </c>
      <c r="J1052" s="181"/>
      <c r="K1052" s="182">
        <f>ROUND(E1052*J1052,2)</f>
        <v>0</v>
      </c>
      <c r="L1052" s="182">
        <v>21</v>
      </c>
      <c r="M1052" s="182">
        <f>G1052*(1+L1052/100)</f>
        <v>0</v>
      </c>
      <c r="N1052" s="180">
        <v>4.4999999999999997E-3</v>
      </c>
      <c r="O1052" s="180">
        <f>ROUND(E1052*N1052,2)</f>
        <v>2.79</v>
      </c>
      <c r="P1052" s="180">
        <v>0</v>
      </c>
      <c r="Q1052" s="180">
        <f>ROUND(E1052*P1052,2)</f>
        <v>0</v>
      </c>
      <c r="R1052" s="182" t="s">
        <v>621</v>
      </c>
      <c r="S1052" s="182" t="s">
        <v>294</v>
      </c>
      <c r="T1052" s="183" t="s">
        <v>294</v>
      </c>
      <c r="U1052" s="159">
        <v>0</v>
      </c>
      <c r="V1052" s="159">
        <f>ROUND(E1052*U1052,2)</f>
        <v>0</v>
      </c>
      <c r="W1052" s="159"/>
      <c r="X1052" s="159" t="s">
        <v>622</v>
      </c>
      <c r="Y1052" s="159" t="s">
        <v>296</v>
      </c>
      <c r="Z1052" s="148"/>
      <c r="AA1052" s="148"/>
      <c r="AB1052" s="148"/>
      <c r="AC1052" s="148"/>
      <c r="AD1052" s="148"/>
      <c r="AE1052" s="148"/>
      <c r="AF1052" s="148"/>
      <c r="AG1052" s="148" t="s">
        <v>623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5" t="s">
        <v>1342</v>
      </c>
      <c r="D1053" s="161"/>
      <c r="E1053" s="162">
        <v>539.83000000000004</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314</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7" t="s">
        <v>1322</v>
      </c>
      <c r="D1054" s="165"/>
      <c r="E1054" s="166">
        <v>80.97</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314</v>
      </c>
      <c r="AH1054" s="148">
        <v>4</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ht="22.5" outlineLevel="1" x14ac:dyDescent="0.2">
      <c r="A1055" s="177">
        <v>208</v>
      </c>
      <c r="B1055" s="178" t="s">
        <v>1358</v>
      </c>
      <c r="C1055" s="194" t="s">
        <v>1359</v>
      </c>
      <c r="D1055" s="179" t="s">
        <v>310</v>
      </c>
      <c r="E1055" s="180">
        <v>690.73761000000002</v>
      </c>
      <c r="F1055" s="181"/>
      <c r="G1055" s="182">
        <f>ROUND(E1055*F1055,2)</f>
        <v>0</v>
      </c>
      <c r="H1055" s="181"/>
      <c r="I1055" s="182">
        <f>ROUND(E1055*H1055,2)</f>
        <v>0</v>
      </c>
      <c r="J1055" s="181"/>
      <c r="K1055" s="182">
        <f>ROUND(E1055*J1055,2)</f>
        <v>0</v>
      </c>
      <c r="L1055" s="182">
        <v>21</v>
      </c>
      <c r="M1055" s="182">
        <f>G1055*(1+L1055/100)</f>
        <v>0</v>
      </c>
      <c r="N1055" s="180">
        <v>2.9999999999999997E-4</v>
      </c>
      <c r="O1055" s="180">
        <f>ROUND(E1055*N1055,2)</f>
        <v>0.21</v>
      </c>
      <c r="P1055" s="180">
        <v>0</v>
      </c>
      <c r="Q1055" s="180">
        <f>ROUND(E1055*P1055,2)</f>
        <v>0</v>
      </c>
      <c r="R1055" s="182" t="s">
        <v>621</v>
      </c>
      <c r="S1055" s="182" t="s">
        <v>294</v>
      </c>
      <c r="T1055" s="183" t="s">
        <v>294</v>
      </c>
      <c r="U1055" s="159">
        <v>0</v>
      </c>
      <c r="V1055" s="159">
        <f>ROUND(E1055*U1055,2)</f>
        <v>0</v>
      </c>
      <c r="W1055" s="159"/>
      <c r="X1055" s="159" t="s">
        <v>622</v>
      </c>
      <c r="Y1055" s="159" t="s">
        <v>296</v>
      </c>
      <c r="Z1055" s="148"/>
      <c r="AA1055" s="148"/>
      <c r="AB1055" s="148"/>
      <c r="AC1055" s="148"/>
      <c r="AD1055" s="148"/>
      <c r="AE1055" s="148"/>
      <c r="AF1055" s="148"/>
      <c r="AG1055" s="148" t="s">
        <v>623</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5" t="s">
        <v>1345</v>
      </c>
      <c r="D1056" s="161"/>
      <c r="E1056" s="162">
        <v>586.83140000000003</v>
      </c>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314</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7" t="s">
        <v>1322</v>
      </c>
      <c r="D1057" s="165"/>
      <c r="E1057" s="166">
        <v>88.024709999999999</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314</v>
      </c>
      <c r="AH1057" s="148">
        <v>4</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5" t="s">
        <v>1360</v>
      </c>
      <c r="D1058" s="161"/>
      <c r="E1058" s="162">
        <v>15.881500000000001</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314</v>
      </c>
      <c r="AH1058" s="148">
        <v>0</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outlineLevel="1" x14ac:dyDescent="0.2">
      <c r="A1059" s="155">
        <v>209</v>
      </c>
      <c r="B1059" s="156" t="s">
        <v>1361</v>
      </c>
      <c r="C1059" s="201" t="s">
        <v>1362</v>
      </c>
      <c r="D1059" s="157" t="s">
        <v>0</v>
      </c>
      <c r="E1059" s="192"/>
      <c r="F1059" s="160"/>
      <c r="G1059" s="159">
        <f>ROUND(E1059*F1059,2)</f>
        <v>0</v>
      </c>
      <c r="H1059" s="160"/>
      <c r="I1059" s="159">
        <f>ROUND(E1059*H1059,2)</f>
        <v>0</v>
      </c>
      <c r="J1059" s="160"/>
      <c r="K1059" s="159">
        <f>ROUND(E1059*J1059,2)</f>
        <v>0</v>
      </c>
      <c r="L1059" s="159">
        <v>21</v>
      </c>
      <c r="M1059" s="159">
        <f>G1059*(1+L1059/100)</f>
        <v>0</v>
      </c>
      <c r="N1059" s="158">
        <v>0</v>
      </c>
      <c r="O1059" s="158">
        <f>ROUND(E1059*N1059,2)</f>
        <v>0</v>
      </c>
      <c r="P1059" s="158">
        <v>0</v>
      </c>
      <c r="Q1059" s="158">
        <f>ROUND(E1059*P1059,2)</f>
        <v>0</v>
      </c>
      <c r="R1059" s="159" t="s">
        <v>1280</v>
      </c>
      <c r="S1059" s="159" t="s">
        <v>294</v>
      </c>
      <c r="T1059" s="159" t="s">
        <v>294</v>
      </c>
      <c r="U1059" s="159">
        <v>0</v>
      </c>
      <c r="V1059" s="159">
        <f>ROUND(E1059*U1059,2)</f>
        <v>0</v>
      </c>
      <c r="W1059" s="159"/>
      <c r="X1059" s="159" t="s">
        <v>1275</v>
      </c>
      <c r="Y1059" s="159" t="s">
        <v>296</v>
      </c>
      <c r="Z1059" s="148"/>
      <c r="AA1059" s="148"/>
      <c r="AB1059" s="148"/>
      <c r="AC1059" s="148"/>
      <c r="AD1059" s="148"/>
      <c r="AE1059" s="148"/>
      <c r="AF1059" s="148"/>
      <c r="AG1059" s="148" t="s">
        <v>1325</v>
      </c>
      <c r="AH1059" s="148"/>
      <c r="AI1059" s="148"/>
      <c r="AJ1059" s="148"/>
      <c r="AK1059" s="148"/>
      <c r="AL1059" s="148"/>
      <c r="AM1059" s="148"/>
      <c r="AN1059" s="148"/>
      <c r="AO1059" s="148"/>
      <c r="AP1059" s="148"/>
      <c r="AQ1059" s="148"/>
      <c r="AR1059" s="148"/>
      <c r="AS1059" s="148"/>
      <c r="AT1059" s="148"/>
      <c r="AU1059" s="148"/>
      <c r="AV1059" s="148"/>
      <c r="AW1059" s="148"/>
      <c r="AX1059" s="148"/>
      <c r="AY1059" s="148"/>
      <c r="AZ1059" s="148"/>
      <c r="BA1059" s="148"/>
      <c r="BB1059" s="148"/>
      <c r="BC1059" s="148"/>
      <c r="BD1059" s="148"/>
      <c r="BE1059" s="148"/>
      <c r="BF1059" s="148"/>
      <c r="BG1059" s="148"/>
      <c r="BH1059" s="148"/>
    </row>
    <row r="1060" spans="1:60" outlineLevel="2" x14ac:dyDescent="0.2">
      <c r="A1060" s="155"/>
      <c r="B1060" s="156"/>
      <c r="C1060" s="275" t="s">
        <v>1363</v>
      </c>
      <c r="D1060" s="276"/>
      <c r="E1060" s="276"/>
      <c r="F1060" s="276"/>
      <c r="G1060" s="276"/>
      <c r="H1060" s="159"/>
      <c r="I1060" s="159"/>
      <c r="J1060" s="159"/>
      <c r="K1060" s="159"/>
      <c r="L1060" s="159"/>
      <c r="M1060" s="159"/>
      <c r="N1060" s="158"/>
      <c r="O1060" s="158"/>
      <c r="P1060" s="158"/>
      <c r="Q1060" s="158"/>
      <c r="R1060" s="159"/>
      <c r="S1060" s="159"/>
      <c r="T1060" s="159"/>
      <c r="U1060" s="159"/>
      <c r="V1060" s="159"/>
      <c r="W1060" s="159"/>
      <c r="X1060" s="159"/>
      <c r="Y1060" s="159"/>
      <c r="Z1060" s="148"/>
      <c r="AA1060" s="148"/>
      <c r="AB1060" s="148"/>
      <c r="AC1060" s="148"/>
      <c r="AD1060" s="148"/>
      <c r="AE1060" s="148"/>
      <c r="AF1060" s="148"/>
      <c r="AG1060" s="148" t="s">
        <v>299</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x14ac:dyDescent="0.2">
      <c r="A1061" s="170" t="s">
        <v>288</v>
      </c>
      <c r="B1061" s="171" t="s">
        <v>196</v>
      </c>
      <c r="C1061" s="193" t="s">
        <v>197</v>
      </c>
      <c r="D1061" s="172"/>
      <c r="E1061" s="173"/>
      <c r="F1061" s="174"/>
      <c r="G1061" s="174">
        <f>SUMIF(AG1062:AG1119,"&lt;&gt;NOR",G1062:G1119)</f>
        <v>0</v>
      </c>
      <c r="H1061" s="174"/>
      <c r="I1061" s="174">
        <f>SUM(I1062:I1119)</f>
        <v>0</v>
      </c>
      <c r="J1061" s="174"/>
      <c r="K1061" s="174">
        <f>SUM(K1062:K1119)</f>
        <v>0</v>
      </c>
      <c r="L1061" s="174"/>
      <c r="M1061" s="174">
        <f>SUM(M1062:M1119)</f>
        <v>0</v>
      </c>
      <c r="N1061" s="173"/>
      <c r="O1061" s="173">
        <f>SUM(O1062:O1119)</f>
        <v>5.4799999999999995</v>
      </c>
      <c r="P1061" s="173"/>
      <c r="Q1061" s="173">
        <f>SUM(Q1062:Q1119)</f>
        <v>15.370000000000001</v>
      </c>
      <c r="R1061" s="174"/>
      <c r="S1061" s="174"/>
      <c r="T1061" s="175"/>
      <c r="U1061" s="169"/>
      <c r="V1061" s="169">
        <f>SUM(V1062:V1119)</f>
        <v>280.57</v>
      </c>
      <c r="W1061" s="169"/>
      <c r="X1061" s="169"/>
      <c r="Y1061" s="169"/>
      <c r="AG1061" t="s">
        <v>289</v>
      </c>
    </row>
    <row r="1062" spans="1:60" outlineLevel="1" x14ac:dyDescent="0.2">
      <c r="A1062" s="177">
        <v>210</v>
      </c>
      <c r="B1062" s="178" t="s">
        <v>1364</v>
      </c>
      <c r="C1062" s="194" t="s">
        <v>1365</v>
      </c>
      <c r="D1062" s="179" t="s">
        <v>310</v>
      </c>
      <c r="E1062" s="180">
        <v>51.3</v>
      </c>
      <c r="F1062" s="181"/>
      <c r="G1062" s="182">
        <f>ROUND(E1062*F1062,2)</f>
        <v>0</v>
      </c>
      <c r="H1062" s="181"/>
      <c r="I1062" s="182">
        <f>ROUND(E1062*H1062,2)</f>
        <v>0</v>
      </c>
      <c r="J1062" s="181"/>
      <c r="K1062" s="182">
        <f>ROUND(E1062*J1062,2)</f>
        <v>0</v>
      </c>
      <c r="L1062" s="182">
        <v>21</v>
      </c>
      <c r="M1062" s="182">
        <f>G1062*(1+L1062/100)</f>
        <v>0</v>
      </c>
      <c r="N1062" s="180">
        <v>5.2999999999999998E-4</v>
      </c>
      <c r="O1062" s="180">
        <f>ROUND(E1062*N1062,2)</f>
        <v>0.03</v>
      </c>
      <c r="P1062" s="180">
        <v>0</v>
      </c>
      <c r="Q1062" s="180">
        <f>ROUND(E1062*P1062,2)</f>
        <v>0</v>
      </c>
      <c r="R1062" s="182" t="s">
        <v>1366</v>
      </c>
      <c r="S1062" s="182" t="s">
        <v>294</v>
      </c>
      <c r="T1062" s="183" t="s">
        <v>294</v>
      </c>
      <c r="U1062" s="159">
        <v>0.23100000000000001</v>
      </c>
      <c r="V1062" s="159">
        <f>ROUND(E1062*U1062,2)</f>
        <v>11.85</v>
      </c>
      <c r="W1062" s="159"/>
      <c r="X1062" s="159" t="s">
        <v>295</v>
      </c>
      <c r="Y1062" s="159" t="s">
        <v>296</v>
      </c>
      <c r="Z1062" s="148"/>
      <c r="AA1062" s="148"/>
      <c r="AB1062" s="148"/>
      <c r="AC1062" s="148"/>
      <c r="AD1062" s="148"/>
      <c r="AE1062" s="148"/>
      <c r="AF1062" s="148"/>
      <c r="AG1062" s="148" t="s">
        <v>297</v>
      </c>
      <c r="AH1062" s="148"/>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2" x14ac:dyDescent="0.2">
      <c r="A1063" s="155"/>
      <c r="B1063" s="156"/>
      <c r="C1063" s="195" t="s">
        <v>1367</v>
      </c>
      <c r="D1063" s="161"/>
      <c r="E1063" s="162">
        <v>51.3</v>
      </c>
      <c r="F1063" s="159"/>
      <c r="G1063" s="159"/>
      <c r="H1063" s="159"/>
      <c r="I1063" s="159"/>
      <c r="J1063" s="159"/>
      <c r="K1063" s="159"/>
      <c r="L1063" s="159"/>
      <c r="M1063" s="159"/>
      <c r="N1063" s="158"/>
      <c r="O1063" s="158"/>
      <c r="P1063" s="158"/>
      <c r="Q1063" s="158"/>
      <c r="R1063" s="159"/>
      <c r="S1063" s="159"/>
      <c r="T1063" s="159"/>
      <c r="U1063" s="159"/>
      <c r="V1063" s="159"/>
      <c r="W1063" s="159"/>
      <c r="X1063" s="159"/>
      <c r="Y1063" s="159"/>
      <c r="Z1063" s="148"/>
      <c r="AA1063" s="148"/>
      <c r="AB1063" s="148"/>
      <c r="AC1063" s="148"/>
      <c r="AD1063" s="148"/>
      <c r="AE1063" s="148"/>
      <c r="AF1063" s="148"/>
      <c r="AG1063" s="148" t="s">
        <v>314</v>
      </c>
      <c r="AH1063" s="148">
        <v>0</v>
      </c>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1" x14ac:dyDescent="0.2">
      <c r="A1064" s="177">
        <v>211</v>
      </c>
      <c r="B1064" s="178" t="s">
        <v>1368</v>
      </c>
      <c r="C1064" s="194" t="s">
        <v>1369</v>
      </c>
      <c r="D1064" s="179" t="s">
        <v>310</v>
      </c>
      <c r="E1064" s="180">
        <v>16.2</v>
      </c>
      <c r="F1064" s="181"/>
      <c r="G1064" s="182">
        <f>ROUND(E1064*F1064,2)</f>
        <v>0</v>
      </c>
      <c r="H1064" s="181"/>
      <c r="I1064" s="182">
        <f>ROUND(E1064*H1064,2)</f>
        <v>0</v>
      </c>
      <c r="J1064" s="181"/>
      <c r="K1064" s="182">
        <f>ROUND(E1064*J1064,2)</f>
        <v>0</v>
      </c>
      <c r="L1064" s="182">
        <v>21</v>
      </c>
      <c r="M1064" s="182">
        <f>G1064*(1+L1064/100)</f>
        <v>0</v>
      </c>
      <c r="N1064" s="180">
        <v>8.3000000000000001E-4</v>
      </c>
      <c r="O1064" s="180">
        <f>ROUND(E1064*N1064,2)</f>
        <v>0.01</v>
      </c>
      <c r="P1064" s="180">
        <v>0</v>
      </c>
      <c r="Q1064" s="180">
        <f>ROUND(E1064*P1064,2)</f>
        <v>0</v>
      </c>
      <c r="R1064" s="182" t="s">
        <v>1366</v>
      </c>
      <c r="S1064" s="182" t="s">
        <v>294</v>
      </c>
      <c r="T1064" s="183" t="s">
        <v>294</v>
      </c>
      <c r="U1064" s="159">
        <v>0.46200000000000002</v>
      </c>
      <c r="V1064" s="159">
        <f>ROUND(E1064*U1064,2)</f>
        <v>7.48</v>
      </c>
      <c r="W1064" s="159"/>
      <c r="X1064" s="159" t="s">
        <v>295</v>
      </c>
      <c r="Y1064" s="159" t="s">
        <v>296</v>
      </c>
      <c r="Z1064" s="148"/>
      <c r="AA1064" s="148"/>
      <c r="AB1064" s="148"/>
      <c r="AC1064" s="148"/>
      <c r="AD1064" s="148"/>
      <c r="AE1064" s="148"/>
      <c r="AF1064" s="148"/>
      <c r="AG1064" s="148" t="s">
        <v>297</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48"/>
      <c r="BB1064" s="148"/>
      <c r="BC1064" s="148"/>
      <c r="BD1064" s="148"/>
      <c r="BE1064" s="148"/>
      <c r="BF1064" s="148"/>
      <c r="BG1064" s="148"/>
      <c r="BH1064" s="148"/>
    </row>
    <row r="1065" spans="1:60" outlineLevel="2" x14ac:dyDescent="0.2">
      <c r="A1065" s="155"/>
      <c r="B1065" s="156"/>
      <c r="C1065" s="195" t="s">
        <v>1370</v>
      </c>
      <c r="D1065" s="161"/>
      <c r="E1065" s="162">
        <v>16.2</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314</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ht="22.5" outlineLevel="1" x14ac:dyDescent="0.2">
      <c r="A1066" s="177">
        <v>212</v>
      </c>
      <c r="B1066" s="178" t="s">
        <v>1371</v>
      </c>
      <c r="C1066" s="194" t="s">
        <v>1372</v>
      </c>
      <c r="D1066" s="179" t="s">
        <v>310</v>
      </c>
      <c r="E1066" s="180">
        <v>616.69000000000005</v>
      </c>
      <c r="F1066" s="181"/>
      <c r="G1066" s="182">
        <f>ROUND(E1066*F1066,2)</f>
        <v>0</v>
      </c>
      <c r="H1066" s="181"/>
      <c r="I1066" s="182">
        <f>ROUND(E1066*H1066,2)</f>
        <v>0</v>
      </c>
      <c r="J1066" s="181"/>
      <c r="K1066" s="182">
        <f>ROUND(E1066*J1066,2)</f>
        <v>0</v>
      </c>
      <c r="L1066" s="182">
        <v>21</v>
      </c>
      <c r="M1066" s="182">
        <f>G1066*(1+L1066/100)</f>
        <v>0</v>
      </c>
      <c r="N1066" s="180">
        <v>0</v>
      </c>
      <c r="O1066" s="180">
        <f>ROUND(E1066*N1066,2)</f>
        <v>0</v>
      </c>
      <c r="P1066" s="180">
        <v>2E-3</v>
      </c>
      <c r="Q1066" s="180">
        <f>ROUND(E1066*P1066,2)</f>
        <v>1.23</v>
      </c>
      <c r="R1066" s="182" t="s">
        <v>1366</v>
      </c>
      <c r="S1066" s="182" t="s">
        <v>294</v>
      </c>
      <c r="T1066" s="183" t="s">
        <v>294</v>
      </c>
      <c r="U1066" s="159">
        <v>3.7999999999999999E-2</v>
      </c>
      <c r="V1066" s="159">
        <f>ROUND(E1066*U1066,2)</f>
        <v>23.43</v>
      </c>
      <c r="W1066" s="159"/>
      <c r="X1066" s="159" t="s">
        <v>295</v>
      </c>
      <c r="Y1066" s="159" t="s">
        <v>296</v>
      </c>
      <c r="Z1066" s="148"/>
      <c r="AA1066" s="148"/>
      <c r="AB1066" s="148"/>
      <c r="AC1066" s="148"/>
      <c r="AD1066" s="148"/>
      <c r="AE1066" s="148"/>
      <c r="AF1066" s="148"/>
      <c r="AG1066" s="148" t="s">
        <v>297</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ht="33.75" outlineLevel="2" x14ac:dyDescent="0.2">
      <c r="A1067" s="155"/>
      <c r="B1067" s="156"/>
      <c r="C1067" s="195" t="s">
        <v>1373</v>
      </c>
      <c r="D1067" s="161"/>
      <c r="E1067" s="162">
        <v>389.15</v>
      </c>
      <c r="F1067" s="159"/>
      <c r="G1067" s="159"/>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314</v>
      </c>
      <c r="AH1067" s="148">
        <v>0</v>
      </c>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ht="33.75" outlineLevel="3" x14ac:dyDescent="0.2">
      <c r="A1068" s="155"/>
      <c r="B1068" s="156"/>
      <c r="C1068" s="195" t="s">
        <v>1374</v>
      </c>
      <c r="D1068" s="161"/>
      <c r="E1068" s="162">
        <v>227.54</v>
      </c>
      <c r="F1068" s="159"/>
      <c r="G1068" s="159"/>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314</v>
      </c>
      <c r="AH1068" s="148">
        <v>0</v>
      </c>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ht="33.75" outlineLevel="1" x14ac:dyDescent="0.2">
      <c r="A1069" s="177">
        <v>213</v>
      </c>
      <c r="B1069" s="178" t="s">
        <v>1375</v>
      </c>
      <c r="C1069" s="194" t="s">
        <v>1376</v>
      </c>
      <c r="D1069" s="179" t="s">
        <v>310</v>
      </c>
      <c r="E1069" s="180">
        <v>408.0754</v>
      </c>
      <c r="F1069" s="181"/>
      <c r="G1069" s="182">
        <f>ROUND(E1069*F1069,2)</f>
        <v>0</v>
      </c>
      <c r="H1069" s="181"/>
      <c r="I1069" s="182">
        <f>ROUND(E1069*H1069,2)</f>
        <v>0</v>
      </c>
      <c r="J1069" s="181"/>
      <c r="K1069" s="182">
        <f>ROUND(E1069*J1069,2)</f>
        <v>0</v>
      </c>
      <c r="L1069" s="182">
        <v>21</v>
      </c>
      <c r="M1069" s="182">
        <f>G1069*(1+L1069/100)</f>
        <v>0</v>
      </c>
      <c r="N1069" s="180">
        <v>0</v>
      </c>
      <c r="O1069" s="180">
        <f>ROUND(E1069*N1069,2)</f>
        <v>0</v>
      </c>
      <c r="P1069" s="180">
        <v>0.03</v>
      </c>
      <c r="Q1069" s="180">
        <f>ROUND(E1069*P1069,2)</f>
        <v>12.24</v>
      </c>
      <c r="R1069" s="182" t="s">
        <v>1366</v>
      </c>
      <c r="S1069" s="182" t="s">
        <v>294</v>
      </c>
      <c r="T1069" s="183" t="s">
        <v>294</v>
      </c>
      <c r="U1069" s="159">
        <v>5.5E-2</v>
      </c>
      <c r="V1069" s="159">
        <f>ROUND(E1069*U1069,2)</f>
        <v>22.44</v>
      </c>
      <c r="W1069" s="159"/>
      <c r="X1069" s="159" t="s">
        <v>295</v>
      </c>
      <c r="Y1069" s="159" t="s">
        <v>296</v>
      </c>
      <c r="Z1069" s="148"/>
      <c r="AA1069" s="148"/>
      <c r="AB1069" s="148"/>
      <c r="AC1069" s="148"/>
      <c r="AD1069" s="148"/>
      <c r="AE1069" s="148"/>
      <c r="AF1069" s="148"/>
      <c r="AG1069" s="148" t="s">
        <v>297</v>
      </c>
      <c r="AH1069" s="148"/>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2" x14ac:dyDescent="0.2">
      <c r="A1070" s="155"/>
      <c r="B1070" s="156"/>
      <c r="C1070" s="273" t="s">
        <v>1377</v>
      </c>
      <c r="D1070" s="274"/>
      <c r="E1070" s="274"/>
      <c r="F1070" s="274"/>
      <c r="G1070" s="274"/>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300</v>
      </c>
      <c r="AH1070" s="148"/>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2" x14ac:dyDescent="0.2">
      <c r="A1071" s="155"/>
      <c r="B1071" s="156"/>
      <c r="C1071" s="195" t="s">
        <v>1378</v>
      </c>
      <c r="D1071" s="161"/>
      <c r="E1071" s="162">
        <v>251.59</v>
      </c>
      <c r="F1071" s="159"/>
      <c r="G1071" s="159"/>
      <c r="H1071" s="159"/>
      <c r="I1071" s="159"/>
      <c r="J1071" s="159"/>
      <c r="K1071" s="159"/>
      <c r="L1071" s="159"/>
      <c r="M1071" s="159"/>
      <c r="N1071" s="158"/>
      <c r="O1071" s="158"/>
      <c r="P1071" s="158"/>
      <c r="Q1071" s="158"/>
      <c r="R1071" s="159"/>
      <c r="S1071" s="159"/>
      <c r="T1071" s="159"/>
      <c r="U1071" s="159"/>
      <c r="V1071" s="159"/>
      <c r="W1071" s="159"/>
      <c r="X1071" s="159"/>
      <c r="Y1071" s="159"/>
      <c r="Z1071" s="148"/>
      <c r="AA1071" s="148"/>
      <c r="AB1071" s="148"/>
      <c r="AC1071" s="148"/>
      <c r="AD1071" s="148"/>
      <c r="AE1071" s="148"/>
      <c r="AF1071" s="148"/>
      <c r="AG1071" s="148" t="s">
        <v>314</v>
      </c>
      <c r="AH1071" s="148">
        <v>0</v>
      </c>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3" x14ac:dyDescent="0.2">
      <c r="A1072" s="155"/>
      <c r="B1072" s="156"/>
      <c r="C1072" s="195" t="s">
        <v>1379</v>
      </c>
      <c r="D1072" s="161"/>
      <c r="E1072" s="162">
        <v>129.44</v>
      </c>
      <c r="F1072" s="159"/>
      <c r="G1072" s="159"/>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314</v>
      </c>
      <c r="AH1072" s="148">
        <v>0</v>
      </c>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3" x14ac:dyDescent="0.2">
      <c r="A1073" s="155"/>
      <c r="B1073" s="156"/>
      <c r="C1073" s="195" t="s">
        <v>1380</v>
      </c>
      <c r="D1073" s="161"/>
      <c r="E1073" s="162">
        <v>27.05</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314</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33.75" outlineLevel="1" x14ac:dyDescent="0.2">
      <c r="A1074" s="177">
        <v>214</v>
      </c>
      <c r="B1074" s="178" t="s">
        <v>1381</v>
      </c>
      <c r="C1074" s="194" t="s">
        <v>1382</v>
      </c>
      <c r="D1074" s="179" t="s">
        <v>310</v>
      </c>
      <c r="E1074" s="180">
        <v>816.1508</v>
      </c>
      <c r="F1074" s="181"/>
      <c r="G1074" s="182">
        <f>ROUND(E1074*F1074,2)</f>
        <v>0</v>
      </c>
      <c r="H1074" s="181"/>
      <c r="I1074" s="182">
        <f>ROUND(E1074*H1074,2)</f>
        <v>0</v>
      </c>
      <c r="J1074" s="181"/>
      <c r="K1074" s="182">
        <f>ROUND(E1074*J1074,2)</f>
        <v>0</v>
      </c>
      <c r="L1074" s="182">
        <v>21</v>
      </c>
      <c r="M1074" s="182">
        <f>G1074*(1+L1074/100)</f>
        <v>0</v>
      </c>
      <c r="N1074" s="180">
        <v>0</v>
      </c>
      <c r="O1074" s="180">
        <f>ROUND(E1074*N1074,2)</f>
        <v>0</v>
      </c>
      <c r="P1074" s="180">
        <v>2.33E-3</v>
      </c>
      <c r="Q1074" s="180">
        <f>ROUND(E1074*P1074,2)</f>
        <v>1.9</v>
      </c>
      <c r="R1074" s="182" t="s">
        <v>1366</v>
      </c>
      <c r="S1074" s="182" t="s">
        <v>294</v>
      </c>
      <c r="T1074" s="183" t="s">
        <v>294</v>
      </c>
      <c r="U1074" s="159">
        <v>9.5000000000000001E-2</v>
      </c>
      <c r="V1074" s="159">
        <f>ROUND(E1074*U1074,2)</f>
        <v>77.53</v>
      </c>
      <c r="W1074" s="159"/>
      <c r="X1074" s="159" t="s">
        <v>295</v>
      </c>
      <c r="Y1074" s="159" t="s">
        <v>296</v>
      </c>
      <c r="Z1074" s="148"/>
      <c r="AA1074" s="148"/>
      <c r="AB1074" s="148"/>
      <c r="AC1074" s="148"/>
      <c r="AD1074" s="148"/>
      <c r="AE1074" s="148"/>
      <c r="AF1074" s="148"/>
      <c r="AG1074" s="148" t="s">
        <v>297</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outlineLevel="2" x14ac:dyDescent="0.2">
      <c r="A1075" s="155"/>
      <c r="B1075" s="156"/>
      <c r="C1075" s="195" t="s">
        <v>1383</v>
      </c>
      <c r="D1075" s="161"/>
      <c r="E1075" s="162">
        <v>408.08</v>
      </c>
      <c r="F1075" s="159"/>
      <c r="G1075" s="159"/>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314</v>
      </c>
      <c r="AH1075" s="148">
        <v>0</v>
      </c>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48"/>
      <c r="BB1075" s="148"/>
      <c r="BC1075" s="148"/>
      <c r="BD1075" s="148"/>
      <c r="BE1075" s="148"/>
      <c r="BF1075" s="148"/>
      <c r="BG1075" s="148"/>
      <c r="BH1075" s="148"/>
    </row>
    <row r="1076" spans="1:60" outlineLevel="3" x14ac:dyDescent="0.2">
      <c r="A1076" s="155"/>
      <c r="B1076" s="156"/>
      <c r="C1076" s="195" t="s">
        <v>1384</v>
      </c>
      <c r="D1076" s="161"/>
      <c r="E1076" s="162">
        <v>408.08</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314</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7">
        <v>215</v>
      </c>
      <c r="B1077" s="178" t="s">
        <v>1385</v>
      </c>
      <c r="C1077" s="194" t="s">
        <v>1386</v>
      </c>
      <c r="D1077" s="179" t="s">
        <v>310</v>
      </c>
      <c r="E1077" s="180">
        <v>373.18599999999998</v>
      </c>
      <c r="F1077" s="181"/>
      <c r="G1077" s="182">
        <f>ROUND(E1077*F1077,2)</f>
        <v>0</v>
      </c>
      <c r="H1077" s="181"/>
      <c r="I1077" s="182">
        <f>ROUND(E1077*H1077,2)</f>
        <v>0</v>
      </c>
      <c r="J1077" s="181"/>
      <c r="K1077" s="182">
        <f>ROUND(E1077*J1077,2)</f>
        <v>0</v>
      </c>
      <c r="L1077" s="182">
        <v>21</v>
      </c>
      <c r="M1077" s="182">
        <f>G1077*(1+L1077/100)</f>
        <v>0</v>
      </c>
      <c r="N1077" s="180">
        <v>0</v>
      </c>
      <c r="O1077" s="180">
        <f>ROUND(E1077*N1077,2)</f>
        <v>0</v>
      </c>
      <c r="P1077" s="180">
        <v>0</v>
      </c>
      <c r="Q1077" s="180">
        <f>ROUND(E1077*P1077,2)</f>
        <v>0</v>
      </c>
      <c r="R1077" s="182" t="s">
        <v>1366</v>
      </c>
      <c r="S1077" s="182" t="s">
        <v>294</v>
      </c>
      <c r="T1077" s="183" t="s">
        <v>294</v>
      </c>
      <c r="U1077" s="159">
        <v>0.08</v>
      </c>
      <c r="V1077" s="159">
        <f>ROUND(E1077*U1077,2)</f>
        <v>29.85</v>
      </c>
      <c r="W1077" s="159"/>
      <c r="X1077" s="159" t="s">
        <v>295</v>
      </c>
      <c r="Y1077" s="159" t="s">
        <v>296</v>
      </c>
      <c r="Z1077" s="148"/>
      <c r="AA1077" s="148"/>
      <c r="AB1077" s="148"/>
      <c r="AC1077" s="148"/>
      <c r="AD1077" s="148"/>
      <c r="AE1077" s="148"/>
      <c r="AF1077" s="148"/>
      <c r="AG1077" s="148" t="s">
        <v>297</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5" t="s">
        <v>1387</v>
      </c>
      <c r="D1078" s="161"/>
      <c r="E1078" s="162">
        <v>373.18599999999998</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314</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outlineLevel="1" x14ac:dyDescent="0.2">
      <c r="A1079" s="177">
        <v>216</v>
      </c>
      <c r="B1079" s="178" t="s">
        <v>1388</v>
      </c>
      <c r="C1079" s="194" t="s">
        <v>1389</v>
      </c>
      <c r="D1079" s="179" t="s">
        <v>310</v>
      </c>
      <c r="E1079" s="180">
        <v>10.199999999999999</v>
      </c>
      <c r="F1079" s="181"/>
      <c r="G1079" s="182">
        <f>ROUND(E1079*F1079,2)</f>
        <v>0</v>
      </c>
      <c r="H1079" s="181"/>
      <c r="I1079" s="182">
        <f>ROUND(E1079*H1079,2)</f>
        <v>0</v>
      </c>
      <c r="J1079" s="181"/>
      <c r="K1079" s="182">
        <f>ROUND(E1079*J1079,2)</f>
        <v>0</v>
      </c>
      <c r="L1079" s="182">
        <v>21</v>
      </c>
      <c r="M1079" s="182">
        <f>G1079*(1+L1079/100)</f>
        <v>0</v>
      </c>
      <c r="N1079" s="180">
        <v>0</v>
      </c>
      <c r="O1079" s="180">
        <f>ROUND(E1079*N1079,2)</f>
        <v>0</v>
      </c>
      <c r="P1079" s="180">
        <v>0</v>
      </c>
      <c r="Q1079" s="180">
        <f>ROUND(E1079*P1079,2)</f>
        <v>0</v>
      </c>
      <c r="R1079" s="182" t="s">
        <v>1366</v>
      </c>
      <c r="S1079" s="182" t="s">
        <v>294</v>
      </c>
      <c r="T1079" s="183" t="s">
        <v>294</v>
      </c>
      <c r="U1079" s="159">
        <v>0.15</v>
      </c>
      <c r="V1079" s="159">
        <f>ROUND(E1079*U1079,2)</f>
        <v>1.53</v>
      </c>
      <c r="W1079" s="159"/>
      <c r="X1079" s="159" t="s">
        <v>295</v>
      </c>
      <c r="Y1079" s="159" t="s">
        <v>296</v>
      </c>
      <c r="Z1079" s="148"/>
      <c r="AA1079" s="148"/>
      <c r="AB1079" s="148"/>
      <c r="AC1079" s="148"/>
      <c r="AD1079" s="148"/>
      <c r="AE1079" s="148"/>
      <c r="AF1079" s="148"/>
      <c r="AG1079" s="148" t="s">
        <v>297</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195" t="s">
        <v>1390</v>
      </c>
      <c r="D1080" s="161"/>
      <c r="E1080" s="162">
        <v>10.199999999999999</v>
      </c>
      <c r="F1080" s="159"/>
      <c r="G1080" s="159"/>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314</v>
      </c>
      <c r="AH1080" s="148">
        <v>0</v>
      </c>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1" x14ac:dyDescent="0.2">
      <c r="A1081" s="177">
        <v>217</v>
      </c>
      <c r="B1081" s="178" t="s">
        <v>1391</v>
      </c>
      <c r="C1081" s="194" t="s">
        <v>1392</v>
      </c>
      <c r="D1081" s="179" t="s">
        <v>310</v>
      </c>
      <c r="E1081" s="180">
        <v>3.2385000000000002</v>
      </c>
      <c r="F1081" s="181"/>
      <c r="G1081" s="182">
        <f>ROUND(E1081*F1081,2)</f>
        <v>0</v>
      </c>
      <c r="H1081" s="181"/>
      <c r="I1081" s="182">
        <f>ROUND(E1081*H1081,2)</f>
        <v>0</v>
      </c>
      <c r="J1081" s="181"/>
      <c r="K1081" s="182">
        <f>ROUND(E1081*J1081,2)</f>
        <v>0</v>
      </c>
      <c r="L1081" s="182">
        <v>21</v>
      </c>
      <c r="M1081" s="182">
        <f>G1081*(1+L1081/100)</f>
        <v>0</v>
      </c>
      <c r="N1081" s="180">
        <v>5.2999999999999998E-4</v>
      </c>
      <c r="O1081" s="180">
        <f>ROUND(E1081*N1081,2)</f>
        <v>0</v>
      </c>
      <c r="P1081" s="180">
        <v>0</v>
      </c>
      <c r="Q1081" s="180">
        <f>ROUND(E1081*P1081,2)</f>
        <v>0</v>
      </c>
      <c r="R1081" s="182" t="s">
        <v>1366</v>
      </c>
      <c r="S1081" s="182" t="s">
        <v>294</v>
      </c>
      <c r="T1081" s="183" t="s">
        <v>294</v>
      </c>
      <c r="U1081" s="159">
        <v>0.17100000000000001</v>
      </c>
      <c r="V1081" s="159">
        <f>ROUND(E1081*U1081,2)</f>
        <v>0.55000000000000004</v>
      </c>
      <c r="W1081" s="159"/>
      <c r="X1081" s="159" t="s">
        <v>295</v>
      </c>
      <c r="Y1081" s="159" t="s">
        <v>296</v>
      </c>
      <c r="Z1081" s="148"/>
      <c r="AA1081" s="148"/>
      <c r="AB1081" s="148"/>
      <c r="AC1081" s="148"/>
      <c r="AD1081" s="148"/>
      <c r="AE1081" s="148"/>
      <c r="AF1081" s="148"/>
      <c r="AG1081" s="148" t="s">
        <v>297</v>
      </c>
      <c r="AH1081" s="148"/>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2" x14ac:dyDescent="0.2">
      <c r="A1082" s="155"/>
      <c r="B1082" s="156"/>
      <c r="C1082" s="195" t="s">
        <v>1393</v>
      </c>
      <c r="D1082" s="161"/>
      <c r="E1082" s="162">
        <v>2.12</v>
      </c>
      <c r="F1082" s="159"/>
      <c r="G1082" s="159"/>
      <c r="H1082" s="159"/>
      <c r="I1082" s="159"/>
      <c r="J1082" s="159"/>
      <c r="K1082" s="159"/>
      <c r="L1082" s="159"/>
      <c r="M1082" s="159"/>
      <c r="N1082" s="158"/>
      <c r="O1082" s="158"/>
      <c r="P1082" s="158"/>
      <c r="Q1082" s="158"/>
      <c r="R1082" s="159"/>
      <c r="S1082" s="159"/>
      <c r="T1082" s="159"/>
      <c r="U1082" s="159"/>
      <c r="V1082" s="159"/>
      <c r="W1082" s="159"/>
      <c r="X1082" s="159"/>
      <c r="Y1082" s="159"/>
      <c r="Z1082" s="148"/>
      <c r="AA1082" s="148"/>
      <c r="AB1082" s="148"/>
      <c r="AC1082" s="148"/>
      <c r="AD1082" s="148"/>
      <c r="AE1082" s="148"/>
      <c r="AF1082" s="148"/>
      <c r="AG1082" s="148" t="s">
        <v>314</v>
      </c>
      <c r="AH1082" s="148">
        <v>0</v>
      </c>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3" x14ac:dyDescent="0.2">
      <c r="A1083" s="155"/>
      <c r="B1083" s="156"/>
      <c r="C1083" s="195" t="s">
        <v>1394</v>
      </c>
      <c r="D1083" s="161"/>
      <c r="E1083" s="162">
        <v>1.1200000000000001</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314</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7">
        <v>218</v>
      </c>
      <c r="B1084" s="178" t="s">
        <v>1395</v>
      </c>
      <c r="C1084" s="194" t="s">
        <v>1396</v>
      </c>
      <c r="D1084" s="179" t="s">
        <v>310</v>
      </c>
      <c r="E1084" s="180">
        <v>34.409999999999997</v>
      </c>
      <c r="F1084" s="181"/>
      <c r="G1084" s="182">
        <f>ROUND(E1084*F1084,2)</f>
        <v>0</v>
      </c>
      <c r="H1084" s="181"/>
      <c r="I1084" s="182">
        <f>ROUND(E1084*H1084,2)</f>
        <v>0</v>
      </c>
      <c r="J1084" s="181"/>
      <c r="K1084" s="182">
        <f>ROUND(E1084*J1084,2)</f>
        <v>0</v>
      </c>
      <c r="L1084" s="182">
        <v>21</v>
      </c>
      <c r="M1084" s="182">
        <f>G1084*(1+L1084/100)</f>
        <v>0</v>
      </c>
      <c r="N1084" s="180">
        <v>3.0000000000000001E-3</v>
      </c>
      <c r="O1084" s="180">
        <f>ROUND(E1084*N1084,2)</f>
        <v>0.1</v>
      </c>
      <c r="P1084" s="180">
        <v>0</v>
      </c>
      <c r="Q1084" s="180">
        <f>ROUND(E1084*P1084,2)</f>
        <v>0</v>
      </c>
      <c r="R1084" s="182" t="s">
        <v>1366</v>
      </c>
      <c r="S1084" s="182" t="s">
        <v>294</v>
      </c>
      <c r="T1084" s="183" t="s">
        <v>294</v>
      </c>
      <c r="U1084" s="159">
        <v>0.28000000000000003</v>
      </c>
      <c r="V1084" s="159">
        <f>ROUND(E1084*U1084,2)</f>
        <v>9.6300000000000008</v>
      </c>
      <c r="W1084" s="159"/>
      <c r="X1084" s="159" t="s">
        <v>295</v>
      </c>
      <c r="Y1084" s="159" t="s">
        <v>296</v>
      </c>
      <c r="Z1084" s="148"/>
      <c r="AA1084" s="148"/>
      <c r="AB1084" s="148"/>
      <c r="AC1084" s="148"/>
      <c r="AD1084" s="148"/>
      <c r="AE1084" s="148"/>
      <c r="AF1084" s="148"/>
      <c r="AG1084" s="148" t="s">
        <v>297</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5" t="s">
        <v>1397</v>
      </c>
      <c r="D1085" s="161"/>
      <c r="E1085" s="162">
        <v>19.510000000000002</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314</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outlineLevel="3" x14ac:dyDescent="0.2">
      <c r="A1086" s="155"/>
      <c r="B1086" s="156"/>
      <c r="C1086" s="195" t="s">
        <v>1398</v>
      </c>
      <c r="D1086" s="161"/>
      <c r="E1086" s="162">
        <v>14.9</v>
      </c>
      <c r="F1086" s="159"/>
      <c r="G1086" s="159"/>
      <c r="H1086" s="159"/>
      <c r="I1086" s="159"/>
      <c r="J1086" s="159"/>
      <c r="K1086" s="159"/>
      <c r="L1086" s="159"/>
      <c r="M1086" s="159"/>
      <c r="N1086" s="158"/>
      <c r="O1086" s="158"/>
      <c r="P1086" s="158"/>
      <c r="Q1086" s="158"/>
      <c r="R1086" s="159"/>
      <c r="S1086" s="159"/>
      <c r="T1086" s="159"/>
      <c r="U1086" s="159"/>
      <c r="V1086" s="159"/>
      <c r="W1086" s="159"/>
      <c r="X1086" s="159"/>
      <c r="Y1086" s="159"/>
      <c r="Z1086" s="148"/>
      <c r="AA1086" s="148"/>
      <c r="AB1086" s="148"/>
      <c r="AC1086" s="148"/>
      <c r="AD1086" s="148"/>
      <c r="AE1086" s="148"/>
      <c r="AF1086" s="148"/>
      <c r="AG1086" s="148" t="s">
        <v>314</v>
      </c>
      <c r="AH1086" s="148">
        <v>0</v>
      </c>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1" x14ac:dyDescent="0.2">
      <c r="A1087" s="177">
        <v>219</v>
      </c>
      <c r="B1087" s="178" t="s">
        <v>1399</v>
      </c>
      <c r="C1087" s="194" t="s">
        <v>1400</v>
      </c>
      <c r="D1087" s="179" t="s">
        <v>310</v>
      </c>
      <c r="E1087" s="180">
        <v>991.94479999999999</v>
      </c>
      <c r="F1087" s="181"/>
      <c r="G1087" s="182">
        <f>ROUND(E1087*F1087,2)</f>
        <v>0</v>
      </c>
      <c r="H1087" s="181"/>
      <c r="I1087" s="182">
        <f>ROUND(E1087*H1087,2)</f>
        <v>0</v>
      </c>
      <c r="J1087" s="181"/>
      <c r="K1087" s="182">
        <f>ROUND(E1087*J1087,2)</f>
        <v>0</v>
      </c>
      <c r="L1087" s="182">
        <v>21</v>
      </c>
      <c r="M1087" s="182">
        <f>G1087*(1+L1087/100)</f>
        <v>0</v>
      </c>
      <c r="N1087" s="180">
        <v>0</v>
      </c>
      <c r="O1087" s="180">
        <f>ROUND(E1087*N1087,2)</f>
        <v>0</v>
      </c>
      <c r="P1087" s="180">
        <v>0</v>
      </c>
      <c r="Q1087" s="180">
        <f>ROUND(E1087*P1087,2)</f>
        <v>0</v>
      </c>
      <c r="R1087" s="182" t="s">
        <v>1366</v>
      </c>
      <c r="S1087" s="182" t="s">
        <v>294</v>
      </c>
      <c r="T1087" s="183" t="s">
        <v>294</v>
      </c>
      <c r="U1087" s="159">
        <v>7.0000000000000007E-2</v>
      </c>
      <c r="V1087" s="159">
        <f>ROUND(E1087*U1087,2)</f>
        <v>69.44</v>
      </c>
      <c r="W1087" s="159"/>
      <c r="X1087" s="159" t="s">
        <v>295</v>
      </c>
      <c r="Y1087" s="159" t="s">
        <v>296</v>
      </c>
      <c r="Z1087" s="148"/>
      <c r="AA1087" s="148"/>
      <c r="AB1087" s="148"/>
      <c r="AC1087" s="148"/>
      <c r="AD1087" s="148"/>
      <c r="AE1087" s="148"/>
      <c r="AF1087" s="148"/>
      <c r="AG1087" s="148" t="s">
        <v>297</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5" t="s">
        <v>1401</v>
      </c>
      <c r="D1088" s="161"/>
      <c r="E1088" s="162">
        <v>448.97</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314</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5" t="s">
        <v>1402</v>
      </c>
      <c r="D1089" s="161"/>
      <c r="E1089" s="162">
        <v>448.97</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314</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5" t="s">
        <v>1403</v>
      </c>
      <c r="D1090" s="161"/>
      <c r="E1090" s="162">
        <v>94</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314</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ht="22.5" outlineLevel="1" x14ac:dyDescent="0.2">
      <c r="A1091" s="177">
        <v>220</v>
      </c>
      <c r="B1091" s="178" t="s">
        <v>1404</v>
      </c>
      <c r="C1091" s="194" t="s">
        <v>1405</v>
      </c>
      <c r="D1091" s="179" t="s">
        <v>310</v>
      </c>
      <c r="E1091" s="180">
        <v>383.38600000000002</v>
      </c>
      <c r="F1091" s="181"/>
      <c r="G1091" s="182">
        <f>ROUND(E1091*F1091,2)</f>
        <v>0</v>
      </c>
      <c r="H1091" s="181"/>
      <c r="I1091" s="182">
        <f>ROUND(E1091*H1091,2)</f>
        <v>0</v>
      </c>
      <c r="J1091" s="181"/>
      <c r="K1091" s="182">
        <f>ROUND(E1091*J1091,2)</f>
        <v>0</v>
      </c>
      <c r="L1091" s="182">
        <v>21</v>
      </c>
      <c r="M1091" s="182">
        <f>G1091*(1+L1091/100)</f>
        <v>0</v>
      </c>
      <c r="N1091" s="180">
        <v>3.0000000000000001E-5</v>
      </c>
      <c r="O1091" s="180">
        <f>ROUND(E1091*N1091,2)</f>
        <v>0.01</v>
      </c>
      <c r="P1091" s="180">
        <v>0</v>
      </c>
      <c r="Q1091" s="180">
        <f>ROUND(E1091*P1091,2)</f>
        <v>0</v>
      </c>
      <c r="R1091" s="182" t="s">
        <v>1366</v>
      </c>
      <c r="S1091" s="182" t="s">
        <v>294</v>
      </c>
      <c r="T1091" s="183" t="s">
        <v>294</v>
      </c>
      <c r="U1091" s="159">
        <v>7.0000000000000007E-2</v>
      </c>
      <c r="V1091" s="159">
        <f>ROUND(E1091*U1091,2)</f>
        <v>26.84</v>
      </c>
      <c r="W1091" s="159"/>
      <c r="X1091" s="159" t="s">
        <v>295</v>
      </c>
      <c r="Y1091" s="159" t="s">
        <v>296</v>
      </c>
      <c r="Z1091" s="148"/>
      <c r="AA1091" s="148"/>
      <c r="AB1091" s="148"/>
      <c r="AC1091" s="148"/>
      <c r="AD1091" s="148"/>
      <c r="AE1091" s="148"/>
      <c r="AF1091" s="148"/>
      <c r="AG1091" s="148" t="s">
        <v>297</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5" t="s">
        <v>1406</v>
      </c>
      <c r="D1092" s="161"/>
      <c r="E1092" s="162">
        <v>383.38600000000002</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314</v>
      </c>
      <c r="AH1092" s="148">
        <v>0</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2.5" outlineLevel="1" x14ac:dyDescent="0.2">
      <c r="A1093" s="177">
        <v>221</v>
      </c>
      <c r="B1093" s="178" t="s">
        <v>1407</v>
      </c>
      <c r="C1093" s="194" t="s">
        <v>1408</v>
      </c>
      <c r="D1093" s="179" t="s">
        <v>338</v>
      </c>
      <c r="E1093" s="180">
        <v>0.17812</v>
      </c>
      <c r="F1093" s="181"/>
      <c r="G1093" s="182">
        <f>ROUND(E1093*F1093,2)</f>
        <v>0</v>
      </c>
      <c r="H1093" s="181"/>
      <c r="I1093" s="182">
        <f>ROUND(E1093*H1093,2)</f>
        <v>0</v>
      </c>
      <c r="J1093" s="181"/>
      <c r="K1093" s="182">
        <f>ROUND(E1093*J1093,2)</f>
        <v>0</v>
      </c>
      <c r="L1093" s="182">
        <v>21</v>
      </c>
      <c r="M1093" s="182">
        <f>G1093*(1+L1093/100)</f>
        <v>0</v>
      </c>
      <c r="N1093" s="180">
        <v>0.02</v>
      </c>
      <c r="O1093" s="180">
        <f>ROUND(E1093*N1093,2)</f>
        <v>0</v>
      </c>
      <c r="P1093" s="180">
        <v>0</v>
      </c>
      <c r="Q1093" s="180">
        <f>ROUND(E1093*P1093,2)</f>
        <v>0</v>
      </c>
      <c r="R1093" s="182" t="s">
        <v>621</v>
      </c>
      <c r="S1093" s="182" t="s">
        <v>1409</v>
      </c>
      <c r="T1093" s="183" t="s">
        <v>1409</v>
      </c>
      <c r="U1093" s="159">
        <v>0</v>
      </c>
      <c r="V1093" s="159">
        <f>ROUND(E1093*U1093,2)</f>
        <v>0</v>
      </c>
      <c r="W1093" s="159"/>
      <c r="X1093" s="159" t="s">
        <v>622</v>
      </c>
      <c r="Y1093" s="159" t="s">
        <v>296</v>
      </c>
      <c r="Z1093" s="148"/>
      <c r="AA1093" s="148"/>
      <c r="AB1093" s="148"/>
      <c r="AC1093" s="148"/>
      <c r="AD1093" s="148"/>
      <c r="AE1093" s="148"/>
      <c r="AF1093" s="148"/>
      <c r="AG1093" s="148" t="s">
        <v>623</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195" t="s">
        <v>1410</v>
      </c>
      <c r="D1094" s="161"/>
      <c r="E1094" s="162">
        <v>0.16</v>
      </c>
      <c r="F1094" s="159"/>
      <c r="G1094" s="159"/>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314</v>
      </c>
      <c r="AH1094" s="148">
        <v>0</v>
      </c>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3" x14ac:dyDescent="0.2">
      <c r="A1095" s="155"/>
      <c r="B1095" s="156"/>
      <c r="C1095" s="197" t="s">
        <v>1411</v>
      </c>
      <c r="D1095" s="165"/>
      <c r="E1095" s="166">
        <v>0.02</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314</v>
      </c>
      <c r="AH1095" s="148">
        <v>4</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ht="22.5" outlineLevel="1" x14ac:dyDescent="0.2">
      <c r="A1096" s="177">
        <v>222</v>
      </c>
      <c r="B1096" s="178" t="s">
        <v>1407</v>
      </c>
      <c r="C1096" s="194" t="s">
        <v>1408</v>
      </c>
      <c r="D1096" s="179" t="s">
        <v>338</v>
      </c>
      <c r="E1096" s="180">
        <v>38.438160000000003</v>
      </c>
      <c r="F1096" s="181"/>
      <c r="G1096" s="182">
        <f>ROUND(E1096*F1096,2)</f>
        <v>0</v>
      </c>
      <c r="H1096" s="181"/>
      <c r="I1096" s="182">
        <f>ROUND(E1096*H1096,2)</f>
        <v>0</v>
      </c>
      <c r="J1096" s="181"/>
      <c r="K1096" s="182">
        <f>ROUND(E1096*J1096,2)</f>
        <v>0</v>
      </c>
      <c r="L1096" s="182">
        <v>21</v>
      </c>
      <c r="M1096" s="182">
        <f>G1096*(1+L1096/100)</f>
        <v>0</v>
      </c>
      <c r="N1096" s="180">
        <v>0.02</v>
      </c>
      <c r="O1096" s="180">
        <f>ROUND(E1096*N1096,2)</f>
        <v>0.77</v>
      </c>
      <c r="P1096" s="180">
        <v>0</v>
      </c>
      <c r="Q1096" s="180">
        <f>ROUND(E1096*P1096,2)</f>
        <v>0</v>
      </c>
      <c r="R1096" s="182" t="s">
        <v>621</v>
      </c>
      <c r="S1096" s="182" t="s">
        <v>1409</v>
      </c>
      <c r="T1096" s="183" t="s">
        <v>1409</v>
      </c>
      <c r="U1096" s="159">
        <v>0</v>
      </c>
      <c r="V1096" s="159">
        <f>ROUND(E1096*U1096,2)</f>
        <v>0</v>
      </c>
      <c r="W1096" s="159"/>
      <c r="X1096" s="159" t="s">
        <v>622</v>
      </c>
      <c r="Y1096" s="159" t="s">
        <v>296</v>
      </c>
      <c r="Z1096" s="148"/>
      <c r="AA1096" s="148"/>
      <c r="AB1096" s="148"/>
      <c r="AC1096" s="148"/>
      <c r="AD1096" s="148"/>
      <c r="AE1096" s="148"/>
      <c r="AF1096" s="148"/>
      <c r="AG1096" s="148" t="s">
        <v>623</v>
      </c>
      <c r="AH1096" s="148"/>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2" x14ac:dyDescent="0.2">
      <c r="A1097" s="155"/>
      <c r="B1097" s="156"/>
      <c r="C1097" s="195" t="s">
        <v>1412</v>
      </c>
      <c r="D1097" s="161"/>
      <c r="E1097" s="162">
        <v>37.318600000000004</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314</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7" t="s">
        <v>1413</v>
      </c>
      <c r="D1098" s="165"/>
      <c r="E1098" s="166">
        <v>1.1195600000000001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314</v>
      </c>
      <c r="AH1098" s="148">
        <v>4</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ht="22.5" outlineLevel="1" x14ac:dyDescent="0.2">
      <c r="A1099" s="177">
        <v>223</v>
      </c>
      <c r="B1099" s="178" t="s">
        <v>1414</v>
      </c>
      <c r="C1099" s="194" t="s">
        <v>1415</v>
      </c>
      <c r="D1099" s="179" t="s">
        <v>338</v>
      </c>
      <c r="E1099" s="180">
        <v>1.9278</v>
      </c>
      <c r="F1099" s="181"/>
      <c r="G1099" s="182">
        <f>ROUND(E1099*F1099,2)</f>
        <v>0</v>
      </c>
      <c r="H1099" s="181"/>
      <c r="I1099" s="182">
        <f>ROUND(E1099*H1099,2)</f>
        <v>0</v>
      </c>
      <c r="J1099" s="181"/>
      <c r="K1099" s="182">
        <f>ROUND(E1099*J1099,2)</f>
        <v>0</v>
      </c>
      <c r="L1099" s="182">
        <v>21</v>
      </c>
      <c r="M1099" s="182">
        <f>G1099*(1+L1099/100)</f>
        <v>0</v>
      </c>
      <c r="N1099" s="180">
        <v>2.5000000000000001E-2</v>
      </c>
      <c r="O1099" s="180">
        <f>ROUND(E1099*N1099,2)</f>
        <v>0.05</v>
      </c>
      <c r="P1099" s="180">
        <v>0</v>
      </c>
      <c r="Q1099" s="180">
        <f>ROUND(E1099*P1099,2)</f>
        <v>0</v>
      </c>
      <c r="R1099" s="182" t="s">
        <v>621</v>
      </c>
      <c r="S1099" s="182" t="s">
        <v>1409</v>
      </c>
      <c r="T1099" s="183" t="s">
        <v>1409</v>
      </c>
      <c r="U1099" s="159">
        <v>0</v>
      </c>
      <c r="V1099" s="159">
        <f>ROUND(E1099*U1099,2)</f>
        <v>0</v>
      </c>
      <c r="W1099" s="159"/>
      <c r="X1099" s="159" t="s">
        <v>622</v>
      </c>
      <c r="Y1099" s="159" t="s">
        <v>296</v>
      </c>
      <c r="Z1099" s="148"/>
      <c r="AA1099" s="148"/>
      <c r="AB1099" s="148"/>
      <c r="AC1099" s="148"/>
      <c r="AD1099" s="148"/>
      <c r="AE1099" s="148"/>
      <c r="AF1099" s="148"/>
      <c r="AG1099" s="148" t="s">
        <v>623</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195" t="s">
        <v>1416</v>
      </c>
      <c r="D1100" s="161"/>
      <c r="E1100" s="162">
        <v>1.84</v>
      </c>
      <c r="F1100" s="159"/>
      <c r="G1100" s="159"/>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314</v>
      </c>
      <c r="AH1100" s="148">
        <v>0</v>
      </c>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3" x14ac:dyDescent="0.2">
      <c r="A1101" s="155"/>
      <c r="B1101" s="156"/>
      <c r="C1101" s="197" t="s">
        <v>1417</v>
      </c>
      <c r="D1101" s="165"/>
      <c r="E1101" s="166">
        <v>0.09</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314</v>
      </c>
      <c r="AH1101" s="148">
        <v>4</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ht="22.5" outlineLevel="1" x14ac:dyDescent="0.2">
      <c r="A1102" s="177">
        <v>224</v>
      </c>
      <c r="B1102" s="178" t="s">
        <v>1418</v>
      </c>
      <c r="C1102" s="194" t="s">
        <v>1419</v>
      </c>
      <c r="D1102" s="179" t="s">
        <v>338</v>
      </c>
      <c r="E1102" s="180">
        <v>73.990650000000002</v>
      </c>
      <c r="F1102" s="181"/>
      <c r="G1102" s="182">
        <f>ROUND(E1102*F1102,2)</f>
        <v>0</v>
      </c>
      <c r="H1102" s="181"/>
      <c r="I1102" s="182">
        <f>ROUND(E1102*H1102,2)</f>
        <v>0</v>
      </c>
      <c r="J1102" s="181"/>
      <c r="K1102" s="182">
        <f>ROUND(E1102*J1102,2)</f>
        <v>0</v>
      </c>
      <c r="L1102" s="182">
        <v>21</v>
      </c>
      <c r="M1102" s="182">
        <f>G1102*(1+L1102/100)</f>
        <v>0</v>
      </c>
      <c r="N1102" s="180">
        <v>0.03</v>
      </c>
      <c r="O1102" s="180">
        <f>ROUND(E1102*N1102,2)</f>
        <v>2.2200000000000002</v>
      </c>
      <c r="P1102" s="180">
        <v>0</v>
      </c>
      <c r="Q1102" s="180">
        <f>ROUND(E1102*P1102,2)</f>
        <v>0</v>
      </c>
      <c r="R1102" s="182" t="s">
        <v>621</v>
      </c>
      <c r="S1102" s="182" t="s">
        <v>1409</v>
      </c>
      <c r="T1102" s="183" t="s">
        <v>1409</v>
      </c>
      <c r="U1102" s="159">
        <v>0</v>
      </c>
      <c r="V1102" s="159">
        <f>ROUND(E1102*U1102,2)</f>
        <v>0</v>
      </c>
      <c r="W1102" s="159"/>
      <c r="X1102" s="159" t="s">
        <v>622</v>
      </c>
      <c r="Y1102" s="159" t="s">
        <v>296</v>
      </c>
      <c r="Z1102" s="148"/>
      <c r="AA1102" s="148"/>
      <c r="AB1102" s="148"/>
      <c r="AC1102" s="148"/>
      <c r="AD1102" s="148"/>
      <c r="AE1102" s="148"/>
      <c r="AF1102" s="148"/>
      <c r="AG1102" s="148" t="s">
        <v>623</v>
      </c>
      <c r="AH1102" s="148"/>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2" x14ac:dyDescent="0.2">
      <c r="A1103" s="155"/>
      <c r="B1103" s="156"/>
      <c r="C1103" s="195" t="s">
        <v>1420</v>
      </c>
      <c r="D1103" s="161"/>
      <c r="E1103" s="162">
        <v>71.84</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314</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3" x14ac:dyDescent="0.2">
      <c r="A1104" s="155"/>
      <c r="B1104" s="156"/>
      <c r="C1104" s="197" t="s">
        <v>1413</v>
      </c>
      <c r="D1104" s="165"/>
      <c r="E1104" s="166">
        <v>2.16</v>
      </c>
      <c r="F1104" s="159"/>
      <c r="G1104" s="159"/>
      <c r="H1104" s="159"/>
      <c r="I1104" s="159"/>
      <c r="J1104" s="159"/>
      <c r="K1104" s="159"/>
      <c r="L1104" s="159"/>
      <c r="M1104" s="159"/>
      <c r="N1104" s="158"/>
      <c r="O1104" s="158"/>
      <c r="P1104" s="158"/>
      <c r="Q1104" s="158"/>
      <c r="R1104" s="159"/>
      <c r="S1104" s="159"/>
      <c r="T1104" s="159"/>
      <c r="U1104" s="159"/>
      <c r="V1104" s="159"/>
      <c r="W1104" s="159"/>
      <c r="X1104" s="159"/>
      <c r="Y1104" s="159"/>
      <c r="Z1104" s="148"/>
      <c r="AA1104" s="148"/>
      <c r="AB1104" s="148"/>
      <c r="AC1104" s="148"/>
      <c r="AD1104" s="148"/>
      <c r="AE1104" s="148"/>
      <c r="AF1104" s="148"/>
      <c r="AG1104" s="148" t="s">
        <v>314</v>
      </c>
      <c r="AH1104" s="148">
        <v>4</v>
      </c>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ht="22.5" outlineLevel="1" x14ac:dyDescent="0.2">
      <c r="A1105" s="177">
        <v>225</v>
      </c>
      <c r="B1105" s="178" t="s">
        <v>1421</v>
      </c>
      <c r="C1105" s="194" t="s">
        <v>1422</v>
      </c>
      <c r="D1105" s="179" t="s">
        <v>338</v>
      </c>
      <c r="E1105" s="180">
        <v>12.831</v>
      </c>
      <c r="F1105" s="181"/>
      <c r="G1105" s="182">
        <f>ROUND(E1105*F1105,2)</f>
        <v>0</v>
      </c>
      <c r="H1105" s="181"/>
      <c r="I1105" s="182">
        <f>ROUND(E1105*H1105,2)</f>
        <v>0</v>
      </c>
      <c r="J1105" s="181"/>
      <c r="K1105" s="182">
        <f>ROUND(E1105*J1105,2)</f>
        <v>0</v>
      </c>
      <c r="L1105" s="182">
        <v>21</v>
      </c>
      <c r="M1105" s="182">
        <f>G1105*(1+L1105/100)</f>
        <v>0</v>
      </c>
      <c r="N1105" s="180">
        <v>0.02</v>
      </c>
      <c r="O1105" s="180">
        <f>ROUND(E1105*N1105,2)</f>
        <v>0.26</v>
      </c>
      <c r="P1105" s="180">
        <v>0</v>
      </c>
      <c r="Q1105" s="180">
        <f>ROUND(E1105*P1105,2)</f>
        <v>0</v>
      </c>
      <c r="R1105" s="182" t="s">
        <v>621</v>
      </c>
      <c r="S1105" s="182" t="s">
        <v>294</v>
      </c>
      <c r="T1105" s="183" t="s">
        <v>294</v>
      </c>
      <c r="U1105" s="159">
        <v>0</v>
      </c>
      <c r="V1105" s="159">
        <f>ROUND(E1105*U1105,2)</f>
        <v>0</v>
      </c>
      <c r="W1105" s="159"/>
      <c r="X1105" s="159" t="s">
        <v>622</v>
      </c>
      <c r="Y1105" s="159" t="s">
        <v>296</v>
      </c>
      <c r="Z1105" s="148"/>
      <c r="AA1105" s="148"/>
      <c r="AB1105" s="148"/>
      <c r="AC1105" s="148"/>
      <c r="AD1105" s="148"/>
      <c r="AE1105" s="148"/>
      <c r="AF1105" s="148"/>
      <c r="AG1105" s="148" t="s">
        <v>623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5" t="s">
        <v>1423</v>
      </c>
      <c r="D1106" s="161"/>
      <c r="E1106" s="162">
        <v>12.22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314</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3" x14ac:dyDescent="0.2">
      <c r="A1107" s="155"/>
      <c r="B1107" s="156"/>
      <c r="C1107" s="197" t="s">
        <v>1417</v>
      </c>
      <c r="D1107" s="165"/>
      <c r="E1107" s="166">
        <v>0.61</v>
      </c>
      <c r="F1107" s="159"/>
      <c r="G1107" s="159"/>
      <c r="H1107" s="159"/>
      <c r="I1107" s="159"/>
      <c r="J1107" s="159"/>
      <c r="K1107" s="159"/>
      <c r="L1107" s="159"/>
      <c r="M1107" s="159"/>
      <c r="N1107" s="158"/>
      <c r="O1107" s="158"/>
      <c r="P1107" s="158"/>
      <c r="Q1107" s="158"/>
      <c r="R1107" s="159"/>
      <c r="S1107" s="159"/>
      <c r="T1107" s="159"/>
      <c r="U1107" s="159"/>
      <c r="V1107" s="159"/>
      <c r="W1107" s="159"/>
      <c r="X1107" s="159"/>
      <c r="Y1107" s="159"/>
      <c r="Z1107" s="148"/>
      <c r="AA1107" s="148"/>
      <c r="AB1107" s="148"/>
      <c r="AC1107" s="148"/>
      <c r="AD1107" s="148"/>
      <c r="AE1107" s="148"/>
      <c r="AF1107" s="148"/>
      <c r="AG1107" s="148" t="s">
        <v>314</v>
      </c>
      <c r="AH1107" s="148">
        <v>4</v>
      </c>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ht="22.5" outlineLevel="1" x14ac:dyDescent="0.2">
      <c r="A1108" s="177">
        <v>226</v>
      </c>
      <c r="B1108" s="178" t="s">
        <v>1424</v>
      </c>
      <c r="C1108" s="194" t="s">
        <v>1425</v>
      </c>
      <c r="D1108" s="179" t="s">
        <v>338</v>
      </c>
      <c r="E1108" s="180">
        <v>69.366240000000005</v>
      </c>
      <c r="F1108" s="181"/>
      <c r="G1108" s="182">
        <f>ROUND(E1108*F1108,2)</f>
        <v>0</v>
      </c>
      <c r="H1108" s="181"/>
      <c r="I1108" s="182">
        <f>ROUND(E1108*H1108,2)</f>
        <v>0</v>
      </c>
      <c r="J1108" s="181"/>
      <c r="K1108" s="182">
        <f>ROUND(E1108*J1108,2)</f>
        <v>0</v>
      </c>
      <c r="L1108" s="182">
        <v>21</v>
      </c>
      <c r="M1108" s="182">
        <f>G1108*(1+L1108/100)</f>
        <v>0</v>
      </c>
      <c r="N1108" s="180">
        <v>2.5000000000000001E-2</v>
      </c>
      <c r="O1108" s="180">
        <f>ROUND(E1108*N1108,2)</f>
        <v>1.73</v>
      </c>
      <c r="P1108" s="180">
        <v>0</v>
      </c>
      <c r="Q1108" s="180">
        <f>ROUND(E1108*P1108,2)</f>
        <v>0</v>
      </c>
      <c r="R1108" s="182" t="s">
        <v>621</v>
      </c>
      <c r="S1108" s="182" t="s">
        <v>294</v>
      </c>
      <c r="T1108" s="183" t="s">
        <v>294</v>
      </c>
      <c r="U1108" s="159">
        <v>0</v>
      </c>
      <c r="V1108" s="159">
        <f>ROUND(E1108*U1108,2)</f>
        <v>0</v>
      </c>
      <c r="W1108" s="159"/>
      <c r="X1108" s="159" t="s">
        <v>622</v>
      </c>
      <c r="Y1108" s="159" t="s">
        <v>296</v>
      </c>
      <c r="Z1108" s="148"/>
      <c r="AA1108" s="148"/>
      <c r="AB1108" s="148"/>
      <c r="AC1108" s="148"/>
      <c r="AD1108" s="148"/>
      <c r="AE1108" s="148"/>
      <c r="AF1108" s="148"/>
      <c r="AG1108" s="148" t="s">
        <v>623</v>
      </c>
      <c r="AH1108" s="148"/>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2" x14ac:dyDescent="0.2">
      <c r="A1109" s="155"/>
      <c r="B1109" s="156"/>
      <c r="C1109" s="195" t="s">
        <v>1426</v>
      </c>
      <c r="D1109" s="161"/>
      <c r="E1109" s="162">
        <v>67.349999999999994</v>
      </c>
      <c r="F1109" s="159"/>
      <c r="G1109" s="159"/>
      <c r="H1109" s="159"/>
      <c r="I1109" s="159"/>
      <c r="J1109" s="159"/>
      <c r="K1109" s="159"/>
      <c r="L1109" s="159"/>
      <c r="M1109" s="159"/>
      <c r="N1109" s="158"/>
      <c r="O1109" s="158"/>
      <c r="P1109" s="158"/>
      <c r="Q1109" s="158"/>
      <c r="R1109" s="159"/>
      <c r="S1109" s="159"/>
      <c r="T1109" s="159"/>
      <c r="U1109" s="159"/>
      <c r="V1109" s="159"/>
      <c r="W1109" s="159"/>
      <c r="X1109" s="159"/>
      <c r="Y1109" s="159"/>
      <c r="Z1109" s="148"/>
      <c r="AA1109" s="148"/>
      <c r="AB1109" s="148"/>
      <c r="AC1109" s="148"/>
      <c r="AD1109" s="148"/>
      <c r="AE1109" s="148"/>
      <c r="AF1109" s="148"/>
      <c r="AG1109" s="148" t="s">
        <v>314</v>
      </c>
      <c r="AH1109" s="148">
        <v>0</v>
      </c>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3" x14ac:dyDescent="0.2">
      <c r="A1110" s="155"/>
      <c r="B1110" s="156"/>
      <c r="C1110" s="197" t="s">
        <v>1413</v>
      </c>
      <c r="D1110" s="165"/>
      <c r="E1110" s="166">
        <v>2.02</v>
      </c>
      <c r="F1110" s="159"/>
      <c r="G1110" s="159"/>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314</v>
      </c>
      <c r="AH1110" s="148">
        <v>4</v>
      </c>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48"/>
      <c r="BB1110" s="148"/>
      <c r="BC1110" s="148"/>
      <c r="BD1110" s="148"/>
      <c r="BE1110" s="148"/>
      <c r="BF1110" s="148"/>
      <c r="BG1110" s="148"/>
      <c r="BH1110" s="148"/>
    </row>
    <row r="1111" spans="1:60" ht="22.5" outlineLevel="1" x14ac:dyDescent="0.2">
      <c r="A1111" s="177">
        <v>227</v>
      </c>
      <c r="B1111" s="178" t="s">
        <v>1427</v>
      </c>
      <c r="C1111" s="194" t="s">
        <v>1428</v>
      </c>
      <c r="D1111" s="179" t="s">
        <v>310</v>
      </c>
      <c r="E1111" s="180">
        <v>36.8187</v>
      </c>
      <c r="F1111" s="181"/>
      <c r="G1111" s="182">
        <f>ROUND(E1111*F1111,2)</f>
        <v>0</v>
      </c>
      <c r="H1111" s="181"/>
      <c r="I1111" s="182">
        <f>ROUND(E1111*H1111,2)</f>
        <v>0</v>
      </c>
      <c r="J1111" s="181"/>
      <c r="K1111" s="182">
        <f>ROUND(E1111*J1111,2)</f>
        <v>0</v>
      </c>
      <c r="L1111" s="182">
        <v>21</v>
      </c>
      <c r="M1111" s="182">
        <f>G1111*(1+L1111/100)</f>
        <v>0</v>
      </c>
      <c r="N1111" s="180">
        <v>2.0999999999999999E-3</v>
      </c>
      <c r="O1111" s="180">
        <f>ROUND(E1111*N1111,2)</f>
        <v>0.08</v>
      </c>
      <c r="P1111" s="180">
        <v>0</v>
      </c>
      <c r="Q1111" s="180">
        <f>ROUND(E1111*P1111,2)</f>
        <v>0</v>
      </c>
      <c r="R1111" s="182" t="s">
        <v>621</v>
      </c>
      <c r="S1111" s="182" t="s">
        <v>1409</v>
      </c>
      <c r="T1111" s="183" t="s">
        <v>1409</v>
      </c>
      <c r="U1111" s="159">
        <v>0</v>
      </c>
      <c r="V1111" s="159">
        <f>ROUND(E1111*U1111,2)</f>
        <v>0</v>
      </c>
      <c r="W1111" s="159"/>
      <c r="X1111" s="159" t="s">
        <v>622</v>
      </c>
      <c r="Y1111" s="159" t="s">
        <v>296</v>
      </c>
      <c r="Z1111" s="148"/>
      <c r="AA1111" s="148"/>
      <c r="AB1111" s="148"/>
      <c r="AC1111" s="148"/>
      <c r="AD1111" s="148"/>
      <c r="AE1111" s="148"/>
      <c r="AF1111" s="148"/>
      <c r="AG1111" s="148" t="s">
        <v>623</v>
      </c>
      <c r="AH1111" s="148"/>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2" x14ac:dyDescent="0.2">
      <c r="A1112" s="155"/>
      <c r="B1112" s="156"/>
      <c r="C1112" s="195" t="s">
        <v>1429</v>
      </c>
      <c r="D1112" s="161"/>
      <c r="E1112" s="162">
        <v>34.409999999999997</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314</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7" t="s">
        <v>1430</v>
      </c>
      <c r="D1113" s="165"/>
      <c r="E1113" s="166">
        <v>2.41</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314</v>
      </c>
      <c r="AH1113" s="148">
        <v>4</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ht="22.5" outlineLevel="1" x14ac:dyDescent="0.2">
      <c r="A1114" s="177">
        <v>228</v>
      </c>
      <c r="B1114" s="178" t="s">
        <v>1431</v>
      </c>
      <c r="C1114" s="194" t="s">
        <v>1432</v>
      </c>
      <c r="D1114" s="179" t="s">
        <v>310</v>
      </c>
      <c r="E1114" s="180">
        <v>86.614000000000004</v>
      </c>
      <c r="F1114" s="181"/>
      <c r="G1114" s="182">
        <f>ROUND(E1114*F1114,2)</f>
        <v>0</v>
      </c>
      <c r="H1114" s="181"/>
      <c r="I1114" s="182">
        <f>ROUND(E1114*H1114,2)</f>
        <v>0</v>
      </c>
      <c r="J1114" s="181"/>
      <c r="K1114" s="182">
        <f>ROUND(E1114*J1114,2)</f>
        <v>0</v>
      </c>
      <c r="L1114" s="182">
        <v>21</v>
      </c>
      <c r="M1114" s="182">
        <f>G1114*(1+L1114/100)</f>
        <v>0</v>
      </c>
      <c r="N1114" s="180">
        <v>2.5000000000000001E-3</v>
      </c>
      <c r="O1114" s="180">
        <f>ROUND(E1114*N1114,2)</f>
        <v>0.22</v>
      </c>
      <c r="P1114" s="180">
        <v>0</v>
      </c>
      <c r="Q1114" s="180">
        <f>ROUND(E1114*P1114,2)</f>
        <v>0</v>
      </c>
      <c r="R1114" s="182" t="s">
        <v>621</v>
      </c>
      <c r="S1114" s="182" t="s">
        <v>294</v>
      </c>
      <c r="T1114" s="183" t="s">
        <v>294</v>
      </c>
      <c r="U1114" s="159">
        <v>0</v>
      </c>
      <c r="V1114" s="159">
        <f>ROUND(E1114*U1114,2)</f>
        <v>0</v>
      </c>
      <c r="W1114" s="159"/>
      <c r="X1114" s="159" t="s">
        <v>622</v>
      </c>
      <c r="Y1114" s="159" t="s">
        <v>296</v>
      </c>
      <c r="Z1114" s="148"/>
      <c r="AA1114" s="148"/>
      <c r="AB1114" s="148"/>
      <c r="AC1114" s="148"/>
      <c r="AD1114" s="148"/>
      <c r="AE1114" s="148"/>
      <c r="AF1114" s="148"/>
      <c r="AG1114" s="148" t="s">
        <v>623</v>
      </c>
      <c r="AH1114" s="148"/>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outlineLevel="2" x14ac:dyDescent="0.2">
      <c r="A1115" s="155"/>
      <c r="B1115" s="156"/>
      <c r="C1115" s="195" t="s">
        <v>1433</v>
      </c>
      <c r="D1115" s="161"/>
      <c r="E1115" s="162">
        <v>48.26</v>
      </c>
      <c r="F1115" s="159"/>
      <c r="G1115" s="159"/>
      <c r="H1115" s="159"/>
      <c r="I1115" s="159"/>
      <c r="J1115" s="159"/>
      <c r="K1115" s="159"/>
      <c r="L1115" s="159"/>
      <c r="M1115" s="159"/>
      <c r="N1115" s="158"/>
      <c r="O1115" s="158"/>
      <c r="P1115" s="158"/>
      <c r="Q1115" s="158"/>
      <c r="R1115" s="159"/>
      <c r="S1115" s="159"/>
      <c r="T1115" s="159"/>
      <c r="U1115" s="159"/>
      <c r="V1115" s="159"/>
      <c r="W1115" s="159"/>
      <c r="X1115" s="159"/>
      <c r="Y1115" s="159"/>
      <c r="Z1115" s="148"/>
      <c r="AA1115" s="148"/>
      <c r="AB1115" s="148"/>
      <c r="AC1115" s="148"/>
      <c r="AD1115" s="148"/>
      <c r="AE1115" s="148"/>
      <c r="AF1115" s="148"/>
      <c r="AG1115" s="148" t="s">
        <v>314</v>
      </c>
      <c r="AH1115" s="148">
        <v>0</v>
      </c>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3" x14ac:dyDescent="0.2">
      <c r="A1116" s="155"/>
      <c r="B1116" s="156"/>
      <c r="C1116" s="195" t="s">
        <v>1434</v>
      </c>
      <c r="D1116" s="161"/>
      <c r="E1116" s="162">
        <v>30.48</v>
      </c>
      <c r="F1116" s="159"/>
      <c r="G1116" s="159"/>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314</v>
      </c>
      <c r="AH1116" s="148">
        <v>0</v>
      </c>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3" x14ac:dyDescent="0.2">
      <c r="A1117" s="155"/>
      <c r="B1117" s="156"/>
      <c r="C1117" s="197" t="s">
        <v>1411</v>
      </c>
      <c r="D1117" s="165"/>
      <c r="E1117" s="166">
        <v>7.87</v>
      </c>
      <c r="F1117" s="159"/>
      <c r="G1117" s="159"/>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314</v>
      </c>
      <c r="AH1117" s="148">
        <v>4</v>
      </c>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1" x14ac:dyDescent="0.2">
      <c r="A1118" s="155">
        <v>229</v>
      </c>
      <c r="B1118" s="156" t="s">
        <v>1435</v>
      </c>
      <c r="C1118" s="201" t="s">
        <v>1436</v>
      </c>
      <c r="D1118" s="157" t="s">
        <v>0</v>
      </c>
      <c r="E1118" s="192"/>
      <c r="F1118" s="160"/>
      <c r="G1118" s="159">
        <f>ROUND(E1118*F1118,2)</f>
        <v>0</v>
      </c>
      <c r="H1118" s="160"/>
      <c r="I1118" s="159">
        <f>ROUND(E1118*H1118,2)</f>
        <v>0</v>
      </c>
      <c r="J1118" s="160"/>
      <c r="K1118" s="159">
        <f>ROUND(E1118*J1118,2)</f>
        <v>0</v>
      </c>
      <c r="L1118" s="159">
        <v>21</v>
      </c>
      <c r="M1118" s="159">
        <f>G1118*(1+L1118/100)</f>
        <v>0</v>
      </c>
      <c r="N1118" s="158">
        <v>0</v>
      </c>
      <c r="O1118" s="158">
        <f>ROUND(E1118*N1118,2)</f>
        <v>0</v>
      </c>
      <c r="P1118" s="158">
        <v>0</v>
      </c>
      <c r="Q1118" s="158">
        <f>ROUND(E1118*P1118,2)</f>
        <v>0</v>
      </c>
      <c r="R1118" s="159" t="s">
        <v>1366</v>
      </c>
      <c r="S1118" s="159" t="s">
        <v>294</v>
      </c>
      <c r="T1118" s="159" t="s">
        <v>294</v>
      </c>
      <c r="U1118" s="159">
        <v>0</v>
      </c>
      <c r="V1118" s="159">
        <f>ROUND(E1118*U1118,2)</f>
        <v>0</v>
      </c>
      <c r="W1118" s="159"/>
      <c r="X1118" s="159" t="s">
        <v>1275</v>
      </c>
      <c r="Y1118" s="159" t="s">
        <v>296</v>
      </c>
      <c r="Z1118" s="148"/>
      <c r="AA1118" s="148"/>
      <c r="AB1118" s="148"/>
      <c r="AC1118" s="148"/>
      <c r="AD1118" s="148"/>
      <c r="AE1118" s="148"/>
      <c r="AF1118" s="148"/>
      <c r="AG1118" s="148" t="s">
        <v>1325</v>
      </c>
      <c r="AH1118" s="148"/>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2" x14ac:dyDescent="0.2">
      <c r="A1119" s="155"/>
      <c r="B1119" s="156"/>
      <c r="C1119" s="275" t="s">
        <v>1363</v>
      </c>
      <c r="D1119" s="276"/>
      <c r="E1119" s="276"/>
      <c r="F1119" s="276"/>
      <c r="G1119" s="276"/>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299</v>
      </c>
      <c r="AH1119" s="148"/>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x14ac:dyDescent="0.2">
      <c r="A1120" s="170" t="s">
        <v>288</v>
      </c>
      <c r="B1120" s="171" t="s">
        <v>198</v>
      </c>
      <c r="C1120" s="193" t="s">
        <v>199</v>
      </c>
      <c r="D1120" s="172"/>
      <c r="E1120" s="173"/>
      <c r="F1120" s="174"/>
      <c r="G1120" s="174">
        <f>SUMIF(AG1121:AG1124,"&lt;&gt;NOR",G1121:G1124)</f>
        <v>0</v>
      </c>
      <c r="H1120" s="174"/>
      <c r="I1120" s="174">
        <f>SUM(I1121:I1124)</f>
        <v>0</v>
      </c>
      <c r="J1120" s="174"/>
      <c r="K1120" s="174">
        <f>SUM(K1121:K1124)</f>
        <v>0</v>
      </c>
      <c r="L1120" s="174"/>
      <c r="M1120" s="174">
        <f>SUM(M1121:M1124)</f>
        <v>0</v>
      </c>
      <c r="N1120" s="173"/>
      <c r="O1120" s="173">
        <f>SUM(O1121:O1124)</f>
        <v>0</v>
      </c>
      <c r="P1120" s="173"/>
      <c r="Q1120" s="173">
        <f>SUM(Q1121:Q1124)</f>
        <v>0</v>
      </c>
      <c r="R1120" s="174"/>
      <c r="S1120" s="174"/>
      <c r="T1120" s="175"/>
      <c r="U1120" s="169"/>
      <c r="V1120" s="169">
        <f>SUM(V1121:V1124)</f>
        <v>0</v>
      </c>
      <c r="W1120" s="169"/>
      <c r="X1120" s="169"/>
      <c r="Y1120" s="169"/>
      <c r="AG1120" t="s">
        <v>289</v>
      </c>
    </row>
    <row r="1121" spans="1:60" outlineLevel="1" x14ac:dyDescent="0.2">
      <c r="A1121" s="177">
        <v>230</v>
      </c>
      <c r="B1121" s="178" t="s">
        <v>1437</v>
      </c>
      <c r="C1121" s="194" t="s">
        <v>1438</v>
      </c>
      <c r="D1121" s="179" t="s">
        <v>310</v>
      </c>
      <c r="E1121" s="180">
        <v>2.88</v>
      </c>
      <c r="F1121" s="181"/>
      <c r="G1121" s="182">
        <f>ROUND(E1121*F1121,2)</f>
        <v>0</v>
      </c>
      <c r="H1121" s="181"/>
      <c r="I1121" s="182">
        <f>ROUND(E1121*H1121,2)</f>
        <v>0</v>
      </c>
      <c r="J1121" s="181"/>
      <c r="K1121" s="182">
        <f>ROUND(E1121*J1121,2)</f>
        <v>0</v>
      </c>
      <c r="L1121" s="182">
        <v>21</v>
      </c>
      <c r="M1121" s="182">
        <f>G1121*(1+L1121/100)</f>
        <v>0</v>
      </c>
      <c r="N1121" s="180">
        <v>0</v>
      </c>
      <c r="O1121" s="180">
        <f>ROUND(E1121*N1121,2)</f>
        <v>0</v>
      </c>
      <c r="P1121" s="180">
        <v>0</v>
      </c>
      <c r="Q1121" s="180">
        <f>ROUND(E1121*P1121,2)</f>
        <v>0</v>
      </c>
      <c r="R1121" s="182"/>
      <c r="S1121" s="182" t="s">
        <v>878</v>
      </c>
      <c r="T1121" s="183" t="s">
        <v>879</v>
      </c>
      <c r="U1121" s="159">
        <v>0</v>
      </c>
      <c r="V1121" s="159">
        <f>ROUND(E1121*U1121,2)</f>
        <v>0</v>
      </c>
      <c r="W1121" s="159"/>
      <c r="X1121" s="159" t="s">
        <v>295</v>
      </c>
      <c r="Y1121" s="159" t="s">
        <v>296</v>
      </c>
      <c r="Z1121" s="148"/>
      <c r="AA1121" s="148"/>
      <c r="AB1121" s="148"/>
      <c r="AC1121" s="148"/>
      <c r="AD1121" s="148"/>
      <c r="AE1121" s="148"/>
      <c r="AF1121" s="148"/>
      <c r="AG1121" s="148" t="s">
        <v>297</v>
      </c>
      <c r="AH1121" s="148"/>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outlineLevel="2" x14ac:dyDescent="0.2">
      <c r="A1122" s="155"/>
      <c r="B1122" s="156"/>
      <c r="C1122" s="195" t="s">
        <v>1439</v>
      </c>
      <c r="D1122" s="161"/>
      <c r="E1122" s="162">
        <v>2.88</v>
      </c>
      <c r="F1122" s="159"/>
      <c r="G1122" s="159"/>
      <c r="H1122" s="159"/>
      <c r="I1122" s="159"/>
      <c r="J1122" s="159"/>
      <c r="K1122" s="159"/>
      <c r="L1122" s="159"/>
      <c r="M1122" s="159"/>
      <c r="N1122" s="158"/>
      <c r="O1122" s="158"/>
      <c r="P1122" s="158"/>
      <c r="Q1122" s="158"/>
      <c r="R1122" s="159"/>
      <c r="S1122" s="159"/>
      <c r="T1122" s="159"/>
      <c r="U1122" s="159"/>
      <c r="V1122" s="159"/>
      <c r="W1122" s="159"/>
      <c r="X1122" s="159"/>
      <c r="Y1122" s="159"/>
      <c r="Z1122" s="148"/>
      <c r="AA1122" s="148"/>
      <c r="AB1122" s="148"/>
      <c r="AC1122" s="148"/>
      <c r="AD1122" s="148"/>
      <c r="AE1122" s="148"/>
      <c r="AF1122" s="148"/>
      <c r="AG1122" s="148" t="s">
        <v>314</v>
      </c>
      <c r="AH1122" s="148">
        <v>0</v>
      </c>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1" x14ac:dyDescent="0.2">
      <c r="A1123" s="155">
        <v>231</v>
      </c>
      <c r="B1123" s="156" t="s">
        <v>1440</v>
      </c>
      <c r="C1123" s="201" t="s">
        <v>1441</v>
      </c>
      <c r="D1123" s="157" t="s">
        <v>0</v>
      </c>
      <c r="E1123" s="192"/>
      <c r="F1123" s="160"/>
      <c r="G1123" s="159">
        <f>ROUND(E1123*F1123,2)</f>
        <v>0</v>
      </c>
      <c r="H1123" s="160"/>
      <c r="I1123" s="159">
        <f>ROUND(E1123*H1123,2)</f>
        <v>0</v>
      </c>
      <c r="J1123" s="160"/>
      <c r="K1123" s="159">
        <f>ROUND(E1123*J1123,2)</f>
        <v>0</v>
      </c>
      <c r="L1123" s="159">
        <v>21</v>
      </c>
      <c r="M1123" s="159">
        <f>G1123*(1+L1123/100)</f>
        <v>0</v>
      </c>
      <c r="N1123" s="158">
        <v>0</v>
      </c>
      <c r="O1123" s="158">
        <f>ROUND(E1123*N1123,2)</f>
        <v>0</v>
      </c>
      <c r="P1123" s="158">
        <v>0</v>
      </c>
      <c r="Q1123" s="158">
        <f>ROUND(E1123*P1123,2)</f>
        <v>0</v>
      </c>
      <c r="R1123" s="159" t="s">
        <v>1442</v>
      </c>
      <c r="S1123" s="159" t="s">
        <v>294</v>
      </c>
      <c r="T1123" s="159" t="s">
        <v>294</v>
      </c>
      <c r="U1123" s="159">
        <v>0</v>
      </c>
      <c r="V1123" s="159">
        <f>ROUND(E1123*U1123,2)</f>
        <v>0</v>
      </c>
      <c r="W1123" s="159"/>
      <c r="X1123" s="159" t="s">
        <v>1275</v>
      </c>
      <c r="Y1123" s="159" t="s">
        <v>296</v>
      </c>
      <c r="Z1123" s="148"/>
      <c r="AA1123" s="148"/>
      <c r="AB1123" s="148"/>
      <c r="AC1123" s="148"/>
      <c r="AD1123" s="148"/>
      <c r="AE1123" s="148"/>
      <c r="AF1123" s="148"/>
      <c r="AG1123" s="148" t="s">
        <v>1325</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48"/>
      <c r="BB1123" s="148"/>
      <c r="BC1123" s="148"/>
      <c r="BD1123" s="148"/>
      <c r="BE1123" s="148"/>
      <c r="BF1123" s="148"/>
      <c r="BG1123" s="148"/>
      <c r="BH1123" s="148"/>
    </row>
    <row r="1124" spans="1:60" outlineLevel="2" x14ac:dyDescent="0.2">
      <c r="A1124" s="155"/>
      <c r="B1124" s="156"/>
      <c r="C1124" s="275" t="s">
        <v>1326</v>
      </c>
      <c r="D1124" s="276"/>
      <c r="E1124" s="276"/>
      <c r="F1124" s="276"/>
      <c r="G1124" s="276"/>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299</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x14ac:dyDescent="0.2">
      <c r="A1125" s="170" t="s">
        <v>288</v>
      </c>
      <c r="B1125" s="171" t="s">
        <v>208</v>
      </c>
      <c r="C1125" s="193" t="s">
        <v>209</v>
      </c>
      <c r="D1125" s="172"/>
      <c r="E1125" s="173"/>
      <c r="F1125" s="174"/>
      <c r="G1125" s="174">
        <f>SUMIF(AG1126:AG1134,"&lt;&gt;NOR",G1126:G1134)</f>
        <v>0</v>
      </c>
      <c r="H1125" s="174"/>
      <c r="I1125" s="174">
        <f>SUM(I1126:I1134)</f>
        <v>0</v>
      </c>
      <c r="J1125" s="174"/>
      <c r="K1125" s="174">
        <f>SUM(K1126:K1134)</f>
        <v>0</v>
      </c>
      <c r="L1125" s="174"/>
      <c r="M1125" s="174">
        <f>SUM(M1126:M1134)</f>
        <v>0</v>
      </c>
      <c r="N1125" s="173"/>
      <c r="O1125" s="173">
        <f>SUM(O1126:O1134)</f>
        <v>0</v>
      </c>
      <c r="P1125" s="173"/>
      <c r="Q1125" s="173">
        <f>SUM(Q1126:Q1134)</f>
        <v>0.68000000000000016</v>
      </c>
      <c r="R1125" s="174"/>
      <c r="S1125" s="174"/>
      <c r="T1125" s="175"/>
      <c r="U1125" s="169"/>
      <c r="V1125" s="169">
        <f>SUM(V1126:V1134)</f>
        <v>19.920000000000002</v>
      </c>
      <c r="W1125" s="169"/>
      <c r="X1125" s="169"/>
      <c r="Y1125" s="169"/>
      <c r="AG1125" t="s">
        <v>289</v>
      </c>
    </row>
    <row r="1126" spans="1:60" outlineLevel="1" x14ac:dyDescent="0.2">
      <c r="A1126" s="185">
        <v>232</v>
      </c>
      <c r="B1126" s="186" t="s">
        <v>1443</v>
      </c>
      <c r="C1126" s="198" t="s">
        <v>1444</v>
      </c>
      <c r="D1126" s="187" t="s">
        <v>1445</v>
      </c>
      <c r="E1126" s="188">
        <v>13</v>
      </c>
      <c r="F1126" s="189"/>
      <c r="G1126" s="190">
        <f>ROUND(E1126*F1126,2)</f>
        <v>0</v>
      </c>
      <c r="H1126" s="189"/>
      <c r="I1126" s="190">
        <f>ROUND(E1126*H1126,2)</f>
        <v>0</v>
      </c>
      <c r="J1126" s="189"/>
      <c r="K1126" s="190">
        <f>ROUND(E1126*J1126,2)</f>
        <v>0</v>
      </c>
      <c r="L1126" s="190">
        <v>21</v>
      </c>
      <c r="M1126" s="190">
        <f>G1126*(1+L1126/100)</f>
        <v>0</v>
      </c>
      <c r="N1126" s="188">
        <v>0</v>
      </c>
      <c r="O1126" s="188">
        <f>ROUND(E1126*N1126,2)</f>
        <v>0</v>
      </c>
      <c r="P1126" s="188">
        <v>1.933E-2</v>
      </c>
      <c r="Q1126" s="188">
        <f>ROUND(E1126*P1126,2)</f>
        <v>0.25</v>
      </c>
      <c r="R1126" s="190" t="s">
        <v>1446</v>
      </c>
      <c r="S1126" s="190" t="s">
        <v>294</v>
      </c>
      <c r="T1126" s="191" t="s">
        <v>294</v>
      </c>
      <c r="U1126" s="159">
        <v>0.59</v>
      </c>
      <c r="V1126" s="159">
        <f>ROUND(E1126*U1126,2)</f>
        <v>7.67</v>
      </c>
      <c r="W1126" s="159"/>
      <c r="X1126" s="159" t="s">
        <v>295</v>
      </c>
      <c r="Y1126" s="159" t="s">
        <v>296</v>
      </c>
      <c r="Z1126" s="148"/>
      <c r="AA1126" s="148"/>
      <c r="AB1126" s="148"/>
      <c r="AC1126" s="148"/>
      <c r="AD1126" s="148"/>
      <c r="AE1126" s="148"/>
      <c r="AF1126" s="148"/>
      <c r="AG1126" s="148" t="s">
        <v>297</v>
      </c>
      <c r="AH1126" s="148"/>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outlineLevel="1" x14ac:dyDescent="0.2">
      <c r="A1127" s="185">
        <v>233</v>
      </c>
      <c r="B1127" s="186" t="s">
        <v>1447</v>
      </c>
      <c r="C1127" s="198" t="s">
        <v>1448</v>
      </c>
      <c r="D1127" s="187" t="s">
        <v>1445</v>
      </c>
      <c r="E1127" s="188">
        <v>16</v>
      </c>
      <c r="F1127" s="189"/>
      <c r="G1127" s="190">
        <f>ROUND(E1127*F1127,2)</f>
        <v>0</v>
      </c>
      <c r="H1127" s="189"/>
      <c r="I1127" s="190">
        <f>ROUND(E1127*H1127,2)</f>
        <v>0</v>
      </c>
      <c r="J1127" s="189"/>
      <c r="K1127" s="190">
        <f>ROUND(E1127*J1127,2)</f>
        <v>0</v>
      </c>
      <c r="L1127" s="190">
        <v>21</v>
      </c>
      <c r="M1127" s="190">
        <f>G1127*(1+L1127/100)</f>
        <v>0</v>
      </c>
      <c r="N1127" s="188">
        <v>0</v>
      </c>
      <c r="O1127" s="188">
        <f>ROUND(E1127*N1127,2)</f>
        <v>0</v>
      </c>
      <c r="P1127" s="188">
        <v>1.9460000000000002E-2</v>
      </c>
      <c r="Q1127" s="188">
        <f>ROUND(E1127*P1127,2)</f>
        <v>0.31</v>
      </c>
      <c r="R1127" s="190" t="s">
        <v>1446</v>
      </c>
      <c r="S1127" s="190" t="s">
        <v>294</v>
      </c>
      <c r="T1127" s="191" t="s">
        <v>294</v>
      </c>
      <c r="U1127" s="159">
        <v>0.38200000000000001</v>
      </c>
      <c r="V1127" s="159">
        <f>ROUND(E1127*U1127,2)</f>
        <v>6.11</v>
      </c>
      <c r="W1127" s="159"/>
      <c r="X1127" s="159" t="s">
        <v>295</v>
      </c>
      <c r="Y1127" s="159" t="s">
        <v>296</v>
      </c>
      <c r="Z1127" s="148"/>
      <c r="AA1127" s="148"/>
      <c r="AB1127" s="148"/>
      <c r="AC1127" s="148"/>
      <c r="AD1127" s="148"/>
      <c r="AE1127" s="148"/>
      <c r="AF1127" s="148"/>
      <c r="AG1127" s="148" t="s">
        <v>297</v>
      </c>
      <c r="AH1127" s="148"/>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1" x14ac:dyDescent="0.2">
      <c r="A1128" s="177">
        <v>234</v>
      </c>
      <c r="B1128" s="178" t="s">
        <v>1449</v>
      </c>
      <c r="C1128" s="194" t="s">
        <v>1450</v>
      </c>
      <c r="D1128" s="179" t="s">
        <v>1445</v>
      </c>
      <c r="E1128" s="180">
        <v>2</v>
      </c>
      <c r="F1128" s="181"/>
      <c r="G1128" s="182">
        <f>ROUND(E1128*F1128,2)</f>
        <v>0</v>
      </c>
      <c r="H1128" s="181"/>
      <c r="I1128" s="182">
        <f>ROUND(E1128*H1128,2)</f>
        <v>0</v>
      </c>
      <c r="J1128" s="181"/>
      <c r="K1128" s="182">
        <f>ROUND(E1128*J1128,2)</f>
        <v>0</v>
      </c>
      <c r="L1128" s="182">
        <v>21</v>
      </c>
      <c r="M1128" s="182">
        <f>G1128*(1+L1128/100)</f>
        <v>0</v>
      </c>
      <c r="N1128" s="180">
        <v>0</v>
      </c>
      <c r="O1128" s="180">
        <f>ROUND(E1128*N1128,2)</f>
        <v>0</v>
      </c>
      <c r="P1128" s="180">
        <v>3.4700000000000002E-2</v>
      </c>
      <c r="Q1128" s="180">
        <f>ROUND(E1128*P1128,2)</f>
        <v>7.0000000000000007E-2</v>
      </c>
      <c r="R1128" s="182" t="s">
        <v>1446</v>
      </c>
      <c r="S1128" s="182" t="s">
        <v>294</v>
      </c>
      <c r="T1128" s="183" t="s">
        <v>294</v>
      </c>
      <c r="U1128" s="159">
        <v>0.56899999999999995</v>
      </c>
      <c r="V1128" s="159">
        <f>ROUND(E1128*U1128,2)</f>
        <v>1.1399999999999999</v>
      </c>
      <c r="W1128" s="159"/>
      <c r="X1128" s="159" t="s">
        <v>295</v>
      </c>
      <c r="Y1128" s="159" t="s">
        <v>296</v>
      </c>
      <c r="Z1128" s="148"/>
      <c r="AA1128" s="148"/>
      <c r="AB1128" s="148"/>
      <c r="AC1128" s="148"/>
      <c r="AD1128" s="148"/>
      <c r="AE1128" s="148"/>
      <c r="AF1128" s="148"/>
      <c r="AG1128" s="148" t="s">
        <v>297</v>
      </c>
      <c r="AH1128" s="148"/>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2" x14ac:dyDescent="0.2">
      <c r="A1129" s="155"/>
      <c r="B1129" s="156"/>
      <c r="C1129" s="262" t="s">
        <v>1451</v>
      </c>
      <c r="D1129" s="263"/>
      <c r="E1129" s="263"/>
      <c r="F1129" s="263"/>
      <c r="G1129" s="263"/>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299</v>
      </c>
      <c r="AH1129" s="148"/>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2" x14ac:dyDescent="0.2">
      <c r="A1130" s="155"/>
      <c r="B1130" s="156"/>
      <c r="C1130" s="264" t="s">
        <v>1451</v>
      </c>
      <c r="D1130" s="265"/>
      <c r="E1130" s="265"/>
      <c r="F1130" s="265"/>
      <c r="G1130" s="265"/>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300</v>
      </c>
      <c r="AH1130" s="148"/>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1" x14ac:dyDescent="0.2">
      <c r="A1131" s="185">
        <v>235</v>
      </c>
      <c r="B1131" s="186" t="s">
        <v>1452</v>
      </c>
      <c r="C1131" s="198" t="s">
        <v>1453</v>
      </c>
      <c r="D1131" s="187" t="s">
        <v>1445</v>
      </c>
      <c r="E1131" s="188">
        <v>18</v>
      </c>
      <c r="F1131" s="189"/>
      <c r="G1131" s="190">
        <f>ROUND(E1131*F1131,2)</f>
        <v>0</v>
      </c>
      <c r="H1131" s="189"/>
      <c r="I1131" s="190">
        <f>ROUND(E1131*H1131,2)</f>
        <v>0</v>
      </c>
      <c r="J1131" s="189"/>
      <c r="K1131" s="190">
        <f>ROUND(E1131*J1131,2)</f>
        <v>0</v>
      </c>
      <c r="L1131" s="190">
        <v>21</v>
      </c>
      <c r="M1131" s="190">
        <f>G1131*(1+L1131/100)</f>
        <v>0</v>
      </c>
      <c r="N1131" s="188">
        <v>0</v>
      </c>
      <c r="O1131" s="188">
        <f>ROUND(E1131*N1131,2)</f>
        <v>0</v>
      </c>
      <c r="P1131" s="188">
        <v>1.56E-3</v>
      </c>
      <c r="Q1131" s="188">
        <f>ROUND(E1131*P1131,2)</f>
        <v>0.03</v>
      </c>
      <c r="R1131" s="190" t="s">
        <v>1446</v>
      </c>
      <c r="S1131" s="190" t="s">
        <v>294</v>
      </c>
      <c r="T1131" s="191" t="s">
        <v>294</v>
      </c>
      <c r="U1131" s="159">
        <v>0.217</v>
      </c>
      <c r="V1131" s="159">
        <f>ROUND(E1131*U1131,2)</f>
        <v>3.91</v>
      </c>
      <c r="W1131" s="159"/>
      <c r="X1131" s="159" t="s">
        <v>295</v>
      </c>
      <c r="Y1131" s="159" t="s">
        <v>296</v>
      </c>
      <c r="Z1131" s="148"/>
      <c r="AA1131" s="148"/>
      <c r="AB1131" s="148"/>
      <c r="AC1131" s="148"/>
      <c r="AD1131" s="148"/>
      <c r="AE1131" s="148"/>
      <c r="AF1131" s="148"/>
      <c r="AG1131" s="148" t="s">
        <v>297</v>
      </c>
      <c r="AH1131" s="148"/>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1" x14ac:dyDescent="0.2">
      <c r="A1132" s="177">
        <v>236</v>
      </c>
      <c r="B1132" s="178" t="s">
        <v>1454</v>
      </c>
      <c r="C1132" s="194" t="s">
        <v>1455</v>
      </c>
      <c r="D1132" s="179" t="s">
        <v>292</v>
      </c>
      <c r="E1132" s="180">
        <v>2</v>
      </c>
      <c r="F1132" s="181"/>
      <c r="G1132" s="182">
        <f>ROUND(E1132*F1132,2)</f>
        <v>0</v>
      </c>
      <c r="H1132" s="181"/>
      <c r="I1132" s="182">
        <f>ROUND(E1132*H1132,2)</f>
        <v>0</v>
      </c>
      <c r="J1132" s="181"/>
      <c r="K1132" s="182">
        <f>ROUND(E1132*J1132,2)</f>
        <v>0</v>
      </c>
      <c r="L1132" s="182">
        <v>21</v>
      </c>
      <c r="M1132" s="182">
        <f>G1132*(1+L1132/100)</f>
        <v>0</v>
      </c>
      <c r="N1132" s="180">
        <v>0</v>
      </c>
      <c r="O1132" s="180">
        <f>ROUND(E1132*N1132,2)</f>
        <v>0</v>
      </c>
      <c r="P1132" s="180">
        <v>7.62E-3</v>
      </c>
      <c r="Q1132" s="180">
        <f>ROUND(E1132*P1132,2)</f>
        <v>0.02</v>
      </c>
      <c r="R1132" s="182" t="s">
        <v>1446</v>
      </c>
      <c r="S1132" s="182" t="s">
        <v>294</v>
      </c>
      <c r="T1132" s="183" t="s">
        <v>294</v>
      </c>
      <c r="U1132" s="159">
        <v>0.54300000000000004</v>
      </c>
      <c r="V1132" s="159">
        <f>ROUND(E1132*U1132,2)</f>
        <v>1.0900000000000001</v>
      </c>
      <c r="W1132" s="159"/>
      <c r="X1132" s="159" t="s">
        <v>295</v>
      </c>
      <c r="Y1132" s="159" t="s">
        <v>296</v>
      </c>
      <c r="Z1132" s="148"/>
      <c r="AA1132" s="148"/>
      <c r="AB1132" s="148"/>
      <c r="AC1132" s="148"/>
      <c r="AD1132" s="148"/>
      <c r="AE1132" s="148"/>
      <c r="AF1132" s="148"/>
      <c r="AG1132" s="148" t="s">
        <v>297</v>
      </c>
      <c r="AH1132" s="148"/>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1" x14ac:dyDescent="0.2">
      <c r="A1133" s="155">
        <v>237</v>
      </c>
      <c r="B1133" s="156" t="s">
        <v>1456</v>
      </c>
      <c r="C1133" s="201" t="s">
        <v>1457</v>
      </c>
      <c r="D1133" s="157" t="s">
        <v>0</v>
      </c>
      <c r="E1133" s="192"/>
      <c r="F1133" s="160"/>
      <c r="G1133" s="159">
        <f>ROUND(E1133*F1133,2)</f>
        <v>0</v>
      </c>
      <c r="H1133" s="160"/>
      <c r="I1133" s="159">
        <f>ROUND(E1133*H1133,2)</f>
        <v>0</v>
      </c>
      <c r="J1133" s="160"/>
      <c r="K1133" s="159">
        <f>ROUND(E1133*J1133,2)</f>
        <v>0</v>
      </c>
      <c r="L1133" s="159">
        <v>21</v>
      </c>
      <c r="M1133" s="159">
        <f>G1133*(1+L1133/100)</f>
        <v>0</v>
      </c>
      <c r="N1133" s="158">
        <v>0</v>
      </c>
      <c r="O1133" s="158">
        <f>ROUND(E1133*N1133,2)</f>
        <v>0</v>
      </c>
      <c r="P1133" s="158">
        <v>0</v>
      </c>
      <c r="Q1133" s="158">
        <f>ROUND(E1133*P1133,2)</f>
        <v>0</v>
      </c>
      <c r="R1133" s="159" t="s">
        <v>1446</v>
      </c>
      <c r="S1133" s="159" t="s">
        <v>294</v>
      </c>
      <c r="T1133" s="159" t="s">
        <v>294</v>
      </c>
      <c r="U1133" s="159">
        <v>0</v>
      </c>
      <c r="V1133" s="159">
        <f>ROUND(E1133*U1133,2)</f>
        <v>0</v>
      </c>
      <c r="W1133" s="159"/>
      <c r="X1133" s="159" t="s">
        <v>1275</v>
      </c>
      <c r="Y1133" s="159" t="s">
        <v>296</v>
      </c>
      <c r="Z1133" s="148"/>
      <c r="AA1133" s="148"/>
      <c r="AB1133" s="148"/>
      <c r="AC1133" s="148"/>
      <c r="AD1133" s="148"/>
      <c r="AE1133" s="148"/>
      <c r="AF1133" s="148"/>
      <c r="AG1133" s="148" t="s">
        <v>1325</v>
      </c>
      <c r="AH1133" s="148"/>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2" x14ac:dyDescent="0.2">
      <c r="A1134" s="155"/>
      <c r="B1134" s="156"/>
      <c r="C1134" s="275" t="s">
        <v>1458</v>
      </c>
      <c r="D1134" s="276"/>
      <c r="E1134" s="276"/>
      <c r="F1134" s="276"/>
      <c r="G1134" s="276"/>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299</v>
      </c>
      <c r="AH1134" s="148"/>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x14ac:dyDescent="0.2">
      <c r="A1135" s="170" t="s">
        <v>288</v>
      </c>
      <c r="B1135" s="171" t="s">
        <v>210</v>
      </c>
      <c r="C1135" s="193" t="s">
        <v>62</v>
      </c>
      <c r="D1135" s="172"/>
      <c r="E1135" s="173"/>
      <c r="F1135" s="174"/>
      <c r="G1135" s="174">
        <f>SUMIF(AG1136:AG1138,"&lt;&gt;NOR",G1136:G1138)</f>
        <v>0</v>
      </c>
      <c r="H1135" s="174"/>
      <c r="I1135" s="174">
        <f>SUM(I1136:I1138)</f>
        <v>0</v>
      </c>
      <c r="J1135" s="174"/>
      <c r="K1135" s="174">
        <f>SUM(K1136:K1138)</f>
        <v>0</v>
      </c>
      <c r="L1135" s="174"/>
      <c r="M1135" s="174">
        <f>SUM(M1136:M1138)</f>
        <v>0</v>
      </c>
      <c r="N1135" s="173"/>
      <c r="O1135" s="173">
        <f>SUM(O1136:O1138)</f>
        <v>0</v>
      </c>
      <c r="P1135" s="173"/>
      <c r="Q1135" s="173">
        <f>SUM(Q1136:Q1138)</f>
        <v>0.03</v>
      </c>
      <c r="R1135" s="174"/>
      <c r="S1135" s="174"/>
      <c r="T1135" s="175"/>
      <c r="U1135" s="169"/>
      <c r="V1135" s="169">
        <f>SUM(V1136:V1138)</f>
        <v>1.74</v>
      </c>
      <c r="W1135" s="169"/>
      <c r="X1135" s="169"/>
      <c r="Y1135" s="169"/>
      <c r="AG1135" t="s">
        <v>289</v>
      </c>
    </row>
    <row r="1136" spans="1:60" outlineLevel="1" x14ac:dyDescent="0.2">
      <c r="A1136" s="177">
        <v>238</v>
      </c>
      <c r="B1136" s="178" t="s">
        <v>1459</v>
      </c>
      <c r="C1136" s="194" t="s">
        <v>1460</v>
      </c>
      <c r="D1136" s="179" t="s">
        <v>292</v>
      </c>
      <c r="E1136" s="180">
        <v>1</v>
      </c>
      <c r="F1136" s="181"/>
      <c r="G1136" s="182">
        <f>ROUND(E1136*F1136,2)</f>
        <v>0</v>
      </c>
      <c r="H1136" s="181"/>
      <c r="I1136" s="182">
        <f>ROUND(E1136*H1136,2)</f>
        <v>0</v>
      </c>
      <c r="J1136" s="181"/>
      <c r="K1136" s="182">
        <f>ROUND(E1136*J1136,2)</f>
        <v>0</v>
      </c>
      <c r="L1136" s="182">
        <v>21</v>
      </c>
      <c r="M1136" s="182">
        <f>G1136*(1+L1136/100)</f>
        <v>0</v>
      </c>
      <c r="N1136" s="180">
        <v>0</v>
      </c>
      <c r="O1136" s="180">
        <f>ROUND(E1136*N1136,2)</f>
        <v>0</v>
      </c>
      <c r="P1136" s="180">
        <v>2.8000000000000001E-2</v>
      </c>
      <c r="Q1136" s="180">
        <f>ROUND(E1136*P1136,2)</f>
        <v>0.03</v>
      </c>
      <c r="R1136" s="182" t="s">
        <v>1461</v>
      </c>
      <c r="S1136" s="182" t="s">
        <v>294</v>
      </c>
      <c r="T1136" s="183" t="s">
        <v>294</v>
      </c>
      <c r="U1136" s="159">
        <v>1.7355</v>
      </c>
      <c r="V1136" s="159">
        <f>ROUND(E1136*U1136,2)</f>
        <v>1.74</v>
      </c>
      <c r="W1136" s="159"/>
      <c r="X1136" s="159" t="s">
        <v>295</v>
      </c>
      <c r="Y1136" s="159" t="s">
        <v>296</v>
      </c>
      <c r="Z1136" s="148"/>
      <c r="AA1136" s="148"/>
      <c r="AB1136" s="148"/>
      <c r="AC1136" s="148"/>
      <c r="AD1136" s="148"/>
      <c r="AE1136" s="148"/>
      <c r="AF1136" s="148"/>
      <c r="AG1136" s="148" t="s">
        <v>297</v>
      </c>
      <c r="AH1136" s="148"/>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1" x14ac:dyDescent="0.2">
      <c r="A1137" s="155">
        <v>239</v>
      </c>
      <c r="B1137" s="156" t="s">
        <v>1462</v>
      </c>
      <c r="C1137" s="201" t="s">
        <v>1463</v>
      </c>
      <c r="D1137" s="157" t="s">
        <v>0</v>
      </c>
      <c r="E1137" s="192"/>
      <c r="F1137" s="160"/>
      <c r="G1137" s="159">
        <f>ROUND(E1137*F1137,2)</f>
        <v>0</v>
      </c>
      <c r="H1137" s="160"/>
      <c r="I1137" s="159">
        <f>ROUND(E1137*H1137,2)</f>
        <v>0</v>
      </c>
      <c r="J1137" s="160"/>
      <c r="K1137" s="159">
        <f>ROUND(E1137*J1137,2)</f>
        <v>0</v>
      </c>
      <c r="L1137" s="159">
        <v>21</v>
      </c>
      <c r="M1137" s="159">
        <f>G1137*(1+L1137/100)</f>
        <v>0</v>
      </c>
      <c r="N1137" s="158">
        <v>0</v>
      </c>
      <c r="O1137" s="158">
        <f>ROUND(E1137*N1137,2)</f>
        <v>0</v>
      </c>
      <c r="P1137" s="158">
        <v>0</v>
      </c>
      <c r="Q1137" s="158">
        <f>ROUND(E1137*P1137,2)</f>
        <v>0</v>
      </c>
      <c r="R1137" s="159" t="s">
        <v>1461</v>
      </c>
      <c r="S1137" s="159" t="s">
        <v>294</v>
      </c>
      <c r="T1137" s="159" t="s">
        <v>294</v>
      </c>
      <c r="U1137" s="159">
        <v>0</v>
      </c>
      <c r="V1137" s="159">
        <f>ROUND(E1137*U1137,2)</f>
        <v>0</v>
      </c>
      <c r="W1137" s="159"/>
      <c r="X1137" s="159" t="s">
        <v>1275</v>
      </c>
      <c r="Y1137" s="159" t="s">
        <v>296</v>
      </c>
      <c r="Z1137" s="148"/>
      <c r="AA1137" s="148"/>
      <c r="AB1137" s="148"/>
      <c r="AC1137" s="148"/>
      <c r="AD1137" s="148"/>
      <c r="AE1137" s="148"/>
      <c r="AF1137" s="148"/>
      <c r="AG1137" s="148" t="s">
        <v>1325</v>
      </c>
      <c r="AH1137" s="148"/>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2" x14ac:dyDescent="0.2">
      <c r="A1138" s="155"/>
      <c r="B1138" s="156"/>
      <c r="C1138" s="275" t="s">
        <v>1458</v>
      </c>
      <c r="D1138" s="276"/>
      <c r="E1138" s="276"/>
      <c r="F1138" s="276"/>
      <c r="G1138" s="276"/>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299</v>
      </c>
      <c r="AH1138" s="148"/>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x14ac:dyDescent="0.2">
      <c r="A1139" s="170" t="s">
        <v>288</v>
      </c>
      <c r="B1139" s="171" t="s">
        <v>221</v>
      </c>
      <c r="C1139" s="193" t="s">
        <v>222</v>
      </c>
      <c r="D1139" s="172"/>
      <c r="E1139" s="173"/>
      <c r="F1139" s="174"/>
      <c r="G1139" s="174">
        <f>SUMIF(AG1140:AG1164,"&lt;&gt;NOR",G1140:G1164)</f>
        <v>0</v>
      </c>
      <c r="H1139" s="174"/>
      <c r="I1139" s="174">
        <f>SUM(I1140:I1164)</f>
        <v>0</v>
      </c>
      <c r="J1139" s="174"/>
      <c r="K1139" s="174">
        <f>SUM(K1140:K1164)</f>
        <v>0</v>
      </c>
      <c r="L1139" s="174"/>
      <c r="M1139" s="174">
        <f>SUM(M1140:M1164)</f>
        <v>0</v>
      </c>
      <c r="N1139" s="173"/>
      <c r="O1139" s="173">
        <f>SUM(O1140:O1164)</f>
        <v>1.29</v>
      </c>
      <c r="P1139" s="173"/>
      <c r="Q1139" s="173">
        <f>SUM(Q1140:Q1164)</f>
        <v>0</v>
      </c>
      <c r="R1139" s="174"/>
      <c r="S1139" s="174"/>
      <c r="T1139" s="175"/>
      <c r="U1139" s="169"/>
      <c r="V1139" s="169">
        <f>SUM(V1140:V1164)</f>
        <v>35.260000000000005</v>
      </c>
      <c r="W1139" s="169"/>
      <c r="X1139" s="169"/>
      <c r="Y1139" s="169"/>
      <c r="AG1139" t="s">
        <v>289</v>
      </c>
    </row>
    <row r="1140" spans="1:60" ht="22.5" outlineLevel="1" x14ac:dyDescent="0.2">
      <c r="A1140" s="177">
        <v>240</v>
      </c>
      <c r="B1140" s="178" t="s">
        <v>1464</v>
      </c>
      <c r="C1140" s="194" t="s">
        <v>1465</v>
      </c>
      <c r="D1140" s="179" t="s">
        <v>310</v>
      </c>
      <c r="E1140" s="180">
        <v>59.628399999999999</v>
      </c>
      <c r="F1140" s="181"/>
      <c r="G1140" s="182">
        <f>ROUND(E1140*F1140,2)</f>
        <v>0</v>
      </c>
      <c r="H1140" s="181"/>
      <c r="I1140" s="182">
        <f>ROUND(E1140*H1140,2)</f>
        <v>0</v>
      </c>
      <c r="J1140" s="181"/>
      <c r="K1140" s="182">
        <f>ROUND(E1140*J1140,2)</f>
        <v>0</v>
      </c>
      <c r="L1140" s="182">
        <v>21</v>
      </c>
      <c r="M1140" s="182">
        <f>G1140*(1+L1140/100)</f>
        <v>0</v>
      </c>
      <c r="N1140" s="180">
        <v>1.404E-2</v>
      </c>
      <c r="O1140" s="180">
        <f>ROUND(E1140*N1140,2)</f>
        <v>0.84</v>
      </c>
      <c r="P1140" s="180">
        <v>0</v>
      </c>
      <c r="Q1140" s="180">
        <f>ROUND(E1140*P1140,2)</f>
        <v>0</v>
      </c>
      <c r="R1140" s="182" t="s">
        <v>1466</v>
      </c>
      <c r="S1140" s="182" t="s">
        <v>294</v>
      </c>
      <c r="T1140" s="183" t="s">
        <v>294</v>
      </c>
      <c r="U1140" s="159">
        <v>0.33500000000000002</v>
      </c>
      <c r="V1140" s="159">
        <f>ROUND(E1140*U1140,2)</f>
        <v>19.98</v>
      </c>
      <c r="W1140" s="159"/>
      <c r="X1140" s="159" t="s">
        <v>295</v>
      </c>
      <c r="Y1140" s="159" t="s">
        <v>296</v>
      </c>
      <c r="Z1140" s="148"/>
      <c r="AA1140" s="148"/>
      <c r="AB1140" s="148"/>
      <c r="AC1140" s="148"/>
      <c r="AD1140" s="148"/>
      <c r="AE1140" s="148"/>
      <c r="AF1140" s="148"/>
      <c r="AG1140" s="148" t="s">
        <v>297</v>
      </c>
      <c r="AH1140" s="148"/>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2" x14ac:dyDescent="0.2">
      <c r="A1141" s="155"/>
      <c r="B1141" s="156"/>
      <c r="C1141" s="195" t="s">
        <v>1467</v>
      </c>
      <c r="D1141" s="161"/>
      <c r="E1141" s="162">
        <v>33.81</v>
      </c>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314</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outlineLevel="3" x14ac:dyDescent="0.2">
      <c r="A1142" s="155"/>
      <c r="B1142" s="156"/>
      <c r="C1142" s="195" t="s">
        <v>1468</v>
      </c>
      <c r="D1142" s="161"/>
      <c r="E1142" s="162">
        <v>25.82</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314</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ht="22.5" outlineLevel="1" x14ac:dyDescent="0.2">
      <c r="A1143" s="177">
        <v>241</v>
      </c>
      <c r="B1143" s="178" t="s">
        <v>1469</v>
      </c>
      <c r="C1143" s="194" t="s">
        <v>1470</v>
      </c>
      <c r="D1143" s="179" t="s">
        <v>310</v>
      </c>
      <c r="E1143" s="180">
        <v>11.76</v>
      </c>
      <c r="F1143" s="181"/>
      <c r="G1143" s="182">
        <f>ROUND(E1143*F1143,2)</f>
        <v>0</v>
      </c>
      <c r="H1143" s="181"/>
      <c r="I1143" s="182">
        <f>ROUND(E1143*H1143,2)</f>
        <v>0</v>
      </c>
      <c r="J1143" s="181"/>
      <c r="K1143" s="182">
        <f>ROUND(E1143*J1143,2)</f>
        <v>0</v>
      </c>
      <c r="L1143" s="182">
        <v>21</v>
      </c>
      <c r="M1143" s="182">
        <f>G1143*(1+L1143/100)</f>
        <v>0</v>
      </c>
      <c r="N1143" s="180">
        <v>6.0999999999999997E-4</v>
      </c>
      <c r="O1143" s="180">
        <f>ROUND(E1143*N1143,2)</f>
        <v>0.01</v>
      </c>
      <c r="P1143" s="180">
        <v>0</v>
      </c>
      <c r="Q1143" s="180">
        <f>ROUND(E1143*P1143,2)</f>
        <v>0</v>
      </c>
      <c r="R1143" s="182"/>
      <c r="S1143" s="182" t="s">
        <v>878</v>
      </c>
      <c r="T1143" s="183" t="s">
        <v>879</v>
      </c>
      <c r="U1143" s="159">
        <v>0.17599999999999999</v>
      </c>
      <c r="V1143" s="159">
        <f>ROUND(E1143*U1143,2)</f>
        <v>2.0699999999999998</v>
      </c>
      <c r="W1143" s="159"/>
      <c r="X1143" s="159" t="s">
        <v>295</v>
      </c>
      <c r="Y1143" s="159" t="s">
        <v>296</v>
      </c>
      <c r="Z1143" s="148"/>
      <c r="AA1143" s="148"/>
      <c r="AB1143" s="148"/>
      <c r="AC1143" s="148"/>
      <c r="AD1143" s="148"/>
      <c r="AE1143" s="148"/>
      <c r="AF1143" s="148"/>
      <c r="AG1143" s="148" t="s">
        <v>297</v>
      </c>
      <c r="AH1143" s="148"/>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2" x14ac:dyDescent="0.2">
      <c r="A1144" s="155"/>
      <c r="B1144" s="156"/>
      <c r="C1144" s="195" t="s">
        <v>1471</v>
      </c>
      <c r="D1144" s="161"/>
      <c r="E1144" s="162">
        <v>11.76</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314</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ht="33.75" outlineLevel="1" x14ac:dyDescent="0.2">
      <c r="A1145" s="177">
        <v>242</v>
      </c>
      <c r="B1145" s="178" t="s">
        <v>1472</v>
      </c>
      <c r="C1145" s="194" t="s">
        <v>1473</v>
      </c>
      <c r="D1145" s="179" t="s">
        <v>331</v>
      </c>
      <c r="E1145" s="180">
        <v>28.81</v>
      </c>
      <c r="F1145" s="181"/>
      <c r="G1145" s="182">
        <f>ROUND(E1145*F1145,2)</f>
        <v>0</v>
      </c>
      <c r="H1145" s="181"/>
      <c r="I1145" s="182">
        <f>ROUND(E1145*H1145,2)</f>
        <v>0</v>
      </c>
      <c r="J1145" s="181"/>
      <c r="K1145" s="182">
        <f>ROUND(E1145*J1145,2)</f>
        <v>0</v>
      </c>
      <c r="L1145" s="182">
        <v>21</v>
      </c>
      <c r="M1145" s="182">
        <f>G1145*(1+L1145/100)</f>
        <v>0</v>
      </c>
      <c r="N1145" s="180">
        <v>9.8999999999999999E-4</v>
      </c>
      <c r="O1145" s="180">
        <f>ROUND(E1145*N1145,2)</f>
        <v>0.03</v>
      </c>
      <c r="P1145" s="180">
        <v>0</v>
      </c>
      <c r="Q1145" s="180">
        <f>ROUND(E1145*P1145,2)</f>
        <v>0</v>
      </c>
      <c r="R1145" s="182" t="s">
        <v>1466</v>
      </c>
      <c r="S1145" s="182" t="s">
        <v>294</v>
      </c>
      <c r="T1145" s="183" t="s">
        <v>294</v>
      </c>
      <c r="U1145" s="159">
        <v>0.36099999999999999</v>
      </c>
      <c r="V1145" s="159">
        <f>ROUND(E1145*U1145,2)</f>
        <v>10.4</v>
      </c>
      <c r="W1145" s="159"/>
      <c r="X1145" s="159" t="s">
        <v>295</v>
      </c>
      <c r="Y1145" s="159" t="s">
        <v>296</v>
      </c>
      <c r="Z1145" s="148"/>
      <c r="AA1145" s="148"/>
      <c r="AB1145" s="148"/>
      <c r="AC1145" s="148"/>
      <c r="AD1145" s="148"/>
      <c r="AE1145" s="148"/>
      <c r="AF1145" s="148"/>
      <c r="AG1145" s="148" t="s">
        <v>297</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195" t="s">
        <v>1474</v>
      </c>
      <c r="D1146" s="161"/>
      <c r="E1146" s="162">
        <v>11.5</v>
      </c>
      <c r="F1146" s="159"/>
      <c r="G1146" s="159"/>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314</v>
      </c>
      <c r="AH1146" s="148">
        <v>0</v>
      </c>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48"/>
      <c r="BB1146" s="148"/>
      <c r="BC1146" s="148"/>
      <c r="BD1146" s="148"/>
      <c r="BE1146" s="148"/>
      <c r="BF1146" s="148"/>
      <c r="BG1146" s="148"/>
      <c r="BH1146" s="148"/>
    </row>
    <row r="1147" spans="1:60" outlineLevel="3" x14ac:dyDescent="0.2">
      <c r="A1147" s="155"/>
      <c r="B1147" s="156"/>
      <c r="C1147" s="195" t="s">
        <v>1475</v>
      </c>
      <c r="D1147" s="161"/>
      <c r="E1147" s="162">
        <v>17.309999999999999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314</v>
      </c>
      <c r="AH1147" s="148">
        <v>0</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7">
        <v>243</v>
      </c>
      <c r="B1148" s="178" t="s">
        <v>1476</v>
      </c>
      <c r="C1148" s="194" t="s">
        <v>1477</v>
      </c>
      <c r="D1148" s="179" t="s">
        <v>338</v>
      </c>
      <c r="E1148" s="180">
        <v>0.55776000000000003</v>
      </c>
      <c r="F1148" s="181"/>
      <c r="G1148" s="182">
        <f>ROUND(E1148*F1148,2)</f>
        <v>0</v>
      </c>
      <c r="H1148" s="181"/>
      <c r="I1148" s="182">
        <f>ROUND(E1148*H1148,2)</f>
        <v>0</v>
      </c>
      <c r="J1148" s="181"/>
      <c r="K1148" s="182">
        <f>ROUND(E1148*J1148,2)</f>
        <v>0</v>
      </c>
      <c r="L1148" s="182">
        <v>21</v>
      </c>
      <c r="M1148" s="182">
        <f>G1148*(1+L1148/100)</f>
        <v>0</v>
      </c>
      <c r="N1148" s="180">
        <v>0.55000000000000004</v>
      </c>
      <c r="O1148" s="180">
        <f>ROUND(E1148*N1148,2)</f>
        <v>0.31</v>
      </c>
      <c r="P1148" s="180">
        <v>0</v>
      </c>
      <c r="Q1148" s="180">
        <f>ROUND(E1148*P1148,2)</f>
        <v>0</v>
      </c>
      <c r="R1148" s="182" t="s">
        <v>621</v>
      </c>
      <c r="S1148" s="182" t="s">
        <v>294</v>
      </c>
      <c r="T1148" s="183" t="s">
        <v>294</v>
      </c>
      <c r="U1148" s="159">
        <v>0</v>
      </c>
      <c r="V1148" s="159">
        <f>ROUND(E1148*U1148,2)</f>
        <v>0</v>
      </c>
      <c r="W1148" s="159"/>
      <c r="X1148" s="159" t="s">
        <v>622</v>
      </c>
      <c r="Y1148" s="159" t="s">
        <v>296</v>
      </c>
      <c r="Z1148" s="148"/>
      <c r="AA1148" s="148"/>
      <c r="AB1148" s="148"/>
      <c r="AC1148" s="148"/>
      <c r="AD1148" s="148"/>
      <c r="AE1148" s="148"/>
      <c r="AF1148" s="148"/>
      <c r="AG1148" s="148" t="s">
        <v>623</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5" t="s">
        <v>1478</v>
      </c>
      <c r="D1149" s="161"/>
      <c r="E1149" s="162">
        <v>0.22264</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314</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outlineLevel="3" x14ac:dyDescent="0.2">
      <c r="A1150" s="155"/>
      <c r="B1150" s="156"/>
      <c r="C1150" s="195" t="s">
        <v>1479</v>
      </c>
      <c r="D1150" s="161"/>
      <c r="E1150" s="162">
        <v>0.33511999999999997</v>
      </c>
      <c r="F1150" s="159"/>
      <c r="G1150" s="159"/>
      <c r="H1150" s="159"/>
      <c r="I1150" s="159"/>
      <c r="J1150" s="159"/>
      <c r="K1150" s="159"/>
      <c r="L1150" s="159"/>
      <c r="M1150" s="159"/>
      <c r="N1150" s="158"/>
      <c r="O1150" s="158"/>
      <c r="P1150" s="158"/>
      <c r="Q1150" s="158"/>
      <c r="R1150" s="159"/>
      <c r="S1150" s="159"/>
      <c r="T1150" s="159"/>
      <c r="U1150" s="159"/>
      <c r="V1150" s="159"/>
      <c r="W1150" s="159"/>
      <c r="X1150" s="159"/>
      <c r="Y1150" s="159"/>
      <c r="Z1150" s="148"/>
      <c r="AA1150" s="148"/>
      <c r="AB1150" s="148"/>
      <c r="AC1150" s="148"/>
      <c r="AD1150" s="148"/>
      <c r="AE1150" s="148"/>
      <c r="AF1150" s="148"/>
      <c r="AG1150" s="148" t="s">
        <v>314</v>
      </c>
      <c r="AH1150" s="148">
        <v>0</v>
      </c>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ht="22.5" outlineLevel="1" x14ac:dyDescent="0.2">
      <c r="A1151" s="177">
        <v>244</v>
      </c>
      <c r="B1151" s="178" t="s">
        <v>1480</v>
      </c>
      <c r="C1151" s="194" t="s">
        <v>1481</v>
      </c>
      <c r="D1151" s="179" t="s">
        <v>338</v>
      </c>
      <c r="E1151" s="180">
        <v>0.60372000000000003</v>
      </c>
      <c r="F1151" s="181"/>
      <c r="G1151" s="182">
        <f>ROUND(E1151*F1151,2)</f>
        <v>0</v>
      </c>
      <c r="H1151" s="181"/>
      <c r="I1151" s="182">
        <f>ROUND(E1151*H1151,2)</f>
        <v>0</v>
      </c>
      <c r="J1151" s="181"/>
      <c r="K1151" s="182">
        <f>ROUND(E1151*J1151,2)</f>
        <v>0</v>
      </c>
      <c r="L1151" s="182">
        <v>21</v>
      </c>
      <c r="M1151" s="182">
        <f>G1151*(1+L1151/100)</f>
        <v>0</v>
      </c>
      <c r="N1151" s="180">
        <v>1.6500000000000001E-2</v>
      </c>
      <c r="O1151" s="180">
        <f>ROUND(E1151*N1151,2)</f>
        <v>0.01</v>
      </c>
      <c r="P1151" s="180">
        <v>0</v>
      </c>
      <c r="Q1151" s="180">
        <f>ROUND(E1151*P1151,2)</f>
        <v>0</v>
      </c>
      <c r="R1151" s="182" t="s">
        <v>1466</v>
      </c>
      <c r="S1151" s="182" t="s">
        <v>294</v>
      </c>
      <c r="T1151" s="183" t="s">
        <v>294</v>
      </c>
      <c r="U1151" s="159">
        <v>0</v>
      </c>
      <c r="V1151" s="159">
        <f>ROUND(E1151*U1151,2)</f>
        <v>0</v>
      </c>
      <c r="W1151" s="159"/>
      <c r="X1151" s="159" t="s">
        <v>295</v>
      </c>
      <c r="Y1151" s="159" t="s">
        <v>296</v>
      </c>
      <c r="Z1151" s="148"/>
      <c r="AA1151" s="148"/>
      <c r="AB1151" s="148"/>
      <c r="AC1151" s="148"/>
      <c r="AD1151" s="148"/>
      <c r="AE1151" s="148"/>
      <c r="AF1151" s="148"/>
      <c r="AG1151" s="148" t="s">
        <v>297</v>
      </c>
      <c r="AH1151" s="148"/>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outlineLevel="2" x14ac:dyDescent="0.2">
      <c r="A1152" s="155"/>
      <c r="B1152" s="156"/>
      <c r="C1152" s="195" t="s">
        <v>1482</v>
      </c>
      <c r="D1152" s="161"/>
      <c r="E1152" s="162">
        <v>0.2024</v>
      </c>
      <c r="F1152" s="159"/>
      <c r="G1152" s="159"/>
      <c r="H1152" s="159"/>
      <c r="I1152" s="159"/>
      <c r="J1152" s="159"/>
      <c r="K1152" s="159"/>
      <c r="L1152" s="159"/>
      <c r="M1152" s="159"/>
      <c r="N1152" s="158"/>
      <c r="O1152" s="158"/>
      <c r="P1152" s="158"/>
      <c r="Q1152" s="158"/>
      <c r="R1152" s="159"/>
      <c r="S1152" s="159"/>
      <c r="T1152" s="159"/>
      <c r="U1152" s="159"/>
      <c r="V1152" s="159"/>
      <c r="W1152" s="159"/>
      <c r="X1152" s="159"/>
      <c r="Y1152" s="159"/>
      <c r="Z1152" s="148"/>
      <c r="AA1152" s="148"/>
      <c r="AB1152" s="148"/>
      <c r="AC1152" s="148"/>
      <c r="AD1152" s="148"/>
      <c r="AE1152" s="148"/>
      <c r="AF1152" s="148"/>
      <c r="AG1152" s="148" t="s">
        <v>314</v>
      </c>
      <c r="AH1152" s="148">
        <v>0</v>
      </c>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3" x14ac:dyDescent="0.2">
      <c r="A1153" s="155"/>
      <c r="B1153" s="156"/>
      <c r="C1153" s="195" t="s">
        <v>1483</v>
      </c>
      <c r="D1153" s="161"/>
      <c r="E1153" s="162">
        <v>0.30465999999999999</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314</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3" x14ac:dyDescent="0.2">
      <c r="A1154" s="155"/>
      <c r="B1154" s="156"/>
      <c r="C1154" s="195" t="s">
        <v>1484</v>
      </c>
      <c r="D1154" s="161"/>
      <c r="E1154" s="162">
        <v>9.6659999999999996E-2</v>
      </c>
      <c r="F1154" s="159"/>
      <c r="G1154" s="159"/>
      <c r="H1154" s="159"/>
      <c r="I1154" s="159"/>
      <c r="J1154" s="159"/>
      <c r="K1154" s="159"/>
      <c r="L1154" s="159"/>
      <c r="M1154" s="159"/>
      <c r="N1154" s="158"/>
      <c r="O1154" s="158"/>
      <c r="P1154" s="158"/>
      <c r="Q1154" s="158"/>
      <c r="R1154" s="159"/>
      <c r="S1154" s="159"/>
      <c r="T1154" s="159"/>
      <c r="U1154" s="159"/>
      <c r="V1154" s="159"/>
      <c r="W1154" s="159"/>
      <c r="X1154" s="159"/>
      <c r="Y1154" s="159"/>
      <c r="Z1154" s="148"/>
      <c r="AA1154" s="148"/>
      <c r="AB1154" s="148"/>
      <c r="AC1154" s="148"/>
      <c r="AD1154" s="148"/>
      <c r="AE1154" s="148"/>
      <c r="AF1154" s="148"/>
      <c r="AG1154" s="148" t="s">
        <v>314</v>
      </c>
      <c r="AH1154" s="148">
        <v>0</v>
      </c>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1" x14ac:dyDescent="0.2">
      <c r="A1155" s="177">
        <v>245</v>
      </c>
      <c r="B1155" s="178" t="s">
        <v>1485</v>
      </c>
      <c r="C1155" s="194" t="s">
        <v>1486</v>
      </c>
      <c r="D1155" s="179" t="s">
        <v>338</v>
      </c>
      <c r="E1155" s="180">
        <v>0.60372000000000003</v>
      </c>
      <c r="F1155" s="181"/>
      <c r="G1155" s="182">
        <f>ROUND(E1155*F1155,2)</f>
        <v>0</v>
      </c>
      <c r="H1155" s="181"/>
      <c r="I1155" s="182">
        <f>ROUND(E1155*H1155,2)</f>
        <v>0</v>
      </c>
      <c r="J1155" s="181"/>
      <c r="K1155" s="182">
        <f>ROUND(E1155*J1155,2)</f>
        <v>0</v>
      </c>
      <c r="L1155" s="182">
        <v>21</v>
      </c>
      <c r="M1155" s="182">
        <f>G1155*(1+L1155/100)</f>
        <v>0</v>
      </c>
      <c r="N1155" s="180">
        <v>2.6839999999999999E-2</v>
      </c>
      <c r="O1155" s="180">
        <f>ROUND(E1155*N1155,2)</f>
        <v>0.02</v>
      </c>
      <c r="P1155" s="180">
        <v>0</v>
      </c>
      <c r="Q1155" s="180">
        <f>ROUND(E1155*P1155,2)</f>
        <v>0</v>
      </c>
      <c r="R1155" s="182" t="s">
        <v>1466</v>
      </c>
      <c r="S1155" s="182" t="s">
        <v>294</v>
      </c>
      <c r="T1155" s="183" t="s">
        <v>294</v>
      </c>
      <c r="U1155" s="159">
        <v>0</v>
      </c>
      <c r="V1155" s="159">
        <f>ROUND(E1155*U1155,2)</f>
        <v>0</v>
      </c>
      <c r="W1155" s="159"/>
      <c r="X1155" s="159" t="s">
        <v>295</v>
      </c>
      <c r="Y1155" s="159" t="s">
        <v>296</v>
      </c>
      <c r="Z1155" s="148"/>
      <c r="AA1155" s="148"/>
      <c r="AB1155" s="148"/>
      <c r="AC1155" s="148"/>
      <c r="AD1155" s="148"/>
      <c r="AE1155" s="148"/>
      <c r="AF1155" s="148"/>
      <c r="AG1155" s="148" t="s">
        <v>297</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5" t="s">
        <v>1482</v>
      </c>
      <c r="D1156" s="161"/>
      <c r="E1156" s="162">
        <v>0.2024</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314</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3" x14ac:dyDescent="0.2">
      <c r="A1157" s="155"/>
      <c r="B1157" s="156"/>
      <c r="C1157" s="195" t="s">
        <v>1483</v>
      </c>
      <c r="D1157" s="161"/>
      <c r="E1157" s="162">
        <v>0.30465999999999999</v>
      </c>
      <c r="F1157" s="159"/>
      <c r="G1157" s="159"/>
      <c r="H1157" s="159"/>
      <c r="I1157" s="159"/>
      <c r="J1157" s="159"/>
      <c r="K1157" s="159"/>
      <c r="L1157" s="159"/>
      <c r="M1157" s="159"/>
      <c r="N1157" s="158"/>
      <c r="O1157" s="158"/>
      <c r="P1157" s="158"/>
      <c r="Q1157" s="158"/>
      <c r="R1157" s="159"/>
      <c r="S1157" s="159"/>
      <c r="T1157" s="159"/>
      <c r="U1157" s="159"/>
      <c r="V1157" s="159"/>
      <c r="W1157" s="159"/>
      <c r="X1157" s="159"/>
      <c r="Y1157" s="159"/>
      <c r="Z1157" s="148"/>
      <c r="AA1157" s="148"/>
      <c r="AB1157" s="148"/>
      <c r="AC1157" s="148"/>
      <c r="AD1157" s="148"/>
      <c r="AE1157" s="148"/>
      <c r="AF1157" s="148"/>
      <c r="AG1157" s="148" t="s">
        <v>314</v>
      </c>
      <c r="AH1157" s="148">
        <v>0</v>
      </c>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3" x14ac:dyDescent="0.2">
      <c r="A1158" s="155"/>
      <c r="B1158" s="156"/>
      <c r="C1158" s="195" t="s">
        <v>1484</v>
      </c>
      <c r="D1158" s="161"/>
      <c r="E1158" s="162">
        <v>9.6659999999999996E-2</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314</v>
      </c>
      <c r="AH1158" s="148">
        <v>0</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2.5" outlineLevel="1" x14ac:dyDescent="0.2">
      <c r="A1159" s="177">
        <v>246</v>
      </c>
      <c r="B1159" s="178" t="s">
        <v>1487</v>
      </c>
      <c r="C1159" s="194" t="s">
        <v>1488</v>
      </c>
      <c r="D1159" s="179" t="s">
        <v>331</v>
      </c>
      <c r="E1159" s="180">
        <v>10.74</v>
      </c>
      <c r="F1159" s="181"/>
      <c r="G1159" s="182">
        <f>ROUND(E1159*F1159,2)</f>
        <v>0</v>
      </c>
      <c r="H1159" s="181"/>
      <c r="I1159" s="182">
        <f>ROUND(E1159*H1159,2)</f>
        <v>0</v>
      </c>
      <c r="J1159" s="181"/>
      <c r="K1159" s="182">
        <f>ROUND(E1159*J1159,2)</f>
        <v>0</v>
      </c>
      <c r="L1159" s="182">
        <v>21</v>
      </c>
      <c r="M1159" s="182">
        <f>G1159*(1+L1159/100)</f>
        <v>0</v>
      </c>
      <c r="N1159" s="180">
        <v>9.8999999999999999E-4</v>
      </c>
      <c r="O1159" s="180">
        <f>ROUND(E1159*N1159,2)</f>
        <v>0.01</v>
      </c>
      <c r="P1159" s="180">
        <v>0</v>
      </c>
      <c r="Q1159" s="180">
        <f>ROUND(E1159*P1159,2)</f>
        <v>0</v>
      </c>
      <c r="R1159" s="182" t="s">
        <v>1466</v>
      </c>
      <c r="S1159" s="182" t="s">
        <v>294</v>
      </c>
      <c r="T1159" s="183" t="s">
        <v>294</v>
      </c>
      <c r="U1159" s="159">
        <v>0.26200000000000001</v>
      </c>
      <c r="V1159" s="159">
        <f>ROUND(E1159*U1159,2)</f>
        <v>2.81</v>
      </c>
      <c r="W1159" s="159"/>
      <c r="X1159" s="159" t="s">
        <v>295</v>
      </c>
      <c r="Y1159" s="159" t="s">
        <v>296</v>
      </c>
      <c r="Z1159" s="148"/>
      <c r="AA1159" s="148"/>
      <c r="AB1159" s="148"/>
      <c r="AC1159" s="148"/>
      <c r="AD1159" s="148"/>
      <c r="AE1159" s="148"/>
      <c r="AF1159" s="148"/>
      <c r="AG1159" s="148" t="s">
        <v>297</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5" t="s">
        <v>1489</v>
      </c>
      <c r="D1160" s="161"/>
      <c r="E1160" s="162">
        <v>10.74</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314</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outlineLevel="1" x14ac:dyDescent="0.2">
      <c r="A1161" s="177">
        <v>247</v>
      </c>
      <c r="B1161" s="178" t="s">
        <v>1490</v>
      </c>
      <c r="C1161" s="194" t="s">
        <v>1491</v>
      </c>
      <c r="D1161" s="179" t="s">
        <v>338</v>
      </c>
      <c r="E1161" s="180">
        <v>0.10632999999999999</v>
      </c>
      <c r="F1161" s="181"/>
      <c r="G1161" s="182">
        <f>ROUND(E1161*F1161,2)</f>
        <v>0</v>
      </c>
      <c r="H1161" s="181"/>
      <c r="I1161" s="182">
        <f>ROUND(E1161*H1161,2)</f>
        <v>0</v>
      </c>
      <c r="J1161" s="181"/>
      <c r="K1161" s="182">
        <f>ROUND(E1161*J1161,2)</f>
        <v>0</v>
      </c>
      <c r="L1161" s="182">
        <v>21</v>
      </c>
      <c r="M1161" s="182">
        <f>G1161*(1+L1161/100)</f>
        <v>0</v>
      </c>
      <c r="N1161" s="180">
        <v>0.55000000000000004</v>
      </c>
      <c r="O1161" s="180">
        <f>ROUND(E1161*N1161,2)</f>
        <v>0.06</v>
      </c>
      <c r="P1161" s="180">
        <v>0</v>
      </c>
      <c r="Q1161" s="180">
        <f>ROUND(E1161*P1161,2)</f>
        <v>0</v>
      </c>
      <c r="R1161" s="182" t="s">
        <v>621</v>
      </c>
      <c r="S1161" s="182" t="s">
        <v>294</v>
      </c>
      <c r="T1161" s="183" t="s">
        <v>294</v>
      </c>
      <c r="U1161" s="159">
        <v>0</v>
      </c>
      <c r="V1161" s="159">
        <f>ROUND(E1161*U1161,2)</f>
        <v>0</v>
      </c>
      <c r="W1161" s="159"/>
      <c r="X1161" s="159" t="s">
        <v>622</v>
      </c>
      <c r="Y1161" s="159" t="s">
        <v>296</v>
      </c>
      <c r="Z1161" s="148"/>
      <c r="AA1161" s="148"/>
      <c r="AB1161" s="148"/>
      <c r="AC1161" s="148"/>
      <c r="AD1161" s="148"/>
      <c r="AE1161" s="148"/>
      <c r="AF1161" s="148"/>
      <c r="AG1161" s="148" t="s">
        <v>623</v>
      </c>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
      <c r="A1162" s="155"/>
      <c r="B1162" s="156"/>
      <c r="C1162" s="195" t="s">
        <v>1492</v>
      </c>
      <c r="D1162" s="161"/>
      <c r="E1162" s="162">
        <v>0.10632999999999999</v>
      </c>
      <c r="F1162" s="159"/>
      <c r="G1162" s="159"/>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t="s">
        <v>314</v>
      </c>
      <c r="AH1162" s="148">
        <v>0</v>
      </c>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1" x14ac:dyDescent="0.2">
      <c r="A1163" s="155">
        <v>248</v>
      </c>
      <c r="B1163" s="156" t="s">
        <v>1493</v>
      </c>
      <c r="C1163" s="201" t="s">
        <v>1494</v>
      </c>
      <c r="D1163" s="157" t="s">
        <v>0</v>
      </c>
      <c r="E1163" s="192"/>
      <c r="F1163" s="160"/>
      <c r="G1163" s="159">
        <f>ROUND(E1163*F1163,2)</f>
        <v>0</v>
      </c>
      <c r="H1163" s="160"/>
      <c r="I1163" s="159">
        <f>ROUND(E1163*H1163,2)</f>
        <v>0</v>
      </c>
      <c r="J1163" s="160"/>
      <c r="K1163" s="159">
        <f>ROUND(E1163*J1163,2)</f>
        <v>0</v>
      </c>
      <c r="L1163" s="159">
        <v>21</v>
      </c>
      <c r="M1163" s="159">
        <f>G1163*(1+L1163/100)</f>
        <v>0</v>
      </c>
      <c r="N1163" s="158">
        <v>0</v>
      </c>
      <c r="O1163" s="158">
        <f>ROUND(E1163*N1163,2)</f>
        <v>0</v>
      </c>
      <c r="P1163" s="158">
        <v>0</v>
      </c>
      <c r="Q1163" s="158">
        <f>ROUND(E1163*P1163,2)</f>
        <v>0</v>
      </c>
      <c r="R1163" s="159" t="s">
        <v>1466</v>
      </c>
      <c r="S1163" s="159" t="s">
        <v>294</v>
      </c>
      <c r="T1163" s="159" t="s">
        <v>294</v>
      </c>
      <c r="U1163" s="159">
        <v>0</v>
      </c>
      <c r="V1163" s="159">
        <f>ROUND(E1163*U1163,2)</f>
        <v>0</v>
      </c>
      <c r="W1163" s="159"/>
      <c r="X1163" s="159" t="s">
        <v>1275</v>
      </c>
      <c r="Y1163" s="159" t="s">
        <v>296</v>
      </c>
      <c r="Z1163" s="148"/>
      <c r="AA1163" s="148"/>
      <c r="AB1163" s="148"/>
      <c r="AC1163" s="148"/>
      <c r="AD1163" s="148"/>
      <c r="AE1163" s="148"/>
      <c r="AF1163" s="148"/>
      <c r="AG1163" s="148" t="s">
        <v>1325</v>
      </c>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155"/>
      <c r="B1164" s="156"/>
      <c r="C1164" s="275" t="s">
        <v>1363</v>
      </c>
      <c r="D1164" s="276"/>
      <c r="E1164" s="276"/>
      <c r="F1164" s="276"/>
      <c r="G1164" s="276"/>
      <c r="H1164" s="159"/>
      <c r="I1164" s="159"/>
      <c r="J1164" s="159"/>
      <c r="K1164" s="159"/>
      <c r="L1164" s="159"/>
      <c r="M1164" s="159"/>
      <c r="N1164" s="158"/>
      <c r="O1164" s="158"/>
      <c r="P1164" s="158"/>
      <c r="Q1164" s="158"/>
      <c r="R1164" s="159"/>
      <c r="S1164" s="159"/>
      <c r="T1164" s="159"/>
      <c r="U1164" s="159"/>
      <c r="V1164" s="159"/>
      <c r="W1164" s="159"/>
      <c r="X1164" s="159"/>
      <c r="Y1164" s="159"/>
      <c r="Z1164" s="148"/>
      <c r="AA1164" s="148"/>
      <c r="AB1164" s="148"/>
      <c r="AC1164" s="148"/>
      <c r="AD1164" s="148"/>
      <c r="AE1164" s="148"/>
      <c r="AF1164" s="148"/>
      <c r="AG1164" s="148" t="s">
        <v>299</v>
      </c>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x14ac:dyDescent="0.2">
      <c r="A1165" s="170" t="s">
        <v>288</v>
      </c>
      <c r="B1165" s="171" t="s">
        <v>223</v>
      </c>
      <c r="C1165" s="193" t="s">
        <v>224</v>
      </c>
      <c r="D1165" s="172"/>
      <c r="E1165" s="173"/>
      <c r="F1165" s="174"/>
      <c r="G1165" s="174">
        <f>SUMIF(AG1166:AG1208,"&lt;&gt;NOR",G1166:G1208)</f>
        <v>0</v>
      </c>
      <c r="H1165" s="174"/>
      <c r="I1165" s="174">
        <f>SUM(I1166:I1208)</f>
        <v>0</v>
      </c>
      <c r="J1165" s="174"/>
      <c r="K1165" s="174">
        <f>SUM(K1166:K1208)</f>
        <v>0</v>
      </c>
      <c r="L1165" s="174"/>
      <c r="M1165" s="174">
        <f>SUM(M1166:M1208)</f>
        <v>0</v>
      </c>
      <c r="N1165" s="173"/>
      <c r="O1165" s="173">
        <f>SUM(O1166:O1208)</f>
        <v>0.30000000000000004</v>
      </c>
      <c r="P1165" s="173"/>
      <c r="Q1165" s="173">
        <f>SUM(Q1166:Q1208)</f>
        <v>0.5</v>
      </c>
      <c r="R1165" s="174"/>
      <c r="S1165" s="174"/>
      <c r="T1165" s="175"/>
      <c r="U1165" s="169"/>
      <c r="V1165" s="169">
        <f>SUM(V1166:V1208)</f>
        <v>81.11</v>
      </c>
      <c r="W1165" s="169"/>
      <c r="X1165" s="169"/>
      <c r="Y1165" s="169"/>
      <c r="AG1165" t="s">
        <v>289</v>
      </c>
    </row>
    <row r="1166" spans="1:60" outlineLevel="1" x14ac:dyDescent="0.2">
      <c r="A1166" s="177">
        <v>249</v>
      </c>
      <c r="B1166" s="178" t="s">
        <v>1495</v>
      </c>
      <c r="C1166" s="194" t="s">
        <v>1496</v>
      </c>
      <c r="D1166" s="179" t="s">
        <v>331</v>
      </c>
      <c r="E1166" s="180">
        <v>11.76</v>
      </c>
      <c r="F1166" s="181"/>
      <c r="G1166" s="182">
        <f>ROUND(E1166*F1166,2)</f>
        <v>0</v>
      </c>
      <c r="H1166" s="181"/>
      <c r="I1166" s="182">
        <f>ROUND(E1166*H1166,2)</f>
        <v>0</v>
      </c>
      <c r="J1166" s="181"/>
      <c r="K1166" s="182">
        <f>ROUND(E1166*J1166,2)</f>
        <v>0</v>
      </c>
      <c r="L1166" s="182">
        <v>21</v>
      </c>
      <c r="M1166" s="182">
        <f>G1166*(1+L1166/100)</f>
        <v>0</v>
      </c>
      <c r="N1166" s="180">
        <v>0</v>
      </c>
      <c r="O1166" s="180">
        <f>ROUND(E1166*N1166,2)</f>
        <v>0</v>
      </c>
      <c r="P1166" s="180">
        <v>0</v>
      </c>
      <c r="Q1166" s="180">
        <f>ROUND(E1166*P1166,2)</f>
        <v>0</v>
      </c>
      <c r="R1166" s="182"/>
      <c r="S1166" s="182" t="s">
        <v>878</v>
      </c>
      <c r="T1166" s="183" t="s">
        <v>879</v>
      </c>
      <c r="U1166" s="159">
        <v>0.3634</v>
      </c>
      <c r="V1166" s="159">
        <f>ROUND(E1166*U1166,2)</f>
        <v>4.2699999999999996</v>
      </c>
      <c r="W1166" s="159"/>
      <c r="X1166" s="159" t="s">
        <v>295</v>
      </c>
      <c r="Y1166" s="159" t="s">
        <v>296</v>
      </c>
      <c r="Z1166" s="148"/>
      <c r="AA1166" s="148"/>
      <c r="AB1166" s="148"/>
      <c r="AC1166" s="148"/>
      <c r="AD1166" s="148"/>
      <c r="AE1166" s="148"/>
      <c r="AF1166" s="148"/>
      <c r="AG1166" s="148" t="s">
        <v>297</v>
      </c>
      <c r="AH1166" s="148"/>
      <c r="AI1166" s="148"/>
      <c r="AJ1166" s="148"/>
      <c r="AK1166" s="148"/>
      <c r="AL1166" s="148"/>
      <c r="AM1166" s="148"/>
      <c r="AN1166" s="148"/>
      <c r="AO1166" s="148"/>
      <c r="AP1166" s="148"/>
      <c r="AQ1166" s="148"/>
      <c r="AR1166" s="148"/>
      <c r="AS1166" s="148"/>
      <c r="AT1166" s="148"/>
      <c r="AU1166" s="148"/>
      <c r="AV1166" s="148"/>
      <c r="AW1166" s="148"/>
      <c r="AX1166" s="148"/>
      <c r="AY1166" s="148"/>
      <c r="AZ1166" s="148"/>
      <c r="BA1166" s="148"/>
      <c r="BB1166" s="148"/>
      <c r="BC1166" s="148"/>
      <c r="BD1166" s="148"/>
      <c r="BE1166" s="148"/>
      <c r="BF1166" s="148"/>
      <c r="BG1166" s="148"/>
      <c r="BH1166" s="148"/>
    </row>
    <row r="1167" spans="1:60" outlineLevel="2" x14ac:dyDescent="0.2">
      <c r="A1167" s="155"/>
      <c r="B1167" s="156"/>
      <c r="C1167" s="195" t="s">
        <v>1497</v>
      </c>
      <c r="D1167" s="161"/>
      <c r="E1167" s="162">
        <v>11.76</v>
      </c>
      <c r="F1167" s="159"/>
      <c r="G1167" s="159"/>
      <c r="H1167" s="159"/>
      <c r="I1167" s="159"/>
      <c r="J1167" s="159"/>
      <c r="K1167" s="159"/>
      <c r="L1167" s="159"/>
      <c r="M1167" s="159"/>
      <c r="N1167" s="158"/>
      <c r="O1167" s="158"/>
      <c r="P1167" s="158"/>
      <c r="Q1167" s="158"/>
      <c r="R1167" s="159"/>
      <c r="S1167" s="159"/>
      <c r="T1167" s="159"/>
      <c r="U1167" s="159"/>
      <c r="V1167" s="159"/>
      <c r="W1167" s="159"/>
      <c r="X1167" s="159"/>
      <c r="Y1167" s="159"/>
      <c r="Z1167" s="148"/>
      <c r="AA1167" s="148"/>
      <c r="AB1167" s="148"/>
      <c r="AC1167" s="148"/>
      <c r="AD1167" s="148"/>
      <c r="AE1167" s="148"/>
      <c r="AF1167" s="148"/>
      <c r="AG1167" s="148" t="s">
        <v>314</v>
      </c>
      <c r="AH1167" s="148">
        <v>0</v>
      </c>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48"/>
      <c r="BB1167" s="148"/>
      <c r="BC1167" s="148"/>
      <c r="BD1167" s="148"/>
      <c r="BE1167" s="148"/>
      <c r="BF1167" s="148"/>
      <c r="BG1167" s="148"/>
      <c r="BH1167" s="148"/>
    </row>
    <row r="1168" spans="1:60" ht="22.5" outlineLevel="1" x14ac:dyDescent="0.2">
      <c r="A1168" s="177">
        <v>250</v>
      </c>
      <c r="B1168" s="178" t="s">
        <v>1498</v>
      </c>
      <c r="C1168" s="194" t="s">
        <v>1499</v>
      </c>
      <c r="D1168" s="179" t="s">
        <v>331</v>
      </c>
      <c r="E1168" s="180">
        <v>9.16</v>
      </c>
      <c r="F1168" s="181"/>
      <c r="G1168" s="182">
        <f>ROUND(E1168*F1168,2)</f>
        <v>0</v>
      </c>
      <c r="H1168" s="181"/>
      <c r="I1168" s="182">
        <f>ROUND(E1168*H1168,2)</f>
        <v>0</v>
      </c>
      <c r="J1168" s="181"/>
      <c r="K1168" s="182">
        <f>ROUND(E1168*J1168,2)</f>
        <v>0</v>
      </c>
      <c r="L1168" s="182">
        <v>21</v>
      </c>
      <c r="M1168" s="182">
        <f>G1168*(1+L1168/100)</f>
        <v>0</v>
      </c>
      <c r="N1168" s="180">
        <v>2.3900000000000002E-3</v>
      </c>
      <c r="O1168" s="180">
        <f>ROUND(E1168*N1168,2)</f>
        <v>0.02</v>
      </c>
      <c r="P1168" s="180">
        <v>0</v>
      </c>
      <c r="Q1168" s="180">
        <f>ROUND(E1168*P1168,2)</f>
        <v>0</v>
      </c>
      <c r="R1168" s="182" t="s">
        <v>1500</v>
      </c>
      <c r="S1168" s="182" t="s">
        <v>294</v>
      </c>
      <c r="T1168" s="183" t="s">
        <v>294</v>
      </c>
      <c r="U1168" s="159">
        <v>0.39</v>
      </c>
      <c r="V1168" s="159">
        <f>ROUND(E1168*U1168,2)</f>
        <v>3.57</v>
      </c>
      <c r="W1168" s="159"/>
      <c r="X1168" s="159" t="s">
        <v>295</v>
      </c>
      <c r="Y1168" s="159" t="s">
        <v>296</v>
      </c>
      <c r="Z1168" s="148"/>
      <c r="AA1168" s="148"/>
      <c r="AB1168" s="148"/>
      <c r="AC1168" s="148"/>
      <c r="AD1168" s="148"/>
      <c r="AE1168" s="148"/>
      <c r="AF1168" s="148"/>
      <c r="AG1168" s="148" t="s">
        <v>297</v>
      </c>
      <c r="AH1168" s="148"/>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2" x14ac:dyDescent="0.2">
      <c r="A1169" s="155"/>
      <c r="B1169" s="156"/>
      <c r="C1169" s="262" t="s">
        <v>1501</v>
      </c>
      <c r="D1169" s="263"/>
      <c r="E1169" s="263"/>
      <c r="F1169" s="263"/>
      <c r="G1169" s="263"/>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299</v>
      </c>
      <c r="AH1169" s="148"/>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outlineLevel="2" x14ac:dyDescent="0.2">
      <c r="A1170" s="155"/>
      <c r="B1170" s="156"/>
      <c r="C1170" s="264" t="s">
        <v>1501</v>
      </c>
      <c r="D1170" s="265"/>
      <c r="E1170" s="265"/>
      <c r="F1170" s="265"/>
      <c r="G1170" s="265"/>
      <c r="H1170" s="159"/>
      <c r="I1170" s="159"/>
      <c r="J1170" s="159"/>
      <c r="K1170" s="159"/>
      <c r="L1170" s="159"/>
      <c r="M1170" s="159"/>
      <c r="N1170" s="158"/>
      <c r="O1170" s="158"/>
      <c r="P1170" s="158"/>
      <c r="Q1170" s="158"/>
      <c r="R1170" s="159"/>
      <c r="S1170" s="159"/>
      <c r="T1170" s="159"/>
      <c r="U1170" s="159"/>
      <c r="V1170" s="159"/>
      <c r="W1170" s="159"/>
      <c r="X1170" s="159"/>
      <c r="Y1170" s="159"/>
      <c r="Z1170" s="148"/>
      <c r="AA1170" s="148"/>
      <c r="AB1170" s="148"/>
      <c r="AC1170" s="148"/>
      <c r="AD1170" s="148"/>
      <c r="AE1170" s="148"/>
      <c r="AF1170" s="148"/>
      <c r="AG1170" s="148" t="s">
        <v>300</v>
      </c>
      <c r="AH1170" s="148"/>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2" x14ac:dyDescent="0.2">
      <c r="A1171" s="155"/>
      <c r="B1171" s="156"/>
      <c r="C1171" s="195" t="s">
        <v>1502</v>
      </c>
      <c r="D1171" s="161"/>
      <c r="E1171" s="162"/>
      <c r="F1171" s="159"/>
      <c r="G1171" s="159"/>
      <c r="H1171" s="159"/>
      <c r="I1171" s="159"/>
      <c r="J1171" s="159"/>
      <c r="K1171" s="159"/>
      <c r="L1171" s="159"/>
      <c r="M1171" s="159"/>
      <c r="N1171" s="158"/>
      <c r="O1171" s="158"/>
      <c r="P1171" s="158"/>
      <c r="Q1171" s="158"/>
      <c r="R1171" s="159"/>
      <c r="S1171" s="159"/>
      <c r="T1171" s="159"/>
      <c r="U1171" s="159"/>
      <c r="V1171" s="159"/>
      <c r="W1171" s="159"/>
      <c r="X1171" s="159"/>
      <c r="Y1171" s="159"/>
      <c r="Z1171" s="148"/>
      <c r="AA1171" s="148"/>
      <c r="AB1171" s="148"/>
      <c r="AC1171" s="148"/>
      <c r="AD1171" s="148"/>
      <c r="AE1171" s="148"/>
      <c r="AF1171" s="148"/>
      <c r="AG1171" s="148" t="s">
        <v>314</v>
      </c>
      <c r="AH1171" s="148">
        <v>0</v>
      </c>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outlineLevel="3" x14ac:dyDescent="0.2">
      <c r="A1172" s="155"/>
      <c r="B1172" s="156"/>
      <c r="C1172" s="195" t="s">
        <v>1503</v>
      </c>
      <c r="D1172" s="161"/>
      <c r="E1172" s="162">
        <v>6.16</v>
      </c>
      <c r="F1172" s="159"/>
      <c r="G1172" s="159"/>
      <c r="H1172" s="159"/>
      <c r="I1172" s="159"/>
      <c r="J1172" s="159"/>
      <c r="K1172" s="159"/>
      <c r="L1172" s="159"/>
      <c r="M1172" s="159"/>
      <c r="N1172" s="158"/>
      <c r="O1172" s="158"/>
      <c r="P1172" s="158"/>
      <c r="Q1172" s="158"/>
      <c r="R1172" s="159"/>
      <c r="S1172" s="159"/>
      <c r="T1172" s="159"/>
      <c r="U1172" s="159"/>
      <c r="V1172" s="159"/>
      <c r="W1172" s="159"/>
      <c r="X1172" s="159"/>
      <c r="Y1172" s="159"/>
      <c r="Z1172" s="148"/>
      <c r="AA1172" s="148"/>
      <c r="AB1172" s="148"/>
      <c r="AC1172" s="148"/>
      <c r="AD1172" s="148"/>
      <c r="AE1172" s="148"/>
      <c r="AF1172" s="148"/>
      <c r="AG1172" s="148" t="s">
        <v>314</v>
      </c>
      <c r="AH1172" s="148">
        <v>0</v>
      </c>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3" x14ac:dyDescent="0.2">
      <c r="A1173" s="155"/>
      <c r="B1173" s="156"/>
      <c r="C1173" s="195" t="s">
        <v>1504</v>
      </c>
      <c r="D1173" s="161"/>
      <c r="E1173" s="162">
        <v>3</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314</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outlineLevel="1" x14ac:dyDescent="0.2">
      <c r="A1174" s="177">
        <v>251</v>
      </c>
      <c r="B1174" s="178" t="s">
        <v>1505</v>
      </c>
      <c r="C1174" s="194" t="s">
        <v>1506</v>
      </c>
      <c r="D1174" s="179" t="s">
        <v>331</v>
      </c>
      <c r="E1174" s="180">
        <v>125.98</v>
      </c>
      <c r="F1174" s="181"/>
      <c r="G1174" s="182">
        <f>ROUND(E1174*F1174,2)</f>
        <v>0</v>
      </c>
      <c r="H1174" s="181"/>
      <c r="I1174" s="182">
        <f>ROUND(E1174*H1174,2)</f>
        <v>0</v>
      </c>
      <c r="J1174" s="181"/>
      <c r="K1174" s="182">
        <f>ROUND(E1174*J1174,2)</f>
        <v>0</v>
      </c>
      <c r="L1174" s="182">
        <v>21</v>
      </c>
      <c r="M1174" s="182">
        <f>G1174*(1+L1174/100)</f>
        <v>0</v>
      </c>
      <c r="N1174" s="180">
        <v>1.0300000000000001E-3</v>
      </c>
      <c r="O1174" s="180">
        <f>ROUND(E1174*N1174,2)</f>
        <v>0.13</v>
      </c>
      <c r="P1174" s="180">
        <v>0</v>
      </c>
      <c r="Q1174" s="180">
        <f>ROUND(E1174*P1174,2)</f>
        <v>0</v>
      </c>
      <c r="R1174" s="182" t="s">
        <v>1500</v>
      </c>
      <c r="S1174" s="182" t="s">
        <v>294</v>
      </c>
      <c r="T1174" s="183" t="s">
        <v>294</v>
      </c>
      <c r="U1174" s="159">
        <v>0.24</v>
      </c>
      <c r="V1174" s="159">
        <f>ROUND(E1174*U1174,2)</f>
        <v>30.24</v>
      </c>
      <c r="W1174" s="159"/>
      <c r="X1174" s="159" t="s">
        <v>295</v>
      </c>
      <c r="Y1174" s="159" t="s">
        <v>296</v>
      </c>
      <c r="Z1174" s="148"/>
      <c r="AA1174" s="148"/>
      <c r="AB1174" s="148"/>
      <c r="AC1174" s="148"/>
      <c r="AD1174" s="148"/>
      <c r="AE1174" s="148"/>
      <c r="AF1174" s="148"/>
      <c r="AG1174" s="148" t="s">
        <v>297</v>
      </c>
      <c r="AH1174" s="148"/>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outlineLevel="2" x14ac:dyDescent="0.2">
      <c r="A1175" s="155"/>
      <c r="B1175" s="156"/>
      <c r="C1175" s="195" t="s">
        <v>1507</v>
      </c>
      <c r="D1175" s="161"/>
      <c r="E1175" s="162">
        <v>125.98</v>
      </c>
      <c r="F1175" s="159"/>
      <c r="G1175" s="159"/>
      <c r="H1175" s="159"/>
      <c r="I1175" s="159"/>
      <c r="J1175" s="159"/>
      <c r="K1175" s="159"/>
      <c r="L1175" s="159"/>
      <c r="M1175" s="159"/>
      <c r="N1175" s="158"/>
      <c r="O1175" s="158"/>
      <c r="P1175" s="158"/>
      <c r="Q1175" s="158"/>
      <c r="R1175" s="159"/>
      <c r="S1175" s="159"/>
      <c r="T1175" s="159"/>
      <c r="U1175" s="159"/>
      <c r="V1175" s="159"/>
      <c r="W1175" s="159"/>
      <c r="X1175" s="159"/>
      <c r="Y1175" s="159"/>
      <c r="Z1175" s="148"/>
      <c r="AA1175" s="148"/>
      <c r="AB1175" s="148"/>
      <c r="AC1175" s="148"/>
      <c r="AD1175" s="148"/>
      <c r="AE1175" s="148"/>
      <c r="AF1175" s="148"/>
      <c r="AG1175" s="148" t="s">
        <v>314</v>
      </c>
      <c r="AH1175" s="148">
        <v>0</v>
      </c>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ht="22.5" outlineLevel="1" x14ac:dyDescent="0.2">
      <c r="A1176" s="185">
        <v>252</v>
      </c>
      <c r="B1176" s="186" t="s">
        <v>1508</v>
      </c>
      <c r="C1176" s="198" t="s">
        <v>1509</v>
      </c>
      <c r="D1176" s="187" t="s">
        <v>292</v>
      </c>
      <c r="E1176" s="188">
        <v>1</v>
      </c>
      <c r="F1176" s="189"/>
      <c r="G1176" s="190">
        <f>ROUND(E1176*F1176,2)</f>
        <v>0</v>
      </c>
      <c r="H1176" s="189"/>
      <c r="I1176" s="190">
        <f>ROUND(E1176*H1176,2)</f>
        <v>0</v>
      </c>
      <c r="J1176" s="189"/>
      <c r="K1176" s="190">
        <f>ROUND(E1176*J1176,2)</f>
        <v>0</v>
      </c>
      <c r="L1176" s="190">
        <v>21</v>
      </c>
      <c r="M1176" s="190">
        <f>G1176*(1+L1176/100)</f>
        <v>0</v>
      </c>
      <c r="N1176" s="188">
        <v>0</v>
      </c>
      <c r="O1176" s="188">
        <f>ROUND(E1176*N1176,2)</f>
        <v>0</v>
      </c>
      <c r="P1176" s="188">
        <v>0</v>
      </c>
      <c r="Q1176" s="188">
        <f>ROUND(E1176*P1176,2)</f>
        <v>0</v>
      </c>
      <c r="R1176" s="190" t="s">
        <v>1500</v>
      </c>
      <c r="S1176" s="190" t="s">
        <v>294</v>
      </c>
      <c r="T1176" s="191" t="s">
        <v>294</v>
      </c>
      <c r="U1176" s="159">
        <v>0.56925000000000003</v>
      </c>
      <c r="V1176" s="159">
        <f>ROUND(E1176*U1176,2)</f>
        <v>0.56999999999999995</v>
      </c>
      <c r="W1176" s="159"/>
      <c r="X1176" s="159" t="s">
        <v>295</v>
      </c>
      <c r="Y1176" s="159" t="s">
        <v>296</v>
      </c>
      <c r="Z1176" s="148"/>
      <c r="AA1176" s="148"/>
      <c r="AB1176" s="148"/>
      <c r="AC1176" s="148"/>
      <c r="AD1176" s="148"/>
      <c r="AE1176" s="148"/>
      <c r="AF1176" s="148"/>
      <c r="AG1176" s="148" t="s">
        <v>297</v>
      </c>
      <c r="AH1176" s="148"/>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ht="22.5" outlineLevel="1" x14ac:dyDescent="0.2">
      <c r="A1177" s="177">
        <v>253</v>
      </c>
      <c r="B1177" s="178" t="s">
        <v>1510</v>
      </c>
      <c r="C1177" s="194" t="s">
        <v>1511</v>
      </c>
      <c r="D1177" s="179" t="s">
        <v>331</v>
      </c>
      <c r="E1177" s="180">
        <v>59.6</v>
      </c>
      <c r="F1177" s="181"/>
      <c r="G1177" s="182">
        <f>ROUND(E1177*F1177,2)</f>
        <v>0</v>
      </c>
      <c r="H1177" s="181"/>
      <c r="I1177" s="182">
        <f>ROUND(E1177*H1177,2)</f>
        <v>0</v>
      </c>
      <c r="J1177" s="181"/>
      <c r="K1177" s="182">
        <f>ROUND(E1177*J1177,2)</f>
        <v>0</v>
      </c>
      <c r="L1177" s="182">
        <v>21</v>
      </c>
      <c r="M1177" s="182">
        <f>G1177*(1+L1177/100)</f>
        <v>0</v>
      </c>
      <c r="N1177" s="180">
        <v>2.2799999999999999E-3</v>
      </c>
      <c r="O1177" s="180">
        <f>ROUND(E1177*N1177,2)</f>
        <v>0.14000000000000001</v>
      </c>
      <c r="P1177" s="180">
        <v>0</v>
      </c>
      <c r="Q1177" s="180">
        <f>ROUND(E1177*P1177,2)</f>
        <v>0</v>
      </c>
      <c r="R1177" s="182" t="s">
        <v>1500</v>
      </c>
      <c r="S1177" s="182" t="s">
        <v>294</v>
      </c>
      <c r="T1177" s="183" t="s">
        <v>294</v>
      </c>
      <c r="U1177" s="159">
        <v>0.28999999999999998</v>
      </c>
      <c r="V1177" s="159">
        <f>ROUND(E1177*U1177,2)</f>
        <v>17.28</v>
      </c>
      <c r="W1177" s="159"/>
      <c r="X1177" s="159" t="s">
        <v>295</v>
      </c>
      <c r="Y1177" s="159" t="s">
        <v>296</v>
      </c>
      <c r="Z1177" s="148"/>
      <c r="AA1177" s="148"/>
      <c r="AB1177" s="148"/>
      <c r="AC1177" s="148"/>
      <c r="AD1177" s="148"/>
      <c r="AE1177" s="148"/>
      <c r="AF1177" s="148"/>
      <c r="AG1177" s="148" t="s">
        <v>297</v>
      </c>
      <c r="AH1177" s="148"/>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outlineLevel="2" x14ac:dyDescent="0.2">
      <c r="A1178" s="155"/>
      <c r="B1178" s="156"/>
      <c r="C1178" s="262" t="s">
        <v>1512</v>
      </c>
      <c r="D1178" s="263"/>
      <c r="E1178" s="263"/>
      <c r="F1178" s="263"/>
      <c r="G1178" s="263"/>
      <c r="H1178" s="159"/>
      <c r="I1178" s="159"/>
      <c r="J1178" s="159"/>
      <c r="K1178" s="159"/>
      <c r="L1178" s="159"/>
      <c r="M1178" s="159"/>
      <c r="N1178" s="158"/>
      <c r="O1178" s="158"/>
      <c r="P1178" s="158"/>
      <c r="Q1178" s="158"/>
      <c r="R1178" s="159"/>
      <c r="S1178" s="159"/>
      <c r="T1178" s="159"/>
      <c r="U1178" s="159"/>
      <c r="V1178" s="159"/>
      <c r="W1178" s="159"/>
      <c r="X1178" s="159"/>
      <c r="Y1178" s="159"/>
      <c r="Z1178" s="148"/>
      <c r="AA1178" s="148"/>
      <c r="AB1178" s="148"/>
      <c r="AC1178" s="148"/>
      <c r="AD1178" s="148"/>
      <c r="AE1178" s="148"/>
      <c r="AF1178" s="148"/>
      <c r="AG1178" s="148" t="s">
        <v>299</v>
      </c>
      <c r="AH1178" s="148"/>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2" x14ac:dyDescent="0.2">
      <c r="A1179" s="155"/>
      <c r="B1179" s="156"/>
      <c r="C1179" s="264" t="s">
        <v>1512</v>
      </c>
      <c r="D1179" s="265"/>
      <c r="E1179" s="265"/>
      <c r="F1179" s="265"/>
      <c r="G1179" s="265"/>
      <c r="H1179" s="159"/>
      <c r="I1179" s="159"/>
      <c r="J1179" s="159"/>
      <c r="K1179" s="159"/>
      <c r="L1179" s="159"/>
      <c r="M1179" s="159"/>
      <c r="N1179" s="158"/>
      <c r="O1179" s="158"/>
      <c r="P1179" s="158"/>
      <c r="Q1179" s="158"/>
      <c r="R1179" s="159"/>
      <c r="S1179" s="159"/>
      <c r="T1179" s="159"/>
      <c r="U1179" s="159"/>
      <c r="V1179" s="159"/>
      <c r="W1179" s="159"/>
      <c r="X1179" s="159"/>
      <c r="Y1179" s="159"/>
      <c r="Z1179" s="148"/>
      <c r="AA1179" s="148"/>
      <c r="AB1179" s="148"/>
      <c r="AC1179" s="148"/>
      <c r="AD1179" s="148"/>
      <c r="AE1179" s="148"/>
      <c r="AF1179" s="148"/>
      <c r="AG1179" s="148" t="s">
        <v>300</v>
      </c>
      <c r="AH1179" s="148"/>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outlineLevel="2" x14ac:dyDescent="0.2">
      <c r="A1180" s="155"/>
      <c r="B1180" s="156"/>
      <c r="C1180" s="195" t="s">
        <v>1513</v>
      </c>
      <c r="D1180" s="161"/>
      <c r="E1180" s="162"/>
      <c r="F1180" s="159"/>
      <c r="G1180" s="159"/>
      <c r="H1180" s="159"/>
      <c r="I1180" s="159"/>
      <c r="J1180" s="159"/>
      <c r="K1180" s="159"/>
      <c r="L1180" s="159"/>
      <c r="M1180" s="159"/>
      <c r="N1180" s="158"/>
      <c r="O1180" s="158"/>
      <c r="P1180" s="158"/>
      <c r="Q1180" s="158"/>
      <c r="R1180" s="159"/>
      <c r="S1180" s="159"/>
      <c r="T1180" s="159"/>
      <c r="U1180" s="159"/>
      <c r="V1180" s="159"/>
      <c r="W1180" s="159"/>
      <c r="X1180" s="159"/>
      <c r="Y1180" s="159"/>
      <c r="Z1180" s="148"/>
      <c r="AA1180" s="148"/>
      <c r="AB1180" s="148"/>
      <c r="AC1180" s="148"/>
      <c r="AD1180" s="148"/>
      <c r="AE1180" s="148"/>
      <c r="AF1180" s="148"/>
      <c r="AG1180" s="148" t="s">
        <v>314</v>
      </c>
      <c r="AH1180" s="148">
        <v>0</v>
      </c>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outlineLevel="3" x14ac:dyDescent="0.2">
      <c r="A1181" s="155"/>
      <c r="B1181" s="156"/>
      <c r="C1181" s="195" t="s">
        <v>1514</v>
      </c>
      <c r="D1181" s="161"/>
      <c r="E1181" s="162">
        <v>44.1</v>
      </c>
      <c r="F1181" s="159"/>
      <c r="G1181" s="159"/>
      <c r="H1181" s="159"/>
      <c r="I1181" s="159"/>
      <c r="J1181" s="159"/>
      <c r="K1181" s="159"/>
      <c r="L1181" s="159"/>
      <c r="M1181" s="159"/>
      <c r="N1181" s="158"/>
      <c r="O1181" s="158"/>
      <c r="P1181" s="158"/>
      <c r="Q1181" s="158"/>
      <c r="R1181" s="159"/>
      <c r="S1181" s="159"/>
      <c r="T1181" s="159"/>
      <c r="U1181" s="159"/>
      <c r="V1181" s="159"/>
      <c r="W1181" s="159"/>
      <c r="X1181" s="159"/>
      <c r="Y1181" s="159"/>
      <c r="Z1181" s="148"/>
      <c r="AA1181" s="148"/>
      <c r="AB1181" s="148"/>
      <c r="AC1181" s="148"/>
      <c r="AD1181" s="148"/>
      <c r="AE1181" s="148"/>
      <c r="AF1181" s="148"/>
      <c r="AG1181" s="148" t="s">
        <v>314</v>
      </c>
      <c r="AH1181" s="148">
        <v>0</v>
      </c>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outlineLevel="3" x14ac:dyDescent="0.2">
      <c r="A1182" s="155"/>
      <c r="B1182" s="156"/>
      <c r="C1182" s="195" t="s">
        <v>1515</v>
      </c>
      <c r="D1182" s="161"/>
      <c r="E1182" s="162">
        <v>9</v>
      </c>
      <c r="F1182" s="159"/>
      <c r="G1182" s="159"/>
      <c r="H1182" s="159"/>
      <c r="I1182" s="159"/>
      <c r="J1182" s="159"/>
      <c r="K1182" s="159"/>
      <c r="L1182" s="159"/>
      <c r="M1182" s="159"/>
      <c r="N1182" s="158"/>
      <c r="O1182" s="158"/>
      <c r="P1182" s="158"/>
      <c r="Q1182" s="158"/>
      <c r="R1182" s="159"/>
      <c r="S1182" s="159"/>
      <c r="T1182" s="159"/>
      <c r="U1182" s="159"/>
      <c r="V1182" s="159"/>
      <c r="W1182" s="159"/>
      <c r="X1182" s="159"/>
      <c r="Y1182" s="159"/>
      <c r="Z1182" s="148"/>
      <c r="AA1182" s="148"/>
      <c r="AB1182" s="148"/>
      <c r="AC1182" s="148"/>
      <c r="AD1182" s="148"/>
      <c r="AE1182" s="148"/>
      <c r="AF1182" s="148"/>
      <c r="AG1182" s="148" t="s">
        <v>314</v>
      </c>
      <c r="AH1182" s="148">
        <v>0</v>
      </c>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3" x14ac:dyDescent="0.2">
      <c r="A1183" s="155"/>
      <c r="B1183" s="156"/>
      <c r="C1183" s="195" t="s">
        <v>1516</v>
      </c>
      <c r="D1183" s="161"/>
      <c r="E1183" s="162">
        <v>0.9</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314</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outlineLevel="3" x14ac:dyDescent="0.2">
      <c r="A1184" s="155"/>
      <c r="B1184" s="156"/>
      <c r="C1184" s="195" t="s">
        <v>1517</v>
      </c>
      <c r="D1184" s="161"/>
      <c r="E1184" s="162">
        <v>5.6</v>
      </c>
      <c r="F1184" s="159"/>
      <c r="G1184" s="159"/>
      <c r="H1184" s="159"/>
      <c r="I1184" s="159"/>
      <c r="J1184" s="159"/>
      <c r="K1184" s="159"/>
      <c r="L1184" s="159"/>
      <c r="M1184" s="159"/>
      <c r="N1184" s="158"/>
      <c r="O1184" s="158"/>
      <c r="P1184" s="158"/>
      <c r="Q1184" s="158"/>
      <c r="R1184" s="159"/>
      <c r="S1184" s="159"/>
      <c r="T1184" s="159"/>
      <c r="U1184" s="159"/>
      <c r="V1184" s="159"/>
      <c r="W1184" s="159"/>
      <c r="X1184" s="159"/>
      <c r="Y1184" s="159"/>
      <c r="Z1184" s="148"/>
      <c r="AA1184" s="148"/>
      <c r="AB1184" s="148"/>
      <c r="AC1184" s="148"/>
      <c r="AD1184" s="148"/>
      <c r="AE1184" s="148"/>
      <c r="AF1184" s="148"/>
      <c r="AG1184" s="148" t="s">
        <v>314</v>
      </c>
      <c r="AH1184" s="148">
        <v>0</v>
      </c>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ht="33.75" outlineLevel="1" x14ac:dyDescent="0.2">
      <c r="A1185" s="185">
        <v>254</v>
      </c>
      <c r="B1185" s="186" t="s">
        <v>1518</v>
      </c>
      <c r="C1185" s="198" t="s">
        <v>1519</v>
      </c>
      <c r="D1185" s="187" t="s">
        <v>292</v>
      </c>
      <c r="E1185" s="188">
        <v>2</v>
      </c>
      <c r="F1185" s="189"/>
      <c r="G1185" s="190">
        <f>ROUND(E1185*F1185,2)</f>
        <v>0</v>
      </c>
      <c r="H1185" s="189"/>
      <c r="I1185" s="190">
        <f>ROUND(E1185*H1185,2)</f>
        <v>0</v>
      </c>
      <c r="J1185" s="189"/>
      <c r="K1185" s="190">
        <f>ROUND(E1185*J1185,2)</f>
        <v>0</v>
      </c>
      <c r="L1185" s="190">
        <v>21</v>
      </c>
      <c r="M1185" s="190">
        <f>G1185*(1+L1185/100)</f>
        <v>0</v>
      </c>
      <c r="N1185" s="188">
        <v>0</v>
      </c>
      <c r="O1185" s="188">
        <f>ROUND(E1185*N1185,2)</f>
        <v>0</v>
      </c>
      <c r="P1185" s="188">
        <v>6.4000000000000005E-4</v>
      </c>
      <c r="Q1185" s="188">
        <f>ROUND(E1185*P1185,2)</f>
        <v>0</v>
      </c>
      <c r="R1185" s="190" t="s">
        <v>1500</v>
      </c>
      <c r="S1185" s="190" t="s">
        <v>294</v>
      </c>
      <c r="T1185" s="191" t="s">
        <v>294</v>
      </c>
      <c r="U1185" s="159">
        <v>6.9000000000000006E-2</v>
      </c>
      <c r="V1185" s="159">
        <f>ROUND(E1185*U1185,2)</f>
        <v>0.14000000000000001</v>
      </c>
      <c r="W1185" s="159"/>
      <c r="X1185" s="159" t="s">
        <v>295</v>
      </c>
      <c r="Y1185" s="159" t="s">
        <v>296</v>
      </c>
      <c r="Z1185" s="148"/>
      <c r="AA1185" s="148"/>
      <c r="AB1185" s="148"/>
      <c r="AC1185" s="148"/>
      <c r="AD1185" s="148"/>
      <c r="AE1185" s="148"/>
      <c r="AF1185" s="148"/>
      <c r="AG1185" s="148" t="s">
        <v>297</v>
      </c>
      <c r="AH1185" s="148"/>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ht="33.75" outlineLevel="1" x14ac:dyDescent="0.2">
      <c r="A1186" s="177">
        <v>255</v>
      </c>
      <c r="B1186" s="178" t="s">
        <v>1520</v>
      </c>
      <c r="C1186" s="194" t="s">
        <v>1521</v>
      </c>
      <c r="D1186" s="179" t="s">
        <v>292</v>
      </c>
      <c r="E1186" s="180">
        <v>5</v>
      </c>
      <c r="F1186" s="181"/>
      <c r="G1186" s="182">
        <f>ROUND(E1186*F1186,2)</f>
        <v>0</v>
      </c>
      <c r="H1186" s="181"/>
      <c r="I1186" s="182">
        <f>ROUND(E1186*H1186,2)</f>
        <v>0</v>
      </c>
      <c r="J1186" s="181"/>
      <c r="K1186" s="182">
        <f>ROUND(E1186*J1186,2)</f>
        <v>0</v>
      </c>
      <c r="L1186" s="182">
        <v>21</v>
      </c>
      <c r="M1186" s="182">
        <f>G1186*(1+L1186/100)</f>
        <v>0</v>
      </c>
      <c r="N1186" s="180">
        <v>0</v>
      </c>
      <c r="O1186" s="180">
        <f>ROUND(E1186*N1186,2)</f>
        <v>0</v>
      </c>
      <c r="P1186" s="180">
        <v>8.0999999999999996E-4</v>
      </c>
      <c r="Q1186" s="180">
        <f>ROUND(E1186*P1186,2)</f>
        <v>0</v>
      </c>
      <c r="R1186" s="182" t="s">
        <v>1500</v>
      </c>
      <c r="S1186" s="182" t="s">
        <v>294</v>
      </c>
      <c r="T1186" s="183" t="s">
        <v>294</v>
      </c>
      <c r="U1186" s="159">
        <v>8.0500000000000002E-2</v>
      </c>
      <c r="V1186" s="159">
        <f>ROUND(E1186*U1186,2)</f>
        <v>0.4</v>
      </c>
      <c r="W1186" s="159"/>
      <c r="X1186" s="159" t="s">
        <v>295</v>
      </c>
      <c r="Y1186" s="159" t="s">
        <v>296</v>
      </c>
      <c r="Z1186" s="148"/>
      <c r="AA1186" s="148"/>
      <c r="AB1186" s="148"/>
      <c r="AC1186" s="148"/>
      <c r="AD1186" s="148"/>
      <c r="AE1186" s="148"/>
      <c r="AF1186" s="148"/>
      <c r="AG1186" s="148" t="s">
        <v>297</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
      <c r="A1187" s="155"/>
      <c r="B1187" s="156"/>
      <c r="C1187" s="195" t="s">
        <v>1522</v>
      </c>
      <c r="D1187" s="161"/>
      <c r="E1187" s="162">
        <v>1</v>
      </c>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314</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outlineLevel="3" x14ac:dyDescent="0.2">
      <c r="A1188" s="155"/>
      <c r="B1188" s="156"/>
      <c r="C1188" s="195" t="s">
        <v>1523</v>
      </c>
      <c r="D1188" s="161"/>
      <c r="E1188" s="162">
        <v>4</v>
      </c>
      <c r="F1188" s="159"/>
      <c r="G1188" s="159"/>
      <c r="H1188" s="159"/>
      <c r="I1188" s="159"/>
      <c r="J1188" s="159"/>
      <c r="K1188" s="159"/>
      <c r="L1188" s="159"/>
      <c r="M1188" s="159"/>
      <c r="N1188" s="158"/>
      <c r="O1188" s="158"/>
      <c r="P1188" s="158"/>
      <c r="Q1188" s="158"/>
      <c r="R1188" s="159"/>
      <c r="S1188" s="159"/>
      <c r="T1188" s="159"/>
      <c r="U1188" s="159"/>
      <c r="V1188" s="159"/>
      <c r="W1188" s="159"/>
      <c r="X1188" s="159"/>
      <c r="Y1188" s="159"/>
      <c r="Z1188" s="148"/>
      <c r="AA1188" s="148"/>
      <c r="AB1188" s="148"/>
      <c r="AC1188" s="148"/>
      <c r="AD1188" s="148"/>
      <c r="AE1188" s="148"/>
      <c r="AF1188" s="148"/>
      <c r="AG1188" s="148" t="s">
        <v>314</v>
      </c>
      <c r="AH1188" s="148">
        <v>0</v>
      </c>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1" x14ac:dyDescent="0.2">
      <c r="A1189" s="185">
        <v>256</v>
      </c>
      <c r="B1189" s="186" t="s">
        <v>1524</v>
      </c>
      <c r="C1189" s="198" t="s">
        <v>1525</v>
      </c>
      <c r="D1189" s="187" t="s">
        <v>331</v>
      </c>
      <c r="E1189" s="188">
        <v>13.75</v>
      </c>
      <c r="F1189" s="189"/>
      <c r="G1189" s="190">
        <f>ROUND(E1189*F1189,2)</f>
        <v>0</v>
      </c>
      <c r="H1189" s="189"/>
      <c r="I1189" s="190">
        <f>ROUND(E1189*H1189,2)</f>
        <v>0</v>
      </c>
      <c r="J1189" s="189"/>
      <c r="K1189" s="190">
        <f>ROUND(E1189*J1189,2)</f>
        <v>0</v>
      </c>
      <c r="L1189" s="190">
        <v>21</v>
      </c>
      <c r="M1189" s="190">
        <f>G1189*(1+L1189/100)</f>
        <v>0</v>
      </c>
      <c r="N1189" s="188">
        <v>0</v>
      </c>
      <c r="O1189" s="188">
        <f>ROUND(E1189*N1189,2)</f>
        <v>0</v>
      </c>
      <c r="P1189" s="188">
        <v>3.3600000000000001E-3</v>
      </c>
      <c r="Q1189" s="188">
        <f>ROUND(E1189*P1189,2)</f>
        <v>0.05</v>
      </c>
      <c r="R1189" s="190" t="s">
        <v>1500</v>
      </c>
      <c r="S1189" s="190" t="s">
        <v>294</v>
      </c>
      <c r="T1189" s="191" t="s">
        <v>294</v>
      </c>
      <c r="U1189" s="159">
        <v>6.9000000000000006E-2</v>
      </c>
      <c r="V1189" s="159">
        <f>ROUND(E1189*U1189,2)</f>
        <v>0.95</v>
      </c>
      <c r="W1189" s="159"/>
      <c r="X1189" s="159" t="s">
        <v>295</v>
      </c>
      <c r="Y1189" s="159" t="s">
        <v>296</v>
      </c>
      <c r="Z1189" s="148"/>
      <c r="AA1189" s="148"/>
      <c r="AB1189" s="148"/>
      <c r="AC1189" s="148"/>
      <c r="AD1189" s="148"/>
      <c r="AE1189" s="148"/>
      <c r="AF1189" s="148"/>
      <c r="AG1189" s="148" t="s">
        <v>297</v>
      </c>
      <c r="AH1189" s="148"/>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outlineLevel="1" x14ac:dyDescent="0.2">
      <c r="A1190" s="177">
        <v>257</v>
      </c>
      <c r="B1190" s="178" t="s">
        <v>1526</v>
      </c>
      <c r="C1190" s="194" t="s">
        <v>1527</v>
      </c>
      <c r="D1190" s="179" t="s">
        <v>331</v>
      </c>
      <c r="E1190" s="180">
        <v>119.81</v>
      </c>
      <c r="F1190" s="181"/>
      <c r="G1190" s="182">
        <f>ROUND(E1190*F1190,2)</f>
        <v>0</v>
      </c>
      <c r="H1190" s="181"/>
      <c r="I1190" s="182">
        <f>ROUND(E1190*H1190,2)</f>
        <v>0</v>
      </c>
      <c r="J1190" s="181"/>
      <c r="K1190" s="182">
        <f>ROUND(E1190*J1190,2)</f>
        <v>0</v>
      </c>
      <c r="L1190" s="182">
        <v>21</v>
      </c>
      <c r="M1190" s="182">
        <f>G1190*(1+L1190/100)</f>
        <v>0</v>
      </c>
      <c r="N1190" s="180">
        <v>0</v>
      </c>
      <c r="O1190" s="180">
        <f>ROUND(E1190*N1190,2)</f>
        <v>0</v>
      </c>
      <c r="P1190" s="180">
        <v>1.3500000000000001E-3</v>
      </c>
      <c r="Q1190" s="180">
        <f>ROUND(E1190*P1190,2)</f>
        <v>0.16</v>
      </c>
      <c r="R1190" s="182" t="s">
        <v>1500</v>
      </c>
      <c r="S1190" s="182" t="s">
        <v>294</v>
      </c>
      <c r="T1190" s="183" t="s">
        <v>294</v>
      </c>
      <c r="U1190" s="159">
        <v>9.1999999999999998E-2</v>
      </c>
      <c r="V1190" s="159">
        <f>ROUND(E1190*U1190,2)</f>
        <v>11.02</v>
      </c>
      <c r="W1190" s="159"/>
      <c r="X1190" s="159" t="s">
        <v>295</v>
      </c>
      <c r="Y1190" s="159" t="s">
        <v>296</v>
      </c>
      <c r="Z1190" s="148"/>
      <c r="AA1190" s="148"/>
      <c r="AB1190" s="148"/>
      <c r="AC1190" s="148"/>
      <c r="AD1190" s="148"/>
      <c r="AE1190" s="148"/>
      <c r="AF1190" s="148"/>
      <c r="AG1190" s="148" t="s">
        <v>297</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
      <c r="A1191" s="155"/>
      <c r="B1191" s="156"/>
      <c r="C1191" s="195" t="s">
        <v>1528</v>
      </c>
      <c r="D1191" s="161"/>
      <c r="E1191" s="162">
        <v>42.53</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314</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outlineLevel="3" x14ac:dyDescent="0.2">
      <c r="A1192" s="155"/>
      <c r="B1192" s="156"/>
      <c r="C1192" s="195" t="s">
        <v>1529</v>
      </c>
      <c r="D1192" s="161"/>
      <c r="E1192" s="162">
        <v>20.100000000000001</v>
      </c>
      <c r="F1192" s="159"/>
      <c r="G1192" s="159"/>
      <c r="H1192" s="159"/>
      <c r="I1192" s="159"/>
      <c r="J1192" s="159"/>
      <c r="K1192" s="159"/>
      <c r="L1192" s="159"/>
      <c r="M1192" s="159"/>
      <c r="N1192" s="158"/>
      <c r="O1192" s="158"/>
      <c r="P1192" s="158"/>
      <c r="Q1192" s="158"/>
      <c r="R1192" s="159"/>
      <c r="S1192" s="159"/>
      <c r="T1192" s="159"/>
      <c r="U1192" s="159"/>
      <c r="V1192" s="159"/>
      <c r="W1192" s="159"/>
      <c r="X1192" s="159"/>
      <c r="Y1192" s="159"/>
      <c r="Z1192" s="148"/>
      <c r="AA1192" s="148"/>
      <c r="AB1192" s="148"/>
      <c r="AC1192" s="148"/>
      <c r="AD1192" s="148"/>
      <c r="AE1192" s="148"/>
      <c r="AF1192" s="148"/>
      <c r="AG1192" s="148" t="s">
        <v>314</v>
      </c>
      <c r="AH1192" s="148">
        <v>0</v>
      </c>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outlineLevel="3" x14ac:dyDescent="0.2">
      <c r="A1193" s="155"/>
      <c r="B1193" s="156"/>
      <c r="C1193" s="195" t="s">
        <v>1530</v>
      </c>
      <c r="D1193" s="161"/>
      <c r="E1193" s="162">
        <v>46.33</v>
      </c>
      <c r="F1193" s="159"/>
      <c r="G1193" s="159"/>
      <c r="H1193" s="159"/>
      <c r="I1193" s="159"/>
      <c r="J1193" s="159"/>
      <c r="K1193" s="159"/>
      <c r="L1193" s="159"/>
      <c r="M1193" s="159"/>
      <c r="N1193" s="158"/>
      <c r="O1193" s="158"/>
      <c r="P1193" s="158"/>
      <c r="Q1193" s="158"/>
      <c r="R1193" s="159"/>
      <c r="S1193" s="159"/>
      <c r="T1193" s="159"/>
      <c r="U1193" s="159"/>
      <c r="V1193" s="159"/>
      <c r="W1193" s="159"/>
      <c r="X1193" s="159"/>
      <c r="Y1193" s="159"/>
      <c r="Z1193" s="148"/>
      <c r="AA1193" s="148"/>
      <c r="AB1193" s="148"/>
      <c r="AC1193" s="148"/>
      <c r="AD1193" s="148"/>
      <c r="AE1193" s="148"/>
      <c r="AF1193" s="148"/>
      <c r="AG1193" s="148" t="s">
        <v>314</v>
      </c>
      <c r="AH1193" s="148">
        <v>0</v>
      </c>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outlineLevel="3" x14ac:dyDescent="0.2">
      <c r="A1194" s="155"/>
      <c r="B1194" s="156"/>
      <c r="C1194" s="195" t="s">
        <v>1531</v>
      </c>
      <c r="D1194" s="161"/>
      <c r="E1194" s="162">
        <v>10.85</v>
      </c>
      <c r="F1194" s="159"/>
      <c r="G1194" s="159"/>
      <c r="H1194" s="159"/>
      <c r="I1194" s="159"/>
      <c r="J1194" s="159"/>
      <c r="K1194" s="159"/>
      <c r="L1194" s="159"/>
      <c r="M1194" s="159"/>
      <c r="N1194" s="158"/>
      <c r="O1194" s="158"/>
      <c r="P1194" s="158"/>
      <c r="Q1194" s="158"/>
      <c r="R1194" s="159"/>
      <c r="S1194" s="159"/>
      <c r="T1194" s="159"/>
      <c r="U1194" s="159"/>
      <c r="V1194" s="159"/>
      <c r="W1194" s="159"/>
      <c r="X1194" s="159"/>
      <c r="Y1194" s="159"/>
      <c r="Z1194" s="148"/>
      <c r="AA1194" s="148"/>
      <c r="AB1194" s="148"/>
      <c r="AC1194" s="148"/>
      <c r="AD1194" s="148"/>
      <c r="AE1194" s="148"/>
      <c r="AF1194" s="148"/>
      <c r="AG1194" s="148" t="s">
        <v>314</v>
      </c>
      <c r="AH1194" s="148">
        <v>0</v>
      </c>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1" x14ac:dyDescent="0.2">
      <c r="A1195" s="177">
        <v>258</v>
      </c>
      <c r="B1195" s="178" t="s">
        <v>1532</v>
      </c>
      <c r="C1195" s="194" t="s">
        <v>1533</v>
      </c>
      <c r="D1195" s="179" t="s">
        <v>331</v>
      </c>
      <c r="E1195" s="180">
        <v>114.04</v>
      </c>
      <c r="F1195" s="181"/>
      <c r="G1195" s="182">
        <f>ROUND(E1195*F1195,2)</f>
        <v>0</v>
      </c>
      <c r="H1195" s="181"/>
      <c r="I1195" s="182">
        <f>ROUND(E1195*H1195,2)</f>
        <v>0</v>
      </c>
      <c r="J1195" s="181"/>
      <c r="K1195" s="182">
        <f>ROUND(E1195*J1195,2)</f>
        <v>0</v>
      </c>
      <c r="L1195" s="182">
        <v>21</v>
      </c>
      <c r="M1195" s="182">
        <f>G1195*(1+L1195/100)</f>
        <v>0</v>
      </c>
      <c r="N1195" s="180">
        <v>0</v>
      </c>
      <c r="O1195" s="180">
        <f>ROUND(E1195*N1195,2)</f>
        <v>0</v>
      </c>
      <c r="P1195" s="180">
        <v>2.3E-3</v>
      </c>
      <c r="Q1195" s="180">
        <f>ROUND(E1195*P1195,2)</f>
        <v>0.26</v>
      </c>
      <c r="R1195" s="182" t="s">
        <v>1500</v>
      </c>
      <c r="S1195" s="182" t="s">
        <v>294</v>
      </c>
      <c r="T1195" s="183" t="s">
        <v>294</v>
      </c>
      <c r="U1195" s="159">
        <v>0.10349999999999999</v>
      </c>
      <c r="V1195" s="159">
        <f>ROUND(E1195*U1195,2)</f>
        <v>11.8</v>
      </c>
      <c r="W1195" s="159"/>
      <c r="X1195" s="159" t="s">
        <v>295</v>
      </c>
      <c r="Y1195" s="159" t="s">
        <v>296</v>
      </c>
      <c r="Z1195" s="148"/>
      <c r="AA1195" s="148"/>
      <c r="AB1195" s="148"/>
      <c r="AC1195" s="148"/>
      <c r="AD1195" s="148"/>
      <c r="AE1195" s="148"/>
      <c r="AF1195" s="148"/>
      <c r="AG1195" s="148" t="s">
        <v>297</v>
      </c>
      <c r="AH1195" s="148"/>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outlineLevel="2" x14ac:dyDescent="0.2">
      <c r="A1196" s="155"/>
      <c r="B1196" s="156"/>
      <c r="C1196" s="195" t="s">
        <v>1534</v>
      </c>
      <c r="D1196" s="161"/>
      <c r="E1196" s="162">
        <v>40.75</v>
      </c>
      <c r="F1196" s="159"/>
      <c r="G1196" s="159"/>
      <c r="H1196" s="159"/>
      <c r="I1196" s="159"/>
      <c r="J1196" s="159"/>
      <c r="K1196" s="159"/>
      <c r="L1196" s="159"/>
      <c r="M1196" s="159"/>
      <c r="N1196" s="158"/>
      <c r="O1196" s="158"/>
      <c r="P1196" s="158"/>
      <c r="Q1196" s="158"/>
      <c r="R1196" s="159"/>
      <c r="S1196" s="159"/>
      <c r="T1196" s="159"/>
      <c r="U1196" s="159"/>
      <c r="V1196" s="159"/>
      <c r="W1196" s="159"/>
      <c r="X1196" s="159"/>
      <c r="Y1196" s="159"/>
      <c r="Z1196" s="148"/>
      <c r="AA1196" s="148"/>
      <c r="AB1196" s="148"/>
      <c r="AC1196" s="148"/>
      <c r="AD1196" s="148"/>
      <c r="AE1196" s="148"/>
      <c r="AF1196" s="148"/>
      <c r="AG1196" s="148" t="s">
        <v>314</v>
      </c>
      <c r="AH1196" s="148">
        <v>0</v>
      </c>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3" x14ac:dyDescent="0.2">
      <c r="A1197" s="155"/>
      <c r="B1197" s="156"/>
      <c r="C1197" s="195" t="s">
        <v>1535</v>
      </c>
      <c r="D1197" s="161"/>
      <c r="E1197" s="162">
        <v>1.1499999999999999</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314</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outlineLevel="3" x14ac:dyDescent="0.2">
      <c r="A1198" s="155"/>
      <c r="B1198" s="156"/>
      <c r="C1198" s="195" t="s">
        <v>1536</v>
      </c>
      <c r="D1198" s="161"/>
      <c r="E1198" s="162">
        <v>65.02</v>
      </c>
      <c r="F1198" s="159"/>
      <c r="G1198" s="159"/>
      <c r="H1198" s="159"/>
      <c r="I1198" s="159"/>
      <c r="J1198" s="159"/>
      <c r="K1198" s="159"/>
      <c r="L1198" s="159"/>
      <c r="M1198" s="159"/>
      <c r="N1198" s="158"/>
      <c r="O1198" s="158"/>
      <c r="P1198" s="158"/>
      <c r="Q1198" s="158"/>
      <c r="R1198" s="159"/>
      <c r="S1198" s="159"/>
      <c r="T1198" s="159"/>
      <c r="U1198" s="159"/>
      <c r="V1198" s="159"/>
      <c r="W1198" s="159"/>
      <c r="X1198" s="159"/>
      <c r="Y1198" s="159"/>
      <c r="Z1198" s="148"/>
      <c r="AA1198" s="148"/>
      <c r="AB1198" s="148"/>
      <c r="AC1198" s="148"/>
      <c r="AD1198" s="148"/>
      <c r="AE1198" s="148"/>
      <c r="AF1198" s="148"/>
      <c r="AG1198" s="148" t="s">
        <v>314</v>
      </c>
      <c r="AH1198" s="148">
        <v>0</v>
      </c>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3" x14ac:dyDescent="0.2">
      <c r="A1199" s="155"/>
      <c r="B1199" s="156"/>
      <c r="C1199" s="195" t="s">
        <v>1537</v>
      </c>
      <c r="D1199" s="161"/>
      <c r="E1199" s="162">
        <v>7.12</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314</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outlineLevel="1" x14ac:dyDescent="0.2">
      <c r="A1200" s="177">
        <v>259</v>
      </c>
      <c r="B1200" s="178" t="s">
        <v>1538</v>
      </c>
      <c r="C1200" s="194" t="s">
        <v>1539</v>
      </c>
      <c r="D1200" s="179" t="s">
        <v>331</v>
      </c>
      <c r="E1200" s="180">
        <v>7.6</v>
      </c>
      <c r="F1200" s="181"/>
      <c r="G1200" s="182">
        <f>ROUND(E1200*F1200,2)</f>
        <v>0</v>
      </c>
      <c r="H1200" s="181"/>
      <c r="I1200" s="182">
        <f>ROUND(E1200*H1200,2)</f>
        <v>0</v>
      </c>
      <c r="J1200" s="181"/>
      <c r="K1200" s="182">
        <f>ROUND(E1200*J1200,2)</f>
        <v>0</v>
      </c>
      <c r="L1200" s="182">
        <v>21</v>
      </c>
      <c r="M1200" s="182">
        <f>G1200*(1+L1200/100)</f>
        <v>0</v>
      </c>
      <c r="N1200" s="180">
        <v>0</v>
      </c>
      <c r="O1200" s="180">
        <f>ROUND(E1200*N1200,2)</f>
        <v>0</v>
      </c>
      <c r="P1200" s="180">
        <v>3.3700000000000002E-3</v>
      </c>
      <c r="Q1200" s="180">
        <f>ROUND(E1200*P1200,2)</f>
        <v>0.03</v>
      </c>
      <c r="R1200" s="182" t="s">
        <v>1500</v>
      </c>
      <c r="S1200" s="182" t="s">
        <v>294</v>
      </c>
      <c r="T1200" s="183" t="s">
        <v>294</v>
      </c>
      <c r="U1200" s="159">
        <v>0.115</v>
      </c>
      <c r="V1200" s="159">
        <f>ROUND(E1200*U1200,2)</f>
        <v>0.87</v>
      </c>
      <c r="W1200" s="159"/>
      <c r="X1200" s="159" t="s">
        <v>295</v>
      </c>
      <c r="Y1200" s="159" t="s">
        <v>296</v>
      </c>
      <c r="Z1200" s="148"/>
      <c r="AA1200" s="148"/>
      <c r="AB1200" s="148"/>
      <c r="AC1200" s="148"/>
      <c r="AD1200" s="148"/>
      <c r="AE1200" s="148"/>
      <c r="AF1200" s="148"/>
      <c r="AG1200" s="148" t="s">
        <v>297</v>
      </c>
      <c r="AH1200" s="148"/>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outlineLevel="2" x14ac:dyDescent="0.2">
      <c r="A1201" s="155"/>
      <c r="B1201" s="156"/>
      <c r="C1201" s="195" t="s">
        <v>1540</v>
      </c>
      <c r="D1201" s="161"/>
      <c r="E1201" s="162">
        <v>7.6</v>
      </c>
      <c r="F1201" s="159"/>
      <c r="G1201" s="159"/>
      <c r="H1201" s="159"/>
      <c r="I1201" s="159"/>
      <c r="J1201" s="159"/>
      <c r="K1201" s="159"/>
      <c r="L1201" s="159"/>
      <c r="M1201" s="159"/>
      <c r="N1201" s="158"/>
      <c r="O1201" s="158"/>
      <c r="P1201" s="158"/>
      <c r="Q1201" s="158"/>
      <c r="R1201" s="159"/>
      <c r="S1201" s="159"/>
      <c r="T1201" s="159"/>
      <c r="U1201" s="159"/>
      <c r="V1201" s="159"/>
      <c r="W1201" s="159"/>
      <c r="X1201" s="159"/>
      <c r="Y1201" s="159"/>
      <c r="Z1201" s="148"/>
      <c r="AA1201" s="148"/>
      <c r="AB1201" s="148"/>
      <c r="AC1201" s="148"/>
      <c r="AD1201" s="148"/>
      <c r="AE1201" s="148"/>
      <c r="AF1201" s="148"/>
      <c r="AG1201" s="148" t="s">
        <v>314</v>
      </c>
      <c r="AH1201" s="148">
        <v>0</v>
      </c>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outlineLevel="1" x14ac:dyDescent="0.2">
      <c r="A1202" s="177">
        <v>260</v>
      </c>
      <c r="B1202" s="178" t="s">
        <v>1541</v>
      </c>
      <c r="C1202" s="194" t="s">
        <v>1542</v>
      </c>
      <c r="D1202" s="179" t="s">
        <v>310</v>
      </c>
      <c r="E1202" s="180">
        <v>2.7</v>
      </c>
      <c r="F1202" s="181"/>
      <c r="G1202" s="182">
        <f>ROUND(E1202*F1202,2)</f>
        <v>0</v>
      </c>
      <c r="H1202" s="181"/>
      <c r="I1202" s="182">
        <f>ROUND(E1202*H1202,2)</f>
        <v>0</v>
      </c>
      <c r="J1202" s="181"/>
      <c r="K1202" s="182">
        <f>ROUND(E1202*J1202,2)</f>
        <v>0</v>
      </c>
      <c r="L1202" s="182">
        <v>21</v>
      </c>
      <c r="M1202" s="182">
        <f>G1202*(1+L1202/100)</f>
        <v>0</v>
      </c>
      <c r="N1202" s="180">
        <v>0</v>
      </c>
      <c r="O1202" s="180">
        <f>ROUND(E1202*N1202,2)</f>
        <v>0</v>
      </c>
      <c r="P1202" s="180">
        <v>0</v>
      </c>
      <c r="Q1202" s="180">
        <f>ROUND(E1202*P1202,2)</f>
        <v>0</v>
      </c>
      <c r="R1202" s="182"/>
      <c r="S1202" s="182" t="s">
        <v>878</v>
      </c>
      <c r="T1202" s="183" t="s">
        <v>879</v>
      </c>
      <c r="U1202" s="159">
        <v>0</v>
      </c>
      <c r="V1202" s="159">
        <f>ROUND(E1202*U1202,2)</f>
        <v>0</v>
      </c>
      <c r="W1202" s="159"/>
      <c r="X1202" s="159" t="s">
        <v>295</v>
      </c>
      <c r="Y1202" s="159" t="s">
        <v>296</v>
      </c>
      <c r="Z1202" s="148"/>
      <c r="AA1202" s="148"/>
      <c r="AB1202" s="148"/>
      <c r="AC1202" s="148"/>
      <c r="AD1202" s="148"/>
      <c r="AE1202" s="148"/>
      <c r="AF1202" s="148"/>
      <c r="AG1202" s="148" t="s">
        <v>297</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
      <c r="A1203" s="155"/>
      <c r="B1203" s="156"/>
      <c r="C1203" s="195" t="s">
        <v>1543</v>
      </c>
      <c r="D1203" s="161"/>
      <c r="E1203" s="162">
        <v>2.7</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314</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ht="22.5" outlineLevel="1" x14ac:dyDescent="0.2">
      <c r="A1204" s="177">
        <v>261</v>
      </c>
      <c r="B1204" s="178" t="s">
        <v>1544</v>
      </c>
      <c r="C1204" s="194" t="s">
        <v>1545</v>
      </c>
      <c r="D1204" s="179" t="s">
        <v>310</v>
      </c>
      <c r="E1204" s="180">
        <v>3.08</v>
      </c>
      <c r="F1204" s="181"/>
      <c r="G1204" s="182">
        <f>ROUND(E1204*F1204,2)</f>
        <v>0</v>
      </c>
      <c r="H1204" s="181"/>
      <c r="I1204" s="182">
        <f>ROUND(E1204*H1204,2)</f>
        <v>0</v>
      </c>
      <c r="J1204" s="181"/>
      <c r="K1204" s="182">
        <f>ROUND(E1204*J1204,2)</f>
        <v>0</v>
      </c>
      <c r="L1204" s="182">
        <v>21</v>
      </c>
      <c r="M1204" s="182">
        <f>G1204*(1+L1204/100)</f>
        <v>0</v>
      </c>
      <c r="N1204" s="180">
        <v>4.7999999999999996E-3</v>
      </c>
      <c r="O1204" s="180">
        <f>ROUND(E1204*N1204,2)</f>
        <v>0.01</v>
      </c>
      <c r="P1204" s="180">
        <v>0</v>
      </c>
      <c r="Q1204" s="180">
        <f>ROUND(E1204*P1204,2)</f>
        <v>0</v>
      </c>
      <c r="R1204" s="182" t="s">
        <v>621</v>
      </c>
      <c r="S1204" s="182" t="s">
        <v>294</v>
      </c>
      <c r="T1204" s="183" t="s">
        <v>294</v>
      </c>
      <c r="U1204" s="159">
        <v>0</v>
      </c>
      <c r="V1204" s="159">
        <f>ROUND(E1204*U1204,2)</f>
        <v>0</v>
      </c>
      <c r="W1204" s="159"/>
      <c r="X1204" s="159" t="s">
        <v>622</v>
      </c>
      <c r="Y1204" s="159" t="s">
        <v>296</v>
      </c>
      <c r="Z1204" s="148"/>
      <c r="AA1204" s="148"/>
      <c r="AB1204" s="148"/>
      <c r="AC1204" s="148"/>
      <c r="AD1204" s="148"/>
      <c r="AE1204" s="148"/>
      <c r="AF1204" s="148"/>
      <c r="AG1204" s="148" t="s">
        <v>623</v>
      </c>
      <c r="AH1204" s="148"/>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2" x14ac:dyDescent="0.2">
      <c r="A1205" s="155"/>
      <c r="B1205" s="156"/>
      <c r="C1205" s="195" t="s">
        <v>1546</v>
      </c>
      <c r="D1205" s="161"/>
      <c r="E1205" s="162">
        <v>2.8</v>
      </c>
      <c r="F1205" s="159"/>
      <c r="G1205" s="159"/>
      <c r="H1205" s="159"/>
      <c r="I1205" s="159"/>
      <c r="J1205" s="159"/>
      <c r="K1205" s="159"/>
      <c r="L1205" s="159"/>
      <c r="M1205" s="159"/>
      <c r="N1205" s="158"/>
      <c r="O1205" s="158"/>
      <c r="P1205" s="158"/>
      <c r="Q1205" s="158"/>
      <c r="R1205" s="159"/>
      <c r="S1205" s="159"/>
      <c r="T1205" s="159"/>
      <c r="U1205" s="159"/>
      <c r="V1205" s="159"/>
      <c r="W1205" s="159"/>
      <c r="X1205" s="159"/>
      <c r="Y1205" s="159"/>
      <c r="Z1205" s="148"/>
      <c r="AA1205" s="148"/>
      <c r="AB1205" s="148"/>
      <c r="AC1205" s="148"/>
      <c r="AD1205" s="148"/>
      <c r="AE1205" s="148"/>
      <c r="AF1205" s="148"/>
      <c r="AG1205" s="148" t="s">
        <v>314</v>
      </c>
      <c r="AH1205" s="148">
        <v>0</v>
      </c>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outlineLevel="3" x14ac:dyDescent="0.2">
      <c r="A1206" s="155"/>
      <c r="B1206" s="156"/>
      <c r="C1206" s="197" t="s">
        <v>1411</v>
      </c>
      <c r="D1206" s="165"/>
      <c r="E1206" s="166">
        <v>0.28000000000000003</v>
      </c>
      <c r="F1206" s="159"/>
      <c r="G1206" s="159"/>
      <c r="H1206" s="159"/>
      <c r="I1206" s="159"/>
      <c r="J1206" s="159"/>
      <c r="K1206" s="159"/>
      <c r="L1206" s="159"/>
      <c r="M1206" s="159"/>
      <c r="N1206" s="158"/>
      <c r="O1206" s="158"/>
      <c r="P1206" s="158"/>
      <c r="Q1206" s="158"/>
      <c r="R1206" s="159"/>
      <c r="S1206" s="159"/>
      <c r="T1206" s="159"/>
      <c r="U1206" s="159"/>
      <c r="V1206" s="159"/>
      <c r="W1206" s="159"/>
      <c r="X1206" s="159"/>
      <c r="Y1206" s="159"/>
      <c r="Z1206" s="148"/>
      <c r="AA1206" s="148"/>
      <c r="AB1206" s="148"/>
      <c r="AC1206" s="148"/>
      <c r="AD1206" s="148"/>
      <c r="AE1206" s="148"/>
      <c r="AF1206" s="148"/>
      <c r="AG1206" s="148" t="s">
        <v>314</v>
      </c>
      <c r="AH1206" s="148">
        <v>4</v>
      </c>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1" x14ac:dyDescent="0.2">
      <c r="A1207" s="155">
        <v>262</v>
      </c>
      <c r="B1207" s="156" t="s">
        <v>1547</v>
      </c>
      <c r="C1207" s="201" t="s">
        <v>1548</v>
      </c>
      <c r="D1207" s="157" t="s">
        <v>0</v>
      </c>
      <c r="E1207" s="192"/>
      <c r="F1207" s="160"/>
      <c r="G1207" s="159">
        <f>ROUND(E1207*F1207,2)</f>
        <v>0</v>
      </c>
      <c r="H1207" s="160"/>
      <c r="I1207" s="159">
        <f>ROUND(E1207*H1207,2)</f>
        <v>0</v>
      </c>
      <c r="J1207" s="160"/>
      <c r="K1207" s="159">
        <f>ROUND(E1207*J1207,2)</f>
        <v>0</v>
      </c>
      <c r="L1207" s="159">
        <v>21</v>
      </c>
      <c r="M1207" s="159">
        <f>G1207*(1+L1207/100)</f>
        <v>0</v>
      </c>
      <c r="N1207" s="158">
        <v>0</v>
      </c>
      <c r="O1207" s="158">
        <f>ROUND(E1207*N1207,2)</f>
        <v>0</v>
      </c>
      <c r="P1207" s="158">
        <v>0</v>
      </c>
      <c r="Q1207" s="158">
        <f>ROUND(E1207*P1207,2)</f>
        <v>0</v>
      </c>
      <c r="R1207" s="159" t="s">
        <v>1500</v>
      </c>
      <c r="S1207" s="159" t="s">
        <v>294</v>
      </c>
      <c r="T1207" s="159" t="s">
        <v>294</v>
      </c>
      <c r="U1207" s="159">
        <v>0</v>
      </c>
      <c r="V1207" s="159">
        <f>ROUND(E1207*U1207,2)</f>
        <v>0</v>
      </c>
      <c r="W1207" s="159"/>
      <c r="X1207" s="159" t="s">
        <v>1275</v>
      </c>
      <c r="Y1207" s="159" t="s">
        <v>296</v>
      </c>
      <c r="Z1207" s="148"/>
      <c r="AA1207" s="148"/>
      <c r="AB1207" s="148"/>
      <c r="AC1207" s="148"/>
      <c r="AD1207" s="148"/>
      <c r="AE1207" s="148"/>
      <c r="AF1207" s="148"/>
      <c r="AG1207" s="148" t="s">
        <v>1325</v>
      </c>
      <c r="AH1207" s="148"/>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outlineLevel="2" x14ac:dyDescent="0.2">
      <c r="A1208" s="155"/>
      <c r="B1208" s="156"/>
      <c r="C1208" s="275" t="s">
        <v>1363</v>
      </c>
      <c r="D1208" s="276"/>
      <c r="E1208" s="276"/>
      <c r="F1208" s="276"/>
      <c r="G1208" s="276"/>
      <c r="H1208" s="159"/>
      <c r="I1208" s="159"/>
      <c r="J1208" s="159"/>
      <c r="K1208" s="159"/>
      <c r="L1208" s="159"/>
      <c r="M1208" s="159"/>
      <c r="N1208" s="158"/>
      <c r="O1208" s="158"/>
      <c r="P1208" s="158"/>
      <c r="Q1208" s="158"/>
      <c r="R1208" s="159"/>
      <c r="S1208" s="159"/>
      <c r="T1208" s="159"/>
      <c r="U1208" s="159"/>
      <c r="V1208" s="159"/>
      <c r="W1208" s="159"/>
      <c r="X1208" s="159"/>
      <c r="Y1208" s="159"/>
      <c r="Z1208" s="148"/>
      <c r="AA1208" s="148"/>
      <c r="AB1208" s="148"/>
      <c r="AC1208" s="148"/>
      <c r="AD1208" s="148"/>
      <c r="AE1208" s="148"/>
      <c r="AF1208" s="148"/>
      <c r="AG1208" s="148" t="s">
        <v>299</v>
      </c>
      <c r="AH1208" s="148"/>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x14ac:dyDescent="0.2">
      <c r="A1209" s="170" t="s">
        <v>288</v>
      </c>
      <c r="B1209" s="171" t="s">
        <v>225</v>
      </c>
      <c r="C1209" s="193" t="s">
        <v>226</v>
      </c>
      <c r="D1209" s="172"/>
      <c r="E1209" s="173"/>
      <c r="F1209" s="174"/>
      <c r="G1209" s="174">
        <f>SUMIF(AG1210:AG1318,"&lt;&gt;NOR",G1210:G1318)</f>
        <v>0</v>
      </c>
      <c r="H1209" s="174"/>
      <c r="I1209" s="174">
        <f>SUM(I1210:I1318)</f>
        <v>0</v>
      </c>
      <c r="J1209" s="174"/>
      <c r="K1209" s="174">
        <f>SUM(K1210:K1318)</f>
        <v>0</v>
      </c>
      <c r="L1209" s="174"/>
      <c r="M1209" s="174">
        <f>SUM(M1210:M1318)</f>
        <v>0</v>
      </c>
      <c r="N1209" s="173"/>
      <c r="O1209" s="173">
        <f>SUM(O1210:O1318)</f>
        <v>1.2600000000000002</v>
      </c>
      <c r="P1209" s="173"/>
      <c r="Q1209" s="173">
        <f>SUM(Q1210:Q1318)</f>
        <v>0</v>
      </c>
      <c r="R1209" s="174"/>
      <c r="S1209" s="174"/>
      <c r="T1209" s="175"/>
      <c r="U1209" s="169"/>
      <c r="V1209" s="169">
        <f>SUM(V1210:V1318)</f>
        <v>220.45000000000005</v>
      </c>
      <c r="W1209" s="169"/>
      <c r="X1209" s="169"/>
      <c r="Y1209" s="169"/>
      <c r="AG1209" t="s">
        <v>289</v>
      </c>
    </row>
    <row r="1210" spans="1:60" ht="22.5" outlineLevel="1" x14ac:dyDescent="0.2">
      <c r="A1210" s="177">
        <v>263</v>
      </c>
      <c r="B1210" s="178" t="s">
        <v>1549</v>
      </c>
      <c r="C1210" s="194" t="s">
        <v>1550</v>
      </c>
      <c r="D1210" s="179" t="s">
        <v>292</v>
      </c>
      <c r="E1210" s="180">
        <v>17</v>
      </c>
      <c r="F1210" s="181"/>
      <c r="G1210" s="182">
        <f>ROUND(E1210*F1210,2)</f>
        <v>0</v>
      </c>
      <c r="H1210" s="181"/>
      <c r="I1210" s="182">
        <f>ROUND(E1210*H1210,2)</f>
        <v>0</v>
      </c>
      <c r="J1210" s="181"/>
      <c r="K1210" s="182">
        <f>ROUND(E1210*J1210,2)</f>
        <v>0</v>
      </c>
      <c r="L1210" s="182">
        <v>21</v>
      </c>
      <c r="M1210" s="182">
        <f>G1210*(1+L1210/100)</f>
        <v>0</v>
      </c>
      <c r="N1210" s="180">
        <v>0</v>
      </c>
      <c r="O1210" s="180">
        <f>ROUND(E1210*N1210,2)</f>
        <v>0</v>
      </c>
      <c r="P1210" s="180">
        <v>0</v>
      </c>
      <c r="Q1210" s="180">
        <f>ROUND(E1210*P1210,2)</f>
        <v>0</v>
      </c>
      <c r="R1210" s="182" t="s">
        <v>1551</v>
      </c>
      <c r="S1210" s="182" t="s">
        <v>294</v>
      </c>
      <c r="T1210" s="183" t="s">
        <v>294</v>
      </c>
      <c r="U1210" s="159">
        <v>1.45</v>
      </c>
      <c r="V1210" s="159">
        <f>ROUND(E1210*U1210,2)</f>
        <v>24.65</v>
      </c>
      <c r="W1210" s="159"/>
      <c r="X1210" s="159" t="s">
        <v>295</v>
      </c>
      <c r="Y1210" s="159" t="s">
        <v>296</v>
      </c>
      <c r="Z1210" s="148"/>
      <c r="AA1210" s="148"/>
      <c r="AB1210" s="148"/>
      <c r="AC1210" s="148"/>
      <c r="AD1210" s="148"/>
      <c r="AE1210" s="148"/>
      <c r="AF1210" s="148"/>
      <c r="AG1210" s="148" t="s">
        <v>297</v>
      </c>
      <c r="AH1210" s="148"/>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2" x14ac:dyDescent="0.2">
      <c r="A1211" s="155"/>
      <c r="B1211" s="156"/>
      <c r="C1211" s="195" t="s">
        <v>1552</v>
      </c>
      <c r="D1211" s="161"/>
      <c r="E1211" s="162">
        <v>3</v>
      </c>
      <c r="F1211" s="159"/>
      <c r="G1211" s="159"/>
      <c r="H1211" s="159"/>
      <c r="I1211" s="159"/>
      <c r="J1211" s="159"/>
      <c r="K1211" s="159"/>
      <c r="L1211" s="159"/>
      <c r="M1211" s="159"/>
      <c r="N1211" s="158"/>
      <c r="O1211" s="158"/>
      <c r="P1211" s="158"/>
      <c r="Q1211" s="158"/>
      <c r="R1211" s="159"/>
      <c r="S1211" s="159"/>
      <c r="T1211" s="159"/>
      <c r="U1211" s="159"/>
      <c r="V1211" s="159"/>
      <c r="W1211" s="159"/>
      <c r="X1211" s="159"/>
      <c r="Y1211" s="159"/>
      <c r="Z1211" s="148"/>
      <c r="AA1211" s="148"/>
      <c r="AB1211" s="148"/>
      <c r="AC1211" s="148"/>
      <c r="AD1211" s="148"/>
      <c r="AE1211" s="148"/>
      <c r="AF1211" s="148"/>
      <c r="AG1211" s="148" t="s">
        <v>314</v>
      </c>
      <c r="AH1211" s="148">
        <v>0</v>
      </c>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outlineLevel="3" x14ac:dyDescent="0.2">
      <c r="A1212" s="155"/>
      <c r="B1212" s="156"/>
      <c r="C1212" s="195" t="s">
        <v>1553</v>
      </c>
      <c r="D1212" s="161"/>
      <c r="E1212" s="162">
        <v>3</v>
      </c>
      <c r="F1212" s="159"/>
      <c r="G1212" s="159"/>
      <c r="H1212" s="159"/>
      <c r="I1212" s="159"/>
      <c r="J1212" s="159"/>
      <c r="K1212" s="159"/>
      <c r="L1212" s="159"/>
      <c r="M1212" s="159"/>
      <c r="N1212" s="158"/>
      <c r="O1212" s="158"/>
      <c r="P1212" s="158"/>
      <c r="Q1212" s="158"/>
      <c r="R1212" s="159"/>
      <c r="S1212" s="159"/>
      <c r="T1212" s="159"/>
      <c r="U1212" s="159"/>
      <c r="V1212" s="159"/>
      <c r="W1212" s="159"/>
      <c r="X1212" s="159"/>
      <c r="Y1212" s="159"/>
      <c r="Z1212" s="148"/>
      <c r="AA1212" s="148"/>
      <c r="AB1212" s="148"/>
      <c r="AC1212" s="148"/>
      <c r="AD1212" s="148"/>
      <c r="AE1212" s="148"/>
      <c r="AF1212" s="148"/>
      <c r="AG1212" s="148" t="s">
        <v>314</v>
      </c>
      <c r="AH1212" s="148">
        <v>0</v>
      </c>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3" x14ac:dyDescent="0.2">
      <c r="A1213" s="155"/>
      <c r="B1213" s="156"/>
      <c r="C1213" s="195" t="s">
        <v>1554</v>
      </c>
      <c r="D1213" s="161"/>
      <c r="E1213" s="162">
        <v>2</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314</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outlineLevel="3" x14ac:dyDescent="0.2">
      <c r="A1214" s="155"/>
      <c r="B1214" s="156"/>
      <c r="C1214" s="195" t="s">
        <v>1555</v>
      </c>
      <c r="D1214" s="161"/>
      <c r="E1214" s="162">
        <v>2</v>
      </c>
      <c r="F1214" s="159"/>
      <c r="G1214" s="159"/>
      <c r="H1214" s="159"/>
      <c r="I1214" s="159"/>
      <c r="J1214" s="159"/>
      <c r="K1214" s="159"/>
      <c r="L1214" s="159"/>
      <c r="M1214" s="159"/>
      <c r="N1214" s="158"/>
      <c r="O1214" s="158"/>
      <c r="P1214" s="158"/>
      <c r="Q1214" s="158"/>
      <c r="R1214" s="159"/>
      <c r="S1214" s="159"/>
      <c r="T1214" s="159"/>
      <c r="U1214" s="159"/>
      <c r="V1214" s="159"/>
      <c r="W1214" s="159"/>
      <c r="X1214" s="159"/>
      <c r="Y1214" s="159"/>
      <c r="Z1214" s="148"/>
      <c r="AA1214" s="148"/>
      <c r="AB1214" s="148"/>
      <c r="AC1214" s="148"/>
      <c r="AD1214" s="148"/>
      <c r="AE1214" s="148"/>
      <c r="AF1214" s="148"/>
      <c r="AG1214" s="148" t="s">
        <v>314</v>
      </c>
      <c r="AH1214" s="148">
        <v>0</v>
      </c>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3" x14ac:dyDescent="0.2">
      <c r="A1215" s="155"/>
      <c r="B1215" s="156"/>
      <c r="C1215" s="195" t="s">
        <v>1556</v>
      </c>
      <c r="D1215" s="161"/>
      <c r="E1215" s="162">
        <v>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314</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outlineLevel="3" x14ac:dyDescent="0.2">
      <c r="A1216" s="155"/>
      <c r="B1216" s="156"/>
      <c r="C1216" s="195" t="s">
        <v>1557</v>
      </c>
      <c r="D1216" s="161"/>
      <c r="E1216" s="162">
        <v>1</v>
      </c>
      <c r="F1216" s="159"/>
      <c r="G1216" s="159"/>
      <c r="H1216" s="159"/>
      <c r="I1216" s="159"/>
      <c r="J1216" s="159"/>
      <c r="K1216" s="159"/>
      <c r="L1216" s="159"/>
      <c r="M1216" s="159"/>
      <c r="N1216" s="158"/>
      <c r="O1216" s="158"/>
      <c r="P1216" s="158"/>
      <c r="Q1216" s="158"/>
      <c r="R1216" s="159"/>
      <c r="S1216" s="159"/>
      <c r="T1216" s="159"/>
      <c r="U1216" s="159"/>
      <c r="V1216" s="159"/>
      <c r="W1216" s="159"/>
      <c r="X1216" s="159"/>
      <c r="Y1216" s="159"/>
      <c r="Z1216" s="148"/>
      <c r="AA1216" s="148"/>
      <c r="AB1216" s="148"/>
      <c r="AC1216" s="148"/>
      <c r="AD1216" s="148"/>
      <c r="AE1216" s="148"/>
      <c r="AF1216" s="148"/>
      <c r="AG1216" s="148" t="s">
        <v>314</v>
      </c>
      <c r="AH1216" s="148">
        <v>0</v>
      </c>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3" x14ac:dyDescent="0.2">
      <c r="A1217" s="155"/>
      <c r="B1217" s="156"/>
      <c r="C1217" s="195" t="s">
        <v>1554</v>
      </c>
      <c r="D1217" s="161"/>
      <c r="E1217" s="162">
        <v>2</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314</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outlineLevel="3" x14ac:dyDescent="0.2">
      <c r="A1218" s="155"/>
      <c r="B1218" s="156"/>
      <c r="C1218" s="195" t="s">
        <v>1558</v>
      </c>
      <c r="D1218" s="161"/>
      <c r="E1218" s="162">
        <v>2</v>
      </c>
      <c r="F1218" s="159"/>
      <c r="G1218" s="159"/>
      <c r="H1218" s="159"/>
      <c r="I1218" s="159"/>
      <c r="J1218" s="159"/>
      <c r="K1218" s="159"/>
      <c r="L1218" s="159"/>
      <c r="M1218" s="159"/>
      <c r="N1218" s="158"/>
      <c r="O1218" s="158"/>
      <c r="P1218" s="158"/>
      <c r="Q1218" s="158"/>
      <c r="R1218" s="159"/>
      <c r="S1218" s="159"/>
      <c r="T1218" s="159"/>
      <c r="U1218" s="159"/>
      <c r="V1218" s="159"/>
      <c r="W1218" s="159"/>
      <c r="X1218" s="159"/>
      <c r="Y1218" s="159"/>
      <c r="Z1218" s="148"/>
      <c r="AA1218" s="148"/>
      <c r="AB1218" s="148"/>
      <c r="AC1218" s="148"/>
      <c r="AD1218" s="148"/>
      <c r="AE1218" s="148"/>
      <c r="AF1218" s="148"/>
      <c r="AG1218" s="148" t="s">
        <v>314</v>
      </c>
      <c r="AH1218" s="148">
        <v>0</v>
      </c>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ht="22.5" outlineLevel="1" x14ac:dyDescent="0.2">
      <c r="A1219" s="185">
        <v>264</v>
      </c>
      <c r="B1219" s="186" t="s">
        <v>1559</v>
      </c>
      <c r="C1219" s="198" t="s">
        <v>1560</v>
      </c>
      <c r="D1219" s="187" t="s">
        <v>292</v>
      </c>
      <c r="E1219" s="188">
        <v>4</v>
      </c>
      <c r="F1219" s="189"/>
      <c r="G1219" s="190">
        <f>ROUND(E1219*F1219,2)</f>
        <v>0</v>
      </c>
      <c r="H1219" s="189"/>
      <c r="I1219" s="190">
        <f>ROUND(E1219*H1219,2)</f>
        <v>0</v>
      </c>
      <c r="J1219" s="189"/>
      <c r="K1219" s="190">
        <f>ROUND(E1219*J1219,2)</f>
        <v>0</v>
      </c>
      <c r="L1219" s="190">
        <v>21</v>
      </c>
      <c r="M1219" s="190">
        <f>G1219*(1+L1219/100)</f>
        <v>0</v>
      </c>
      <c r="N1219" s="188">
        <v>0</v>
      </c>
      <c r="O1219" s="188">
        <f>ROUND(E1219*N1219,2)</f>
        <v>0</v>
      </c>
      <c r="P1219" s="188">
        <v>0</v>
      </c>
      <c r="Q1219" s="188">
        <f>ROUND(E1219*P1219,2)</f>
        <v>0</v>
      </c>
      <c r="R1219" s="190" t="s">
        <v>1551</v>
      </c>
      <c r="S1219" s="190" t="s">
        <v>294</v>
      </c>
      <c r="T1219" s="191" t="s">
        <v>294</v>
      </c>
      <c r="U1219" s="159">
        <v>0.46500000000000002</v>
      </c>
      <c r="V1219" s="159">
        <f>ROUND(E1219*U1219,2)</f>
        <v>1.86</v>
      </c>
      <c r="W1219" s="159"/>
      <c r="X1219" s="159" t="s">
        <v>295</v>
      </c>
      <c r="Y1219" s="159" t="s">
        <v>296</v>
      </c>
      <c r="Z1219" s="148"/>
      <c r="AA1219" s="148"/>
      <c r="AB1219" s="148"/>
      <c r="AC1219" s="148"/>
      <c r="AD1219" s="148"/>
      <c r="AE1219" s="148"/>
      <c r="AF1219" s="148"/>
      <c r="AG1219" s="148" t="s">
        <v>297</v>
      </c>
      <c r="AH1219" s="148"/>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outlineLevel="1" x14ac:dyDescent="0.2">
      <c r="A1220" s="177">
        <v>265</v>
      </c>
      <c r="B1220" s="178" t="s">
        <v>1561</v>
      </c>
      <c r="C1220" s="194" t="s">
        <v>1562</v>
      </c>
      <c r="D1220" s="179" t="s">
        <v>292</v>
      </c>
      <c r="E1220" s="180">
        <v>21</v>
      </c>
      <c r="F1220" s="181"/>
      <c r="G1220" s="182">
        <f>ROUND(E1220*F1220,2)</f>
        <v>0</v>
      </c>
      <c r="H1220" s="181"/>
      <c r="I1220" s="182">
        <f>ROUND(E1220*H1220,2)</f>
        <v>0</v>
      </c>
      <c r="J1220" s="181"/>
      <c r="K1220" s="182">
        <f>ROUND(E1220*J1220,2)</f>
        <v>0</v>
      </c>
      <c r="L1220" s="182">
        <v>21</v>
      </c>
      <c r="M1220" s="182">
        <f>G1220*(1+L1220/100)</f>
        <v>0</v>
      </c>
      <c r="N1220" s="180">
        <v>2.0000000000000002E-5</v>
      </c>
      <c r="O1220" s="180">
        <f>ROUND(E1220*N1220,2)</f>
        <v>0</v>
      </c>
      <c r="P1220" s="180">
        <v>0</v>
      </c>
      <c r="Q1220" s="180">
        <f>ROUND(E1220*P1220,2)</f>
        <v>0</v>
      </c>
      <c r="R1220" s="182" t="s">
        <v>1551</v>
      </c>
      <c r="S1220" s="182" t="s">
        <v>294</v>
      </c>
      <c r="T1220" s="183" t="s">
        <v>294</v>
      </c>
      <c r="U1220" s="159">
        <v>4.0199999999999996</v>
      </c>
      <c r="V1220" s="159">
        <f>ROUND(E1220*U1220,2)</f>
        <v>84.42</v>
      </c>
      <c r="W1220" s="159"/>
      <c r="X1220" s="159" t="s">
        <v>295</v>
      </c>
      <c r="Y1220" s="159" t="s">
        <v>296</v>
      </c>
      <c r="Z1220" s="148"/>
      <c r="AA1220" s="148"/>
      <c r="AB1220" s="148"/>
      <c r="AC1220" s="148"/>
      <c r="AD1220" s="148"/>
      <c r="AE1220" s="148"/>
      <c r="AF1220" s="148"/>
      <c r="AG1220" s="148" t="s">
        <v>297</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
      <c r="A1221" s="155"/>
      <c r="B1221" s="156"/>
      <c r="C1221" s="195" t="s">
        <v>1563</v>
      </c>
      <c r="D1221" s="161"/>
      <c r="E1221" s="162">
        <v>4</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314</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outlineLevel="3" x14ac:dyDescent="0.2">
      <c r="A1222" s="155"/>
      <c r="B1222" s="156"/>
      <c r="C1222" s="195" t="s">
        <v>1564</v>
      </c>
      <c r="D1222" s="161"/>
      <c r="E1222" s="162">
        <v>4</v>
      </c>
      <c r="F1222" s="159"/>
      <c r="G1222" s="159"/>
      <c r="H1222" s="159"/>
      <c r="I1222" s="159"/>
      <c r="J1222" s="159"/>
      <c r="K1222" s="159"/>
      <c r="L1222" s="159"/>
      <c r="M1222" s="159"/>
      <c r="N1222" s="158"/>
      <c r="O1222" s="158"/>
      <c r="P1222" s="158"/>
      <c r="Q1222" s="158"/>
      <c r="R1222" s="159"/>
      <c r="S1222" s="159"/>
      <c r="T1222" s="159"/>
      <c r="U1222" s="159"/>
      <c r="V1222" s="159"/>
      <c r="W1222" s="159"/>
      <c r="X1222" s="159"/>
      <c r="Y1222" s="159"/>
      <c r="Z1222" s="148"/>
      <c r="AA1222" s="148"/>
      <c r="AB1222" s="148"/>
      <c r="AC1222" s="148"/>
      <c r="AD1222" s="148"/>
      <c r="AE1222" s="148"/>
      <c r="AF1222" s="148"/>
      <c r="AG1222" s="148" t="s">
        <v>314</v>
      </c>
      <c r="AH1222" s="148">
        <v>0</v>
      </c>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3" x14ac:dyDescent="0.2">
      <c r="A1223" s="155"/>
      <c r="B1223" s="156"/>
      <c r="C1223" s="195" t="s">
        <v>1565</v>
      </c>
      <c r="D1223" s="161"/>
      <c r="E1223" s="162">
        <v>1</v>
      </c>
      <c r="F1223" s="159"/>
      <c r="G1223" s="159"/>
      <c r="H1223" s="159"/>
      <c r="I1223" s="159"/>
      <c r="J1223" s="159"/>
      <c r="K1223" s="159"/>
      <c r="L1223" s="159"/>
      <c r="M1223" s="159"/>
      <c r="N1223" s="158"/>
      <c r="O1223" s="158"/>
      <c r="P1223" s="158"/>
      <c r="Q1223" s="158"/>
      <c r="R1223" s="159"/>
      <c r="S1223" s="159"/>
      <c r="T1223" s="159"/>
      <c r="U1223" s="159"/>
      <c r="V1223" s="159"/>
      <c r="W1223" s="159"/>
      <c r="X1223" s="159"/>
      <c r="Y1223" s="159"/>
      <c r="Z1223" s="148"/>
      <c r="AA1223" s="148"/>
      <c r="AB1223" s="148"/>
      <c r="AC1223" s="148"/>
      <c r="AD1223" s="148"/>
      <c r="AE1223" s="148"/>
      <c r="AF1223" s="148"/>
      <c r="AG1223" s="148" t="s">
        <v>314</v>
      </c>
      <c r="AH1223" s="148">
        <v>0</v>
      </c>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outlineLevel="3" x14ac:dyDescent="0.2">
      <c r="A1224" s="155"/>
      <c r="B1224" s="156"/>
      <c r="C1224" s="195" t="s">
        <v>1566</v>
      </c>
      <c r="D1224" s="161"/>
      <c r="E1224" s="162">
        <v>1</v>
      </c>
      <c r="F1224" s="159"/>
      <c r="G1224" s="159"/>
      <c r="H1224" s="159"/>
      <c r="I1224" s="159"/>
      <c r="J1224" s="159"/>
      <c r="K1224" s="159"/>
      <c r="L1224" s="159"/>
      <c r="M1224" s="159"/>
      <c r="N1224" s="158"/>
      <c r="O1224" s="158"/>
      <c r="P1224" s="158"/>
      <c r="Q1224" s="158"/>
      <c r="R1224" s="159"/>
      <c r="S1224" s="159"/>
      <c r="T1224" s="159"/>
      <c r="U1224" s="159"/>
      <c r="V1224" s="159"/>
      <c r="W1224" s="159"/>
      <c r="X1224" s="159"/>
      <c r="Y1224" s="159"/>
      <c r="Z1224" s="148"/>
      <c r="AA1224" s="148"/>
      <c r="AB1224" s="148"/>
      <c r="AC1224" s="148"/>
      <c r="AD1224" s="148"/>
      <c r="AE1224" s="148"/>
      <c r="AF1224" s="148"/>
      <c r="AG1224" s="148" t="s">
        <v>314</v>
      </c>
      <c r="AH1224" s="148">
        <v>0</v>
      </c>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outlineLevel="3" x14ac:dyDescent="0.2">
      <c r="A1225" s="155"/>
      <c r="B1225" s="156"/>
      <c r="C1225" s="195" t="s">
        <v>1567</v>
      </c>
      <c r="D1225" s="161"/>
      <c r="E1225" s="162">
        <v>1</v>
      </c>
      <c r="F1225" s="159"/>
      <c r="G1225" s="159"/>
      <c r="H1225" s="159"/>
      <c r="I1225" s="159"/>
      <c r="J1225" s="159"/>
      <c r="K1225" s="159"/>
      <c r="L1225" s="159"/>
      <c r="M1225" s="159"/>
      <c r="N1225" s="158"/>
      <c r="O1225" s="158"/>
      <c r="P1225" s="158"/>
      <c r="Q1225" s="158"/>
      <c r="R1225" s="159"/>
      <c r="S1225" s="159"/>
      <c r="T1225" s="159"/>
      <c r="U1225" s="159"/>
      <c r="V1225" s="159"/>
      <c r="W1225" s="159"/>
      <c r="X1225" s="159"/>
      <c r="Y1225" s="159"/>
      <c r="Z1225" s="148"/>
      <c r="AA1225" s="148"/>
      <c r="AB1225" s="148"/>
      <c r="AC1225" s="148"/>
      <c r="AD1225" s="148"/>
      <c r="AE1225" s="148"/>
      <c r="AF1225" s="148"/>
      <c r="AG1225" s="148" t="s">
        <v>314</v>
      </c>
      <c r="AH1225" s="148">
        <v>0</v>
      </c>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outlineLevel="3" x14ac:dyDescent="0.2">
      <c r="A1226" s="155"/>
      <c r="B1226" s="156"/>
      <c r="C1226" s="195" t="s">
        <v>1568</v>
      </c>
      <c r="D1226" s="161"/>
      <c r="E1226" s="162">
        <v>1</v>
      </c>
      <c r="F1226" s="159"/>
      <c r="G1226" s="159"/>
      <c r="H1226" s="159"/>
      <c r="I1226" s="159"/>
      <c r="J1226" s="159"/>
      <c r="K1226" s="159"/>
      <c r="L1226" s="159"/>
      <c r="M1226" s="159"/>
      <c r="N1226" s="158"/>
      <c r="O1226" s="158"/>
      <c r="P1226" s="158"/>
      <c r="Q1226" s="158"/>
      <c r="R1226" s="159"/>
      <c r="S1226" s="159"/>
      <c r="T1226" s="159"/>
      <c r="U1226" s="159"/>
      <c r="V1226" s="159"/>
      <c r="W1226" s="159"/>
      <c r="X1226" s="159"/>
      <c r="Y1226" s="159"/>
      <c r="Z1226" s="148"/>
      <c r="AA1226" s="148"/>
      <c r="AB1226" s="148"/>
      <c r="AC1226" s="148"/>
      <c r="AD1226" s="148"/>
      <c r="AE1226" s="148"/>
      <c r="AF1226" s="148"/>
      <c r="AG1226" s="148" t="s">
        <v>314</v>
      </c>
      <c r="AH1226" s="148">
        <v>0</v>
      </c>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3" x14ac:dyDescent="0.2">
      <c r="A1227" s="155"/>
      <c r="B1227" s="156"/>
      <c r="C1227" s="195" t="s">
        <v>1569</v>
      </c>
      <c r="D1227" s="161"/>
      <c r="E1227" s="162">
        <v>3</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314</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outlineLevel="3" x14ac:dyDescent="0.2">
      <c r="A1228" s="155"/>
      <c r="B1228" s="156"/>
      <c r="C1228" s="195" t="s">
        <v>1570</v>
      </c>
      <c r="D1228" s="161"/>
      <c r="E1228" s="162">
        <v>1</v>
      </c>
      <c r="F1228" s="159"/>
      <c r="G1228" s="159"/>
      <c r="H1228" s="159"/>
      <c r="I1228" s="159"/>
      <c r="J1228" s="159"/>
      <c r="K1228" s="159"/>
      <c r="L1228" s="159"/>
      <c r="M1228" s="159"/>
      <c r="N1228" s="158"/>
      <c r="O1228" s="158"/>
      <c r="P1228" s="158"/>
      <c r="Q1228" s="158"/>
      <c r="R1228" s="159"/>
      <c r="S1228" s="159"/>
      <c r="T1228" s="159"/>
      <c r="U1228" s="159"/>
      <c r="V1228" s="159"/>
      <c r="W1228" s="159"/>
      <c r="X1228" s="159"/>
      <c r="Y1228" s="159"/>
      <c r="Z1228" s="148"/>
      <c r="AA1228" s="148"/>
      <c r="AB1228" s="148"/>
      <c r="AC1228" s="148"/>
      <c r="AD1228" s="148"/>
      <c r="AE1228" s="148"/>
      <c r="AF1228" s="148"/>
      <c r="AG1228" s="148" t="s">
        <v>314</v>
      </c>
      <c r="AH1228" s="148">
        <v>0</v>
      </c>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3" x14ac:dyDescent="0.2">
      <c r="A1229" s="155"/>
      <c r="B1229" s="156"/>
      <c r="C1229" s="195" t="s">
        <v>1571</v>
      </c>
      <c r="D1229" s="161"/>
      <c r="E1229" s="162">
        <v>1</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314</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outlineLevel="3" x14ac:dyDescent="0.2">
      <c r="A1230" s="155"/>
      <c r="B1230" s="156"/>
      <c r="C1230" s="195" t="s">
        <v>1572</v>
      </c>
      <c r="D1230" s="161"/>
      <c r="E1230" s="162">
        <v>1</v>
      </c>
      <c r="F1230" s="159"/>
      <c r="G1230" s="159"/>
      <c r="H1230" s="159"/>
      <c r="I1230" s="159"/>
      <c r="J1230" s="159"/>
      <c r="K1230" s="159"/>
      <c r="L1230" s="159"/>
      <c r="M1230" s="159"/>
      <c r="N1230" s="158"/>
      <c r="O1230" s="158"/>
      <c r="P1230" s="158"/>
      <c r="Q1230" s="158"/>
      <c r="R1230" s="159"/>
      <c r="S1230" s="159"/>
      <c r="T1230" s="159"/>
      <c r="U1230" s="159"/>
      <c r="V1230" s="159"/>
      <c r="W1230" s="159"/>
      <c r="X1230" s="159"/>
      <c r="Y1230" s="159"/>
      <c r="Z1230" s="148"/>
      <c r="AA1230" s="148"/>
      <c r="AB1230" s="148"/>
      <c r="AC1230" s="148"/>
      <c r="AD1230" s="148"/>
      <c r="AE1230" s="148"/>
      <c r="AF1230" s="148"/>
      <c r="AG1230" s="148" t="s">
        <v>314</v>
      </c>
      <c r="AH1230" s="148">
        <v>0</v>
      </c>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3" x14ac:dyDescent="0.2">
      <c r="A1231" s="155"/>
      <c r="B1231" s="156"/>
      <c r="C1231" s="195" t="s">
        <v>1573</v>
      </c>
      <c r="D1231" s="161"/>
      <c r="E1231" s="162">
        <v>1</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314</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outlineLevel="3" x14ac:dyDescent="0.2">
      <c r="A1232" s="155"/>
      <c r="B1232" s="156"/>
      <c r="C1232" s="195" t="s">
        <v>1574</v>
      </c>
      <c r="D1232" s="161"/>
      <c r="E1232" s="162">
        <v>2</v>
      </c>
      <c r="F1232" s="159"/>
      <c r="G1232" s="159"/>
      <c r="H1232" s="159"/>
      <c r="I1232" s="159"/>
      <c r="J1232" s="159"/>
      <c r="K1232" s="159"/>
      <c r="L1232" s="159"/>
      <c r="M1232" s="159"/>
      <c r="N1232" s="158"/>
      <c r="O1232" s="158"/>
      <c r="P1232" s="158"/>
      <c r="Q1232" s="158"/>
      <c r="R1232" s="159"/>
      <c r="S1232" s="159"/>
      <c r="T1232" s="159"/>
      <c r="U1232" s="159"/>
      <c r="V1232" s="159"/>
      <c r="W1232" s="159"/>
      <c r="X1232" s="159"/>
      <c r="Y1232" s="159"/>
      <c r="Z1232" s="148"/>
      <c r="AA1232" s="148"/>
      <c r="AB1232" s="148"/>
      <c r="AC1232" s="148"/>
      <c r="AD1232" s="148"/>
      <c r="AE1232" s="148"/>
      <c r="AF1232" s="148"/>
      <c r="AG1232" s="148" t="s">
        <v>314</v>
      </c>
      <c r="AH1232" s="148">
        <v>0</v>
      </c>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1" x14ac:dyDescent="0.2">
      <c r="A1233" s="177">
        <v>266</v>
      </c>
      <c r="B1233" s="178" t="s">
        <v>1575</v>
      </c>
      <c r="C1233" s="194" t="s">
        <v>1576</v>
      </c>
      <c r="D1233" s="179" t="s">
        <v>292</v>
      </c>
      <c r="E1233" s="180">
        <v>2</v>
      </c>
      <c r="F1233" s="181"/>
      <c r="G1233" s="182">
        <f>ROUND(E1233*F1233,2)</f>
        <v>0</v>
      </c>
      <c r="H1233" s="181"/>
      <c r="I1233" s="182">
        <f>ROUND(E1233*H1233,2)</f>
        <v>0</v>
      </c>
      <c r="J1233" s="181"/>
      <c r="K1233" s="182">
        <f>ROUND(E1233*J1233,2)</f>
        <v>0</v>
      </c>
      <c r="L1233" s="182">
        <v>21</v>
      </c>
      <c r="M1233" s="182">
        <f>G1233*(1+L1233/100)</f>
        <v>0</v>
      </c>
      <c r="N1233" s="180">
        <v>2.0000000000000002E-5</v>
      </c>
      <c r="O1233" s="180">
        <f>ROUND(E1233*N1233,2)</f>
        <v>0</v>
      </c>
      <c r="P1233" s="180">
        <v>0</v>
      </c>
      <c r="Q1233" s="180">
        <f>ROUND(E1233*P1233,2)</f>
        <v>0</v>
      </c>
      <c r="R1233" s="182" t="s">
        <v>1551</v>
      </c>
      <c r="S1233" s="182" t="s">
        <v>294</v>
      </c>
      <c r="T1233" s="183" t="s">
        <v>294</v>
      </c>
      <c r="U1233" s="159">
        <v>4.8250000000000002</v>
      </c>
      <c r="V1233" s="159">
        <f>ROUND(E1233*U1233,2)</f>
        <v>9.65</v>
      </c>
      <c r="W1233" s="159"/>
      <c r="X1233" s="159" t="s">
        <v>295</v>
      </c>
      <c r="Y1233" s="159" t="s">
        <v>296</v>
      </c>
      <c r="Z1233" s="148"/>
      <c r="AA1233" s="148"/>
      <c r="AB1233" s="148"/>
      <c r="AC1233" s="148"/>
      <c r="AD1233" s="148"/>
      <c r="AE1233" s="148"/>
      <c r="AF1233" s="148"/>
      <c r="AG1233" s="148" t="s">
        <v>297</v>
      </c>
      <c r="AH1233" s="148"/>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outlineLevel="2" x14ac:dyDescent="0.2">
      <c r="A1234" s="155"/>
      <c r="B1234" s="156"/>
      <c r="C1234" s="195" t="s">
        <v>1577</v>
      </c>
      <c r="D1234" s="161"/>
      <c r="E1234" s="162">
        <v>1</v>
      </c>
      <c r="F1234" s="159"/>
      <c r="G1234" s="159"/>
      <c r="H1234" s="159"/>
      <c r="I1234" s="159"/>
      <c r="J1234" s="159"/>
      <c r="K1234" s="159"/>
      <c r="L1234" s="159"/>
      <c r="M1234" s="159"/>
      <c r="N1234" s="158"/>
      <c r="O1234" s="158"/>
      <c r="P1234" s="158"/>
      <c r="Q1234" s="158"/>
      <c r="R1234" s="159"/>
      <c r="S1234" s="159"/>
      <c r="T1234" s="159"/>
      <c r="U1234" s="159"/>
      <c r="V1234" s="159"/>
      <c r="W1234" s="159"/>
      <c r="X1234" s="159"/>
      <c r="Y1234" s="159"/>
      <c r="Z1234" s="148"/>
      <c r="AA1234" s="148"/>
      <c r="AB1234" s="148"/>
      <c r="AC1234" s="148"/>
      <c r="AD1234" s="148"/>
      <c r="AE1234" s="148"/>
      <c r="AF1234" s="148"/>
      <c r="AG1234" s="148" t="s">
        <v>314</v>
      </c>
      <c r="AH1234" s="148">
        <v>0</v>
      </c>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3" x14ac:dyDescent="0.2">
      <c r="A1235" s="155"/>
      <c r="B1235" s="156"/>
      <c r="C1235" s="195" t="s">
        <v>1578</v>
      </c>
      <c r="D1235" s="161"/>
      <c r="E1235" s="162">
        <v>1</v>
      </c>
      <c r="F1235" s="159"/>
      <c r="G1235" s="159"/>
      <c r="H1235" s="159"/>
      <c r="I1235" s="159"/>
      <c r="J1235" s="159"/>
      <c r="K1235" s="159"/>
      <c r="L1235" s="159"/>
      <c r="M1235" s="159"/>
      <c r="N1235" s="158"/>
      <c r="O1235" s="158"/>
      <c r="P1235" s="158"/>
      <c r="Q1235" s="158"/>
      <c r="R1235" s="159"/>
      <c r="S1235" s="159"/>
      <c r="T1235" s="159"/>
      <c r="U1235" s="159"/>
      <c r="V1235" s="159"/>
      <c r="W1235" s="159"/>
      <c r="X1235" s="159"/>
      <c r="Y1235" s="159"/>
      <c r="Z1235" s="148"/>
      <c r="AA1235" s="148"/>
      <c r="AB1235" s="148"/>
      <c r="AC1235" s="148"/>
      <c r="AD1235" s="148"/>
      <c r="AE1235" s="148"/>
      <c r="AF1235" s="148"/>
      <c r="AG1235" s="148" t="s">
        <v>314</v>
      </c>
      <c r="AH1235" s="148">
        <v>0</v>
      </c>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outlineLevel="1" x14ac:dyDescent="0.2">
      <c r="A1236" s="185">
        <v>267</v>
      </c>
      <c r="B1236" s="186" t="s">
        <v>1579</v>
      </c>
      <c r="C1236" s="198" t="s">
        <v>1580</v>
      </c>
      <c r="D1236" s="187" t="s">
        <v>292</v>
      </c>
      <c r="E1236" s="188">
        <v>44</v>
      </c>
      <c r="F1236" s="189"/>
      <c r="G1236" s="190">
        <f>ROUND(E1236*F1236,2)</f>
        <v>0</v>
      </c>
      <c r="H1236" s="189"/>
      <c r="I1236" s="190">
        <f>ROUND(E1236*H1236,2)</f>
        <v>0</v>
      </c>
      <c r="J1236" s="189"/>
      <c r="K1236" s="190">
        <f>ROUND(E1236*J1236,2)</f>
        <v>0</v>
      </c>
      <c r="L1236" s="190">
        <v>21</v>
      </c>
      <c r="M1236" s="190">
        <f>G1236*(1+L1236/100)</f>
        <v>0</v>
      </c>
      <c r="N1236" s="188">
        <v>0</v>
      </c>
      <c r="O1236" s="188">
        <f>ROUND(E1236*N1236,2)</f>
        <v>0</v>
      </c>
      <c r="P1236" s="188">
        <v>0</v>
      </c>
      <c r="Q1236" s="188">
        <f>ROUND(E1236*P1236,2)</f>
        <v>0</v>
      </c>
      <c r="R1236" s="190" t="s">
        <v>1551</v>
      </c>
      <c r="S1236" s="190" t="s">
        <v>294</v>
      </c>
      <c r="T1236" s="191" t="s">
        <v>294</v>
      </c>
      <c r="U1236" s="159">
        <v>0.77500000000000002</v>
      </c>
      <c r="V1236" s="159">
        <f>ROUND(E1236*U1236,2)</f>
        <v>34.1</v>
      </c>
      <c r="W1236" s="159"/>
      <c r="X1236" s="159" t="s">
        <v>295</v>
      </c>
      <c r="Y1236" s="159" t="s">
        <v>296</v>
      </c>
      <c r="Z1236" s="148"/>
      <c r="AA1236" s="148"/>
      <c r="AB1236" s="148"/>
      <c r="AC1236" s="148"/>
      <c r="AD1236" s="148"/>
      <c r="AE1236" s="148"/>
      <c r="AF1236" s="148"/>
      <c r="AG1236" s="148" t="s">
        <v>297</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t="22.5" outlineLevel="1" x14ac:dyDescent="0.2">
      <c r="A1237" s="177">
        <v>268</v>
      </c>
      <c r="B1237" s="178" t="s">
        <v>1581</v>
      </c>
      <c r="C1237" s="194" t="s">
        <v>1582</v>
      </c>
      <c r="D1237" s="179" t="s">
        <v>292</v>
      </c>
      <c r="E1237" s="180">
        <v>3</v>
      </c>
      <c r="F1237" s="181"/>
      <c r="G1237" s="182">
        <f>ROUND(E1237*F1237,2)</f>
        <v>0</v>
      </c>
      <c r="H1237" s="181"/>
      <c r="I1237" s="182">
        <f>ROUND(E1237*H1237,2)</f>
        <v>0</v>
      </c>
      <c r="J1237" s="181"/>
      <c r="K1237" s="182">
        <f>ROUND(E1237*J1237,2)</f>
        <v>0</v>
      </c>
      <c r="L1237" s="182">
        <v>21</v>
      </c>
      <c r="M1237" s="182">
        <f>G1237*(1+L1237/100)</f>
        <v>0</v>
      </c>
      <c r="N1237" s="180">
        <v>1.0000000000000001E-5</v>
      </c>
      <c r="O1237" s="180">
        <f>ROUND(E1237*N1237,2)</f>
        <v>0</v>
      </c>
      <c r="P1237" s="180">
        <v>0</v>
      </c>
      <c r="Q1237" s="180">
        <f>ROUND(E1237*P1237,2)</f>
        <v>0</v>
      </c>
      <c r="R1237" s="182" t="s">
        <v>1551</v>
      </c>
      <c r="S1237" s="182" t="s">
        <v>294</v>
      </c>
      <c r="T1237" s="183" t="s">
        <v>294</v>
      </c>
      <c r="U1237" s="159">
        <v>0.40488000000000002</v>
      </c>
      <c r="V1237" s="159">
        <f>ROUND(E1237*U1237,2)</f>
        <v>1.21</v>
      </c>
      <c r="W1237" s="159"/>
      <c r="X1237" s="159" t="s">
        <v>295</v>
      </c>
      <c r="Y1237" s="159" t="s">
        <v>296</v>
      </c>
      <c r="Z1237" s="148"/>
      <c r="AA1237" s="148"/>
      <c r="AB1237" s="148"/>
      <c r="AC1237" s="148"/>
      <c r="AD1237" s="148"/>
      <c r="AE1237" s="148"/>
      <c r="AF1237" s="148"/>
      <c r="AG1237" s="148" t="s">
        <v>297</v>
      </c>
      <c r="AH1237" s="148"/>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outlineLevel="2" x14ac:dyDescent="0.2">
      <c r="A1238" s="155"/>
      <c r="B1238" s="156"/>
      <c r="C1238" s="195" t="s">
        <v>1583</v>
      </c>
      <c r="D1238" s="161"/>
      <c r="E1238" s="162">
        <v>2</v>
      </c>
      <c r="F1238" s="159"/>
      <c r="G1238" s="159"/>
      <c r="H1238" s="159"/>
      <c r="I1238" s="159"/>
      <c r="J1238" s="159"/>
      <c r="K1238" s="159"/>
      <c r="L1238" s="159"/>
      <c r="M1238" s="159"/>
      <c r="N1238" s="158"/>
      <c r="O1238" s="158"/>
      <c r="P1238" s="158"/>
      <c r="Q1238" s="158"/>
      <c r="R1238" s="159"/>
      <c r="S1238" s="159"/>
      <c r="T1238" s="159"/>
      <c r="U1238" s="159"/>
      <c r="V1238" s="159"/>
      <c r="W1238" s="159"/>
      <c r="X1238" s="159"/>
      <c r="Y1238" s="159"/>
      <c r="Z1238" s="148"/>
      <c r="AA1238" s="148"/>
      <c r="AB1238" s="148"/>
      <c r="AC1238" s="148"/>
      <c r="AD1238" s="148"/>
      <c r="AE1238" s="148"/>
      <c r="AF1238" s="148"/>
      <c r="AG1238" s="148" t="s">
        <v>314</v>
      </c>
      <c r="AH1238" s="148">
        <v>0</v>
      </c>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3" x14ac:dyDescent="0.2">
      <c r="A1239" s="155"/>
      <c r="B1239" s="156"/>
      <c r="C1239" s="195" t="s">
        <v>1584</v>
      </c>
      <c r="D1239" s="161"/>
      <c r="E1239" s="162">
        <v>1</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314</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ht="22.5" outlineLevel="1" x14ac:dyDescent="0.2">
      <c r="A1240" s="177">
        <v>269</v>
      </c>
      <c r="B1240" s="178" t="s">
        <v>1585</v>
      </c>
      <c r="C1240" s="194" t="s">
        <v>1586</v>
      </c>
      <c r="D1240" s="179" t="s">
        <v>292</v>
      </c>
      <c r="E1240" s="180">
        <v>2</v>
      </c>
      <c r="F1240" s="181"/>
      <c r="G1240" s="182">
        <f>ROUND(E1240*F1240,2)</f>
        <v>0</v>
      </c>
      <c r="H1240" s="181"/>
      <c r="I1240" s="182">
        <f>ROUND(E1240*H1240,2)</f>
        <v>0</v>
      </c>
      <c r="J1240" s="181"/>
      <c r="K1240" s="182">
        <f>ROUND(E1240*J1240,2)</f>
        <v>0</v>
      </c>
      <c r="L1240" s="182">
        <v>21</v>
      </c>
      <c r="M1240" s="182">
        <f>G1240*(1+L1240/100)</f>
        <v>0</v>
      </c>
      <c r="N1240" s="180">
        <v>2.0000000000000002E-5</v>
      </c>
      <c r="O1240" s="180">
        <f>ROUND(E1240*N1240,2)</f>
        <v>0</v>
      </c>
      <c r="P1240" s="180">
        <v>0</v>
      </c>
      <c r="Q1240" s="180">
        <f>ROUND(E1240*P1240,2)</f>
        <v>0</v>
      </c>
      <c r="R1240" s="182" t="s">
        <v>1551</v>
      </c>
      <c r="S1240" s="182" t="s">
        <v>294</v>
      </c>
      <c r="T1240" s="183" t="s">
        <v>294</v>
      </c>
      <c r="U1240" s="159">
        <v>0.83213999999999999</v>
      </c>
      <c r="V1240" s="159">
        <f>ROUND(E1240*U1240,2)</f>
        <v>1.66</v>
      </c>
      <c r="W1240" s="159"/>
      <c r="X1240" s="159" t="s">
        <v>295</v>
      </c>
      <c r="Y1240" s="159" t="s">
        <v>296</v>
      </c>
      <c r="Z1240" s="148"/>
      <c r="AA1240" s="148"/>
      <c r="AB1240" s="148"/>
      <c r="AC1240" s="148"/>
      <c r="AD1240" s="148"/>
      <c r="AE1240" s="148"/>
      <c r="AF1240" s="148"/>
      <c r="AG1240" s="148" t="s">
        <v>297</v>
      </c>
      <c r="AH1240" s="148"/>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2" x14ac:dyDescent="0.2">
      <c r="A1241" s="155"/>
      <c r="B1241" s="156"/>
      <c r="C1241" s="195" t="s">
        <v>1587</v>
      </c>
      <c r="D1241" s="161"/>
      <c r="E1241" s="162">
        <v>2</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314</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ht="22.5" outlineLevel="1" x14ac:dyDescent="0.2">
      <c r="A1242" s="177">
        <v>270</v>
      </c>
      <c r="B1242" s="178" t="s">
        <v>1588</v>
      </c>
      <c r="C1242" s="194" t="s">
        <v>1589</v>
      </c>
      <c r="D1242" s="179" t="s">
        <v>292</v>
      </c>
      <c r="E1242" s="180">
        <v>10</v>
      </c>
      <c r="F1242" s="181"/>
      <c r="G1242" s="182">
        <f>ROUND(E1242*F1242,2)</f>
        <v>0</v>
      </c>
      <c r="H1242" s="181"/>
      <c r="I1242" s="182">
        <f>ROUND(E1242*H1242,2)</f>
        <v>0</v>
      </c>
      <c r="J1242" s="181"/>
      <c r="K1242" s="182">
        <f>ROUND(E1242*J1242,2)</f>
        <v>0</v>
      </c>
      <c r="L1242" s="182">
        <v>21</v>
      </c>
      <c r="M1242" s="182">
        <f>G1242*(1+L1242/100)</f>
        <v>0</v>
      </c>
      <c r="N1242" s="180">
        <v>2.0000000000000002E-5</v>
      </c>
      <c r="O1242" s="180">
        <f>ROUND(E1242*N1242,2)</f>
        <v>0</v>
      </c>
      <c r="P1242" s="180">
        <v>0</v>
      </c>
      <c r="Q1242" s="180">
        <f>ROUND(E1242*P1242,2)</f>
        <v>0</v>
      </c>
      <c r="R1242" s="182" t="s">
        <v>1551</v>
      </c>
      <c r="S1242" s="182" t="s">
        <v>294</v>
      </c>
      <c r="T1242" s="183" t="s">
        <v>294</v>
      </c>
      <c r="U1242" s="159">
        <v>0.61085999999999996</v>
      </c>
      <c r="V1242" s="159">
        <f>ROUND(E1242*U1242,2)</f>
        <v>6.11</v>
      </c>
      <c r="W1242" s="159"/>
      <c r="X1242" s="159" t="s">
        <v>295</v>
      </c>
      <c r="Y1242" s="159" t="s">
        <v>296</v>
      </c>
      <c r="Z1242" s="148"/>
      <c r="AA1242" s="148"/>
      <c r="AB1242" s="148"/>
      <c r="AC1242" s="148"/>
      <c r="AD1242" s="148"/>
      <c r="AE1242" s="148"/>
      <c r="AF1242" s="148"/>
      <c r="AG1242" s="148" t="s">
        <v>297</v>
      </c>
      <c r="AH1242" s="148"/>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2" x14ac:dyDescent="0.2">
      <c r="A1243" s="155"/>
      <c r="B1243" s="156"/>
      <c r="C1243" s="195" t="s">
        <v>1590</v>
      </c>
      <c r="D1243" s="161"/>
      <c r="E1243" s="162">
        <v>10</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314</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ht="22.5" outlineLevel="1" x14ac:dyDescent="0.2">
      <c r="A1244" s="177">
        <v>271</v>
      </c>
      <c r="B1244" s="178" t="s">
        <v>1591</v>
      </c>
      <c r="C1244" s="194" t="s">
        <v>1592</v>
      </c>
      <c r="D1244" s="179" t="s">
        <v>292</v>
      </c>
      <c r="E1244" s="180">
        <v>21</v>
      </c>
      <c r="F1244" s="181"/>
      <c r="G1244" s="182">
        <f>ROUND(E1244*F1244,2)</f>
        <v>0</v>
      </c>
      <c r="H1244" s="181"/>
      <c r="I1244" s="182">
        <f>ROUND(E1244*H1244,2)</f>
        <v>0</v>
      </c>
      <c r="J1244" s="181"/>
      <c r="K1244" s="182">
        <f>ROUND(E1244*J1244,2)</f>
        <v>0</v>
      </c>
      <c r="L1244" s="182">
        <v>21</v>
      </c>
      <c r="M1244" s="182">
        <f>G1244*(1+L1244/100)</f>
        <v>0</v>
      </c>
      <c r="N1244" s="180">
        <v>3.0000000000000001E-5</v>
      </c>
      <c r="O1244" s="180">
        <f>ROUND(E1244*N1244,2)</f>
        <v>0</v>
      </c>
      <c r="P1244" s="180">
        <v>0</v>
      </c>
      <c r="Q1244" s="180">
        <f>ROUND(E1244*P1244,2)</f>
        <v>0</v>
      </c>
      <c r="R1244" s="182" t="s">
        <v>1551</v>
      </c>
      <c r="S1244" s="182" t="s">
        <v>294</v>
      </c>
      <c r="T1244" s="183" t="s">
        <v>294</v>
      </c>
      <c r="U1244" s="159">
        <v>1.13934</v>
      </c>
      <c r="V1244" s="159">
        <f>ROUND(E1244*U1244,2)</f>
        <v>23.93</v>
      </c>
      <c r="W1244" s="159"/>
      <c r="X1244" s="159" t="s">
        <v>295</v>
      </c>
      <c r="Y1244" s="159" t="s">
        <v>296</v>
      </c>
      <c r="Z1244" s="148"/>
      <c r="AA1244" s="148"/>
      <c r="AB1244" s="148"/>
      <c r="AC1244" s="148"/>
      <c r="AD1244" s="148"/>
      <c r="AE1244" s="148"/>
      <c r="AF1244" s="148"/>
      <c r="AG1244" s="148" t="s">
        <v>297</v>
      </c>
      <c r="AH1244" s="148"/>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2" x14ac:dyDescent="0.2">
      <c r="A1245" s="155"/>
      <c r="B1245" s="156"/>
      <c r="C1245" s="195" t="s">
        <v>1593</v>
      </c>
      <c r="D1245" s="161"/>
      <c r="E1245" s="162">
        <v>21</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314</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outlineLevel="1" x14ac:dyDescent="0.2">
      <c r="A1246" s="177">
        <v>272</v>
      </c>
      <c r="B1246" s="178" t="s">
        <v>1594</v>
      </c>
      <c r="C1246" s="194" t="s">
        <v>1595</v>
      </c>
      <c r="D1246" s="179" t="s">
        <v>292</v>
      </c>
      <c r="E1246" s="180">
        <v>42</v>
      </c>
      <c r="F1246" s="181"/>
      <c r="G1246" s="182">
        <f>ROUND(E1246*F1246,2)</f>
        <v>0</v>
      </c>
      <c r="H1246" s="181"/>
      <c r="I1246" s="182">
        <f>ROUND(E1246*H1246,2)</f>
        <v>0</v>
      </c>
      <c r="J1246" s="181"/>
      <c r="K1246" s="182">
        <f>ROUND(E1246*J1246,2)</f>
        <v>0</v>
      </c>
      <c r="L1246" s="182">
        <v>21</v>
      </c>
      <c r="M1246" s="182">
        <f>G1246*(1+L1246/100)</f>
        <v>0</v>
      </c>
      <c r="N1246" s="180">
        <v>1.0000000000000001E-5</v>
      </c>
      <c r="O1246" s="180">
        <f>ROUND(E1246*N1246,2)</f>
        <v>0</v>
      </c>
      <c r="P1246" s="180">
        <v>0</v>
      </c>
      <c r="Q1246" s="180">
        <f>ROUND(E1246*P1246,2)</f>
        <v>0</v>
      </c>
      <c r="R1246" s="182" t="s">
        <v>1551</v>
      </c>
      <c r="S1246" s="182" t="s">
        <v>294</v>
      </c>
      <c r="T1246" s="183" t="s">
        <v>294</v>
      </c>
      <c r="U1246" s="159">
        <v>0.28000000000000003</v>
      </c>
      <c r="V1246" s="159">
        <f>ROUND(E1246*U1246,2)</f>
        <v>11.76</v>
      </c>
      <c r="W1246" s="159"/>
      <c r="X1246" s="159" t="s">
        <v>295</v>
      </c>
      <c r="Y1246" s="159" t="s">
        <v>296</v>
      </c>
      <c r="Z1246" s="148"/>
      <c r="AA1246" s="148"/>
      <c r="AB1246" s="148"/>
      <c r="AC1246" s="148"/>
      <c r="AD1246" s="148"/>
      <c r="AE1246" s="148"/>
      <c r="AF1246" s="148"/>
      <c r="AG1246" s="148" t="s">
        <v>297</v>
      </c>
      <c r="AH1246" s="148"/>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2" x14ac:dyDescent="0.2">
      <c r="A1247" s="155"/>
      <c r="B1247" s="156"/>
      <c r="C1247" s="195" t="s">
        <v>1596</v>
      </c>
      <c r="D1247" s="161"/>
      <c r="E1247" s="162">
        <v>42</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314</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outlineLevel="1" x14ac:dyDescent="0.2">
      <c r="A1248" s="185">
        <v>273</v>
      </c>
      <c r="B1248" s="186" t="s">
        <v>1597</v>
      </c>
      <c r="C1248" s="198" t="s">
        <v>1598</v>
      </c>
      <c r="D1248" s="187" t="s">
        <v>292</v>
      </c>
      <c r="E1248" s="188">
        <v>2</v>
      </c>
      <c r="F1248" s="189"/>
      <c r="G1248" s="190">
        <f>ROUND(E1248*F1248,2)</f>
        <v>0</v>
      </c>
      <c r="H1248" s="189"/>
      <c r="I1248" s="190">
        <f>ROUND(E1248*H1248,2)</f>
        <v>0</v>
      </c>
      <c r="J1248" s="189"/>
      <c r="K1248" s="190">
        <f>ROUND(E1248*J1248,2)</f>
        <v>0</v>
      </c>
      <c r="L1248" s="190">
        <v>21</v>
      </c>
      <c r="M1248" s="190">
        <f>G1248*(1+L1248/100)</f>
        <v>0</v>
      </c>
      <c r="N1248" s="188">
        <v>2.0000000000000002E-5</v>
      </c>
      <c r="O1248" s="188">
        <f>ROUND(E1248*N1248,2)</f>
        <v>0</v>
      </c>
      <c r="P1248" s="188">
        <v>0</v>
      </c>
      <c r="Q1248" s="188">
        <f>ROUND(E1248*P1248,2)</f>
        <v>0</v>
      </c>
      <c r="R1248" s="190" t="s">
        <v>1551</v>
      </c>
      <c r="S1248" s="190" t="s">
        <v>294</v>
      </c>
      <c r="T1248" s="191" t="s">
        <v>294</v>
      </c>
      <c r="U1248" s="159">
        <v>0.37</v>
      </c>
      <c r="V1248" s="159">
        <f>ROUND(E1248*U1248,2)</f>
        <v>0.74</v>
      </c>
      <c r="W1248" s="159"/>
      <c r="X1248" s="159" t="s">
        <v>295</v>
      </c>
      <c r="Y1248" s="159" t="s">
        <v>296</v>
      </c>
      <c r="Z1248" s="148"/>
      <c r="AA1248" s="148"/>
      <c r="AB1248" s="148"/>
      <c r="AC1248" s="148"/>
      <c r="AD1248" s="148"/>
      <c r="AE1248" s="148"/>
      <c r="AF1248" s="148"/>
      <c r="AG1248" s="148" t="s">
        <v>297</v>
      </c>
      <c r="AH1248" s="148"/>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1" x14ac:dyDescent="0.2">
      <c r="A1249" s="177">
        <v>274</v>
      </c>
      <c r="B1249" s="178" t="s">
        <v>1599</v>
      </c>
      <c r="C1249" s="194" t="s">
        <v>1600</v>
      </c>
      <c r="D1249" s="179" t="s">
        <v>292</v>
      </c>
      <c r="E1249" s="180">
        <v>4</v>
      </c>
      <c r="F1249" s="181"/>
      <c r="G1249" s="182">
        <f>ROUND(E1249*F1249,2)</f>
        <v>0</v>
      </c>
      <c r="H1249" s="181"/>
      <c r="I1249" s="182">
        <f>ROUND(E1249*H1249,2)</f>
        <v>0</v>
      </c>
      <c r="J1249" s="181"/>
      <c r="K1249" s="182">
        <f>ROUND(E1249*J1249,2)</f>
        <v>0</v>
      </c>
      <c r="L1249" s="182">
        <v>21</v>
      </c>
      <c r="M1249" s="182">
        <f>G1249*(1+L1249/100)</f>
        <v>0</v>
      </c>
      <c r="N1249" s="180">
        <v>0</v>
      </c>
      <c r="O1249" s="180">
        <f>ROUND(E1249*N1249,2)</f>
        <v>0</v>
      </c>
      <c r="P1249" s="180">
        <v>0</v>
      </c>
      <c r="Q1249" s="180">
        <f>ROUND(E1249*P1249,2)</f>
        <v>0</v>
      </c>
      <c r="R1249" s="182"/>
      <c r="S1249" s="182" t="s">
        <v>878</v>
      </c>
      <c r="T1249" s="183" t="s">
        <v>879</v>
      </c>
      <c r="U1249" s="159">
        <v>0</v>
      </c>
      <c r="V1249" s="159">
        <f>ROUND(E1249*U1249,2)</f>
        <v>0</v>
      </c>
      <c r="W1249" s="159"/>
      <c r="X1249" s="159" t="s">
        <v>295</v>
      </c>
      <c r="Y1249" s="159" t="s">
        <v>296</v>
      </c>
      <c r="Z1249" s="148"/>
      <c r="AA1249" s="148"/>
      <c r="AB1249" s="148"/>
      <c r="AC1249" s="148"/>
      <c r="AD1249" s="148"/>
      <c r="AE1249" s="148"/>
      <c r="AF1249" s="148"/>
      <c r="AG1249" s="148" t="s">
        <v>297</v>
      </c>
      <c r="AH1249" s="148"/>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outlineLevel="2" x14ac:dyDescent="0.2">
      <c r="A1250" s="155"/>
      <c r="B1250" s="156"/>
      <c r="C1250" s="195" t="s">
        <v>1601</v>
      </c>
      <c r="D1250" s="161"/>
      <c r="E1250" s="162">
        <v>2</v>
      </c>
      <c r="F1250" s="159"/>
      <c r="G1250" s="159"/>
      <c r="H1250" s="159"/>
      <c r="I1250" s="159"/>
      <c r="J1250" s="159"/>
      <c r="K1250" s="159"/>
      <c r="L1250" s="159"/>
      <c r="M1250" s="159"/>
      <c r="N1250" s="158"/>
      <c r="O1250" s="158"/>
      <c r="P1250" s="158"/>
      <c r="Q1250" s="158"/>
      <c r="R1250" s="159"/>
      <c r="S1250" s="159"/>
      <c r="T1250" s="159"/>
      <c r="U1250" s="159"/>
      <c r="V1250" s="159"/>
      <c r="W1250" s="159"/>
      <c r="X1250" s="159"/>
      <c r="Y1250" s="159"/>
      <c r="Z1250" s="148"/>
      <c r="AA1250" s="148"/>
      <c r="AB1250" s="148"/>
      <c r="AC1250" s="148"/>
      <c r="AD1250" s="148"/>
      <c r="AE1250" s="148"/>
      <c r="AF1250" s="148"/>
      <c r="AG1250" s="148" t="s">
        <v>314</v>
      </c>
      <c r="AH1250" s="148">
        <v>0</v>
      </c>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outlineLevel="3" x14ac:dyDescent="0.2">
      <c r="A1251" s="155"/>
      <c r="B1251" s="156"/>
      <c r="C1251" s="195" t="s">
        <v>1602</v>
      </c>
      <c r="D1251" s="161"/>
      <c r="E1251" s="162">
        <v>2</v>
      </c>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314</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outlineLevel="1" x14ac:dyDescent="0.2">
      <c r="A1252" s="185">
        <v>275</v>
      </c>
      <c r="B1252" s="186" t="s">
        <v>1603</v>
      </c>
      <c r="C1252" s="198" t="s">
        <v>3788</v>
      </c>
      <c r="D1252" s="187" t="s">
        <v>292</v>
      </c>
      <c r="E1252" s="188">
        <v>1</v>
      </c>
      <c r="F1252" s="189"/>
      <c r="G1252" s="190">
        <f>ROUND(E1252*F1252,2)</f>
        <v>0</v>
      </c>
      <c r="H1252" s="189"/>
      <c r="I1252" s="190">
        <f>ROUND(E1252*H1252,2)</f>
        <v>0</v>
      </c>
      <c r="J1252" s="189"/>
      <c r="K1252" s="190">
        <f>ROUND(E1252*J1252,2)</f>
        <v>0</v>
      </c>
      <c r="L1252" s="190">
        <v>21</v>
      </c>
      <c r="M1252" s="190">
        <f>G1252*(1+L1252/100)</f>
        <v>0</v>
      </c>
      <c r="N1252" s="188">
        <v>0</v>
      </c>
      <c r="O1252" s="188">
        <f>ROUND(E1252*N1252,2)</f>
        <v>0</v>
      </c>
      <c r="P1252" s="188">
        <v>0</v>
      </c>
      <c r="Q1252" s="188">
        <f>ROUND(E1252*P1252,2)</f>
        <v>0</v>
      </c>
      <c r="R1252" s="190"/>
      <c r="S1252" s="190" t="s">
        <v>878</v>
      </c>
      <c r="T1252" s="191" t="s">
        <v>879</v>
      </c>
      <c r="U1252" s="159">
        <v>0</v>
      </c>
      <c r="V1252" s="159">
        <f>ROUND(E1252*U1252,2)</f>
        <v>0</v>
      </c>
      <c r="W1252" s="159"/>
      <c r="X1252" s="159" t="s">
        <v>295</v>
      </c>
      <c r="Y1252" s="159" t="s">
        <v>296</v>
      </c>
      <c r="Z1252" s="148"/>
      <c r="AA1252" s="148"/>
      <c r="AB1252" s="148"/>
      <c r="AC1252" s="148"/>
      <c r="AD1252" s="148"/>
      <c r="AE1252" s="148"/>
      <c r="AF1252" s="148"/>
      <c r="AG1252" s="148" t="s">
        <v>297</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outlineLevel="1" x14ac:dyDescent="0.2">
      <c r="A1253" s="185">
        <v>276</v>
      </c>
      <c r="B1253" s="186" t="s">
        <v>1604</v>
      </c>
      <c r="C1253" s="198" t="s">
        <v>3789</v>
      </c>
      <c r="D1253" s="187" t="s">
        <v>292</v>
      </c>
      <c r="E1253" s="188">
        <v>1</v>
      </c>
      <c r="F1253" s="189"/>
      <c r="G1253" s="190">
        <f>ROUND(E1253*F1253,2)</f>
        <v>0</v>
      </c>
      <c r="H1253" s="189"/>
      <c r="I1253" s="190">
        <f>ROUND(E1253*H1253,2)</f>
        <v>0</v>
      </c>
      <c r="J1253" s="189"/>
      <c r="K1253" s="190">
        <f>ROUND(E1253*J1253,2)</f>
        <v>0</v>
      </c>
      <c r="L1253" s="190">
        <v>21</v>
      </c>
      <c r="M1253" s="190">
        <f>G1253*(1+L1253/100)</f>
        <v>0</v>
      </c>
      <c r="N1253" s="188">
        <v>0</v>
      </c>
      <c r="O1253" s="188">
        <f>ROUND(E1253*N1253,2)</f>
        <v>0</v>
      </c>
      <c r="P1253" s="188">
        <v>0</v>
      </c>
      <c r="Q1253" s="188">
        <f>ROUND(E1253*P1253,2)</f>
        <v>0</v>
      </c>
      <c r="R1253" s="190"/>
      <c r="S1253" s="190" t="s">
        <v>878</v>
      </c>
      <c r="T1253" s="191" t="s">
        <v>879</v>
      </c>
      <c r="U1253" s="159">
        <v>0</v>
      </c>
      <c r="V1253" s="159">
        <f>ROUND(E1253*U1253,2)</f>
        <v>0</v>
      </c>
      <c r="W1253" s="159"/>
      <c r="X1253" s="159" t="s">
        <v>295</v>
      </c>
      <c r="Y1253" s="159" t="s">
        <v>296</v>
      </c>
      <c r="Z1253" s="148"/>
      <c r="AA1253" s="148"/>
      <c r="AB1253" s="148"/>
      <c r="AC1253" s="148"/>
      <c r="AD1253" s="148"/>
      <c r="AE1253" s="148"/>
      <c r="AF1253" s="148"/>
      <c r="AG1253" s="148" t="s">
        <v>297</v>
      </c>
      <c r="AH1253" s="148"/>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1" x14ac:dyDescent="0.2">
      <c r="A1254" s="185">
        <v>278</v>
      </c>
      <c r="B1254" s="186" t="s">
        <v>1605</v>
      </c>
      <c r="C1254" s="198" t="s">
        <v>1606</v>
      </c>
      <c r="D1254" s="187" t="s">
        <v>292</v>
      </c>
      <c r="E1254" s="188">
        <v>1</v>
      </c>
      <c r="F1254" s="189"/>
      <c r="G1254" s="190">
        <f>ROUND(E1254*F1254,2)</f>
        <v>0</v>
      </c>
      <c r="H1254" s="189"/>
      <c r="I1254" s="190">
        <f>ROUND(E1254*H1254,2)</f>
        <v>0</v>
      </c>
      <c r="J1254" s="189"/>
      <c r="K1254" s="190">
        <f>ROUND(E1254*J1254,2)</f>
        <v>0</v>
      </c>
      <c r="L1254" s="190">
        <v>21</v>
      </c>
      <c r="M1254" s="190">
        <f>G1254*(1+L1254/100)</f>
        <v>0</v>
      </c>
      <c r="N1254" s="188">
        <v>0</v>
      </c>
      <c r="O1254" s="188">
        <f>ROUND(E1254*N1254,2)</f>
        <v>0</v>
      </c>
      <c r="P1254" s="188">
        <v>0</v>
      </c>
      <c r="Q1254" s="188">
        <f>ROUND(E1254*P1254,2)</f>
        <v>0</v>
      </c>
      <c r="R1254" s="190"/>
      <c r="S1254" s="190" t="s">
        <v>878</v>
      </c>
      <c r="T1254" s="191" t="s">
        <v>879</v>
      </c>
      <c r="U1254" s="159">
        <v>0</v>
      </c>
      <c r="V1254" s="159">
        <f>ROUND(E1254*U1254,2)</f>
        <v>0</v>
      </c>
      <c r="W1254" s="159"/>
      <c r="X1254" s="159" t="s">
        <v>295</v>
      </c>
      <c r="Y1254" s="159" t="s">
        <v>296</v>
      </c>
      <c r="Z1254" s="148"/>
      <c r="AA1254" s="148"/>
      <c r="AB1254" s="148"/>
      <c r="AC1254" s="148"/>
      <c r="AD1254" s="148"/>
      <c r="AE1254" s="148"/>
      <c r="AF1254" s="148"/>
      <c r="AG1254" s="148" t="s">
        <v>297</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1" x14ac:dyDescent="0.2">
      <c r="A1255" s="177">
        <v>279</v>
      </c>
      <c r="B1255" s="178" t="s">
        <v>1607</v>
      </c>
      <c r="C1255" s="194" t="s">
        <v>1608</v>
      </c>
      <c r="D1255" s="179" t="s">
        <v>292</v>
      </c>
      <c r="E1255" s="180">
        <v>10</v>
      </c>
      <c r="F1255" s="181"/>
      <c r="G1255" s="182">
        <f>ROUND(E1255*F1255,2)</f>
        <v>0</v>
      </c>
      <c r="H1255" s="181"/>
      <c r="I1255" s="182">
        <f>ROUND(E1255*H1255,2)</f>
        <v>0</v>
      </c>
      <c r="J1255" s="181"/>
      <c r="K1255" s="182">
        <f>ROUND(E1255*J1255,2)</f>
        <v>0</v>
      </c>
      <c r="L1255" s="182">
        <v>21</v>
      </c>
      <c r="M1255" s="182">
        <f>G1255*(1+L1255/100)</f>
        <v>0</v>
      </c>
      <c r="N1255" s="180">
        <v>0</v>
      </c>
      <c r="O1255" s="180">
        <f>ROUND(E1255*N1255,2)</f>
        <v>0</v>
      </c>
      <c r="P1255" s="180">
        <v>0</v>
      </c>
      <c r="Q1255" s="180">
        <f>ROUND(E1255*P1255,2)</f>
        <v>0</v>
      </c>
      <c r="R1255" s="182"/>
      <c r="S1255" s="182" t="s">
        <v>878</v>
      </c>
      <c r="T1255" s="183" t="s">
        <v>879</v>
      </c>
      <c r="U1255" s="159">
        <v>0</v>
      </c>
      <c r="V1255" s="159">
        <f>ROUND(E1255*U1255,2)</f>
        <v>0</v>
      </c>
      <c r="W1255" s="159"/>
      <c r="X1255" s="159" t="s">
        <v>295</v>
      </c>
      <c r="Y1255" s="159" t="s">
        <v>296</v>
      </c>
      <c r="Z1255" s="148"/>
      <c r="AA1255" s="148"/>
      <c r="AB1255" s="148"/>
      <c r="AC1255" s="148"/>
      <c r="AD1255" s="148"/>
      <c r="AE1255" s="148"/>
      <c r="AF1255" s="148"/>
      <c r="AG1255" s="148" t="s">
        <v>297</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2" x14ac:dyDescent="0.2">
      <c r="A1256" s="155"/>
      <c r="B1256" s="156"/>
      <c r="C1256" s="195" t="s">
        <v>1609</v>
      </c>
      <c r="D1256" s="161"/>
      <c r="E1256" s="162">
        <v>1</v>
      </c>
      <c r="F1256" s="159"/>
      <c r="G1256" s="159"/>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314</v>
      </c>
      <c r="AH1256" s="148">
        <v>0</v>
      </c>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195" t="s">
        <v>1610</v>
      </c>
      <c r="D1257" s="161"/>
      <c r="E1257" s="162">
        <v>2</v>
      </c>
      <c r="F1257" s="159"/>
      <c r="G1257" s="159"/>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314</v>
      </c>
      <c r="AH1257" s="148">
        <v>0</v>
      </c>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195" t="s">
        <v>1611</v>
      </c>
      <c r="D1258" s="161"/>
      <c r="E1258" s="162">
        <v>2</v>
      </c>
      <c r="F1258" s="159"/>
      <c r="G1258" s="159"/>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314</v>
      </c>
      <c r="AH1258" s="148">
        <v>0</v>
      </c>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3" x14ac:dyDescent="0.2">
      <c r="A1259" s="155"/>
      <c r="B1259" s="156"/>
      <c r="C1259" s="195" t="s">
        <v>948</v>
      </c>
      <c r="D1259" s="161"/>
      <c r="E1259" s="162">
        <v>1</v>
      </c>
      <c r="F1259" s="159"/>
      <c r="G1259" s="159"/>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314</v>
      </c>
      <c r="AH1259" s="148">
        <v>0</v>
      </c>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3" x14ac:dyDescent="0.2">
      <c r="A1260" s="155"/>
      <c r="B1260" s="156"/>
      <c r="C1260" s="195" t="s">
        <v>947</v>
      </c>
      <c r="D1260" s="161"/>
      <c r="E1260" s="162">
        <v>2</v>
      </c>
      <c r="F1260" s="159"/>
      <c r="G1260" s="159"/>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314</v>
      </c>
      <c r="AH1260" s="148">
        <v>0</v>
      </c>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outlineLevel="3" x14ac:dyDescent="0.2">
      <c r="A1261" s="155"/>
      <c r="B1261" s="156"/>
      <c r="C1261" s="195" t="s">
        <v>947</v>
      </c>
      <c r="D1261" s="161"/>
      <c r="E1261" s="162">
        <v>2</v>
      </c>
      <c r="F1261" s="159"/>
      <c r="G1261" s="159"/>
      <c r="H1261" s="159"/>
      <c r="I1261" s="159"/>
      <c r="J1261" s="159"/>
      <c r="K1261" s="159"/>
      <c r="L1261" s="159"/>
      <c r="M1261" s="159"/>
      <c r="N1261" s="158"/>
      <c r="O1261" s="158"/>
      <c r="P1261" s="158"/>
      <c r="Q1261" s="158"/>
      <c r="R1261" s="159"/>
      <c r="S1261" s="159"/>
      <c r="T1261" s="159"/>
      <c r="U1261" s="159"/>
      <c r="V1261" s="159"/>
      <c r="W1261" s="159"/>
      <c r="X1261" s="159"/>
      <c r="Y1261" s="159"/>
      <c r="Z1261" s="148"/>
      <c r="AA1261" s="148"/>
      <c r="AB1261" s="148"/>
      <c r="AC1261" s="148"/>
      <c r="AD1261" s="148"/>
      <c r="AE1261" s="148"/>
      <c r="AF1261" s="148"/>
      <c r="AG1261" s="148" t="s">
        <v>314</v>
      </c>
      <c r="AH1261" s="148">
        <v>0</v>
      </c>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ht="22.5" outlineLevel="1" x14ac:dyDescent="0.2">
      <c r="A1262" s="185">
        <v>280</v>
      </c>
      <c r="B1262" s="186" t="s">
        <v>1612</v>
      </c>
      <c r="C1262" s="198" t="s">
        <v>1613</v>
      </c>
      <c r="D1262" s="187" t="s">
        <v>292</v>
      </c>
      <c r="E1262" s="188">
        <v>1</v>
      </c>
      <c r="F1262" s="189"/>
      <c r="G1262" s="190">
        <f>ROUND(E1262*F1262,2)</f>
        <v>0</v>
      </c>
      <c r="H1262" s="189"/>
      <c r="I1262" s="190">
        <f>ROUND(E1262*H1262,2)</f>
        <v>0</v>
      </c>
      <c r="J1262" s="189"/>
      <c r="K1262" s="190">
        <f>ROUND(E1262*J1262,2)</f>
        <v>0</v>
      </c>
      <c r="L1262" s="190">
        <v>21</v>
      </c>
      <c r="M1262" s="190">
        <f>G1262*(1+L1262/100)</f>
        <v>0</v>
      </c>
      <c r="N1262" s="188">
        <v>0</v>
      </c>
      <c r="O1262" s="188">
        <f>ROUND(E1262*N1262,2)</f>
        <v>0</v>
      </c>
      <c r="P1262" s="188">
        <v>0</v>
      </c>
      <c r="Q1262" s="188">
        <f>ROUND(E1262*P1262,2)</f>
        <v>0</v>
      </c>
      <c r="R1262" s="190"/>
      <c r="S1262" s="190" t="s">
        <v>878</v>
      </c>
      <c r="T1262" s="191" t="s">
        <v>879</v>
      </c>
      <c r="U1262" s="159">
        <v>0</v>
      </c>
      <c r="V1262" s="159">
        <f>ROUND(E1262*U1262,2)</f>
        <v>0</v>
      </c>
      <c r="W1262" s="159"/>
      <c r="X1262" s="159" t="s">
        <v>295</v>
      </c>
      <c r="Y1262" s="159" t="s">
        <v>296</v>
      </c>
      <c r="Z1262" s="148"/>
      <c r="AA1262" s="148"/>
      <c r="AB1262" s="148"/>
      <c r="AC1262" s="148"/>
      <c r="AD1262" s="148"/>
      <c r="AE1262" s="148"/>
      <c r="AF1262" s="148"/>
      <c r="AG1262" s="148" t="s">
        <v>297</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ht="22.5" outlineLevel="1" x14ac:dyDescent="0.2">
      <c r="A1263" s="185">
        <v>281</v>
      </c>
      <c r="B1263" s="186" t="s">
        <v>1614</v>
      </c>
      <c r="C1263" s="198" t="s">
        <v>1615</v>
      </c>
      <c r="D1263" s="187" t="s">
        <v>292</v>
      </c>
      <c r="E1263" s="188">
        <v>1</v>
      </c>
      <c r="F1263" s="189"/>
      <c r="G1263" s="190">
        <f>ROUND(E1263*F1263,2)</f>
        <v>0</v>
      </c>
      <c r="H1263" s="189"/>
      <c r="I1263" s="190">
        <f>ROUND(E1263*H1263,2)</f>
        <v>0</v>
      </c>
      <c r="J1263" s="189"/>
      <c r="K1263" s="190">
        <f>ROUND(E1263*J1263,2)</f>
        <v>0</v>
      </c>
      <c r="L1263" s="190">
        <v>21</v>
      </c>
      <c r="M1263" s="190">
        <f>G1263*(1+L1263/100)</f>
        <v>0</v>
      </c>
      <c r="N1263" s="188">
        <v>0</v>
      </c>
      <c r="O1263" s="188">
        <f>ROUND(E1263*N1263,2)</f>
        <v>0</v>
      </c>
      <c r="P1263" s="188">
        <v>0</v>
      </c>
      <c r="Q1263" s="188">
        <f>ROUND(E1263*P1263,2)</f>
        <v>0</v>
      </c>
      <c r="R1263" s="190"/>
      <c r="S1263" s="190" t="s">
        <v>878</v>
      </c>
      <c r="T1263" s="191" t="s">
        <v>879</v>
      </c>
      <c r="U1263" s="159">
        <v>0</v>
      </c>
      <c r="V1263" s="159">
        <f>ROUND(E1263*U1263,2)</f>
        <v>0</v>
      </c>
      <c r="W1263" s="159"/>
      <c r="X1263" s="159" t="s">
        <v>295</v>
      </c>
      <c r="Y1263" s="159" t="s">
        <v>296</v>
      </c>
      <c r="Z1263" s="148"/>
      <c r="AA1263" s="148"/>
      <c r="AB1263" s="148"/>
      <c r="AC1263" s="148"/>
      <c r="AD1263" s="148"/>
      <c r="AE1263" s="148"/>
      <c r="AF1263" s="148"/>
      <c r="AG1263" s="148" t="s">
        <v>297</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1" x14ac:dyDescent="0.2">
      <c r="A1264" s="177">
        <v>282</v>
      </c>
      <c r="B1264" s="178" t="s">
        <v>1616</v>
      </c>
      <c r="C1264" s="194" t="s">
        <v>1617</v>
      </c>
      <c r="D1264" s="179" t="s">
        <v>310</v>
      </c>
      <c r="E1264" s="180">
        <v>17.22</v>
      </c>
      <c r="F1264" s="181"/>
      <c r="G1264" s="182">
        <f>ROUND(E1264*F1264,2)</f>
        <v>0</v>
      </c>
      <c r="H1264" s="181"/>
      <c r="I1264" s="182">
        <f>ROUND(E1264*H1264,2)</f>
        <v>0</v>
      </c>
      <c r="J1264" s="181"/>
      <c r="K1264" s="182">
        <f>ROUND(E1264*J1264,2)</f>
        <v>0</v>
      </c>
      <c r="L1264" s="182">
        <v>21</v>
      </c>
      <c r="M1264" s="182">
        <f>G1264*(1+L1264/100)</f>
        <v>0</v>
      </c>
      <c r="N1264" s="180">
        <v>1.223E-2</v>
      </c>
      <c r="O1264" s="180">
        <f>ROUND(E1264*N1264,2)</f>
        <v>0.21</v>
      </c>
      <c r="P1264" s="180">
        <v>0</v>
      </c>
      <c r="Q1264" s="180">
        <f>ROUND(E1264*P1264,2)</f>
        <v>0</v>
      </c>
      <c r="R1264" s="182"/>
      <c r="S1264" s="182" t="s">
        <v>878</v>
      </c>
      <c r="T1264" s="183" t="s">
        <v>879</v>
      </c>
      <c r="U1264" s="159">
        <v>1.1823600000000001</v>
      </c>
      <c r="V1264" s="159">
        <f>ROUND(E1264*U1264,2)</f>
        <v>20.36</v>
      </c>
      <c r="W1264" s="159"/>
      <c r="X1264" s="159" t="s">
        <v>675</v>
      </c>
      <c r="Y1264" s="159" t="s">
        <v>296</v>
      </c>
      <c r="Z1264" s="148"/>
      <c r="AA1264" s="148"/>
      <c r="AB1264" s="148"/>
      <c r="AC1264" s="148"/>
      <c r="AD1264" s="148"/>
      <c r="AE1264" s="148"/>
      <c r="AF1264" s="148"/>
      <c r="AG1264" s="148" t="s">
        <v>676</v>
      </c>
      <c r="AH1264" s="148"/>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ht="22.5" outlineLevel="2" x14ac:dyDescent="0.2">
      <c r="A1265" s="155"/>
      <c r="B1265" s="156"/>
      <c r="C1265" s="273" t="s">
        <v>1618</v>
      </c>
      <c r="D1265" s="274"/>
      <c r="E1265" s="274"/>
      <c r="F1265" s="274"/>
      <c r="G1265" s="274"/>
      <c r="H1265" s="159"/>
      <c r="I1265" s="159"/>
      <c r="J1265" s="159"/>
      <c r="K1265" s="159"/>
      <c r="L1265" s="159"/>
      <c r="M1265" s="159"/>
      <c r="N1265" s="158"/>
      <c r="O1265" s="158"/>
      <c r="P1265" s="158"/>
      <c r="Q1265" s="158"/>
      <c r="R1265" s="159"/>
      <c r="S1265" s="159"/>
      <c r="T1265" s="159"/>
      <c r="U1265" s="159"/>
      <c r="V1265" s="159"/>
      <c r="W1265" s="159"/>
      <c r="X1265" s="159"/>
      <c r="Y1265" s="159"/>
      <c r="Z1265" s="148"/>
      <c r="AA1265" s="148"/>
      <c r="AB1265" s="148"/>
      <c r="AC1265" s="148"/>
      <c r="AD1265" s="148"/>
      <c r="AE1265" s="148"/>
      <c r="AF1265" s="148"/>
      <c r="AG1265" s="148" t="s">
        <v>300</v>
      </c>
      <c r="AH1265" s="148"/>
      <c r="AI1265" s="148"/>
      <c r="AJ1265" s="148"/>
      <c r="AK1265" s="148"/>
      <c r="AL1265" s="148"/>
      <c r="AM1265" s="148"/>
      <c r="AN1265" s="148"/>
      <c r="AO1265" s="148"/>
      <c r="AP1265" s="148"/>
      <c r="AQ1265" s="148"/>
      <c r="AR1265" s="148"/>
      <c r="AS1265" s="148"/>
      <c r="AT1265" s="148"/>
      <c r="AU1265" s="148"/>
      <c r="AV1265" s="148"/>
      <c r="AW1265" s="148"/>
      <c r="AX1265" s="148"/>
      <c r="AY1265" s="148"/>
      <c r="AZ1265" s="148"/>
      <c r="BA1265" s="184" t="str">
        <f>C1265</f>
        <v>Podkladový rošt, obklad palubkami z měkkého dřeva šířky do 8 cm na pero a drážku, dodávka materiálu, nátěr dvojnásobný syntetickým lakem.</v>
      </c>
      <c r="BB1265" s="148"/>
      <c r="BC1265" s="148"/>
      <c r="BD1265" s="148"/>
      <c r="BE1265" s="148"/>
      <c r="BF1265" s="148"/>
      <c r="BG1265" s="148"/>
      <c r="BH1265" s="148"/>
    </row>
    <row r="1266" spans="1:60" outlineLevel="2" x14ac:dyDescent="0.2">
      <c r="A1266" s="155"/>
      <c r="B1266" s="156"/>
      <c r="C1266" s="195" t="s">
        <v>1619</v>
      </c>
      <c r="D1266" s="161"/>
      <c r="E1266" s="162">
        <v>17.22</v>
      </c>
      <c r="F1266" s="159"/>
      <c r="G1266" s="159"/>
      <c r="H1266" s="159"/>
      <c r="I1266" s="159"/>
      <c r="J1266" s="159"/>
      <c r="K1266" s="159"/>
      <c r="L1266" s="159"/>
      <c r="M1266" s="159"/>
      <c r="N1266" s="158"/>
      <c r="O1266" s="158"/>
      <c r="P1266" s="158"/>
      <c r="Q1266" s="158"/>
      <c r="R1266" s="159"/>
      <c r="S1266" s="159"/>
      <c r="T1266" s="159"/>
      <c r="U1266" s="159"/>
      <c r="V1266" s="159"/>
      <c r="W1266" s="159"/>
      <c r="X1266" s="159"/>
      <c r="Y1266" s="159"/>
      <c r="Z1266" s="148"/>
      <c r="AA1266" s="148"/>
      <c r="AB1266" s="148"/>
      <c r="AC1266" s="148"/>
      <c r="AD1266" s="148"/>
      <c r="AE1266" s="148"/>
      <c r="AF1266" s="148"/>
      <c r="AG1266" s="148" t="s">
        <v>314</v>
      </c>
      <c r="AH1266" s="148">
        <v>0</v>
      </c>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ht="22.5" outlineLevel="1" x14ac:dyDescent="0.2">
      <c r="A1267" s="185">
        <v>283</v>
      </c>
      <c r="B1267" s="186" t="s">
        <v>1620</v>
      </c>
      <c r="C1267" s="198" t="s">
        <v>1621</v>
      </c>
      <c r="D1267" s="187" t="s">
        <v>292</v>
      </c>
      <c r="E1267" s="188">
        <v>44</v>
      </c>
      <c r="F1267" s="189"/>
      <c r="G1267" s="190">
        <f>ROUND(E1267*F1267,2)</f>
        <v>0</v>
      </c>
      <c r="H1267" s="189"/>
      <c r="I1267" s="190">
        <f>ROUND(E1267*H1267,2)</f>
        <v>0</v>
      </c>
      <c r="J1267" s="189"/>
      <c r="K1267" s="190">
        <f>ROUND(E1267*J1267,2)</f>
        <v>0</v>
      </c>
      <c r="L1267" s="190">
        <v>21</v>
      </c>
      <c r="M1267" s="190">
        <f>G1267*(1+L1267/100)</f>
        <v>0</v>
      </c>
      <c r="N1267" s="188">
        <v>8.0000000000000004E-4</v>
      </c>
      <c r="O1267" s="188">
        <f>ROUND(E1267*N1267,2)</f>
        <v>0.04</v>
      </c>
      <c r="P1267" s="188">
        <v>0</v>
      </c>
      <c r="Q1267" s="188">
        <f>ROUND(E1267*P1267,2)</f>
        <v>0</v>
      </c>
      <c r="R1267" s="190" t="s">
        <v>621</v>
      </c>
      <c r="S1267" s="190" t="s">
        <v>294</v>
      </c>
      <c r="T1267" s="191" t="s">
        <v>294</v>
      </c>
      <c r="U1267" s="159">
        <v>0</v>
      </c>
      <c r="V1267" s="159">
        <f>ROUND(E1267*U1267,2)</f>
        <v>0</v>
      </c>
      <c r="W1267" s="159"/>
      <c r="X1267" s="159" t="s">
        <v>622</v>
      </c>
      <c r="Y1267" s="159" t="s">
        <v>296</v>
      </c>
      <c r="Z1267" s="148"/>
      <c r="AA1267" s="148"/>
      <c r="AB1267" s="148"/>
      <c r="AC1267" s="148"/>
      <c r="AD1267" s="148"/>
      <c r="AE1267" s="148"/>
      <c r="AF1267" s="148"/>
      <c r="AG1267" s="148" t="s">
        <v>623</v>
      </c>
      <c r="AH1267" s="148"/>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1" x14ac:dyDescent="0.2">
      <c r="A1268" s="185">
        <v>284</v>
      </c>
      <c r="B1268" s="186" t="s">
        <v>1622</v>
      </c>
      <c r="C1268" s="198" t="s">
        <v>1623</v>
      </c>
      <c r="D1268" s="187" t="s">
        <v>292</v>
      </c>
      <c r="E1268" s="188">
        <v>4</v>
      </c>
      <c r="F1268" s="189"/>
      <c r="G1268" s="190">
        <f>ROUND(E1268*F1268,2)</f>
        <v>0</v>
      </c>
      <c r="H1268" s="189"/>
      <c r="I1268" s="190">
        <f>ROUND(E1268*H1268,2)</f>
        <v>0</v>
      </c>
      <c r="J1268" s="189"/>
      <c r="K1268" s="190">
        <f>ROUND(E1268*J1268,2)</f>
        <v>0</v>
      </c>
      <c r="L1268" s="190">
        <v>21</v>
      </c>
      <c r="M1268" s="190">
        <f>G1268*(1+L1268/100)</f>
        <v>0</v>
      </c>
      <c r="N1268" s="188">
        <v>2.5200000000000001E-3</v>
      </c>
      <c r="O1268" s="188">
        <f>ROUND(E1268*N1268,2)</f>
        <v>0.01</v>
      </c>
      <c r="P1268" s="188">
        <v>0</v>
      </c>
      <c r="Q1268" s="188">
        <f>ROUND(E1268*P1268,2)</f>
        <v>0</v>
      </c>
      <c r="R1268" s="190" t="s">
        <v>621</v>
      </c>
      <c r="S1268" s="190" t="s">
        <v>294</v>
      </c>
      <c r="T1268" s="191" t="s">
        <v>294</v>
      </c>
      <c r="U1268" s="159">
        <v>0</v>
      </c>
      <c r="V1268" s="159">
        <f>ROUND(E1268*U1268,2)</f>
        <v>0</v>
      </c>
      <c r="W1268" s="159"/>
      <c r="X1268" s="159" t="s">
        <v>622</v>
      </c>
      <c r="Y1268" s="159" t="s">
        <v>296</v>
      </c>
      <c r="Z1268" s="148"/>
      <c r="AA1268" s="148"/>
      <c r="AB1268" s="148"/>
      <c r="AC1268" s="148"/>
      <c r="AD1268" s="148"/>
      <c r="AE1268" s="148"/>
      <c r="AF1268" s="148"/>
      <c r="AG1268" s="148" t="s">
        <v>623</v>
      </c>
      <c r="AH1268" s="148"/>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ht="22.5" outlineLevel="1" x14ac:dyDescent="0.2">
      <c r="A1269" s="177">
        <v>285</v>
      </c>
      <c r="B1269" s="178" t="s">
        <v>1624</v>
      </c>
      <c r="C1269" s="194" t="s">
        <v>1625</v>
      </c>
      <c r="D1269" s="179" t="s">
        <v>331</v>
      </c>
      <c r="E1269" s="180">
        <v>9.1999999999999993</v>
      </c>
      <c r="F1269" s="181"/>
      <c r="G1269" s="182">
        <f>ROUND(E1269*F1269,2)</f>
        <v>0</v>
      </c>
      <c r="H1269" s="181"/>
      <c r="I1269" s="182">
        <f>ROUND(E1269*H1269,2)</f>
        <v>0</v>
      </c>
      <c r="J1269" s="181"/>
      <c r="K1269" s="182">
        <f>ROUND(E1269*J1269,2)</f>
        <v>0</v>
      </c>
      <c r="L1269" s="182">
        <v>21</v>
      </c>
      <c r="M1269" s="182">
        <f>G1269*(1+L1269/100)</f>
        <v>0</v>
      </c>
      <c r="N1269" s="180">
        <v>3.64E-3</v>
      </c>
      <c r="O1269" s="180">
        <f>ROUND(E1269*N1269,2)</f>
        <v>0.03</v>
      </c>
      <c r="P1269" s="180">
        <v>0</v>
      </c>
      <c r="Q1269" s="180">
        <f>ROUND(E1269*P1269,2)</f>
        <v>0</v>
      </c>
      <c r="R1269" s="182" t="s">
        <v>621</v>
      </c>
      <c r="S1269" s="182" t="s">
        <v>294</v>
      </c>
      <c r="T1269" s="183" t="s">
        <v>294</v>
      </c>
      <c r="U1269" s="159">
        <v>0</v>
      </c>
      <c r="V1269" s="159">
        <f>ROUND(E1269*U1269,2)</f>
        <v>0</v>
      </c>
      <c r="W1269" s="159"/>
      <c r="X1269" s="159" t="s">
        <v>622</v>
      </c>
      <c r="Y1269" s="159" t="s">
        <v>296</v>
      </c>
      <c r="Z1269" s="148"/>
      <c r="AA1269" s="148"/>
      <c r="AB1269" s="148"/>
      <c r="AC1269" s="148"/>
      <c r="AD1269" s="148"/>
      <c r="AE1269" s="148"/>
      <c r="AF1269" s="148"/>
      <c r="AG1269" s="148" t="s">
        <v>623</v>
      </c>
      <c r="AH1269" s="148"/>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2" x14ac:dyDescent="0.2">
      <c r="A1270" s="155"/>
      <c r="B1270" s="156"/>
      <c r="C1270" s="195" t="s">
        <v>1626</v>
      </c>
      <c r="D1270" s="161"/>
      <c r="E1270" s="162">
        <v>1.5</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314</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outlineLevel="3" x14ac:dyDescent="0.2">
      <c r="A1271" s="155"/>
      <c r="B1271" s="156"/>
      <c r="C1271" s="195" t="s">
        <v>1627</v>
      </c>
      <c r="D1271" s="161"/>
      <c r="E1271" s="162">
        <v>0.9</v>
      </c>
      <c r="F1271" s="159"/>
      <c r="G1271" s="159"/>
      <c r="H1271" s="159"/>
      <c r="I1271" s="159"/>
      <c r="J1271" s="159"/>
      <c r="K1271" s="159"/>
      <c r="L1271" s="159"/>
      <c r="M1271" s="159"/>
      <c r="N1271" s="158"/>
      <c r="O1271" s="158"/>
      <c r="P1271" s="158"/>
      <c r="Q1271" s="158"/>
      <c r="R1271" s="159"/>
      <c r="S1271" s="159"/>
      <c r="T1271" s="159"/>
      <c r="U1271" s="159"/>
      <c r="V1271" s="159"/>
      <c r="W1271" s="159"/>
      <c r="X1271" s="159"/>
      <c r="Y1271" s="159"/>
      <c r="Z1271" s="148"/>
      <c r="AA1271" s="148"/>
      <c r="AB1271" s="148"/>
      <c r="AC1271" s="148"/>
      <c r="AD1271" s="148"/>
      <c r="AE1271" s="148"/>
      <c r="AF1271" s="148"/>
      <c r="AG1271" s="148" t="s">
        <v>314</v>
      </c>
      <c r="AH1271" s="148">
        <v>0</v>
      </c>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3" x14ac:dyDescent="0.2">
      <c r="A1272" s="155"/>
      <c r="B1272" s="156"/>
      <c r="C1272" s="195" t="s">
        <v>1628</v>
      </c>
      <c r="D1272" s="161"/>
      <c r="E1272" s="162">
        <v>5.6</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314</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outlineLevel="3" x14ac:dyDescent="0.2">
      <c r="A1273" s="155"/>
      <c r="B1273" s="156"/>
      <c r="C1273" s="197" t="s">
        <v>1322</v>
      </c>
      <c r="D1273" s="165"/>
      <c r="E1273" s="166">
        <v>1.2</v>
      </c>
      <c r="F1273" s="159"/>
      <c r="G1273" s="159"/>
      <c r="H1273" s="159"/>
      <c r="I1273" s="159"/>
      <c r="J1273" s="159"/>
      <c r="K1273" s="159"/>
      <c r="L1273" s="159"/>
      <c r="M1273" s="159"/>
      <c r="N1273" s="158"/>
      <c r="O1273" s="158"/>
      <c r="P1273" s="158"/>
      <c r="Q1273" s="158"/>
      <c r="R1273" s="159"/>
      <c r="S1273" s="159"/>
      <c r="T1273" s="159"/>
      <c r="U1273" s="159"/>
      <c r="V1273" s="159"/>
      <c r="W1273" s="159"/>
      <c r="X1273" s="159"/>
      <c r="Y1273" s="159"/>
      <c r="Z1273" s="148"/>
      <c r="AA1273" s="148"/>
      <c r="AB1273" s="148"/>
      <c r="AC1273" s="148"/>
      <c r="AD1273" s="148"/>
      <c r="AE1273" s="148"/>
      <c r="AF1273" s="148"/>
      <c r="AG1273" s="148" t="s">
        <v>314</v>
      </c>
      <c r="AH1273" s="148">
        <v>4</v>
      </c>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ht="22.5" outlineLevel="1" x14ac:dyDescent="0.2">
      <c r="A1274" s="177">
        <v>286</v>
      </c>
      <c r="B1274" s="178" t="s">
        <v>1629</v>
      </c>
      <c r="C1274" s="194" t="s">
        <v>1630</v>
      </c>
      <c r="D1274" s="179" t="s">
        <v>331</v>
      </c>
      <c r="E1274" s="180">
        <v>59.34</v>
      </c>
      <c r="F1274" s="181"/>
      <c r="G1274" s="182">
        <f>ROUND(E1274*F1274,2)</f>
        <v>0</v>
      </c>
      <c r="H1274" s="181"/>
      <c r="I1274" s="182">
        <f>ROUND(E1274*H1274,2)</f>
        <v>0</v>
      </c>
      <c r="J1274" s="181"/>
      <c r="K1274" s="182">
        <f>ROUND(E1274*J1274,2)</f>
        <v>0</v>
      </c>
      <c r="L1274" s="182">
        <v>21</v>
      </c>
      <c r="M1274" s="182">
        <f>G1274*(1+L1274/100)</f>
        <v>0</v>
      </c>
      <c r="N1274" s="180">
        <v>4.2500000000000003E-3</v>
      </c>
      <c r="O1274" s="180">
        <f>ROUND(E1274*N1274,2)</f>
        <v>0.25</v>
      </c>
      <c r="P1274" s="180">
        <v>0</v>
      </c>
      <c r="Q1274" s="180">
        <f>ROUND(E1274*P1274,2)</f>
        <v>0</v>
      </c>
      <c r="R1274" s="182" t="s">
        <v>621</v>
      </c>
      <c r="S1274" s="182" t="s">
        <v>294</v>
      </c>
      <c r="T1274" s="183" t="s">
        <v>294</v>
      </c>
      <c r="U1274" s="159">
        <v>0</v>
      </c>
      <c r="V1274" s="159">
        <f>ROUND(E1274*U1274,2)</f>
        <v>0</v>
      </c>
      <c r="W1274" s="159"/>
      <c r="X1274" s="159" t="s">
        <v>622</v>
      </c>
      <c r="Y1274" s="159" t="s">
        <v>296</v>
      </c>
      <c r="Z1274" s="148"/>
      <c r="AA1274" s="148"/>
      <c r="AB1274" s="148"/>
      <c r="AC1274" s="148"/>
      <c r="AD1274" s="148"/>
      <c r="AE1274" s="148"/>
      <c r="AF1274" s="148"/>
      <c r="AG1274" s="148" t="s">
        <v>623</v>
      </c>
      <c r="AH1274" s="148"/>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outlineLevel="2" x14ac:dyDescent="0.2">
      <c r="A1275" s="155"/>
      <c r="B1275" s="156"/>
      <c r="C1275" s="195" t="s">
        <v>1631</v>
      </c>
      <c r="D1275" s="161"/>
      <c r="E1275" s="162">
        <v>44.1</v>
      </c>
      <c r="F1275" s="159"/>
      <c r="G1275" s="159"/>
      <c r="H1275" s="159"/>
      <c r="I1275" s="159"/>
      <c r="J1275" s="159"/>
      <c r="K1275" s="159"/>
      <c r="L1275" s="159"/>
      <c r="M1275" s="159"/>
      <c r="N1275" s="158"/>
      <c r="O1275" s="158"/>
      <c r="P1275" s="158"/>
      <c r="Q1275" s="158"/>
      <c r="R1275" s="159"/>
      <c r="S1275" s="159"/>
      <c r="T1275" s="159"/>
      <c r="U1275" s="159"/>
      <c r="V1275" s="159"/>
      <c r="W1275" s="159"/>
      <c r="X1275" s="159"/>
      <c r="Y1275" s="159"/>
      <c r="Z1275" s="148"/>
      <c r="AA1275" s="148"/>
      <c r="AB1275" s="148"/>
      <c r="AC1275" s="148"/>
      <c r="AD1275" s="148"/>
      <c r="AE1275" s="148"/>
      <c r="AF1275" s="148"/>
      <c r="AG1275" s="148" t="s">
        <v>314</v>
      </c>
      <c r="AH1275" s="148">
        <v>0</v>
      </c>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3" x14ac:dyDescent="0.2">
      <c r="A1276" s="155"/>
      <c r="B1276" s="156"/>
      <c r="C1276" s="195" t="s">
        <v>1632</v>
      </c>
      <c r="D1276" s="161"/>
      <c r="E1276" s="162">
        <v>7.5</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314</v>
      </c>
      <c r="AH1276" s="148">
        <v>0</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3" x14ac:dyDescent="0.2">
      <c r="A1277" s="155"/>
      <c r="B1277" s="156"/>
      <c r="C1277" s="197" t="s">
        <v>1322</v>
      </c>
      <c r="D1277" s="165"/>
      <c r="E1277" s="166">
        <v>7.74</v>
      </c>
      <c r="F1277" s="159"/>
      <c r="G1277" s="159"/>
      <c r="H1277" s="159"/>
      <c r="I1277" s="159"/>
      <c r="J1277" s="159"/>
      <c r="K1277" s="159"/>
      <c r="L1277" s="159"/>
      <c r="M1277" s="159"/>
      <c r="N1277" s="158"/>
      <c r="O1277" s="158"/>
      <c r="P1277" s="158"/>
      <c r="Q1277" s="158"/>
      <c r="R1277" s="159"/>
      <c r="S1277" s="159"/>
      <c r="T1277" s="159"/>
      <c r="U1277" s="159"/>
      <c r="V1277" s="159"/>
      <c r="W1277" s="159"/>
      <c r="X1277" s="159"/>
      <c r="Y1277" s="159"/>
      <c r="Z1277" s="148"/>
      <c r="AA1277" s="148"/>
      <c r="AB1277" s="148"/>
      <c r="AC1277" s="148"/>
      <c r="AD1277" s="148"/>
      <c r="AE1277" s="148"/>
      <c r="AF1277" s="148"/>
      <c r="AG1277" s="148" t="s">
        <v>314</v>
      </c>
      <c r="AH1277" s="148">
        <v>4</v>
      </c>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ht="22.5" outlineLevel="1" x14ac:dyDescent="0.2">
      <c r="A1278" s="177">
        <v>287</v>
      </c>
      <c r="B1278" s="178" t="s">
        <v>1633</v>
      </c>
      <c r="C1278" s="194" t="s">
        <v>1634</v>
      </c>
      <c r="D1278" s="179" t="s">
        <v>292</v>
      </c>
      <c r="E1278" s="180">
        <v>1</v>
      </c>
      <c r="F1278" s="181"/>
      <c r="G1278" s="182">
        <f>ROUND(E1278*F1278,2)</f>
        <v>0</v>
      </c>
      <c r="H1278" s="181"/>
      <c r="I1278" s="182">
        <f>ROUND(E1278*H1278,2)</f>
        <v>0</v>
      </c>
      <c r="J1278" s="181"/>
      <c r="K1278" s="182">
        <f>ROUND(E1278*J1278,2)</f>
        <v>0</v>
      </c>
      <c r="L1278" s="182">
        <v>21</v>
      </c>
      <c r="M1278" s="182">
        <f>G1278*(1+L1278/100)</f>
        <v>0</v>
      </c>
      <c r="N1278" s="180">
        <v>1.6E-2</v>
      </c>
      <c r="O1278" s="180">
        <f>ROUND(E1278*N1278,2)</f>
        <v>0.02</v>
      </c>
      <c r="P1278" s="180">
        <v>0</v>
      </c>
      <c r="Q1278" s="180">
        <f>ROUND(E1278*P1278,2)</f>
        <v>0</v>
      </c>
      <c r="R1278" s="182" t="s">
        <v>621</v>
      </c>
      <c r="S1278" s="182" t="s">
        <v>294</v>
      </c>
      <c r="T1278" s="183" t="s">
        <v>294</v>
      </c>
      <c r="U1278" s="159">
        <v>0</v>
      </c>
      <c r="V1278" s="159">
        <f>ROUND(E1278*U1278,2)</f>
        <v>0</v>
      </c>
      <c r="W1278" s="159"/>
      <c r="X1278" s="159" t="s">
        <v>622</v>
      </c>
      <c r="Y1278" s="159" t="s">
        <v>296</v>
      </c>
      <c r="Z1278" s="148"/>
      <c r="AA1278" s="148"/>
      <c r="AB1278" s="148"/>
      <c r="AC1278" s="148"/>
      <c r="AD1278" s="148"/>
      <c r="AE1278" s="148"/>
      <c r="AF1278" s="148"/>
      <c r="AG1278" s="148" t="s">
        <v>623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5" t="s">
        <v>1609</v>
      </c>
      <c r="D1279" s="161"/>
      <c r="E1279" s="162">
        <v>1</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314</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ht="22.5" outlineLevel="1" x14ac:dyDescent="0.2">
      <c r="A1280" s="177">
        <v>288</v>
      </c>
      <c r="B1280" s="178" t="s">
        <v>1635</v>
      </c>
      <c r="C1280" s="194" t="s">
        <v>1636</v>
      </c>
      <c r="D1280" s="179" t="s">
        <v>292</v>
      </c>
      <c r="E1280" s="180">
        <v>8</v>
      </c>
      <c r="F1280" s="181"/>
      <c r="G1280" s="182">
        <f>ROUND(E1280*F1280,2)</f>
        <v>0</v>
      </c>
      <c r="H1280" s="181"/>
      <c r="I1280" s="182">
        <f>ROUND(E1280*H1280,2)</f>
        <v>0</v>
      </c>
      <c r="J1280" s="181"/>
      <c r="K1280" s="182">
        <f>ROUND(E1280*J1280,2)</f>
        <v>0</v>
      </c>
      <c r="L1280" s="182">
        <v>21</v>
      </c>
      <c r="M1280" s="182">
        <f>G1280*(1+L1280/100)</f>
        <v>0</v>
      </c>
      <c r="N1280" s="180">
        <v>1.6E-2</v>
      </c>
      <c r="O1280" s="180">
        <f>ROUND(E1280*N1280,2)</f>
        <v>0.13</v>
      </c>
      <c r="P1280" s="180">
        <v>0</v>
      </c>
      <c r="Q1280" s="180">
        <f>ROUND(E1280*P1280,2)</f>
        <v>0</v>
      </c>
      <c r="R1280" s="182" t="s">
        <v>621</v>
      </c>
      <c r="S1280" s="182" t="s">
        <v>294</v>
      </c>
      <c r="T1280" s="183" t="s">
        <v>294</v>
      </c>
      <c r="U1280" s="159">
        <v>0</v>
      </c>
      <c r="V1280" s="159">
        <f>ROUND(E1280*U1280,2)</f>
        <v>0</v>
      </c>
      <c r="W1280" s="159"/>
      <c r="X1280" s="159" t="s">
        <v>622</v>
      </c>
      <c r="Y1280" s="159" t="s">
        <v>296</v>
      </c>
      <c r="Z1280" s="148"/>
      <c r="AA1280" s="148"/>
      <c r="AB1280" s="148"/>
      <c r="AC1280" s="148"/>
      <c r="AD1280" s="148"/>
      <c r="AE1280" s="148"/>
      <c r="AF1280" s="148"/>
      <c r="AG1280" s="148" t="s">
        <v>623</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5" t="s">
        <v>1637</v>
      </c>
      <c r="D1281" s="161"/>
      <c r="E1281" s="162">
        <v>1</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314</v>
      </c>
      <c r="AH1281" s="148">
        <v>0</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3" x14ac:dyDescent="0.2">
      <c r="A1282" s="155"/>
      <c r="B1282" s="156"/>
      <c r="C1282" s="195" t="s">
        <v>1638</v>
      </c>
      <c r="D1282" s="161"/>
      <c r="E1282" s="162">
        <v>4</v>
      </c>
      <c r="F1282" s="159"/>
      <c r="G1282" s="159"/>
      <c r="H1282" s="159"/>
      <c r="I1282" s="159"/>
      <c r="J1282" s="159"/>
      <c r="K1282" s="159"/>
      <c r="L1282" s="159"/>
      <c r="M1282" s="159"/>
      <c r="N1282" s="158"/>
      <c r="O1282" s="158"/>
      <c r="P1282" s="158"/>
      <c r="Q1282" s="158"/>
      <c r="R1282" s="159"/>
      <c r="S1282" s="159"/>
      <c r="T1282" s="159"/>
      <c r="U1282" s="159"/>
      <c r="V1282" s="159"/>
      <c r="W1282" s="159"/>
      <c r="X1282" s="159"/>
      <c r="Y1282" s="159"/>
      <c r="Z1282" s="148"/>
      <c r="AA1282" s="148"/>
      <c r="AB1282" s="148"/>
      <c r="AC1282" s="148"/>
      <c r="AD1282" s="148"/>
      <c r="AE1282" s="148"/>
      <c r="AF1282" s="148"/>
      <c r="AG1282" s="148" t="s">
        <v>314</v>
      </c>
      <c r="AH1282" s="148">
        <v>0</v>
      </c>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3" x14ac:dyDescent="0.2">
      <c r="A1283" s="155"/>
      <c r="B1283" s="156"/>
      <c r="C1283" s="195" t="s">
        <v>1639</v>
      </c>
      <c r="D1283" s="161"/>
      <c r="E1283" s="162">
        <v>1</v>
      </c>
      <c r="F1283" s="159"/>
      <c r="G1283" s="159"/>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314</v>
      </c>
      <c r="AH1283" s="148">
        <v>0</v>
      </c>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3" x14ac:dyDescent="0.2">
      <c r="A1284" s="155"/>
      <c r="B1284" s="156"/>
      <c r="C1284" s="195" t="s">
        <v>1640</v>
      </c>
      <c r="D1284" s="161"/>
      <c r="E1284" s="162">
        <v>1</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314</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outlineLevel="3" x14ac:dyDescent="0.2">
      <c r="A1285" s="155"/>
      <c r="B1285" s="156"/>
      <c r="C1285" s="195" t="s">
        <v>1641</v>
      </c>
      <c r="D1285" s="161"/>
      <c r="E1285" s="162">
        <v>1</v>
      </c>
      <c r="F1285" s="159"/>
      <c r="G1285" s="159"/>
      <c r="H1285" s="159"/>
      <c r="I1285" s="159"/>
      <c r="J1285" s="159"/>
      <c r="K1285" s="159"/>
      <c r="L1285" s="159"/>
      <c r="M1285" s="159"/>
      <c r="N1285" s="158"/>
      <c r="O1285" s="158"/>
      <c r="P1285" s="158"/>
      <c r="Q1285" s="158"/>
      <c r="R1285" s="159"/>
      <c r="S1285" s="159"/>
      <c r="T1285" s="159"/>
      <c r="U1285" s="159"/>
      <c r="V1285" s="159"/>
      <c r="W1285" s="159"/>
      <c r="X1285" s="159"/>
      <c r="Y1285" s="159"/>
      <c r="Z1285" s="148"/>
      <c r="AA1285" s="148"/>
      <c r="AB1285" s="148"/>
      <c r="AC1285" s="148"/>
      <c r="AD1285" s="148"/>
      <c r="AE1285" s="148"/>
      <c r="AF1285" s="148"/>
      <c r="AG1285" s="148" t="s">
        <v>314</v>
      </c>
      <c r="AH1285" s="148">
        <v>0</v>
      </c>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ht="22.5" outlineLevel="1" x14ac:dyDescent="0.2">
      <c r="A1286" s="177">
        <v>289</v>
      </c>
      <c r="B1286" s="178" t="s">
        <v>1642</v>
      </c>
      <c r="C1286" s="194" t="s">
        <v>1643</v>
      </c>
      <c r="D1286" s="179" t="s">
        <v>292</v>
      </c>
      <c r="E1286" s="180">
        <v>7</v>
      </c>
      <c r="F1286" s="181"/>
      <c r="G1286" s="182">
        <f>ROUND(E1286*F1286,2)</f>
        <v>0</v>
      </c>
      <c r="H1286" s="181"/>
      <c r="I1286" s="182">
        <f>ROUND(E1286*H1286,2)</f>
        <v>0</v>
      </c>
      <c r="J1286" s="181"/>
      <c r="K1286" s="182">
        <f>ROUND(E1286*J1286,2)</f>
        <v>0</v>
      </c>
      <c r="L1286" s="182">
        <v>21</v>
      </c>
      <c r="M1286" s="182">
        <f>G1286*(1+L1286/100)</f>
        <v>0</v>
      </c>
      <c r="N1286" s="180">
        <v>1.6E-2</v>
      </c>
      <c r="O1286" s="180">
        <f>ROUND(E1286*N1286,2)</f>
        <v>0.11</v>
      </c>
      <c r="P1286" s="180">
        <v>0</v>
      </c>
      <c r="Q1286" s="180">
        <f>ROUND(E1286*P1286,2)</f>
        <v>0</v>
      </c>
      <c r="R1286" s="182" t="s">
        <v>621</v>
      </c>
      <c r="S1286" s="182" t="s">
        <v>294</v>
      </c>
      <c r="T1286" s="183" t="s">
        <v>294</v>
      </c>
      <c r="U1286" s="159">
        <v>0</v>
      </c>
      <c r="V1286" s="159">
        <f>ROUND(E1286*U1286,2)</f>
        <v>0</v>
      </c>
      <c r="W1286" s="159"/>
      <c r="X1286" s="159" t="s">
        <v>622</v>
      </c>
      <c r="Y1286" s="159" t="s">
        <v>296</v>
      </c>
      <c r="Z1286" s="148"/>
      <c r="AA1286" s="148"/>
      <c r="AB1286" s="148"/>
      <c r="AC1286" s="148"/>
      <c r="AD1286" s="148"/>
      <c r="AE1286" s="148"/>
      <c r="AF1286" s="148"/>
      <c r="AG1286" s="148" t="s">
        <v>623</v>
      </c>
      <c r="AH1286" s="148"/>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2" x14ac:dyDescent="0.2">
      <c r="A1287" s="155"/>
      <c r="B1287" s="156"/>
      <c r="C1287" s="195" t="s">
        <v>1644</v>
      </c>
      <c r="D1287" s="161"/>
      <c r="E1287" s="162">
        <v>1</v>
      </c>
      <c r="F1287" s="159"/>
      <c r="G1287" s="159"/>
      <c r="H1287" s="159"/>
      <c r="I1287" s="159"/>
      <c r="J1287" s="159"/>
      <c r="K1287" s="159"/>
      <c r="L1287" s="159"/>
      <c r="M1287" s="159"/>
      <c r="N1287" s="158"/>
      <c r="O1287" s="158"/>
      <c r="P1287" s="158"/>
      <c r="Q1287" s="158"/>
      <c r="R1287" s="159"/>
      <c r="S1287" s="159"/>
      <c r="T1287" s="159"/>
      <c r="U1287" s="159"/>
      <c r="V1287" s="159"/>
      <c r="W1287" s="159"/>
      <c r="X1287" s="159"/>
      <c r="Y1287" s="159"/>
      <c r="Z1287" s="148"/>
      <c r="AA1287" s="148"/>
      <c r="AB1287" s="148"/>
      <c r="AC1287" s="148"/>
      <c r="AD1287" s="148"/>
      <c r="AE1287" s="148"/>
      <c r="AF1287" s="148"/>
      <c r="AG1287" s="148" t="s">
        <v>314</v>
      </c>
      <c r="AH1287" s="148">
        <v>0</v>
      </c>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3" x14ac:dyDescent="0.2">
      <c r="A1288" s="155"/>
      <c r="B1288" s="156"/>
      <c r="C1288" s="195" t="s">
        <v>1645</v>
      </c>
      <c r="D1288" s="161"/>
      <c r="E1288" s="162">
        <v>1</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314</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outlineLevel="3" x14ac:dyDescent="0.2">
      <c r="A1289" s="155"/>
      <c r="B1289" s="156"/>
      <c r="C1289" s="195" t="s">
        <v>1646</v>
      </c>
      <c r="D1289" s="161"/>
      <c r="E1289" s="162">
        <v>3</v>
      </c>
      <c r="F1289" s="159"/>
      <c r="G1289" s="159"/>
      <c r="H1289" s="159"/>
      <c r="I1289" s="159"/>
      <c r="J1289" s="159"/>
      <c r="K1289" s="159"/>
      <c r="L1289" s="159"/>
      <c r="M1289" s="159"/>
      <c r="N1289" s="158"/>
      <c r="O1289" s="158"/>
      <c r="P1289" s="158"/>
      <c r="Q1289" s="158"/>
      <c r="R1289" s="159"/>
      <c r="S1289" s="159"/>
      <c r="T1289" s="159"/>
      <c r="U1289" s="159"/>
      <c r="V1289" s="159"/>
      <c r="W1289" s="159"/>
      <c r="X1289" s="159"/>
      <c r="Y1289" s="159"/>
      <c r="Z1289" s="148"/>
      <c r="AA1289" s="148"/>
      <c r="AB1289" s="148"/>
      <c r="AC1289" s="148"/>
      <c r="AD1289" s="148"/>
      <c r="AE1289" s="148"/>
      <c r="AF1289" s="148"/>
      <c r="AG1289" s="148" t="s">
        <v>314</v>
      </c>
      <c r="AH1289" s="148">
        <v>0</v>
      </c>
      <c r="AI1289" s="148"/>
      <c r="AJ1289" s="148"/>
      <c r="AK1289" s="148"/>
      <c r="AL1289" s="148"/>
      <c r="AM1289" s="148"/>
      <c r="AN1289" s="148"/>
      <c r="AO1289" s="148"/>
      <c r="AP1289" s="148"/>
      <c r="AQ1289" s="148"/>
      <c r="AR1289" s="148"/>
      <c r="AS1289" s="148"/>
      <c r="AT1289" s="148"/>
      <c r="AU1289" s="148"/>
      <c r="AV1289" s="148"/>
      <c r="AW1289" s="148"/>
      <c r="AX1289" s="148"/>
      <c r="AY1289" s="148"/>
      <c r="AZ1289" s="148"/>
      <c r="BA1289" s="148"/>
      <c r="BB1289" s="148"/>
      <c r="BC1289" s="148"/>
      <c r="BD1289" s="148"/>
      <c r="BE1289" s="148"/>
      <c r="BF1289" s="148"/>
      <c r="BG1289" s="148"/>
      <c r="BH1289" s="148"/>
    </row>
    <row r="1290" spans="1:60" outlineLevel="3" x14ac:dyDescent="0.2">
      <c r="A1290" s="155"/>
      <c r="B1290" s="156"/>
      <c r="C1290" s="195" t="s">
        <v>1647</v>
      </c>
      <c r="D1290" s="161"/>
      <c r="E1290" s="162">
        <v>1</v>
      </c>
      <c r="F1290" s="159"/>
      <c r="G1290" s="159"/>
      <c r="H1290" s="159"/>
      <c r="I1290" s="159"/>
      <c r="J1290" s="159"/>
      <c r="K1290" s="159"/>
      <c r="L1290" s="159"/>
      <c r="M1290" s="159"/>
      <c r="N1290" s="158"/>
      <c r="O1290" s="158"/>
      <c r="P1290" s="158"/>
      <c r="Q1290" s="158"/>
      <c r="R1290" s="159"/>
      <c r="S1290" s="159"/>
      <c r="T1290" s="159"/>
      <c r="U1290" s="159"/>
      <c r="V1290" s="159"/>
      <c r="W1290" s="159"/>
      <c r="X1290" s="159"/>
      <c r="Y1290" s="159"/>
      <c r="Z1290" s="148"/>
      <c r="AA1290" s="148"/>
      <c r="AB1290" s="148"/>
      <c r="AC1290" s="148"/>
      <c r="AD1290" s="148"/>
      <c r="AE1290" s="148"/>
      <c r="AF1290" s="148"/>
      <c r="AG1290" s="148" t="s">
        <v>314</v>
      </c>
      <c r="AH1290" s="148">
        <v>0</v>
      </c>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3" x14ac:dyDescent="0.2">
      <c r="A1291" s="155"/>
      <c r="B1291" s="156"/>
      <c r="C1291" s="195" t="s">
        <v>1648</v>
      </c>
      <c r="D1291" s="161"/>
      <c r="E1291" s="162">
        <v>1</v>
      </c>
      <c r="F1291" s="159"/>
      <c r="G1291" s="159"/>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314</v>
      </c>
      <c r="AH1291" s="148">
        <v>0</v>
      </c>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ht="22.5" outlineLevel="1" x14ac:dyDescent="0.2">
      <c r="A1292" s="177">
        <v>290</v>
      </c>
      <c r="B1292" s="178" t="s">
        <v>1649</v>
      </c>
      <c r="C1292" s="194" t="s">
        <v>1650</v>
      </c>
      <c r="D1292" s="179" t="s">
        <v>292</v>
      </c>
      <c r="E1292" s="180">
        <v>2</v>
      </c>
      <c r="F1292" s="181"/>
      <c r="G1292" s="182">
        <f>ROUND(E1292*F1292,2)</f>
        <v>0</v>
      </c>
      <c r="H1292" s="181"/>
      <c r="I1292" s="182">
        <f>ROUND(E1292*H1292,2)</f>
        <v>0</v>
      </c>
      <c r="J1292" s="181"/>
      <c r="K1292" s="182">
        <f>ROUND(E1292*J1292,2)</f>
        <v>0</v>
      </c>
      <c r="L1292" s="182">
        <v>21</v>
      </c>
      <c r="M1292" s="182">
        <f>G1292*(1+L1292/100)</f>
        <v>0</v>
      </c>
      <c r="N1292" s="180">
        <v>2.5999999999999999E-2</v>
      </c>
      <c r="O1292" s="180">
        <f>ROUND(E1292*N1292,2)</f>
        <v>0.05</v>
      </c>
      <c r="P1292" s="180">
        <v>0</v>
      </c>
      <c r="Q1292" s="180">
        <f>ROUND(E1292*P1292,2)</f>
        <v>0</v>
      </c>
      <c r="R1292" s="182" t="s">
        <v>621</v>
      </c>
      <c r="S1292" s="182" t="s">
        <v>294</v>
      </c>
      <c r="T1292" s="183" t="s">
        <v>294</v>
      </c>
      <c r="U1292" s="159">
        <v>0</v>
      </c>
      <c r="V1292" s="159">
        <f>ROUND(E1292*U1292,2)</f>
        <v>0</v>
      </c>
      <c r="W1292" s="159"/>
      <c r="X1292" s="159" t="s">
        <v>622</v>
      </c>
      <c r="Y1292" s="159" t="s">
        <v>296</v>
      </c>
      <c r="Z1292" s="148"/>
      <c r="AA1292" s="148"/>
      <c r="AB1292" s="148"/>
      <c r="AC1292" s="148"/>
      <c r="AD1292" s="148"/>
      <c r="AE1292" s="148"/>
      <c r="AF1292" s="148"/>
      <c r="AG1292" s="148" t="s">
        <v>623</v>
      </c>
      <c r="AH1292" s="148"/>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outlineLevel="2" x14ac:dyDescent="0.2">
      <c r="A1293" s="155"/>
      <c r="B1293" s="156"/>
      <c r="C1293" s="195" t="s">
        <v>1637</v>
      </c>
      <c r="D1293" s="161"/>
      <c r="E1293" s="162">
        <v>1</v>
      </c>
      <c r="F1293" s="159"/>
      <c r="G1293" s="159"/>
      <c r="H1293" s="159"/>
      <c r="I1293" s="159"/>
      <c r="J1293" s="159"/>
      <c r="K1293" s="159"/>
      <c r="L1293" s="159"/>
      <c r="M1293" s="159"/>
      <c r="N1293" s="158"/>
      <c r="O1293" s="158"/>
      <c r="P1293" s="158"/>
      <c r="Q1293" s="158"/>
      <c r="R1293" s="159"/>
      <c r="S1293" s="159"/>
      <c r="T1293" s="159"/>
      <c r="U1293" s="159"/>
      <c r="V1293" s="159"/>
      <c r="W1293" s="159"/>
      <c r="X1293" s="159"/>
      <c r="Y1293" s="159"/>
      <c r="Z1293" s="148"/>
      <c r="AA1293" s="148"/>
      <c r="AB1293" s="148"/>
      <c r="AC1293" s="148"/>
      <c r="AD1293" s="148"/>
      <c r="AE1293" s="148"/>
      <c r="AF1293" s="148"/>
      <c r="AG1293" s="148" t="s">
        <v>314</v>
      </c>
      <c r="AH1293" s="148">
        <v>0</v>
      </c>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outlineLevel="3" x14ac:dyDescent="0.2">
      <c r="A1294" s="155"/>
      <c r="B1294" s="156"/>
      <c r="C1294" s="195" t="s">
        <v>1641</v>
      </c>
      <c r="D1294" s="161"/>
      <c r="E1294" s="162">
        <v>1</v>
      </c>
      <c r="F1294" s="159"/>
      <c r="G1294" s="159"/>
      <c r="H1294" s="159"/>
      <c r="I1294" s="159"/>
      <c r="J1294" s="159"/>
      <c r="K1294" s="159"/>
      <c r="L1294" s="159"/>
      <c r="M1294" s="159"/>
      <c r="N1294" s="158"/>
      <c r="O1294" s="158"/>
      <c r="P1294" s="158"/>
      <c r="Q1294" s="158"/>
      <c r="R1294" s="159"/>
      <c r="S1294" s="159"/>
      <c r="T1294" s="159"/>
      <c r="U1294" s="159"/>
      <c r="V1294" s="159"/>
      <c r="W1294" s="159"/>
      <c r="X1294" s="159"/>
      <c r="Y1294" s="159"/>
      <c r="Z1294" s="148"/>
      <c r="AA1294" s="148"/>
      <c r="AB1294" s="148"/>
      <c r="AC1294" s="148"/>
      <c r="AD1294" s="148"/>
      <c r="AE1294" s="148"/>
      <c r="AF1294" s="148"/>
      <c r="AG1294" s="148" t="s">
        <v>314</v>
      </c>
      <c r="AH1294" s="148">
        <v>0</v>
      </c>
      <c r="AI1294" s="148"/>
      <c r="AJ1294" s="148"/>
      <c r="AK1294" s="148"/>
      <c r="AL1294" s="148"/>
      <c r="AM1294" s="148"/>
      <c r="AN1294" s="148"/>
      <c r="AO1294" s="148"/>
      <c r="AP1294" s="148"/>
      <c r="AQ1294" s="148"/>
      <c r="AR1294" s="148"/>
      <c r="AS1294" s="148"/>
      <c r="AT1294" s="148"/>
      <c r="AU1294" s="148"/>
      <c r="AV1294" s="148"/>
      <c r="AW1294" s="148"/>
      <c r="AX1294" s="148"/>
      <c r="AY1294" s="148"/>
      <c r="AZ1294" s="148"/>
      <c r="BA1294" s="148"/>
      <c r="BB1294" s="148"/>
      <c r="BC1294" s="148"/>
      <c r="BD1294" s="148"/>
      <c r="BE1294" s="148"/>
      <c r="BF1294" s="148"/>
      <c r="BG1294" s="148"/>
      <c r="BH1294" s="148"/>
    </row>
    <row r="1295" spans="1:60" ht="22.5" outlineLevel="1" x14ac:dyDescent="0.2">
      <c r="A1295" s="177">
        <v>291</v>
      </c>
      <c r="B1295" s="178" t="s">
        <v>1651</v>
      </c>
      <c r="C1295" s="194" t="s">
        <v>1652</v>
      </c>
      <c r="D1295" s="179" t="s">
        <v>292</v>
      </c>
      <c r="E1295" s="180">
        <v>1</v>
      </c>
      <c r="F1295" s="181"/>
      <c r="G1295" s="182">
        <f>ROUND(E1295*F1295,2)</f>
        <v>0</v>
      </c>
      <c r="H1295" s="181"/>
      <c r="I1295" s="182">
        <f>ROUND(E1295*H1295,2)</f>
        <v>0</v>
      </c>
      <c r="J1295" s="181"/>
      <c r="K1295" s="182">
        <f>ROUND(E1295*J1295,2)</f>
        <v>0</v>
      </c>
      <c r="L1295" s="182">
        <v>21</v>
      </c>
      <c r="M1295" s="182">
        <f>G1295*(1+L1295/100)</f>
        <v>0</v>
      </c>
      <c r="N1295" s="180">
        <v>2.5999999999999999E-2</v>
      </c>
      <c r="O1295" s="180">
        <f>ROUND(E1295*N1295,2)</f>
        <v>0.03</v>
      </c>
      <c r="P1295" s="180">
        <v>0</v>
      </c>
      <c r="Q1295" s="180">
        <f>ROUND(E1295*P1295,2)</f>
        <v>0</v>
      </c>
      <c r="R1295" s="182" t="s">
        <v>621</v>
      </c>
      <c r="S1295" s="182" t="s">
        <v>294</v>
      </c>
      <c r="T1295" s="183" t="s">
        <v>294</v>
      </c>
      <c r="U1295" s="159">
        <v>0</v>
      </c>
      <c r="V1295" s="159">
        <f>ROUND(E1295*U1295,2)</f>
        <v>0</v>
      </c>
      <c r="W1295" s="159"/>
      <c r="X1295" s="159" t="s">
        <v>622</v>
      </c>
      <c r="Y1295" s="159" t="s">
        <v>296</v>
      </c>
      <c r="Z1295" s="148"/>
      <c r="AA1295" s="148"/>
      <c r="AB1295" s="148"/>
      <c r="AC1295" s="148"/>
      <c r="AD1295" s="148"/>
      <c r="AE1295" s="148"/>
      <c r="AF1295" s="148"/>
      <c r="AG1295" s="148" t="s">
        <v>623</v>
      </c>
      <c r="AH1295" s="148"/>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2" x14ac:dyDescent="0.2">
      <c r="A1296" s="155"/>
      <c r="B1296" s="156"/>
      <c r="C1296" s="195" t="s">
        <v>1648</v>
      </c>
      <c r="D1296" s="161"/>
      <c r="E1296" s="162">
        <v>1</v>
      </c>
      <c r="F1296" s="159"/>
      <c r="G1296" s="159"/>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314</v>
      </c>
      <c r="AH1296" s="148">
        <v>0</v>
      </c>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ht="22.5" outlineLevel="1" x14ac:dyDescent="0.2">
      <c r="A1297" s="177">
        <v>292</v>
      </c>
      <c r="B1297" s="178" t="s">
        <v>1653</v>
      </c>
      <c r="C1297" s="194" t="s">
        <v>1654</v>
      </c>
      <c r="D1297" s="179" t="s">
        <v>292</v>
      </c>
      <c r="E1297" s="180">
        <v>3</v>
      </c>
      <c r="F1297" s="181"/>
      <c r="G1297" s="182">
        <f>ROUND(E1297*F1297,2)</f>
        <v>0</v>
      </c>
      <c r="H1297" s="181"/>
      <c r="I1297" s="182">
        <f>ROUND(E1297*H1297,2)</f>
        <v>0</v>
      </c>
      <c r="J1297" s="181"/>
      <c r="K1297" s="182">
        <f>ROUND(E1297*J1297,2)</f>
        <v>0</v>
      </c>
      <c r="L1297" s="182">
        <v>21</v>
      </c>
      <c r="M1297" s="182">
        <f>G1297*(1+L1297/100)</f>
        <v>0</v>
      </c>
      <c r="N1297" s="180">
        <v>0.03</v>
      </c>
      <c r="O1297" s="180">
        <f>ROUND(E1297*N1297,2)</f>
        <v>0.09</v>
      </c>
      <c r="P1297" s="180">
        <v>0</v>
      </c>
      <c r="Q1297" s="180">
        <f>ROUND(E1297*P1297,2)</f>
        <v>0</v>
      </c>
      <c r="R1297" s="182" t="s">
        <v>621</v>
      </c>
      <c r="S1297" s="182" t="s">
        <v>294</v>
      </c>
      <c r="T1297" s="183" t="s">
        <v>294</v>
      </c>
      <c r="U1297" s="159">
        <v>0</v>
      </c>
      <c r="V1297" s="159">
        <f>ROUND(E1297*U1297,2)</f>
        <v>0</v>
      </c>
      <c r="W1297" s="159"/>
      <c r="X1297" s="159" t="s">
        <v>622</v>
      </c>
      <c r="Y1297" s="159" t="s">
        <v>296</v>
      </c>
      <c r="Z1297" s="148"/>
      <c r="AA1297" s="148"/>
      <c r="AB1297" s="148"/>
      <c r="AC1297" s="148"/>
      <c r="AD1297" s="148"/>
      <c r="AE1297" s="148"/>
      <c r="AF1297" s="148"/>
      <c r="AG1297" s="148" t="s">
        <v>623</v>
      </c>
      <c r="AH1297" s="148"/>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outlineLevel="2" x14ac:dyDescent="0.2">
      <c r="A1298" s="155"/>
      <c r="B1298" s="156"/>
      <c r="C1298" s="195" t="s">
        <v>1655</v>
      </c>
      <c r="D1298" s="161"/>
      <c r="E1298" s="162">
        <v>2</v>
      </c>
      <c r="F1298" s="159"/>
      <c r="G1298" s="159"/>
      <c r="H1298" s="159"/>
      <c r="I1298" s="159"/>
      <c r="J1298" s="159"/>
      <c r="K1298" s="159"/>
      <c r="L1298" s="159"/>
      <c r="M1298" s="159"/>
      <c r="N1298" s="158"/>
      <c r="O1298" s="158"/>
      <c r="P1298" s="158"/>
      <c r="Q1298" s="158"/>
      <c r="R1298" s="159"/>
      <c r="S1298" s="159"/>
      <c r="T1298" s="159"/>
      <c r="U1298" s="159"/>
      <c r="V1298" s="159"/>
      <c r="W1298" s="159"/>
      <c r="X1298" s="159"/>
      <c r="Y1298" s="159"/>
      <c r="Z1298" s="148"/>
      <c r="AA1298" s="148"/>
      <c r="AB1298" s="148"/>
      <c r="AC1298" s="148"/>
      <c r="AD1298" s="148"/>
      <c r="AE1298" s="148"/>
      <c r="AF1298" s="148"/>
      <c r="AG1298" s="148" t="s">
        <v>314</v>
      </c>
      <c r="AH1298" s="148">
        <v>0</v>
      </c>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3" x14ac:dyDescent="0.2">
      <c r="A1299" s="155"/>
      <c r="B1299" s="156"/>
      <c r="C1299" s="195" t="s">
        <v>1656</v>
      </c>
      <c r="D1299" s="161"/>
      <c r="E1299" s="162">
        <v>1</v>
      </c>
      <c r="F1299" s="159"/>
      <c r="G1299" s="159"/>
      <c r="H1299" s="159"/>
      <c r="I1299" s="159"/>
      <c r="J1299" s="159"/>
      <c r="K1299" s="159"/>
      <c r="L1299" s="159"/>
      <c r="M1299" s="159"/>
      <c r="N1299" s="158"/>
      <c r="O1299" s="158"/>
      <c r="P1299" s="158"/>
      <c r="Q1299" s="158"/>
      <c r="R1299" s="159"/>
      <c r="S1299" s="159"/>
      <c r="T1299" s="159"/>
      <c r="U1299" s="159"/>
      <c r="V1299" s="159"/>
      <c r="W1299" s="159"/>
      <c r="X1299" s="159"/>
      <c r="Y1299" s="159"/>
      <c r="Z1299" s="148"/>
      <c r="AA1299" s="148"/>
      <c r="AB1299" s="148"/>
      <c r="AC1299" s="148"/>
      <c r="AD1299" s="148"/>
      <c r="AE1299" s="148"/>
      <c r="AF1299" s="148"/>
      <c r="AG1299" s="148" t="s">
        <v>314</v>
      </c>
      <c r="AH1299" s="148">
        <v>0</v>
      </c>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ht="22.5" outlineLevel="1" x14ac:dyDescent="0.2">
      <c r="A1300" s="177">
        <v>293</v>
      </c>
      <c r="B1300" s="178" t="s">
        <v>1657</v>
      </c>
      <c r="C1300" s="194" t="s">
        <v>1658</v>
      </c>
      <c r="D1300" s="179" t="s">
        <v>292</v>
      </c>
      <c r="E1300" s="180">
        <v>1</v>
      </c>
      <c r="F1300" s="181"/>
      <c r="G1300" s="182">
        <f>ROUND(E1300*F1300,2)</f>
        <v>0</v>
      </c>
      <c r="H1300" s="181"/>
      <c r="I1300" s="182">
        <f>ROUND(E1300*H1300,2)</f>
        <v>0</v>
      </c>
      <c r="J1300" s="181"/>
      <c r="K1300" s="182">
        <f>ROUND(E1300*J1300,2)</f>
        <v>0</v>
      </c>
      <c r="L1300" s="182">
        <v>21</v>
      </c>
      <c r="M1300" s="182">
        <f>G1300*(1+L1300/100)</f>
        <v>0</v>
      </c>
      <c r="N1300" s="180">
        <v>0.03</v>
      </c>
      <c r="O1300" s="180">
        <f>ROUND(E1300*N1300,2)</f>
        <v>0.03</v>
      </c>
      <c r="P1300" s="180">
        <v>0</v>
      </c>
      <c r="Q1300" s="180">
        <f>ROUND(E1300*P1300,2)</f>
        <v>0</v>
      </c>
      <c r="R1300" s="182" t="s">
        <v>621</v>
      </c>
      <c r="S1300" s="182" t="s">
        <v>294</v>
      </c>
      <c r="T1300" s="183" t="s">
        <v>294</v>
      </c>
      <c r="U1300" s="159">
        <v>0</v>
      </c>
      <c r="V1300" s="159">
        <f>ROUND(E1300*U1300,2)</f>
        <v>0</v>
      </c>
      <c r="W1300" s="159"/>
      <c r="X1300" s="159" t="s">
        <v>622</v>
      </c>
      <c r="Y1300" s="159" t="s">
        <v>296</v>
      </c>
      <c r="Z1300" s="148"/>
      <c r="AA1300" s="148"/>
      <c r="AB1300" s="148"/>
      <c r="AC1300" s="148"/>
      <c r="AD1300" s="148"/>
      <c r="AE1300" s="148"/>
      <c r="AF1300" s="148"/>
      <c r="AG1300" s="148" t="s">
        <v>623</v>
      </c>
      <c r="AH1300" s="148"/>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2" x14ac:dyDescent="0.2">
      <c r="A1301" s="155"/>
      <c r="B1301" s="156"/>
      <c r="C1301" s="195" t="s">
        <v>1659</v>
      </c>
      <c r="D1301" s="161"/>
      <c r="E1301" s="162">
        <v>1</v>
      </c>
      <c r="F1301" s="159"/>
      <c r="G1301" s="159"/>
      <c r="H1301" s="159"/>
      <c r="I1301" s="159"/>
      <c r="J1301" s="159"/>
      <c r="K1301" s="159"/>
      <c r="L1301" s="159"/>
      <c r="M1301" s="159"/>
      <c r="N1301" s="158"/>
      <c r="O1301" s="158"/>
      <c r="P1301" s="158"/>
      <c r="Q1301" s="158"/>
      <c r="R1301" s="159"/>
      <c r="S1301" s="159"/>
      <c r="T1301" s="159"/>
      <c r="U1301" s="159"/>
      <c r="V1301" s="159"/>
      <c r="W1301" s="159"/>
      <c r="X1301" s="159"/>
      <c r="Y1301" s="159"/>
      <c r="Z1301" s="148"/>
      <c r="AA1301" s="148"/>
      <c r="AB1301" s="148"/>
      <c r="AC1301" s="148"/>
      <c r="AD1301" s="148"/>
      <c r="AE1301" s="148"/>
      <c r="AF1301" s="148"/>
      <c r="AG1301" s="148" t="s">
        <v>314</v>
      </c>
      <c r="AH1301" s="148">
        <v>0</v>
      </c>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ht="22.5" outlineLevel="1" x14ac:dyDescent="0.2">
      <c r="A1302" s="177">
        <v>294</v>
      </c>
      <c r="B1302" s="178" t="s">
        <v>1660</v>
      </c>
      <c r="C1302" s="194" t="s">
        <v>1661</v>
      </c>
      <c r="D1302" s="179" t="s">
        <v>292</v>
      </c>
      <c r="E1302" s="180">
        <v>4</v>
      </c>
      <c r="F1302" s="181"/>
      <c r="G1302" s="182">
        <f>ROUND(E1302*F1302,2)</f>
        <v>0</v>
      </c>
      <c r="H1302" s="181"/>
      <c r="I1302" s="182">
        <f>ROUND(E1302*H1302,2)</f>
        <v>0</v>
      </c>
      <c r="J1302" s="181"/>
      <c r="K1302" s="182">
        <f>ROUND(E1302*J1302,2)</f>
        <v>0</v>
      </c>
      <c r="L1302" s="182">
        <v>21</v>
      </c>
      <c r="M1302" s="182">
        <f>G1302*(1+L1302/100)</f>
        <v>0</v>
      </c>
      <c r="N1302" s="180">
        <v>3.5999999999999997E-2</v>
      </c>
      <c r="O1302" s="180">
        <f>ROUND(E1302*N1302,2)</f>
        <v>0.14000000000000001</v>
      </c>
      <c r="P1302" s="180">
        <v>0</v>
      </c>
      <c r="Q1302" s="180">
        <f>ROUND(E1302*P1302,2)</f>
        <v>0</v>
      </c>
      <c r="R1302" s="182"/>
      <c r="S1302" s="182" t="s">
        <v>878</v>
      </c>
      <c r="T1302" s="183" t="s">
        <v>879</v>
      </c>
      <c r="U1302" s="159">
        <v>0</v>
      </c>
      <c r="V1302" s="159">
        <f>ROUND(E1302*U1302,2)</f>
        <v>0</v>
      </c>
      <c r="W1302" s="159"/>
      <c r="X1302" s="159" t="s">
        <v>622</v>
      </c>
      <c r="Y1302" s="159" t="s">
        <v>296</v>
      </c>
      <c r="Z1302" s="148"/>
      <c r="AA1302" s="148"/>
      <c r="AB1302" s="148"/>
      <c r="AC1302" s="148"/>
      <c r="AD1302" s="148"/>
      <c r="AE1302" s="148"/>
      <c r="AF1302" s="148"/>
      <c r="AG1302" s="148" t="s">
        <v>623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5" t="s">
        <v>1662</v>
      </c>
      <c r="D1303" s="161"/>
      <c r="E1303" s="162">
        <v>2</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314</v>
      </c>
      <c r="AH1303" s="148">
        <v>0</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3" x14ac:dyDescent="0.2">
      <c r="A1304" s="155"/>
      <c r="B1304" s="156"/>
      <c r="C1304" s="195" t="s">
        <v>1663</v>
      </c>
      <c r="D1304" s="161"/>
      <c r="E1304" s="162">
        <v>2</v>
      </c>
      <c r="F1304" s="159"/>
      <c r="G1304" s="159"/>
      <c r="H1304" s="159"/>
      <c r="I1304" s="159"/>
      <c r="J1304" s="159"/>
      <c r="K1304" s="159"/>
      <c r="L1304" s="159"/>
      <c r="M1304" s="159"/>
      <c r="N1304" s="158"/>
      <c r="O1304" s="158"/>
      <c r="P1304" s="158"/>
      <c r="Q1304" s="158"/>
      <c r="R1304" s="159"/>
      <c r="S1304" s="159"/>
      <c r="T1304" s="159"/>
      <c r="U1304" s="159"/>
      <c r="V1304" s="159"/>
      <c r="W1304" s="159"/>
      <c r="X1304" s="159"/>
      <c r="Y1304" s="159"/>
      <c r="Z1304" s="148"/>
      <c r="AA1304" s="148"/>
      <c r="AB1304" s="148"/>
      <c r="AC1304" s="148"/>
      <c r="AD1304" s="148"/>
      <c r="AE1304" s="148"/>
      <c r="AF1304" s="148"/>
      <c r="AG1304" s="148" t="s">
        <v>314</v>
      </c>
      <c r="AH1304" s="148">
        <v>0</v>
      </c>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ht="22.5" outlineLevel="1" x14ac:dyDescent="0.2">
      <c r="A1305" s="177">
        <v>295</v>
      </c>
      <c r="B1305" s="178" t="s">
        <v>1664</v>
      </c>
      <c r="C1305" s="194" t="s">
        <v>1665</v>
      </c>
      <c r="D1305" s="179" t="s">
        <v>292</v>
      </c>
      <c r="E1305" s="180">
        <v>2</v>
      </c>
      <c r="F1305" s="181"/>
      <c r="G1305" s="182">
        <f>ROUND(E1305*F1305,2)</f>
        <v>0</v>
      </c>
      <c r="H1305" s="181"/>
      <c r="I1305" s="182">
        <f>ROUND(E1305*H1305,2)</f>
        <v>0</v>
      </c>
      <c r="J1305" s="181"/>
      <c r="K1305" s="182">
        <f>ROUND(E1305*J1305,2)</f>
        <v>0</v>
      </c>
      <c r="L1305" s="182">
        <v>21</v>
      </c>
      <c r="M1305" s="182">
        <f>G1305*(1+L1305/100)</f>
        <v>0</v>
      </c>
      <c r="N1305" s="180">
        <v>1.7999999999999999E-2</v>
      </c>
      <c r="O1305" s="180">
        <f>ROUND(E1305*N1305,2)</f>
        <v>0.04</v>
      </c>
      <c r="P1305" s="180">
        <v>0</v>
      </c>
      <c r="Q1305" s="180">
        <f>ROUND(E1305*P1305,2)</f>
        <v>0</v>
      </c>
      <c r="R1305" s="182" t="s">
        <v>621</v>
      </c>
      <c r="S1305" s="182" t="s">
        <v>294</v>
      </c>
      <c r="T1305" s="183" t="s">
        <v>294</v>
      </c>
      <c r="U1305" s="159">
        <v>0</v>
      </c>
      <c r="V1305" s="159">
        <f>ROUND(E1305*U1305,2)</f>
        <v>0</v>
      </c>
      <c r="W1305" s="159"/>
      <c r="X1305" s="159" t="s">
        <v>622</v>
      </c>
      <c r="Y1305" s="159" t="s">
        <v>296</v>
      </c>
      <c r="Z1305" s="148"/>
      <c r="AA1305" s="148"/>
      <c r="AB1305" s="148"/>
      <c r="AC1305" s="148"/>
      <c r="AD1305" s="148"/>
      <c r="AE1305" s="148"/>
      <c r="AF1305" s="148"/>
      <c r="AG1305" s="148" t="s">
        <v>623</v>
      </c>
      <c r="AH1305" s="148"/>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2" x14ac:dyDescent="0.2">
      <c r="A1306" s="155"/>
      <c r="B1306" s="156"/>
      <c r="C1306" s="195" t="s">
        <v>1666</v>
      </c>
      <c r="D1306" s="161"/>
      <c r="E1306" s="162">
        <v>1</v>
      </c>
      <c r="F1306" s="159"/>
      <c r="G1306" s="159"/>
      <c r="H1306" s="159"/>
      <c r="I1306" s="159"/>
      <c r="J1306" s="159"/>
      <c r="K1306" s="159"/>
      <c r="L1306" s="159"/>
      <c r="M1306" s="159"/>
      <c r="N1306" s="158"/>
      <c r="O1306" s="158"/>
      <c r="P1306" s="158"/>
      <c r="Q1306" s="158"/>
      <c r="R1306" s="159"/>
      <c r="S1306" s="159"/>
      <c r="T1306" s="159"/>
      <c r="U1306" s="159"/>
      <c r="V1306" s="159"/>
      <c r="W1306" s="159"/>
      <c r="X1306" s="159"/>
      <c r="Y1306" s="159"/>
      <c r="Z1306" s="148"/>
      <c r="AA1306" s="148"/>
      <c r="AB1306" s="148"/>
      <c r="AC1306" s="148"/>
      <c r="AD1306" s="148"/>
      <c r="AE1306" s="148"/>
      <c r="AF1306" s="148"/>
      <c r="AG1306" s="148" t="s">
        <v>314</v>
      </c>
      <c r="AH1306" s="148">
        <v>0</v>
      </c>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3" x14ac:dyDescent="0.2">
      <c r="A1307" s="155"/>
      <c r="B1307" s="156"/>
      <c r="C1307" s="195" t="s">
        <v>1667</v>
      </c>
      <c r="D1307" s="161"/>
      <c r="E1307" s="162">
        <v>1</v>
      </c>
      <c r="F1307" s="159"/>
      <c r="G1307" s="159"/>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314</v>
      </c>
      <c r="AH1307" s="148">
        <v>0</v>
      </c>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1" x14ac:dyDescent="0.2">
      <c r="A1308" s="185">
        <v>296</v>
      </c>
      <c r="B1308" s="186" t="s">
        <v>1668</v>
      </c>
      <c r="C1308" s="198" t="s">
        <v>1669</v>
      </c>
      <c r="D1308" s="187" t="s">
        <v>292</v>
      </c>
      <c r="E1308" s="188">
        <v>12</v>
      </c>
      <c r="F1308" s="189"/>
      <c r="G1308" s="190">
        <f t="shared" ref="G1308:G1313" si="7">ROUND(E1308*F1308,2)</f>
        <v>0</v>
      </c>
      <c r="H1308" s="189"/>
      <c r="I1308" s="190">
        <f t="shared" ref="I1308:I1313" si="8">ROUND(E1308*H1308,2)</f>
        <v>0</v>
      </c>
      <c r="J1308" s="189"/>
      <c r="K1308" s="190">
        <f t="shared" ref="K1308:K1313" si="9">ROUND(E1308*J1308,2)</f>
        <v>0</v>
      </c>
      <c r="L1308" s="190">
        <v>21</v>
      </c>
      <c r="M1308" s="190">
        <f t="shared" ref="M1308:M1313" si="10">G1308*(1+L1308/100)</f>
        <v>0</v>
      </c>
      <c r="N1308" s="188">
        <v>1.81E-3</v>
      </c>
      <c r="O1308" s="188">
        <f t="shared" ref="O1308:O1313" si="11">ROUND(E1308*N1308,2)</f>
        <v>0.02</v>
      </c>
      <c r="P1308" s="188">
        <v>0</v>
      </c>
      <c r="Q1308" s="188">
        <f t="shared" ref="Q1308:Q1313" si="12">ROUND(E1308*P1308,2)</f>
        <v>0</v>
      </c>
      <c r="R1308" s="190" t="s">
        <v>621</v>
      </c>
      <c r="S1308" s="190" t="s">
        <v>853</v>
      </c>
      <c r="T1308" s="191" t="s">
        <v>853</v>
      </c>
      <c r="U1308" s="159">
        <v>0</v>
      </c>
      <c r="V1308" s="159">
        <f t="shared" ref="V1308:V1313" si="13">ROUND(E1308*U1308,2)</f>
        <v>0</v>
      </c>
      <c r="W1308" s="159"/>
      <c r="X1308" s="159" t="s">
        <v>622</v>
      </c>
      <c r="Y1308" s="159" t="s">
        <v>296</v>
      </c>
      <c r="Z1308" s="148"/>
      <c r="AA1308" s="148"/>
      <c r="AB1308" s="148"/>
      <c r="AC1308" s="148"/>
      <c r="AD1308" s="148"/>
      <c r="AE1308" s="148"/>
      <c r="AF1308" s="148"/>
      <c r="AG1308" s="148" t="s">
        <v>623</v>
      </c>
      <c r="AH1308" s="148"/>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1" x14ac:dyDescent="0.2">
      <c r="A1309" s="185">
        <v>297</v>
      </c>
      <c r="B1309" s="186" t="s">
        <v>1670</v>
      </c>
      <c r="C1309" s="198" t="s">
        <v>1671</v>
      </c>
      <c r="D1309" s="187" t="s">
        <v>292</v>
      </c>
      <c r="E1309" s="188">
        <v>1</v>
      </c>
      <c r="F1309" s="189"/>
      <c r="G1309" s="190">
        <f t="shared" si="7"/>
        <v>0</v>
      </c>
      <c r="H1309" s="189"/>
      <c r="I1309" s="190">
        <f t="shared" si="8"/>
        <v>0</v>
      </c>
      <c r="J1309" s="189"/>
      <c r="K1309" s="190">
        <f t="shared" si="9"/>
        <v>0</v>
      </c>
      <c r="L1309" s="190">
        <v>21</v>
      </c>
      <c r="M1309" s="190">
        <f t="shared" si="10"/>
        <v>0</v>
      </c>
      <c r="N1309" s="188">
        <v>1.3500000000000001E-3</v>
      </c>
      <c r="O1309" s="188">
        <f t="shared" si="11"/>
        <v>0</v>
      </c>
      <c r="P1309" s="188">
        <v>0</v>
      </c>
      <c r="Q1309" s="188">
        <f t="shared" si="12"/>
        <v>0</v>
      </c>
      <c r="R1309" s="190" t="s">
        <v>621</v>
      </c>
      <c r="S1309" s="190" t="s">
        <v>853</v>
      </c>
      <c r="T1309" s="191" t="s">
        <v>853</v>
      </c>
      <c r="U1309" s="159">
        <v>0</v>
      </c>
      <c r="V1309" s="159">
        <f t="shared" si="13"/>
        <v>0</v>
      </c>
      <c r="W1309" s="159"/>
      <c r="X1309" s="159" t="s">
        <v>622</v>
      </c>
      <c r="Y1309" s="159" t="s">
        <v>296</v>
      </c>
      <c r="Z1309" s="148"/>
      <c r="AA1309" s="148"/>
      <c r="AB1309" s="148"/>
      <c r="AC1309" s="148"/>
      <c r="AD1309" s="148"/>
      <c r="AE1309" s="148"/>
      <c r="AF1309" s="148"/>
      <c r="AG1309" s="148" t="s">
        <v>623</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1" x14ac:dyDescent="0.2">
      <c r="A1310" s="185">
        <v>298</v>
      </c>
      <c r="B1310" s="186" t="s">
        <v>1672</v>
      </c>
      <c r="C1310" s="198" t="s">
        <v>1673</v>
      </c>
      <c r="D1310" s="187" t="s">
        <v>292</v>
      </c>
      <c r="E1310" s="188">
        <v>12</v>
      </c>
      <c r="F1310" s="189"/>
      <c r="G1310" s="190">
        <f t="shared" si="7"/>
        <v>0</v>
      </c>
      <c r="H1310" s="189"/>
      <c r="I1310" s="190">
        <f t="shared" si="8"/>
        <v>0</v>
      </c>
      <c r="J1310" s="189"/>
      <c r="K1310" s="190">
        <f t="shared" si="9"/>
        <v>0</v>
      </c>
      <c r="L1310" s="190">
        <v>21</v>
      </c>
      <c r="M1310" s="190">
        <f t="shared" si="10"/>
        <v>0</v>
      </c>
      <c r="N1310" s="188">
        <v>1.58E-3</v>
      </c>
      <c r="O1310" s="188">
        <f t="shared" si="11"/>
        <v>0.02</v>
      </c>
      <c r="P1310" s="188">
        <v>0</v>
      </c>
      <c r="Q1310" s="188">
        <f t="shared" si="12"/>
        <v>0</v>
      </c>
      <c r="R1310" s="190" t="s">
        <v>621</v>
      </c>
      <c r="S1310" s="190" t="s">
        <v>853</v>
      </c>
      <c r="T1310" s="191" t="s">
        <v>853</v>
      </c>
      <c r="U1310" s="159">
        <v>0</v>
      </c>
      <c r="V1310" s="159">
        <f t="shared" si="13"/>
        <v>0</v>
      </c>
      <c r="W1310" s="159"/>
      <c r="X1310" s="159" t="s">
        <v>622</v>
      </c>
      <c r="Y1310" s="159" t="s">
        <v>296</v>
      </c>
      <c r="Z1310" s="148"/>
      <c r="AA1310" s="148"/>
      <c r="AB1310" s="148"/>
      <c r="AC1310" s="148"/>
      <c r="AD1310" s="148"/>
      <c r="AE1310" s="148"/>
      <c r="AF1310" s="148"/>
      <c r="AG1310" s="148" t="s">
        <v>623</v>
      </c>
      <c r="AH1310" s="148"/>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1" x14ac:dyDescent="0.2">
      <c r="A1311" s="185">
        <v>299</v>
      </c>
      <c r="B1311" s="186" t="s">
        <v>1674</v>
      </c>
      <c r="C1311" s="198" t="s">
        <v>1675</v>
      </c>
      <c r="D1311" s="187" t="s">
        <v>292</v>
      </c>
      <c r="E1311" s="188">
        <v>17</v>
      </c>
      <c r="F1311" s="189"/>
      <c r="G1311" s="190">
        <f t="shared" si="7"/>
        <v>0</v>
      </c>
      <c r="H1311" s="189"/>
      <c r="I1311" s="190">
        <f t="shared" si="8"/>
        <v>0</v>
      </c>
      <c r="J1311" s="189"/>
      <c r="K1311" s="190">
        <f t="shared" si="9"/>
        <v>0</v>
      </c>
      <c r="L1311" s="190">
        <v>21</v>
      </c>
      <c r="M1311" s="190">
        <f t="shared" si="10"/>
        <v>0</v>
      </c>
      <c r="N1311" s="188">
        <v>1.8E-3</v>
      </c>
      <c r="O1311" s="188">
        <f t="shared" si="11"/>
        <v>0.03</v>
      </c>
      <c r="P1311" s="188">
        <v>0</v>
      </c>
      <c r="Q1311" s="188">
        <f t="shared" si="12"/>
        <v>0</v>
      </c>
      <c r="R1311" s="190" t="s">
        <v>621</v>
      </c>
      <c r="S1311" s="190" t="s">
        <v>853</v>
      </c>
      <c r="T1311" s="191" t="s">
        <v>853</v>
      </c>
      <c r="U1311" s="159">
        <v>0</v>
      </c>
      <c r="V1311" s="159">
        <f t="shared" si="13"/>
        <v>0</v>
      </c>
      <c r="W1311" s="159"/>
      <c r="X1311" s="159" t="s">
        <v>622</v>
      </c>
      <c r="Y1311" s="159" t="s">
        <v>296</v>
      </c>
      <c r="Z1311" s="148"/>
      <c r="AA1311" s="148"/>
      <c r="AB1311" s="148"/>
      <c r="AC1311" s="148"/>
      <c r="AD1311" s="148"/>
      <c r="AE1311" s="148"/>
      <c r="AF1311" s="148"/>
      <c r="AG1311" s="148" t="s">
        <v>623</v>
      </c>
      <c r="AH1311" s="148"/>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1" x14ac:dyDescent="0.2">
      <c r="A1312" s="185">
        <v>300</v>
      </c>
      <c r="B1312" s="186" t="s">
        <v>1676</v>
      </c>
      <c r="C1312" s="198" t="s">
        <v>1677</v>
      </c>
      <c r="D1312" s="187" t="s">
        <v>292</v>
      </c>
      <c r="E1312" s="188">
        <v>2</v>
      </c>
      <c r="F1312" s="189"/>
      <c r="G1312" s="190">
        <f t="shared" si="7"/>
        <v>0</v>
      </c>
      <c r="H1312" s="189"/>
      <c r="I1312" s="190">
        <f t="shared" si="8"/>
        <v>0</v>
      </c>
      <c r="J1312" s="189"/>
      <c r="K1312" s="190">
        <f t="shared" si="9"/>
        <v>0</v>
      </c>
      <c r="L1312" s="190">
        <v>21</v>
      </c>
      <c r="M1312" s="190">
        <f t="shared" si="10"/>
        <v>0</v>
      </c>
      <c r="N1312" s="188">
        <v>3.2599999999999999E-3</v>
      </c>
      <c r="O1312" s="188">
        <f t="shared" si="11"/>
        <v>0.01</v>
      </c>
      <c r="P1312" s="188">
        <v>0</v>
      </c>
      <c r="Q1312" s="188">
        <f t="shared" si="12"/>
        <v>0</v>
      </c>
      <c r="R1312" s="190"/>
      <c r="S1312" s="190" t="s">
        <v>878</v>
      </c>
      <c r="T1312" s="191" t="s">
        <v>879</v>
      </c>
      <c r="U1312" s="159">
        <v>0</v>
      </c>
      <c r="V1312" s="159">
        <f t="shared" si="13"/>
        <v>0</v>
      </c>
      <c r="W1312" s="159"/>
      <c r="X1312" s="159" t="s">
        <v>622</v>
      </c>
      <c r="Y1312" s="159" t="s">
        <v>296</v>
      </c>
      <c r="Z1312" s="148"/>
      <c r="AA1312" s="148"/>
      <c r="AB1312" s="148"/>
      <c r="AC1312" s="148"/>
      <c r="AD1312" s="148"/>
      <c r="AE1312" s="148"/>
      <c r="AF1312" s="148"/>
      <c r="AG1312" s="148" t="s">
        <v>623</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1" x14ac:dyDescent="0.2">
      <c r="A1313" s="177">
        <v>301</v>
      </c>
      <c r="B1313" s="178" t="s">
        <v>1678</v>
      </c>
      <c r="C1313" s="194" t="s">
        <v>1679</v>
      </c>
      <c r="D1313" s="179" t="s">
        <v>292</v>
      </c>
      <c r="E1313" s="180">
        <v>38</v>
      </c>
      <c r="F1313" s="181"/>
      <c r="G1313" s="182">
        <f t="shared" si="7"/>
        <v>0</v>
      </c>
      <c r="H1313" s="181"/>
      <c r="I1313" s="182">
        <f t="shared" si="8"/>
        <v>0</v>
      </c>
      <c r="J1313" s="181"/>
      <c r="K1313" s="182">
        <f t="shared" si="9"/>
        <v>0</v>
      </c>
      <c r="L1313" s="182">
        <v>21</v>
      </c>
      <c r="M1313" s="182">
        <f t="shared" si="10"/>
        <v>0</v>
      </c>
      <c r="N1313" s="180">
        <v>0</v>
      </c>
      <c r="O1313" s="180">
        <f t="shared" si="11"/>
        <v>0</v>
      </c>
      <c r="P1313" s="180">
        <v>0</v>
      </c>
      <c r="Q1313" s="180">
        <f t="shared" si="12"/>
        <v>0</v>
      </c>
      <c r="R1313" s="182"/>
      <c r="S1313" s="182" t="s">
        <v>878</v>
      </c>
      <c r="T1313" s="183" t="s">
        <v>879</v>
      </c>
      <c r="U1313" s="159">
        <v>0</v>
      </c>
      <c r="V1313" s="159">
        <f t="shared" si="13"/>
        <v>0</v>
      </c>
      <c r="W1313" s="159"/>
      <c r="X1313" s="159" t="s">
        <v>622</v>
      </c>
      <c r="Y1313" s="159" t="s">
        <v>296</v>
      </c>
      <c r="Z1313" s="148"/>
      <c r="AA1313" s="148"/>
      <c r="AB1313" s="148"/>
      <c r="AC1313" s="148"/>
      <c r="AD1313" s="148"/>
      <c r="AE1313" s="148"/>
      <c r="AF1313" s="148"/>
      <c r="AG1313" s="148" t="s">
        <v>623</v>
      </c>
      <c r="AH1313" s="148"/>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outlineLevel="2" x14ac:dyDescent="0.2">
      <c r="A1314" s="155"/>
      <c r="B1314" s="156"/>
      <c r="C1314" s="195" t="s">
        <v>1680</v>
      </c>
      <c r="D1314" s="161"/>
      <c r="E1314" s="162">
        <v>38</v>
      </c>
      <c r="F1314" s="159"/>
      <c r="G1314" s="159"/>
      <c r="H1314" s="159"/>
      <c r="I1314" s="159"/>
      <c r="J1314" s="159"/>
      <c r="K1314" s="159"/>
      <c r="L1314" s="159"/>
      <c r="M1314" s="159"/>
      <c r="N1314" s="158"/>
      <c r="O1314" s="158"/>
      <c r="P1314" s="158"/>
      <c r="Q1314" s="158"/>
      <c r="R1314" s="159"/>
      <c r="S1314" s="159"/>
      <c r="T1314" s="159"/>
      <c r="U1314" s="159"/>
      <c r="V1314" s="159"/>
      <c r="W1314" s="159"/>
      <c r="X1314" s="159"/>
      <c r="Y1314" s="159"/>
      <c r="Z1314" s="148"/>
      <c r="AA1314" s="148"/>
      <c r="AB1314" s="148"/>
      <c r="AC1314" s="148"/>
      <c r="AD1314" s="148"/>
      <c r="AE1314" s="148"/>
      <c r="AF1314" s="148"/>
      <c r="AG1314" s="148" t="s">
        <v>314</v>
      </c>
      <c r="AH1314" s="148">
        <v>0</v>
      </c>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1" x14ac:dyDescent="0.2">
      <c r="A1315" s="185">
        <v>302</v>
      </c>
      <c r="B1315" s="186" t="s">
        <v>1681</v>
      </c>
      <c r="C1315" s="198" t="s">
        <v>1682</v>
      </c>
      <c r="D1315" s="187" t="s">
        <v>292</v>
      </c>
      <c r="E1315" s="188">
        <v>2</v>
      </c>
      <c r="F1315" s="189"/>
      <c r="G1315" s="190">
        <f>ROUND(E1315*F1315,2)</f>
        <v>0</v>
      </c>
      <c r="H1315" s="189"/>
      <c r="I1315" s="190">
        <f>ROUND(E1315*H1315,2)</f>
        <v>0</v>
      </c>
      <c r="J1315" s="189"/>
      <c r="K1315" s="190">
        <f>ROUND(E1315*J1315,2)</f>
        <v>0</v>
      </c>
      <c r="L1315" s="190">
        <v>21</v>
      </c>
      <c r="M1315" s="190">
        <f>G1315*(1+L1315/100)</f>
        <v>0</v>
      </c>
      <c r="N1315" s="188">
        <v>0</v>
      </c>
      <c r="O1315" s="188">
        <f>ROUND(E1315*N1315,2)</f>
        <v>0</v>
      </c>
      <c r="P1315" s="188">
        <v>0</v>
      </c>
      <c r="Q1315" s="188">
        <f>ROUND(E1315*P1315,2)</f>
        <v>0</v>
      </c>
      <c r="R1315" s="190"/>
      <c r="S1315" s="190" t="s">
        <v>878</v>
      </c>
      <c r="T1315" s="191" t="s">
        <v>879</v>
      </c>
      <c r="U1315" s="159">
        <v>0</v>
      </c>
      <c r="V1315" s="159">
        <f>ROUND(E1315*U1315,2)</f>
        <v>0</v>
      </c>
      <c r="W1315" s="159"/>
      <c r="X1315" s="159" t="s">
        <v>622</v>
      </c>
      <c r="Y1315" s="159" t="s">
        <v>296</v>
      </c>
      <c r="Z1315" s="148"/>
      <c r="AA1315" s="148"/>
      <c r="AB1315" s="148"/>
      <c r="AC1315" s="148"/>
      <c r="AD1315" s="148"/>
      <c r="AE1315" s="148"/>
      <c r="AF1315" s="148"/>
      <c r="AG1315" s="148" t="s">
        <v>623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1" x14ac:dyDescent="0.2">
      <c r="A1316" s="177">
        <v>303</v>
      </c>
      <c r="B1316" s="178" t="s">
        <v>1683</v>
      </c>
      <c r="C1316" s="194" t="s">
        <v>1684</v>
      </c>
      <c r="D1316" s="179" t="s">
        <v>292</v>
      </c>
      <c r="E1316" s="180">
        <v>4</v>
      </c>
      <c r="F1316" s="181"/>
      <c r="G1316" s="182">
        <f>ROUND(E1316*F1316,2)</f>
        <v>0</v>
      </c>
      <c r="H1316" s="181"/>
      <c r="I1316" s="182">
        <f>ROUND(E1316*H1316,2)</f>
        <v>0</v>
      </c>
      <c r="J1316" s="181"/>
      <c r="K1316" s="182">
        <f>ROUND(E1316*J1316,2)</f>
        <v>0</v>
      </c>
      <c r="L1316" s="182">
        <v>21</v>
      </c>
      <c r="M1316" s="182">
        <f>G1316*(1+L1316/100)</f>
        <v>0</v>
      </c>
      <c r="N1316" s="180">
        <v>0</v>
      </c>
      <c r="O1316" s="180">
        <f>ROUND(E1316*N1316,2)</f>
        <v>0</v>
      </c>
      <c r="P1316" s="180">
        <v>0</v>
      </c>
      <c r="Q1316" s="180">
        <f>ROUND(E1316*P1316,2)</f>
        <v>0</v>
      </c>
      <c r="R1316" s="182"/>
      <c r="S1316" s="182" t="s">
        <v>878</v>
      </c>
      <c r="T1316" s="183" t="s">
        <v>879</v>
      </c>
      <c r="U1316" s="159">
        <v>0</v>
      </c>
      <c r="V1316" s="159">
        <f>ROUND(E1316*U1316,2)</f>
        <v>0</v>
      </c>
      <c r="W1316" s="159"/>
      <c r="X1316" s="159" t="s">
        <v>622</v>
      </c>
      <c r="Y1316" s="159" t="s">
        <v>296</v>
      </c>
      <c r="Z1316" s="148"/>
      <c r="AA1316" s="148"/>
      <c r="AB1316" s="148"/>
      <c r="AC1316" s="148"/>
      <c r="AD1316" s="148"/>
      <c r="AE1316" s="148"/>
      <c r="AF1316" s="148"/>
      <c r="AG1316" s="148" t="s">
        <v>623</v>
      </c>
      <c r="AH1316" s="148"/>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outlineLevel="1" x14ac:dyDescent="0.2">
      <c r="A1317" s="155">
        <v>304</v>
      </c>
      <c r="B1317" s="156" t="s">
        <v>1685</v>
      </c>
      <c r="C1317" s="201" t="s">
        <v>1686</v>
      </c>
      <c r="D1317" s="157" t="s">
        <v>0</v>
      </c>
      <c r="E1317" s="192"/>
      <c r="F1317" s="160"/>
      <c r="G1317" s="159">
        <f>ROUND(E1317*F1317,2)</f>
        <v>0</v>
      </c>
      <c r="H1317" s="160"/>
      <c r="I1317" s="159">
        <f>ROUND(E1317*H1317,2)</f>
        <v>0</v>
      </c>
      <c r="J1317" s="160"/>
      <c r="K1317" s="159">
        <f>ROUND(E1317*J1317,2)</f>
        <v>0</v>
      </c>
      <c r="L1317" s="159">
        <v>21</v>
      </c>
      <c r="M1317" s="159">
        <f>G1317*(1+L1317/100)</f>
        <v>0</v>
      </c>
      <c r="N1317" s="158">
        <v>0</v>
      </c>
      <c r="O1317" s="158">
        <f>ROUND(E1317*N1317,2)</f>
        <v>0</v>
      </c>
      <c r="P1317" s="158">
        <v>0</v>
      </c>
      <c r="Q1317" s="158">
        <f>ROUND(E1317*P1317,2)</f>
        <v>0</v>
      </c>
      <c r="R1317" s="159" t="s">
        <v>1551</v>
      </c>
      <c r="S1317" s="159" t="s">
        <v>294</v>
      </c>
      <c r="T1317" s="159" t="s">
        <v>294</v>
      </c>
      <c r="U1317" s="159">
        <v>0</v>
      </c>
      <c r="V1317" s="159">
        <f>ROUND(E1317*U1317,2)</f>
        <v>0</v>
      </c>
      <c r="W1317" s="159"/>
      <c r="X1317" s="159" t="s">
        <v>1275</v>
      </c>
      <c r="Y1317" s="159" t="s">
        <v>296</v>
      </c>
      <c r="Z1317" s="148"/>
      <c r="AA1317" s="148"/>
      <c r="AB1317" s="148"/>
      <c r="AC1317" s="148"/>
      <c r="AD1317" s="148"/>
      <c r="AE1317" s="148"/>
      <c r="AF1317" s="148"/>
      <c r="AG1317" s="148" t="s">
        <v>1325</v>
      </c>
      <c r="AH1317" s="148"/>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outlineLevel="2" x14ac:dyDescent="0.2">
      <c r="A1318" s="155"/>
      <c r="B1318" s="156"/>
      <c r="C1318" s="275" t="s">
        <v>1363</v>
      </c>
      <c r="D1318" s="276"/>
      <c r="E1318" s="276"/>
      <c r="F1318" s="276"/>
      <c r="G1318" s="276"/>
      <c r="H1318" s="159"/>
      <c r="I1318" s="159"/>
      <c r="J1318" s="159"/>
      <c r="K1318" s="159"/>
      <c r="L1318" s="159"/>
      <c r="M1318" s="159"/>
      <c r="N1318" s="158"/>
      <c r="O1318" s="158"/>
      <c r="P1318" s="158"/>
      <c r="Q1318" s="158"/>
      <c r="R1318" s="159"/>
      <c r="S1318" s="159"/>
      <c r="T1318" s="159"/>
      <c r="U1318" s="159"/>
      <c r="V1318" s="159"/>
      <c r="W1318" s="159"/>
      <c r="X1318" s="159"/>
      <c r="Y1318" s="159"/>
      <c r="Z1318" s="148"/>
      <c r="AA1318" s="148"/>
      <c r="AB1318" s="148"/>
      <c r="AC1318" s="148"/>
      <c r="AD1318" s="148"/>
      <c r="AE1318" s="148"/>
      <c r="AF1318" s="148"/>
      <c r="AG1318" s="148" t="s">
        <v>299</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x14ac:dyDescent="0.2">
      <c r="A1319" s="170" t="s">
        <v>288</v>
      </c>
      <c r="B1319" s="171" t="s">
        <v>227</v>
      </c>
      <c r="C1319" s="193" t="s">
        <v>228</v>
      </c>
      <c r="D1319" s="172"/>
      <c r="E1319" s="173"/>
      <c r="F1319" s="174"/>
      <c r="G1319" s="174">
        <f>SUMIF(AG1320:AG1378,"&lt;&gt;NOR",G1320:G1378)</f>
        <v>0</v>
      </c>
      <c r="H1319" s="174"/>
      <c r="I1319" s="174">
        <f>SUM(I1320:I1378)</f>
        <v>0</v>
      </c>
      <c r="J1319" s="174"/>
      <c r="K1319" s="174">
        <f>SUM(K1320:K1378)</f>
        <v>0</v>
      </c>
      <c r="L1319" s="174"/>
      <c r="M1319" s="174">
        <f>SUM(M1320:M1378)</f>
        <v>0</v>
      </c>
      <c r="N1319" s="173"/>
      <c r="O1319" s="173">
        <f>SUM(O1320:O1378)</f>
        <v>1.4400000000000002</v>
      </c>
      <c r="P1319" s="173"/>
      <c r="Q1319" s="173">
        <f>SUM(Q1320:Q1378)</f>
        <v>0.47</v>
      </c>
      <c r="R1319" s="174"/>
      <c r="S1319" s="174"/>
      <c r="T1319" s="175"/>
      <c r="U1319" s="169"/>
      <c r="V1319" s="169">
        <f>SUM(V1320:V1378)</f>
        <v>472.65999999999997</v>
      </c>
      <c r="W1319" s="169"/>
      <c r="X1319" s="169"/>
      <c r="Y1319" s="169"/>
      <c r="AG1319" t="s">
        <v>289</v>
      </c>
    </row>
    <row r="1320" spans="1:60" ht="22.5" outlineLevel="1" x14ac:dyDescent="0.2">
      <c r="A1320" s="177">
        <v>305</v>
      </c>
      <c r="B1320" s="178" t="s">
        <v>1687</v>
      </c>
      <c r="C1320" s="194" t="s">
        <v>1688</v>
      </c>
      <c r="D1320" s="179" t="s">
        <v>310</v>
      </c>
      <c r="E1320" s="180">
        <v>334.30560000000003</v>
      </c>
      <c r="F1320" s="181"/>
      <c r="G1320" s="182">
        <f>ROUND(E1320*F1320,2)</f>
        <v>0</v>
      </c>
      <c r="H1320" s="181"/>
      <c r="I1320" s="182">
        <f>ROUND(E1320*H1320,2)</f>
        <v>0</v>
      </c>
      <c r="J1320" s="181"/>
      <c r="K1320" s="182">
        <f>ROUND(E1320*J1320,2)</f>
        <v>0</v>
      </c>
      <c r="L1320" s="182">
        <v>21</v>
      </c>
      <c r="M1320" s="182">
        <f>G1320*(1+L1320/100)</f>
        <v>0</v>
      </c>
      <c r="N1320" s="180">
        <v>3.0500000000000002E-3</v>
      </c>
      <c r="O1320" s="180">
        <f>ROUND(E1320*N1320,2)</f>
        <v>1.02</v>
      </c>
      <c r="P1320" s="180">
        <v>0</v>
      </c>
      <c r="Q1320" s="180">
        <f>ROUND(E1320*P1320,2)</f>
        <v>0</v>
      </c>
      <c r="R1320" s="182" t="s">
        <v>1689</v>
      </c>
      <c r="S1320" s="182" t="s">
        <v>294</v>
      </c>
      <c r="T1320" s="183" t="s">
        <v>294</v>
      </c>
      <c r="U1320" s="159">
        <v>0.54600000000000004</v>
      </c>
      <c r="V1320" s="159">
        <f>ROUND(E1320*U1320,2)</f>
        <v>182.53</v>
      </c>
      <c r="W1320" s="159"/>
      <c r="X1320" s="159" t="s">
        <v>295</v>
      </c>
      <c r="Y1320" s="159" t="s">
        <v>296</v>
      </c>
      <c r="Z1320" s="148"/>
      <c r="AA1320" s="148"/>
      <c r="AB1320" s="148"/>
      <c r="AC1320" s="148"/>
      <c r="AD1320" s="148"/>
      <c r="AE1320" s="148"/>
      <c r="AF1320" s="148"/>
      <c r="AG1320" s="148" t="s">
        <v>297</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ht="22.5" outlineLevel="2" x14ac:dyDescent="0.2">
      <c r="A1321" s="155"/>
      <c r="B1321" s="156"/>
      <c r="C1321" s="195" t="s">
        <v>1690</v>
      </c>
      <c r="D1321" s="161"/>
      <c r="E1321" s="162">
        <v>136.66</v>
      </c>
      <c r="F1321" s="159"/>
      <c r="G1321" s="159"/>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314</v>
      </c>
      <c r="AH1321" s="148">
        <v>0</v>
      </c>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3" x14ac:dyDescent="0.2">
      <c r="A1322" s="155"/>
      <c r="B1322" s="156"/>
      <c r="C1322" s="195" t="s">
        <v>1691</v>
      </c>
      <c r="D1322" s="161"/>
      <c r="E1322" s="162">
        <v>6.7455999999999996</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314</v>
      </c>
      <c r="AH1322" s="148">
        <v>0</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outlineLevel="3" x14ac:dyDescent="0.2">
      <c r="A1323" s="155"/>
      <c r="B1323" s="156"/>
      <c r="C1323" s="195" t="s">
        <v>1692</v>
      </c>
      <c r="D1323" s="161"/>
      <c r="E1323" s="162">
        <v>17.98</v>
      </c>
      <c r="F1323" s="159"/>
      <c r="G1323" s="159"/>
      <c r="H1323" s="159"/>
      <c r="I1323" s="159"/>
      <c r="J1323" s="159"/>
      <c r="K1323" s="159"/>
      <c r="L1323" s="159"/>
      <c r="M1323" s="159"/>
      <c r="N1323" s="158"/>
      <c r="O1323" s="158"/>
      <c r="P1323" s="158"/>
      <c r="Q1323" s="158"/>
      <c r="R1323" s="159"/>
      <c r="S1323" s="159"/>
      <c r="T1323" s="159"/>
      <c r="U1323" s="159"/>
      <c r="V1323" s="159"/>
      <c r="W1323" s="159"/>
      <c r="X1323" s="159"/>
      <c r="Y1323" s="159"/>
      <c r="Z1323" s="148"/>
      <c r="AA1323" s="148"/>
      <c r="AB1323" s="148"/>
      <c r="AC1323" s="148"/>
      <c r="AD1323" s="148"/>
      <c r="AE1323" s="148"/>
      <c r="AF1323" s="148"/>
      <c r="AG1323" s="148" t="s">
        <v>314</v>
      </c>
      <c r="AH1323" s="148">
        <v>0</v>
      </c>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3" x14ac:dyDescent="0.2">
      <c r="A1324" s="155"/>
      <c r="B1324" s="156"/>
      <c r="C1324" s="195" t="s">
        <v>1693</v>
      </c>
      <c r="D1324" s="161"/>
      <c r="E1324" s="162">
        <v>172.92</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314</v>
      </c>
      <c r="AH1324" s="148">
        <v>0</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7">
        <v>306</v>
      </c>
      <c r="B1325" s="178" t="s">
        <v>1694</v>
      </c>
      <c r="C1325" s="194" t="s">
        <v>1695</v>
      </c>
      <c r="D1325" s="179" t="s">
        <v>331</v>
      </c>
      <c r="E1325" s="180">
        <v>13</v>
      </c>
      <c r="F1325" s="181"/>
      <c r="G1325" s="182">
        <f>ROUND(E1325*F1325,2)</f>
        <v>0</v>
      </c>
      <c r="H1325" s="181"/>
      <c r="I1325" s="182">
        <f>ROUND(E1325*H1325,2)</f>
        <v>0</v>
      </c>
      <c r="J1325" s="181"/>
      <c r="K1325" s="182">
        <f>ROUND(E1325*J1325,2)</f>
        <v>0</v>
      </c>
      <c r="L1325" s="182">
        <v>21</v>
      </c>
      <c r="M1325" s="182">
        <f>G1325*(1+L1325/100)</f>
        <v>0</v>
      </c>
      <c r="N1325" s="180">
        <v>0</v>
      </c>
      <c r="O1325" s="180">
        <f>ROUND(E1325*N1325,2)</f>
        <v>0</v>
      </c>
      <c r="P1325" s="180">
        <v>9.2499999999999995E-3</v>
      </c>
      <c r="Q1325" s="180">
        <f>ROUND(E1325*P1325,2)</f>
        <v>0.12</v>
      </c>
      <c r="R1325" s="182" t="s">
        <v>1689</v>
      </c>
      <c r="S1325" s="182" t="s">
        <v>294</v>
      </c>
      <c r="T1325" s="183" t="s">
        <v>294</v>
      </c>
      <c r="U1325" s="159">
        <v>0.28699999999999998</v>
      </c>
      <c r="V1325" s="159">
        <f>ROUND(E1325*U1325,2)</f>
        <v>3.73</v>
      </c>
      <c r="W1325" s="159"/>
      <c r="X1325" s="159" t="s">
        <v>295</v>
      </c>
      <c r="Y1325" s="159" t="s">
        <v>296</v>
      </c>
      <c r="Z1325" s="148"/>
      <c r="AA1325" s="148"/>
      <c r="AB1325" s="148"/>
      <c r="AC1325" s="148"/>
      <c r="AD1325" s="148"/>
      <c r="AE1325" s="148"/>
      <c r="AF1325" s="148"/>
      <c r="AG1325" s="148" t="s">
        <v>297</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195" t="s">
        <v>1696</v>
      </c>
      <c r="D1326" s="161"/>
      <c r="E1326" s="162">
        <v>13</v>
      </c>
      <c r="F1326" s="159"/>
      <c r="G1326" s="159"/>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314</v>
      </c>
      <c r="AH1326" s="148">
        <v>0</v>
      </c>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ht="22.5" outlineLevel="1" x14ac:dyDescent="0.2">
      <c r="A1327" s="177">
        <v>307</v>
      </c>
      <c r="B1327" s="178" t="s">
        <v>1697</v>
      </c>
      <c r="C1327" s="194" t="s">
        <v>1698</v>
      </c>
      <c r="D1327" s="179" t="s">
        <v>1699</v>
      </c>
      <c r="E1327" s="180">
        <v>352</v>
      </c>
      <c r="F1327" s="181"/>
      <c r="G1327" s="182">
        <f>ROUND(E1327*F1327,2)</f>
        <v>0</v>
      </c>
      <c r="H1327" s="181"/>
      <c r="I1327" s="182">
        <f>ROUND(E1327*H1327,2)</f>
        <v>0</v>
      </c>
      <c r="J1327" s="181"/>
      <c r="K1327" s="182">
        <f>ROUND(E1327*J1327,2)</f>
        <v>0</v>
      </c>
      <c r="L1327" s="182">
        <v>21</v>
      </c>
      <c r="M1327" s="182">
        <f>G1327*(1+L1327/100)</f>
        <v>0</v>
      </c>
      <c r="N1327" s="180">
        <v>5.0000000000000002E-5</v>
      </c>
      <c r="O1327" s="180">
        <f>ROUND(E1327*N1327,2)</f>
        <v>0.02</v>
      </c>
      <c r="P1327" s="180">
        <v>1E-3</v>
      </c>
      <c r="Q1327" s="180">
        <f>ROUND(E1327*P1327,2)</f>
        <v>0.35</v>
      </c>
      <c r="R1327" s="182" t="s">
        <v>1689</v>
      </c>
      <c r="S1327" s="182" t="s">
        <v>294</v>
      </c>
      <c r="T1327" s="183" t="s">
        <v>294</v>
      </c>
      <c r="U1327" s="159">
        <v>9.7000000000000003E-2</v>
      </c>
      <c r="V1327" s="159">
        <f>ROUND(E1327*U1327,2)</f>
        <v>34.14</v>
      </c>
      <c r="W1327" s="159"/>
      <c r="X1327" s="159" t="s">
        <v>295</v>
      </c>
      <c r="Y1327" s="159" t="s">
        <v>296</v>
      </c>
      <c r="Z1327" s="148"/>
      <c r="AA1327" s="148"/>
      <c r="AB1327" s="148"/>
      <c r="AC1327" s="148"/>
      <c r="AD1327" s="148"/>
      <c r="AE1327" s="148"/>
      <c r="AF1327" s="148"/>
      <c r="AG1327" s="148" t="s">
        <v>297</v>
      </c>
      <c r="AH1327" s="148"/>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outlineLevel="2" x14ac:dyDescent="0.2">
      <c r="A1328" s="155"/>
      <c r="B1328" s="156"/>
      <c r="C1328" s="195" t="s">
        <v>1700</v>
      </c>
      <c r="D1328" s="161"/>
      <c r="E1328" s="162">
        <v>40</v>
      </c>
      <c r="F1328" s="159"/>
      <c r="G1328" s="159"/>
      <c r="H1328" s="159"/>
      <c r="I1328" s="159"/>
      <c r="J1328" s="159"/>
      <c r="K1328" s="159"/>
      <c r="L1328" s="159"/>
      <c r="M1328" s="159"/>
      <c r="N1328" s="158"/>
      <c r="O1328" s="158"/>
      <c r="P1328" s="158"/>
      <c r="Q1328" s="158"/>
      <c r="R1328" s="159"/>
      <c r="S1328" s="159"/>
      <c r="T1328" s="159"/>
      <c r="U1328" s="159"/>
      <c r="V1328" s="159"/>
      <c r="W1328" s="159"/>
      <c r="X1328" s="159"/>
      <c r="Y1328" s="159"/>
      <c r="Z1328" s="148"/>
      <c r="AA1328" s="148"/>
      <c r="AB1328" s="148"/>
      <c r="AC1328" s="148"/>
      <c r="AD1328" s="148"/>
      <c r="AE1328" s="148"/>
      <c r="AF1328" s="148"/>
      <c r="AG1328" s="148" t="s">
        <v>314</v>
      </c>
      <c r="AH1328" s="148">
        <v>0</v>
      </c>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3" x14ac:dyDescent="0.2">
      <c r="A1329" s="155"/>
      <c r="B1329" s="156"/>
      <c r="C1329" s="195" t="s">
        <v>1701</v>
      </c>
      <c r="D1329" s="161"/>
      <c r="E1329" s="162">
        <v>200</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314</v>
      </c>
      <c r="AH1329" s="148">
        <v>0</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3" x14ac:dyDescent="0.2">
      <c r="A1330" s="155"/>
      <c r="B1330" s="156"/>
      <c r="C1330" s="195" t="s">
        <v>1702</v>
      </c>
      <c r="D1330" s="161"/>
      <c r="E1330" s="162">
        <v>112</v>
      </c>
      <c r="F1330" s="159"/>
      <c r="G1330" s="159"/>
      <c r="H1330" s="159"/>
      <c r="I1330" s="159"/>
      <c r="J1330" s="159"/>
      <c r="K1330" s="159"/>
      <c r="L1330" s="159"/>
      <c r="M1330" s="159"/>
      <c r="N1330" s="158"/>
      <c r="O1330" s="158"/>
      <c r="P1330" s="158"/>
      <c r="Q1330" s="158"/>
      <c r="R1330" s="159"/>
      <c r="S1330" s="159"/>
      <c r="T1330" s="159"/>
      <c r="U1330" s="159"/>
      <c r="V1330" s="159"/>
      <c r="W1330" s="159"/>
      <c r="X1330" s="159"/>
      <c r="Y1330" s="159"/>
      <c r="Z1330" s="148"/>
      <c r="AA1330" s="148"/>
      <c r="AB1330" s="148"/>
      <c r="AC1330" s="148"/>
      <c r="AD1330" s="148"/>
      <c r="AE1330" s="148"/>
      <c r="AF1330" s="148"/>
      <c r="AG1330" s="148" t="s">
        <v>314</v>
      </c>
      <c r="AH1330" s="148">
        <v>0</v>
      </c>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ht="22.5" outlineLevel="1" x14ac:dyDescent="0.2">
      <c r="A1331" s="177">
        <v>308</v>
      </c>
      <c r="B1331" s="178" t="s">
        <v>1703</v>
      </c>
      <c r="C1331" s="194" t="s">
        <v>1704</v>
      </c>
      <c r="D1331" s="179" t="s">
        <v>310</v>
      </c>
      <c r="E1331" s="180">
        <v>31.11</v>
      </c>
      <c r="F1331" s="181"/>
      <c r="G1331" s="182">
        <f>ROUND(E1331*F1331,2)</f>
        <v>0</v>
      </c>
      <c r="H1331" s="181"/>
      <c r="I1331" s="182">
        <f>ROUND(E1331*H1331,2)</f>
        <v>0</v>
      </c>
      <c r="J1331" s="181"/>
      <c r="K1331" s="182">
        <f>ROUND(E1331*J1331,2)</f>
        <v>0</v>
      </c>
      <c r="L1331" s="182">
        <v>21</v>
      </c>
      <c r="M1331" s="182">
        <f>G1331*(1+L1331/100)</f>
        <v>0</v>
      </c>
      <c r="N1331" s="180">
        <v>2.4099999999999998E-3</v>
      </c>
      <c r="O1331" s="180">
        <f>ROUND(E1331*N1331,2)</f>
        <v>7.0000000000000007E-2</v>
      </c>
      <c r="P1331" s="180">
        <v>0</v>
      </c>
      <c r="Q1331" s="180">
        <f>ROUND(E1331*P1331,2)</f>
        <v>0</v>
      </c>
      <c r="R1331" s="182"/>
      <c r="S1331" s="182" t="s">
        <v>878</v>
      </c>
      <c r="T1331" s="183" t="s">
        <v>879</v>
      </c>
      <c r="U1331" s="159">
        <v>0.34</v>
      </c>
      <c r="V1331" s="159">
        <f>ROUND(E1331*U1331,2)</f>
        <v>10.58</v>
      </c>
      <c r="W1331" s="159"/>
      <c r="X1331" s="159" t="s">
        <v>295</v>
      </c>
      <c r="Y1331" s="159" t="s">
        <v>296</v>
      </c>
      <c r="Z1331" s="148"/>
      <c r="AA1331" s="148"/>
      <c r="AB1331" s="148"/>
      <c r="AC1331" s="148"/>
      <c r="AD1331" s="148"/>
      <c r="AE1331" s="148"/>
      <c r="AF1331" s="148"/>
      <c r="AG1331" s="148" t="s">
        <v>297</v>
      </c>
      <c r="AH1331" s="148"/>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2" x14ac:dyDescent="0.2">
      <c r="A1332" s="155"/>
      <c r="B1332" s="156"/>
      <c r="C1332" s="195" t="s">
        <v>1705</v>
      </c>
      <c r="D1332" s="161"/>
      <c r="E1332" s="162">
        <v>31.11</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314</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1" x14ac:dyDescent="0.2">
      <c r="A1333" s="177">
        <v>309</v>
      </c>
      <c r="B1333" s="178" t="s">
        <v>1706</v>
      </c>
      <c r="C1333" s="194" t="s">
        <v>1707</v>
      </c>
      <c r="D1333" s="179" t="s">
        <v>310</v>
      </c>
      <c r="E1333" s="180">
        <v>401.80560000000003</v>
      </c>
      <c r="F1333" s="181"/>
      <c r="G1333" s="182">
        <f>ROUND(E1333*F1333,2)</f>
        <v>0</v>
      </c>
      <c r="H1333" s="181"/>
      <c r="I1333" s="182">
        <f>ROUND(E1333*H1333,2)</f>
        <v>0</v>
      </c>
      <c r="J1333" s="181"/>
      <c r="K1333" s="182">
        <f>ROUND(E1333*J1333,2)</f>
        <v>0</v>
      </c>
      <c r="L1333" s="182">
        <v>21</v>
      </c>
      <c r="M1333" s="182">
        <f>G1333*(1+L1333/100)</f>
        <v>0</v>
      </c>
      <c r="N1333" s="180">
        <v>0</v>
      </c>
      <c r="O1333" s="180">
        <f>ROUND(E1333*N1333,2)</f>
        <v>0</v>
      </c>
      <c r="P1333" s="180">
        <v>0</v>
      </c>
      <c r="Q1333" s="180">
        <f>ROUND(E1333*P1333,2)</f>
        <v>0</v>
      </c>
      <c r="R1333" s="182"/>
      <c r="S1333" s="182" t="s">
        <v>878</v>
      </c>
      <c r="T1333" s="183" t="s">
        <v>879</v>
      </c>
      <c r="U1333" s="159">
        <v>0.52</v>
      </c>
      <c r="V1333" s="159">
        <f>ROUND(E1333*U1333,2)</f>
        <v>208.94</v>
      </c>
      <c r="W1333" s="159"/>
      <c r="X1333" s="159" t="s">
        <v>295</v>
      </c>
      <c r="Y1333" s="159" t="s">
        <v>296</v>
      </c>
      <c r="Z1333" s="148"/>
      <c r="AA1333" s="148"/>
      <c r="AB1333" s="148"/>
      <c r="AC1333" s="148"/>
      <c r="AD1333" s="148"/>
      <c r="AE1333" s="148"/>
      <c r="AF1333" s="148"/>
      <c r="AG1333" s="148" t="s">
        <v>297</v>
      </c>
      <c r="AH1333" s="148"/>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2" x14ac:dyDescent="0.2">
      <c r="A1334" s="155"/>
      <c r="B1334" s="156"/>
      <c r="C1334" s="195" t="s">
        <v>1367</v>
      </c>
      <c r="D1334" s="161"/>
      <c r="E1334" s="162">
        <v>51.3</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314</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3" x14ac:dyDescent="0.2">
      <c r="A1335" s="155"/>
      <c r="B1335" s="156"/>
      <c r="C1335" s="195" t="s">
        <v>1370</v>
      </c>
      <c r="D1335" s="161"/>
      <c r="E1335" s="162">
        <v>16.2</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314</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3" x14ac:dyDescent="0.2">
      <c r="A1336" s="155"/>
      <c r="B1336" s="156"/>
      <c r="C1336" s="196" t="s">
        <v>405</v>
      </c>
      <c r="D1336" s="163"/>
      <c r="E1336" s="164">
        <v>67.5</v>
      </c>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314</v>
      </c>
      <c r="AH1336" s="148">
        <v>1</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ht="22.5" outlineLevel="3" x14ac:dyDescent="0.2">
      <c r="A1337" s="155"/>
      <c r="B1337" s="156"/>
      <c r="C1337" s="195" t="s">
        <v>1690</v>
      </c>
      <c r="D1337" s="161"/>
      <c r="E1337" s="162">
        <v>136.66</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314</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5" t="s">
        <v>1691</v>
      </c>
      <c r="D1338" s="161"/>
      <c r="E1338" s="162">
        <v>6.7455999999999996</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314</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5" t="s">
        <v>1692</v>
      </c>
      <c r="D1339" s="161"/>
      <c r="E1339" s="162">
        <v>17.98</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314</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3" x14ac:dyDescent="0.2">
      <c r="A1340" s="155"/>
      <c r="B1340" s="156"/>
      <c r="C1340" s="195" t="s">
        <v>1693</v>
      </c>
      <c r="D1340" s="161"/>
      <c r="E1340" s="162">
        <v>172.92</v>
      </c>
      <c r="F1340" s="159"/>
      <c r="G1340" s="159"/>
      <c r="H1340" s="159"/>
      <c r="I1340" s="159"/>
      <c r="J1340" s="159"/>
      <c r="K1340" s="159"/>
      <c r="L1340" s="159"/>
      <c r="M1340" s="159"/>
      <c r="N1340" s="158"/>
      <c r="O1340" s="158"/>
      <c r="P1340" s="158"/>
      <c r="Q1340" s="158"/>
      <c r="R1340" s="159"/>
      <c r="S1340" s="159"/>
      <c r="T1340" s="159"/>
      <c r="U1340" s="159"/>
      <c r="V1340" s="159"/>
      <c r="W1340" s="159"/>
      <c r="X1340" s="159"/>
      <c r="Y1340" s="159"/>
      <c r="Z1340" s="148"/>
      <c r="AA1340" s="148"/>
      <c r="AB1340" s="148"/>
      <c r="AC1340" s="148"/>
      <c r="AD1340" s="148"/>
      <c r="AE1340" s="148"/>
      <c r="AF1340" s="148"/>
      <c r="AG1340" s="148" t="s">
        <v>314</v>
      </c>
      <c r="AH1340" s="148">
        <v>0</v>
      </c>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3" x14ac:dyDescent="0.2">
      <c r="A1341" s="155"/>
      <c r="B1341" s="156"/>
      <c r="C1341" s="196" t="s">
        <v>405</v>
      </c>
      <c r="D1341" s="163"/>
      <c r="E1341" s="164">
        <v>334.30560000000003</v>
      </c>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314</v>
      </c>
      <c r="AH1341" s="148">
        <v>1</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ht="22.5" outlineLevel="1" x14ac:dyDescent="0.2">
      <c r="A1342" s="177">
        <v>310</v>
      </c>
      <c r="B1342" s="178" t="s">
        <v>1708</v>
      </c>
      <c r="C1342" s="194" t="s">
        <v>1709</v>
      </c>
      <c r="D1342" s="179" t="s">
        <v>310</v>
      </c>
      <c r="E1342" s="180">
        <v>67.5</v>
      </c>
      <c r="F1342" s="181"/>
      <c r="G1342" s="182">
        <f>ROUND(E1342*F1342,2)</f>
        <v>0</v>
      </c>
      <c r="H1342" s="181"/>
      <c r="I1342" s="182">
        <f>ROUND(E1342*H1342,2)</f>
        <v>0</v>
      </c>
      <c r="J1342" s="181"/>
      <c r="K1342" s="182">
        <f>ROUND(E1342*J1342,2)</f>
        <v>0</v>
      </c>
      <c r="L1342" s="182">
        <v>21</v>
      </c>
      <c r="M1342" s="182">
        <f>G1342*(1+L1342/100)</f>
        <v>0</v>
      </c>
      <c r="N1342" s="180">
        <v>4.8300000000000001E-3</v>
      </c>
      <c r="O1342" s="180">
        <f>ROUND(E1342*N1342,2)</f>
        <v>0.33</v>
      </c>
      <c r="P1342" s="180">
        <v>0</v>
      </c>
      <c r="Q1342" s="180">
        <f>ROUND(E1342*P1342,2)</f>
        <v>0</v>
      </c>
      <c r="R1342" s="182" t="s">
        <v>1689</v>
      </c>
      <c r="S1342" s="182" t="s">
        <v>294</v>
      </c>
      <c r="T1342" s="183" t="s">
        <v>294</v>
      </c>
      <c r="U1342" s="159">
        <v>0.48499999999999999</v>
      </c>
      <c r="V1342" s="159">
        <f>ROUND(E1342*U1342,2)</f>
        <v>32.74</v>
      </c>
      <c r="W1342" s="159"/>
      <c r="X1342" s="159" t="s">
        <v>295</v>
      </c>
      <c r="Y1342" s="159" t="s">
        <v>296</v>
      </c>
      <c r="Z1342" s="148"/>
      <c r="AA1342" s="148"/>
      <c r="AB1342" s="148"/>
      <c r="AC1342" s="148"/>
      <c r="AD1342" s="148"/>
      <c r="AE1342" s="148"/>
      <c r="AF1342" s="148"/>
      <c r="AG1342" s="148" t="s">
        <v>297</v>
      </c>
      <c r="AH1342" s="148"/>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2" x14ac:dyDescent="0.2">
      <c r="A1343" s="155"/>
      <c r="B1343" s="156"/>
      <c r="C1343" s="195" t="s">
        <v>1367</v>
      </c>
      <c r="D1343" s="161"/>
      <c r="E1343" s="162">
        <v>51.3</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314</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outlineLevel="3" x14ac:dyDescent="0.2">
      <c r="A1344" s="155"/>
      <c r="B1344" s="156"/>
      <c r="C1344" s="195" t="s">
        <v>1370</v>
      </c>
      <c r="D1344" s="161"/>
      <c r="E1344" s="162">
        <v>16.2</v>
      </c>
      <c r="F1344" s="159"/>
      <c r="G1344" s="159"/>
      <c r="H1344" s="159"/>
      <c r="I1344" s="159"/>
      <c r="J1344" s="159"/>
      <c r="K1344" s="159"/>
      <c r="L1344" s="159"/>
      <c r="M1344" s="159"/>
      <c r="N1344" s="158"/>
      <c r="O1344" s="158"/>
      <c r="P1344" s="158"/>
      <c r="Q1344" s="158"/>
      <c r="R1344" s="159"/>
      <c r="S1344" s="159"/>
      <c r="T1344" s="159"/>
      <c r="U1344" s="159"/>
      <c r="V1344" s="159"/>
      <c r="W1344" s="159"/>
      <c r="X1344" s="159"/>
      <c r="Y1344" s="159"/>
      <c r="Z1344" s="148"/>
      <c r="AA1344" s="148"/>
      <c r="AB1344" s="148"/>
      <c r="AC1344" s="148"/>
      <c r="AD1344" s="148"/>
      <c r="AE1344" s="148"/>
      <c r="AF1344" s="148"/>
      <c r="AG1344" s="148" t="s">
        <v>314</v>
      </c>
      <c r="AH1344" s="148">
        <v>0</v>
      </c>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ht="22.5" outlineLevel="1" x14ac:dyDescent="0.2">
      <c r="A1345" s="177">
        <v>311</v>
      </c>
      <c r="B1345" s="178" t="s">
        <v>1710</v>
      </c>
      <c r="C1345" s="194" t="s">
        <v>1711</v>
      </c>
      <c r="D1345" s="179" t="s">
        <v>1699</v>
      </c>
      <c r="E1345" s="180">
        <v>5585</v>
      </c>
      <c r="F1345" s="181"/>
      <c r="G1345" s="182">
        <f>ROUND(E1345*F1345,2)</f>
        <v>0</v>
      </c>
      <c r="H1345" s="181"/>
      <c r="I1345" s="182">
        <f>ROUND(E1345*H1345,2)</f>
        <v>0</v>
      </c>
      <c r="J1345" s="181"/>
      <c r="K1345" s="182">
        <f>ROUND(E1345*J1345,2)</f>
        <v>0</v>
      </c>
      <c r="L1345" s="182">
        <v>21</v>
      </c>
      <c r="M1345" s="182">
        <f>G1345*(1+L1345/100)</f>
        <v>0</v>
      </c>
      <c r="N1345" s="180">
        <v>0</v>
      </c>
      <c r="O1345" s="180">
        <f>ROUND(E1345*N1345,2)</f>
        <v>0</v>
      </c>
      <c r="P1345" s="180">
        <v>0</v>
      </c>
      <c r="Q1345" s="180">
        <f>ROUND(E1345*P1345,2)</f>
        <v>0</v>
      </c>
      <c r="R1345" s="182"/>
      <c r="S1345" s="182" t="s">
        <v>878</v>
      </c>
      <c r="T1345" s="183" t="s">
        <v>879</v>
      </c>
      <c r="U1345" s="159">
        <v>0</v>
      </c>
      <c r="V1345" s="159">
        <f>ROUND(E1345*U1345,2)</f>
        <v>0</v>
      </c>
      <c r="W1345" s="159"/>
      <c r="X1345" s="159" t="s">
        <v>295</v>
      </c>
      <c r="Y1345" s="159" t="s">
        <v>296</v>
      </c>
      <c r="Z1345" s="148"/>
      <c r="AA1345" s="148"/>
      <c r="AB1345" s="148"/>
      <c r="AC1345" s="148"/>
      <c r="AD1345" s="148"/>
      <c r="AE1345" s="148"/>
      <c r="AF1345" s="148"/>
      <c r="AG1345" s="148" t="s">
        <v>297</v>
      </c>
      <c r="AH1345" s="148"/>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outlineLevel="2" x14ac:dyDescent="0.2">
      <c r="A1346" s="155"/>
      <c r="B1346" s="156"/>
      <c r="C1346" s="195" t="s">
        <v>1712</v>
      </c>
      <c r="D1346" s="161"/>
      <c r="E1346" s="162">
        <v>557.5</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314</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3" x14ac:dyDescent="0.2">
      <c r="A1347" s="155"/>
      <c r="B1347" s="156"/>
      <c r="C1347" s="195" t="s">
        <v>1713</v>
      </c>
      <c r="D1347" s="161"/>
      <c r="E1347" s="162">
        <v>1335.1</v>
      </c>
      <c r="F1347" s="159"/>
      <c r="G1347" s="159"/>
      <c r="H1347" s="159"/>
      <c r="I1347" s="159"/>
      <c r="J1347" s="159"/>
      <c r="K1347" s="159"/>
      <c r="L1347" s="159"/>
      <c r="M1347" s="159"/>
      <c r="N1347" s="158"/>
      <c r="O1347" s="158"/>
      <c r="P1347" s="158"/>
      <c r="Q1347" s="158"/>
      <c r="R1347" s="159"/>
      <c r="S1347" s="159"/>
      <c r="T1347" s="159"/>
      <c r="U1347" s="159"/>
      <c r="V1347" s="159"/>
      <c r="W1347" s="159"/>
      <c r="X1347" s="159"/>
      <c r="Y1347" s="159"/>
      <c r="Z1347" s="148"/>
      <c r="AA1347" s="148"/>
      <c r="AB1347" s="148"/>
      <c r="AC1347" s="148"/>
      <c r="AD1347" s="148"/>
      <c r="AE1347" s="148"/>
      <c r="AF1347" s="148"/>
      <c r="AG1347" s="148" t="s">
        <v>314</v>
      </c>
      <c r="AH1347" s="148">
        <v>0</v>
      </c>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3" x14ac:dyDescent="0.2">
      <c r="A1348" s="155"/>
      <c r="B1348" s="156"/>
      <c r="C1348" s="195" t="s">
        <v>1714</v>
      </c>
      <c r="D1348" s="161"/>
      <c r="E1348" s="162">
        <v>238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314</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outlineLevel="3" x14ac:dyDescent="0.2">
      <c r="A1349" s="155"/>
      <c r="B1349" s="156"/>
      <c r="C1349" s="195" t="s">
        <v>1715</v>
      </c>
      <c r="D1349" s="161"/>
      <c r="E1349" s="162">
        <v>4.5999999999999996</v>
      </c>
      <c r="F1349" s="159"/>
      <c r="G1349" s="159"/>
      <c r="H1349" s="159"/>
      <c r="I1349" s="159"/>
      <c r="J1349" s="159"/>
      <c r="K1349" s="159"/>
      <c r="L1349" s="159"/>
      <c r="M1349" s="159"/>
      <c r="N1349" s="158"/>
      <c r="O1349" s="158"/>
      <c r="P1349" s="158"/>
      <c r="Q1349" s="158"/>
      <c r="R1349" s="159"/>
      <c r="S1349" s="159"/>
      <c r="T1349" s="159"/>
      <c r="U1349" s="159"/>
      <c r="V1349" s="159"/>
      <c r="W1349" s="159"/>
      <c r="X1349" s="159"/>
      <c r="Y1349" s="159"/>
      <c r="Z1349" s="148"/>
      <c r="AA1349" s="148"/>
      <c r="AB1349" s="148"/>
      <c r="AC1349" s="148"/>
      <c r="AD1349" s="148"/>
      <c r="AE1349" s="148"/>
      <c r="AF1349" s="148"/>
      <c r="AG1349" s="148" t="s">
        <v>314</v>
      </c>
      <c r="AH1349" s="148">
        <v>0</v>
      </c>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3" x14ac:dyDescent="0.2">
      <c r="A1350" s="155"/>
      <c r="B1350" s="156"/>
      <c r="C1350" s="195" t="s">
        <v>1716</v>
      </c>
      <c r="D1350" s="161"/>
      <c r="E1350" s="162">
        <v>66.400000000000006</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314</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outlineLevel="3" x14ac:dyDescent="0.2">
      <c r="A1351" s="155"/>
      <c r="B1351" s="156"/>
      <c r="C1351" s="195" t="s">
        <v>1717</v>
      </c>
      <c r="D1351" s="161"/>
      <c r="E1351" s="162">
        <v>3383.4</v>
      </c>
      <c r="F1351" s="159"/>
      <c r="G1351" s="159"/>
      <c r="H1351" s="159"/>
      <c r="I1351" s="159"/>
      <c r="J1351" s="159"/>
      <c r="K1351" s="159"/>
      <c r="L1351" s="159"/>
      <c r="M1351" s="159"/>
      <c r="N1351" s="158"/>
      <c r="O1351" s="158"/>
      <c r="P1351" s="158"/>
      <c r="Q1351" s="158"/>
      <c r="R1351" s="159"/>
      <c r="S1351" s="159"/>
      <c r="T1351" s="159"/>
      <c r="U1351" s="159"/>
      <c r="V1351" s="159"/>
      <c r="W1351" s="159"/>
      <c r="X1351" s="159"/>
      <c r="Y1351" s="159"/>
      <c r="Z1351" s="148"/>
      <c r="AA1351" s="148"/>
      <c r="AB1351" s="148"/>
      <c r="AC1351" s="148"/>
      <c r="AD1351" s="148"/>
      <c r="AE1351" s="148"/>
      <c r="AF1351" s="148"/>
      <c r="AG1351" s="148" t="s">
        <v>314</v>
      </c>
      <c r="AH1351" s="148">
        <v>0</v>
      </c>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ht="22.5" outlineLevel="1" x14ac:dyDescent="0.2">
      <c r="A1352" s="177">
        <v>312</v>
      </c>
      <c r="B1352" s="178" t="s">
        <v>1718</v>
      </c>
      <c r="C1352" s="194" t="s">
        <v>1719</v>
      </c>
      <c r="D1352" s="179" t="s">
        <v>1699</v>
      </c>
      <c r="E1352" s="180">
        <v>955.44460000000004</v>
      </c>
      <c r="F1352" s="181"/>
      <c r="G1352" s="182">
        <f>ROUND(E1352*F1352,2)</f>
        <v>0</v>
      </c>
      <c r="H1352" s="181"/>
      <c r="I1352" s="182">
        <f>ROUND(E1352*H1352,2)</f>
        <v>0</v>
      </c>
      <c r="J1352" s="181"/>
      <c r="K1352" s="182">
        <f>ROUND(E1352*J1352,2)</f>
        <v>0</v>
      </c>
      <c r="L1352" s="182">
        <v>21</v>
      </c>
      <c r="M1352" s="182">
        <f>G1352*(1+L1352/100)</f>
        <v>0</v>
      </c>
      <c r="N1352" s="180">
        <v>0</v>
      </c>
      <c r="O1352" s="180">
        <f>ROUND(E1352*N1352,2)</f>
        <v>0</v>
      </c>
      <c r="P1352" s="180">
        <v>0</v>
      </c>
      <c r="Q1352" s="180">
        <f>ROUND(E1352*P1352,2)</f>
        <v>0</v>
      </c>
      <c r="R1352" s="182"/>
      <c r="S1352" s="182" t="s">
        <v>878</v>
      </c>
      <c r="T1352" s="183" t="s">
        <v>879</v>
      </c>
      <c r="U1352" s="159">
        <v>0</v>
      </c>
      <c r="V1352" s="159">
        <f>ROUND(E1352*U1352,2)</f>
        <v>0</v>
      </c>
      <c r="W1352" s="159"/>
      <c r="X1352" s="159" t="s">
        <v>295</v>
      </c>
      <c r="Y1352" s="159" t="s">
        <v>296</v>
      </c>
      <c r="Z1352" s="148"/>
      <c r="AA1352" s="148"/>
      <c r="AB1352" s="148"/>
      <c r="AC1352" s="148"/>
      <c r="AD1352" s="148"/>
      <c r="AE1352" s="148"/>
      <c r="AF1352" s="148"/>
      <c r="AG1352" s="148" t="s">
        <v>297</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195" t="s">
        <v>1720</v>
      </c>
      <c r="D1353" s="161"/>
      <c r="E1353" s="162"/>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314</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
      <c r="A1354" s="155"/>
      <c r="B1354" s="156"/>
      <c r="C1354" s="195" t="s">
        <v>1721</v>
      </c>
      <c r="D1354" s="161"/>
      <c r="E1354" s="162">
        <v>112.56959999999999</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314</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
      <c r="A1355" s="155"/>
      <c r="B1355" s="156"/>
      <c r="C1355" s="195" t="s">
        <v>1722</v>
      </c>
      <c r="D1355" s="161"/>
      <c r="E1355" s="162">
        <v>842.875</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314</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1" x14ac:dyDescent="0.2">
      <c r="A1356" s="177">
        <v>313</v>
      </c>
      <c r="B1356" s="178" t="s">
        <v>1723</v>
      </c>
      <c r="C1356" s="194" t="s">
        <v>1724</v>
      </c>
      <c r="D1356" s="179" t="s">
        <v>1699</v>
      </c>
      <c r="E1356" s="180">
        <v>409.76584000000003</v>
      </c>
      <c r="F1356" s="181"/>
      <c r="G1356" s="182">
        <f>ROUND(E1356*F1356,2)</f>
        <v>0</v>
      </c>
      <c r="H1356" s="181"/>
      <c r="I1356" s="182">
        <f>ROUND(E1356*H1356,2)</f>
        <v>0</v>
      </c>
      <c r="J1356" s="181"/>
      <c r="K1356" s="182">
        <f>ROUND(E1356*J1356,2)</f>
        <v>0</v>
      </c>
      <c r="L1356" s="182">
        <v>21</v>
      </c>
      <c r="M1356" s="182">
        <f>G1356*(1+L1356/100)</f>
        <v>0</v>
      </c>
      <c r="N1356" s="180">
        <v>0</v>
      </c>
      <c r="O1356" s="180">
        <f>ROUND(E1356*N1356,2)</f>
        <v>0</v>
      </c>
      <c r="P1356" s="180">
        <v>0</v>
      </c>
      <c r="Q1356" s="180">
        <f>ROUND(E1356*P1356,2)</f>
        <v>0</v>
      </c>
      <c r="R1356" s="182"/>
      <c r="S1356" s="182" t="s">
        <v>878</v>
      </c>
      <c r="T1356" s="183" t="s">
        <v>879</v>
      </c>
      <c r="U1356" s="159">
        <v>0</v>
      </c>
      <c r="V1356" s="159">
        <f>ROUND(E1356*U1356,2)</f>
        <v>0</v>
      </c>
      <c r="W1356" s="159"/>
      <c r="X1356" s="159" t="s">
        <v>295</v>
      </c>
      <c r="Y1356" s="159" t="s">
        <v>296</v>
      </c>
      <c r="Z1356" s="148"/>
      <c r="AA1356" s="148"/>
      <c r="AB1356" s="148"/>
      <c r="AC1356" s="148"/>
      <c r="AD1356" s="148"/>
      <c r="AE1356" s="148"/>
      <c r="AF1356" s="148"/>
      <c r="AG1356" s="148" t="s">
        <v>297</v>
      </c>
      <c r="AH1356" s="148"/>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outlineLevel="2" x14ac:dyDescent="0.2">
      <c r="A1357" s="155"/>
      <c r="B1357" s="156"/>
      <c r="C1357" s="195" t="s">
        <v>1725</v>
      </c>
      <c r="D1357" s="161"/>
      <c r="E1357" s="162">
        <v>290.95</v>
      </c>
      <c r="F1357" s="159"/>
      <c r="G1357" s="159"/>
      <c r="H1357" s="159"/>
      <c r="I1357" s="159"/>
      <c r="J1357" s="159"/>
      <c r="K1357" s="159"/>
      <c r="L1357" s="159"/>
      <c r="M1357" s="159"/>
      <c r="N1357" s="158"/>
      <c r="O1357" s="158"/>
      <c r="P1357" s="158"/>
      <c r="Q1357" s="158"/>
      <c r="R1357" s="159"/>
      <c r="S1357" s="159"/>
      <c r="T1357" s="159"/>
      <c r="U1357" s="159"/>
      <c r="V1357" s="159"/>
      <c r="W1357" s="159"/>
      <c r="X1357" s="159"/>
      <c r="Y1357" s="159"/>
      <c r="Z1357" s="148"/>
      <c r="AA1357" s="148"/>
      <c r="AB1357" s="148"/>
      <c r="AC1357" s="148"/>
      <c r="AD1357" s="148"/>
      <c r="AE1357" s="148"/>
      <c r="AF1357" s="148"/>
      <c r="AG1357" s="148" t="s">
        <v>314</v>
      </c>
      <c r="AH1357" s="148">
        <v>0</v>
      </c>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3" x14ac:dyDescent="0.2">
      <c r="A1358" s="155"/>
      <c r="B1358" s="156"/>
      <c r="C1358" s="195" t="s">
        <v>1726</v>
      </c>
      <c r="D1358" s="161"/>
      <c r="E1358" s="162">
        <v>118.81583999999999</v>
      </c>
      <c r="F1358" s="159"/>
      <c r="G1358" s="159"/>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314</v>
      </c>
      <c r="AH1358" s="148">
        <v>0</v>
      </c>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outlineLevel="1" x14ac:dyDescent="0.2">
      <c r="A1359" s="177">
        <v>314</v>
      </c>
      <c r="B1359" s="178" t="s">
        <v>1727</v>
      </c>
      <c r="C1359" s="194" t="s">
        <v>1728</v>
      </c>
      <c r="D1359" s="179" t="s">
        <v>292</v>
      </c>
      <c r="E1359" s="180">
        <v>13</v>
      </c>
      <c r="F1359" s="181"/>
      <c r="G1359" s="182">
        <f>ROUND(E1359*F1359,2)</f>
        <v>0</v>
      </c>
      <c r="H1359" s="181"/>
      <c r="I1359" s="182">
        <f>ROUND(E1359*H1359,2)</f>
        <v>0</v>
      </c>
      <c r="J1359" s="181"/>
      <c r="K1359" s="182">
        <f>ROUND(E1359*J1359,2)</f>
        <v>0</v>
      </c>
      <c r="L1359" s="182">
        <v>21</v>
      </c>
      <c r="M1359" s="182">
        <f>G1359*(1+L1359/100)</f>
        <v>0</v>
      </c>
      <c r="N1359" s="180">
        <v>0</v>
      </c>
      <c r="O1359" s="180">
        <f>ROUND(E1359*N1359,2)</f>
        <v>0</v>
      </c>
      <c r="P1359" s="180">
        <v>0</v>
      </c>
      <c r="Q1359" s="180">
        <f>ROUND(E1359*P1359,2)</f>
        <v>0</v>
      </c>
      <c r="R1359" s="182"/>
      <c r="S1359" s="182" t="s">
        <v>878</v>
      </c>
      <c r="T1359" s="183" t="s">
        <v>879</v>
      </c>
      <c r="U1359" s="159">
        <v>0</v>
      </c>
      <c r="V1359" s="159">
        <f>ROUND(E1359*U1359,2)</f>
        <v>0</v>
      </c>
      <c r="W1359" s="159"/>
      <c r="X1359" s="159" t="s">
        <v>295</v>
      </c>
      <c r="Y1359" s="159" t="s">
        <v>296</v>
      </c>
      <c r="Z1359" s="148"/>
      <c r="AA1359" s="148"/>
      <c r="AB1359" s="148"/>
      <c r="AC1359" s="148"/>
      <c r="AD1359" s="148"/>
      <c r="AE1359" s="148"/>
      <c r="AF1359" s="148"/>
      <c r="AG1359" s="148" t="s">
        <v>297</v>
      </c>
      <c r="AH1359" s="148"/>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outlineLevel="2" x14ac:dyDescent="0.2">
      <c r="A1360" s="155"/>
      <c r="B1360" s="156"/>
      <c r="C1360" s="195" t="s">
        <v>1729</v>
      </c>
      <c r="D1360" s="161"/>
      <c r="E1360" s="162">
        <v>13</v>
      </c>
      <c r="F1360" s="159"/>
      <c r="G1360" s="159"/>
      <c r="H1360" s="159"/>
      <c r="I1360" s="159"/>
      <c r="J1360" s="159"/>
      <c r="K1360" s="159"/>
      <c r="L1360" s="159"/>
      <c r="M1360" s="159"/>
      <c r="N1360" s="158"/>
      <c r="O1360" s="158"/>
      <c r="P1360" s="158"/>
      <c r="Q1360" s="158"/>
      <c r="R1360" s="159"/>
      <c r="S1360" s="159"/>
      <c r="T1360" s="159"/>
      <c r="U1360" s="159"/>
      <c r="V1360" s="159"/>
      <c r="W1360" s="159"/>
      <c r="X1360" s="159"/>
      <c r="Y1360" s="159"/>
      <c r="Z1360" s="148"/>
      <c r="AA1360" s="148"/>
      <c r="AB1360" s="148"/>
      <c r="AC1360" s="148"/>
      <c r="AD1360" s="148"/>
      <c r="AE1360" s="148"/>
      <c r="AF1360" s="148"/>
      <c r="AG1360" s="148" t="s">
        <v>314</v>
      </c>
      <c r="AH1360" s="148">
        <v>0</v>
      </c>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1" x14ac:dyDescent="0.2">
      <c r="A1361" s="185">
        <v>315</v>
      </c>
      <c r="B1361" s="186" t="s">
        <v>1730</v>
      </c>
      <c r="C1361" s="198" t="s">
        <v>1731</v>
      </c>
      <c r="D1361" s="187" t="s">
        <v>1699</v>
      </c>
      <c r="E1361" s="188">
        <v>80</v>
      </c>
      <c r="F1361" s="189"/>
      <c r="G1361" s="190">
        <f>ROUND(E1361*F1361,2)</f>
        <v>0</v>
      </c>
      <c r="H1361" s="189"/>
      <c r="I1361" s="190">
        <f>ROUND(E1361*H1361,2)</f>
        <v>0</v>
      </c>
      <c r="J1361" s="189"/>
      <c r="K1361" s="190">
        <f>ROUND(E1361*J1361,2)</f>
        <v>0</v>
      </c>
      <c r="L1361" s="190">
        <v>21</v>
      </c>
      <c r="M1361" s="190">
        <f>G1361*(1+L1361/100)</f>
        <v>0</v>
      </c>
      <c r="N1361" s="188">
        <v>0</v>
      </c>
      <c r="O1361" s="188">
        <f>ROUND(E1361*N1361,2)</f>
        <v>0</v>
      </c>
      <c r="P1361" s="188">
        <v>0</v>
      </c>
      <c r="Q1361" s="188">
        <f>ROUND(E1361*P1361,2)</f>
        <v>0</v>
      </c>
      <c r="R1361" s="190"/>
      <c r="S1361" s="190" t="s">
        <v>878</v>
      </c>
      <c r="T1361" s="191" t="s">
        <v>879</v>
      </c>
      <c r="U1361" s="159">
        <v>0</v>
      </c>
      <c r="V1361" s="159">
        <f>ROUND(E1361*U1361,2)</f>
        <v>0</v>
      </c>
      <c r="W1361" s="159"/>
      <c r="X1361" s="159" t="s">
        <v>295</v>
      </c>
      <c r="Y1361" s="159" t="s">
        <v>296</v>
      </c>
      <c r="Z1361" s="148"/>
      <c r="AA1361" s="148"/>
      <c r="AB1361" s="148"/>
      <c r="AC1361" s="148"/>
      <c r="AD1361" s="148"/>
      <c r="AE1361" s="148"/>
      <c r="AF1361" s="148"/>
      <c r="AG1361" s="148" t="s">
        <v>297</v>
      </c>
      <c r="AH1361" s="148"/>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1" x14ac:dyDescent="0.2">
      <c r="A1362" s="185">
        <v>316</v>
      </c>
      <c r="B1362" s="186" t="s">
        <v>1732</v>
      </c>
      <c r="C1362" s="198" t="s">
        <v>1733</v>
      </c>
      <c r="D1362" s="187" t="s">
        <v>1699</v>
      </c>
      <c r="E1362" s="188">
        <v>70</v>
      </c>
      <c r="F1362" s="189"/>
      <c r="G1362" s="190">
        <f>ROUND(E1362*F1362,2)</f>
        <v>0</v>
      </c>
      <c r="H1362" s="189"/>
      <c r="I1362" s="190">
        <f>ROUND(E1362*H1362,2)</f>
        <v>0</v>
      </c>
      <c r="J1362" s="189"/>
      <c r="K1362" s="190">
        <f>ROUND(E1362*J1362,2)</f>
        <v>0</v>
      </c>
      <c r="L1362" s="190">
        <v>21</v>
      </c>
      <c r="M1362" s="190">
        <f>G1362*(1+L1362/100)</f>
        <v>0</v>
      </c>
      <c r="N1362" s="188">
        <v>0</v>
      </c>
      <c r="O1362" s="188">
        <f>ROUND(E1362*N1362,2)</f>
        <v>0</v>
      </c>
      <c r="P1362" s="188">
        <v>0</v>
      </c>
      <c r="Q1362" s="188">
        <f>ROUND(E1362*P1362,2)</f>
        <v>0</v>
      </c>
      <c r="R1362" s="190"/>
      <c r="S1362" s="190" t="s">
        <v>878</v>
      </c>
      <c r="T1362" s="191" t="s">
        <v>879</v>
      </c>
      <c r="U1362" s="159">
        <v>0</v>
      </c>
      <c r="V1362" s="159">
        <f>ROUND(E1362*U1362,2)</f>
        <v>0</v>
      </c>
      <c r="W1362" s="159"/>
      <c r="X1362" s="159" t="s">
        <v>295</v>
      </c>
      <c r="Y1362" s="159" t="s">
        <v>296</v>
      </c>
      <c r="Z1362" s="148"/>
      <c r="AA1362" s="148"/>
      <c r="AB1362" s="148"/>
      <c r="AC1362" s="148"/>
      <c r="AD1362" s="148"/>
      <c r="AE1362" s="148"/>
      <c r="AF1362" s="148"/>
      <c r="AG1362" s="148" t="s">
        <v>297</v>
      </c>
      <c r="AH1362" s="148"/>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1" x14ac:dyDescent="0.2">
      <c r="A1363" s="177">
        <v>317</v>
      </c>
      <c r="B1363" s="178" t="s">
        <v>1734</v>
      </c>
      <c r="C1363" s="194" t="s">
        <v>1735</v>
      </c>
      <c r="D1363" s="179" t="s">
        <v>292</v>
      </c>
      <c r="E1363" s="180">
        <v>1</v>
      </c>
      <c r="F1363" s="181"/>
      <c r="G1363" s="182">
        <f>ROUND(E1363*F1363,2)</f>
        <v>0</v>
      </c>
      <c r="H1363" s="181"/>
      <c r="I1363" s="182">
        <f>ROUND(E1363*H1363,2)</f>
        <v>0</v>
      </c>
      <c r="J1363" s="181"/>
      <c r="K1363" s="182">
        <f>ROUND(E1363*J1363,2)</f>
        <v>0</v>
      </c>
      <c r="L1363" s="182">
        <v>21</v>
      </c>
      <c r="M1363" s="182">
        <f>G1363*(1+L1363/100)</f>
        <v>0</v>
      </c>
      <c r="N1363" s="180">
        <v>0</v>
      </c>
      <c r="O1363" s="180">
        <f>ROUND(E1363*N1363,2)</f>
        <v>0</v>
      </c>
      <c r="P1363" s="180">
        <v>0</v>
      </c>
      <c r="Q1363" s="180">
        <f>ROUND(E1363*P1363,2)</f>
        <v>0</v>
      </c>
      <c r="R1363" s="182"/>
      <c r="S1363" s="182" t="s">
        <v>878</v>
      </c>
      <c r="T1363" s="183" t="s">
        <v>879</v>
      </c>
      <c r="U1363" s="159">
        <v>0</v>
      </c>
      <c r="V1363" s="159">
        <f>ROUND(E1363*U1363,2)</f>
        <v>0</v>
      </c>
      <c r="W1363" s="159"/>
      <c r="X1363" s="159" t="s">
        <v>295</v>
      </c>
      <c r="Y1363" s="159" t="s">
        <v>296</v>
      </c>
      <c r="Z1363" s="148"/>
      <c r="AA1363" s="148"/>
      <c r="AB1363" s="148"/>
      <c r="AC1363" s="148"/>
      <c r="AD1363" s="148"/>
      <c r="AE1363" s="148"/>
      <c r="AF1363" s="148"/>
      <c r="AG1363" s="148" t="s">
        <v>297</v>
      </c>
      <c r="AH1363" s="148"/>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outlineLevel="2" x14ac:dyDescent="0.2">
      <c r="A1364" s="155"/>
      <c r="B1364" s="156"/>
      <c r="C1364" s="195" t="s">
        <v>136</v>
      </c>
      <c r="D1364" s="161"/>
      <c r="E1364" s="162">
        <v>1</v>
      </c>
      <c r="F1364" s="159"/>
      <c r="G1364" s="159"/>
      <c r="H1364" s="159"/>
      <c r="I1364" s="159"/>
      <c r="J1364" s="159"/>
      <c r="K1364" s="159"/>
      <c r="L1364" s="159"/>
      <c r="M1364" s="159"/>
      <c r="N1364" s="158"/>
      <c r="O1364" s="158"/>
      <c r="P1364" s="158"/>
      <c r="Q1364" s="158"/>
      <c r="R1364" s="159"/>
      <c r="S1364" s="159"/>
      <c r="T1364" s="159"/>
      <c r="U1364" s="159"/>
      <c r="V1364" s="159"/>
      <c r="W1364" s="159"/>
      <c r="X1364" s="159"/>
      <c r="Y1364" s="159"/>
      <c r="Z1364" s="148"/>
      <c r="AA1364" s="148"/>
      <c r="AB1364" s="148"/>
      <c r="AC1364" s="148"/>
      <c r="AD1364" s="148"/>
      <c r="AE1364" s="148"/>
      <c r="AF1364" s="148"/>
      <c r="AG1364" s="148" t="s">
        <v>314</v>
      </c>
      <c r="AH1364" s="148">
        <v>0</v>
      </c>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1" x14ac:dyDescent="0.2">
      <c r="A1365" s="177">
        <v>318</v>
      </c>
      <c r="B1365" s="178" t="s">
        <v>1736</v>
      </c>
      <c r="C1365" s="194" t="s">
        <v>1737</v>
      </c>
      <c r="D1365" s="179" t="s">
        <v>310</v>
      </c>
      <c r="E1365" s="180">
        <v>6.4050000000000002</v>
      </c>
      <c r="F1365" s="181"/>
      <c r="G1365" s="182">
        <f>ROUND(E1365*F1365,2)</f>
        <v>0</v>
      </c>
      <c r="H1365" s="181"/>
      <c r="I1365" s="182">
        <f>ROUND(E1365*H1365,2)</f>
        <v>0</v>
      </c>
      <c r="J1365" s="181"/>
      <c r="K1365" s="182">
        <f>ROUND(E1365*J1365,2)</f>
        <v>0</v>
      </c>
      <c r="L1365" s="182">
        <v>21</v>
      </c>
      <c r="M1365" s="182">
        <f>G1365*(1+L1365/100)</f>
        <v>0</v>
      </c>
      <c r="N1365" s="180">
        <v>0</v>
      </c>
      <c r="O1365" s="180">
        <f>ROUND(E1365*N1365,2)</f>
        <v>0</v>
      </c>
      <c r="P1365" s="180">
        <v>0</v>
      </c>
      <c r="Q1365" s="180">
        <f>ROUND(E1365*P1365,2)</f>
        <v>0</v>
      </c>
      <c r="R1365" s="182"/>
      <c r="S1365" s="182" t="s">
        <v>878</v>
      </c>
      <c r="T1365" s="183" t="s">
        <v>879</v>
      </c>
      <c r="U1365" s="159">
        <v>0</v>
      </c>
      <c r="V1365" s="159">
        <f>ROUND(E1365*U1365,2)</f>
        <v>0</v>
      </c>
      <c r="W1365" s="159"/>
      <c r="X1365" s="159" t="s">
        <v>295</v>
      </c>
      <c r="Y1365" s="159" t="s">
        <v>296</v>
      </c>
      <c r="Z1365" s="148"/>
      <c r="AA1365" s="148"/>
      <c r="AB1365" s="148"/>
      <c r="AC1365" s="148"/>
      <c r="AD1365" s="148"/>
      <c r="AE1365" s="148"/>
      <c r="AF1365" s="148"/>
      <c r="AG1365" s="148" t="s">
        <v>297</v>
      </c>
      <c r="AH1365" s="148"/>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2" x14ac:dyDescent="0.2">
      <c r="A1366" s="155"/>
      <c r="B1366" s="156"/>
      <c r="C1366" s="195" t="s">
        <v>1738</v>
      </c>
      <c r="D1366" s="161"/>
      <c r="E1366" s="162">
        <v>1.53</v>
      </c>
      <c r="F1366" s="159"/>
      <c r="G1366" s="159"/>
      <c r="H1366" s="159"/>
      <c r="I1366" s="159"/>
      <c r="J1366" s="159"/>
      <c r="K1366" s="159"/>
      <c r="L1366" s="159"/>
      <c r="M1366" s="159"/>
      <c r="N1366" s="158"/>
      <c r="O1366" s="158"/>
      <c r="P1366" s="158"/>
      <c r="Q1366" s="158"/>
      <c r="R1366" s="159"/>
      <c r="S1366" s="159"/>
      <c r="T1366" s="159"/>
      <c r="U1366" s="159"/>
      <c r="V1366" s="159"/>
      <c r="W1366" s="159"/>
      <c r="X1366" s="159"/>
      <c r="Y1366" s="159"/>
      <c r="Z1366" s="148"/>
      <c r="AA1366" s="148"/>
      <c r="AB1366" s="148"/>
      <c r="AC1366" s="148"/>
      <c r="AD1366" s="148"/>
      <c r="AE1366" s="148"/>
      <c r="AF1366" s="148"/>
      <c r="AG1366" s="148" t="s">
        <v>314</v>
      </c>
      <c r="AH1366" s="148">
        <v>0</v>
      </c>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3" x14ac:dyDescent="0.2">
      <c r="A1367" s="155"/>
      <c r="B1367" s="156"/>
      <c r="C1367" s="195" t="s">
        <v>1739</v>
      </c>
      <c r="D1367" s="161"/>
      <c r="E1367" s="162">
        <v>1.9950000000000001</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314</v>
      </c>
      <c r="AH1367" s="148">
        <v>0</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outlineLevel="3" x14ac:dyDescent="0.2">
      <c r="A1368" s="155"/>
      <c r="B1368" s="156"/>
      <c r="C1368" s="195" t="s">
        <v>1740</v>
      </c>
      <c r="D1368" s="161"/>
      <c r="E1368" s="162">
        <v>2.88</v>
      </c>
      <c r="F1368" s="159"/>
      <c r="G1368" s="159"/>
      <c r="H1368" s="159"/>
      <c r="I1368" s="159"/>
      <c r="J1368" s="159"/>
      <c r="K1368" s="159"/>
      <c r="L1368" s="159"/>
      <c r="M1368" s="159"/>
      <c r="N1368" s="158"/>
      <c r="O1368" s="158"/>
      <c r="P1368" s="158"/>
      <c r="Q1368" s="158"/>
      <c r="R1368" s="159"/>
      <c r="S1368" s="159"/>
      <c r="T1368" s="159"/>
      <c r="U1368" s="159"/>
      <c r="V1368" s="159"/>
      <c r="W1368" s="159"/>
      <c r="X1368" s="159"/>
      <c r="Y1368" s="159"/>
      <c r="Z1368" s="148"/>
      <c r="AA1368" s="148"/>
      <c r="AB1368" s="148"/>
      <c r="AC1368" s="148"/>
      <c r="AD1368" s="148"/>
      <c r="AE1368" s="148"/>
      <c r="AF1368" s="148"/>
      <c r="AG1368" s="148" t="s">
        <v>314</v>
      </c>
      <c r="AH1368" s="148">
        <v>0</v>
      </c>
      <c r="AI1368" s="148"/>
      <c r="AJ1368" s="148"/>
      <c r="AK1368" s="148"/>
      <c r="AL1368" s="148"/>
      <c r="AM1368" s="148"/>
      <c r="AN1368" s="148"/>
      <c r="AO1368" s="148"/>
      <c r="AP1368" s="148"/>
      <c r="AQ1368" s="148"/>
      <c r="AR1368" s="148"/>
      <c r="AS1368" s="148"/>
      <c r="AT1368" s="148"/>
      <c r="AU1368" s="148"/>
      <c r="AV1368" s="148"/>
      <c r="AW1368" s="148"/>
      <c r="AX1368" s="148"/>
      <c r="AY1368" s="148"/>
      <c r="AZ1368" s="148"/>
      <c r="BA1368" s="148"/>
      <c r="BB1368" s="148"/>
      <c r="BC1368" s="148"/>
      <c r="BD1368" s="148"/>
      <c r="BE1368" s="148"/>
      <c r="BF1368" s="148"/>
      <c r="BG1368" s="148"/>
      <c r="BH1368" s="148"/>
    </row>
    <row r="1369" spans="1:60" outlineLevel="1" x14ac:dyDescent="0.2">
      <c r="A1369" s="177">
        <v>319</v>
      </c>
      <c r="B1369" s="178" t="s">
        <v>1741</v>
      </c>
      <c r="C1369" s="194" t="s">
        <v>1742</v>
      </c>
      <c r="D1369" s="179" t="s">
        <v>310</v>
      </c>
      <c r="E1369" s="180">
        <v>12.602499999999999</v>
      </c>
      <c r="F1369" s="181"/>
      <c r="G1369" s="182">
        <f>ROUND(E1369*F1369,2)</f>
        <v>0</v>
      </c>
      <c r="H1369" s="181"/>
      <c r="I1369" s="182">
        <f>ROUND(E1369*H1369,2)</f>
        <v>0</v>
      </c>
      <c r="J1369" s="181"/>
      <c r="K1369" s="182">
        <f>ROUND(E1369*J1369,2)</f>
        <v>0</v>
      </c>
      <c r="L1369" s="182">
        <v>21</v>
      </c>
      <c r="M1369" s="182">
        <f>G1369*(1+L1369/100)</f>
        <v>0</v>
      </c>
      <c r="N1369" s="180">
        <v>0</v>
      </c>
      <c r="O1369" s="180">
        <f>ROUND(E1369*N1369,2)</f>
        <v>0</v>
      </c>
      <c r="P1369" s="180">
        <v>0</v>
      </c>
      <c r="Q1369" s="180">
        <f>ROUND(E1369*P1369,2)</f>
        <v>0</v>
      </c>
      <c r="R1369" s="182"/>
      <c r="S1369" s="182" t="s">
        <v>878</v>
      </c>
      <c r="T1369" s="183" t="s">
        <v>879</v>
      </c>
      <c r="U1369" s="159">
        <v>0</v>
      </c>
      <c r="V1369" s="159">
        <f>ROUND(E1369*U1369,2)</f>
        <v>0</v>
      </c>
      <c r="W1369" s="159"/>
      <c r="X1369" s="159" t="s">
        <v>295</v>
      </c>
      <c r="Y1369" s="159" t="s">
        <v>296</v>
      </c>
      <c r="Z1369" s="148"/>
      <c r="AA1369" s="148"/>
      <c r="AB1369" s="148"/>
      <c r="AC1369" s="148"/>
      <c r="AD1369" s="148"/>
      <c r="AE1369" s="148"/>
      <c r="AF1369" s="148"/>
      <c r="AG1369" s="148" t="s">
        <v>297</v>
      </c>
      <c r="AH1369" s="148"/>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2" x14ac:dyDescent="0.2">
      <c r="A1370" s="155"/>
      <c r="B1370" s="156"/>
      <c r="C1370" s="195" t="s">
        <v>1743</v>
      </c>
      <c r="D1370" s="161"/>
      <c r="E1370" s="162">
        <v>4.93</v>
      </c>
      <c r="F1370" s="159"/>
      <c r="G1370" s="159"/>
      <c r="H1370" s="159"/>
      <c r="I1370" s="159"/>
      <c r="J1370" s="159"/>
      <c r="K1370" s="159"/>
      <c r="L1370" s="159"/>
      <c r="M1370" s="159"/>
      <c r="N1370" s="158"/>
      <c r="O1370" s="158"/>
      <c r="P1370" s="158"/>
      <c r="Q1370" s="158"/>
      <c r="R1370" s="159"/>
      <c r="S1370" s="159"/>
      <c r="T1370" s="159"/>
      <c r="U1370" s="159"/>
      <c r="V1370" s="159"/>
      <c r="W1370" s="159"/>
      <c r="X1370" s="159"/>
      <c r="Y1370" s="159"/>
      <c r="Z1370" s="148"/>
      <c r="AA1370" s="148"/>
      <c r="AB1370" s="148"/>
      <c r="AC1370" s="148"/>
      <c r="AD1370" s="148"/>
      <c r="AE1370" s="148"/>
      <c r="AF1370" s="148"/>
      <c r="AG1370" s="148" t="s">
        <v>314</v>
      </c>
      <c r="AH1370" s="148">
        <v>0</v>
      </c>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3" x14ac:dyDescent="0.2">
      <c r="A1371" s="155"/>
      <c r="B1371" s="156"/>
      <c r="C1371" s="195" t="s">
        <v>1744</v>
      </c>
      <c r="D1371" s="161"/>
      <c r="E1371" s="162">
        <v>2.88</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314</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
      <c r="A1372" s="155"/>
      <c r="B1372" s="156"/>
      <c r="C1372" s="195" t="s">
        <v>1745</v>
      </c>
      <c r="D1372" s="161"/>
      <c r="E1372" s="162">
        <v>4.79</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314</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ht="22.5" outlineLevel="1" x14ac:dyDescent="0.2">
      <c r="A1373" s="185">
        <v>320</v>
      </c>
      <c r="B1373" s="186" t="s">
        <v>1746</v>
      </c>
      <c r="C1373" s="198" t="s">
        <v>1747</v>
      </c>
      <c r="D1373" s="187" t="s">
        <v>292</v>
      </c>
      <c r="E1373" s="188">
        <v>1</v>
      </c>
      <c r="F1373" s="189"/>
      <c r="G1373" s="190">
        <f>ROUND(E1373*F1373,2)</f>
        <v>0</v>
      </c>
      <c r="H1373" s="189"/>
      <c r="I1373" s="190">
        <f>ROUND(E1373*H1373,2)</f>
        <v>0</v>
      </c>
      <c r="J1373" s="189"/>
      <c r="K1373" s="190">
        <f>ROUND(E1373*J1373,2)</f>
        <v>0</v>
      </c>
      <c r="L1373" s="190">
        <v>21</v>
      </c>
      <c r="M1373" s="190">
        <f>G1373*(1+L1373/100)</f>
        <v>0</v>
      </c>
      <c r="N1373" s="188">
        <v>0</v>
      </c>
      <c r="O1373" s="188">
        <f>ROUND(E1373*N1373,2)</f>
        <v>0</v>
      </c>
      <c r="P1373" s="188">
        <v>0</v>
      </c>
      <c r="Q1373" s="188">
        <f>ROUND(E1373*P1373,2)</f>
        <v>0</v>
      </c>
      <c r="R1373" s="190"/>
      <c r="S1373" s="190" t="s">
        <v>878</v>
      </c>
      <c r="T1373" s="191" t="s">
        <v>879</v>
      </c>
      <c r="U1373" s="159">
        <v>0</v>
      </c>
      <c r="V1373" s="159">
        <f>ROUND(E1373*U1373,2)</f>
        <v>0</v>
      </c>
      <c r="W1373" s="159"/>
      <c r="X1373" s="159" t="s">
        <v>295</v>
      </c>
      <c r="Y1373" s="159" t="s">
        <v>296</v>
      </c>
      <c r="Z1373" s="148"/>
      <c r="AA1373" s="148"/>
      <c r="AB1373" s="148"/>
      <c r="AC1373" s="148"/>
      <c r="AD1373" s="148"/>
      <c r="AE1373" s="148"/>
      <c r="AF1373" s="148"/>
      <c r="AG1373" s="148" t="s">
        <v>297</v>
      </c>
      <c r="AH1373" s="148"/>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1" x14ac:dyDescent="0.2">
      <c r="A1374" s="177">
        <v>321</v>
      </c>
      <c r="B1374" s="178" t="s">
        <v>1748</v>
      </c>
      <c r="C1374" s="194" t="s">
        <v>1749</v>
      </c>
      <c r="D1374" s="179" t="s">
        <v>292</v>
      </c>
      <c r="E1374" s="180">
        <v>1</v>
      </c>
      <c r="F1374" s="181"/>
      <c r="G1374" s="182">
        <f>ROUND(E1374*F1374,2)</f>
        <v>0</v>
      </c>
      <c r="H1374" s="181"/>
      <c r="I1374" s="182">
        <f>ROUND(E1374*H1374,2)</f>
        <v>0</v>
      </c>
      <c r="J1374" s="181"/>
      <c r="K1374" s="182">
        <f>ROUND(E1374*J1374,2)</f>
        <v>0</v>
      </c>
      <c r="L1374" s="182">
        <v>21</v>
      </c>
      <c r="M1374" s="182">
        <f>G1374*(1+L1374/100)</f>
        <v>0</v>
      </c>
      <c r="N1374" s="180">
        <v>0</v>
      </c>
      <c r="O1374" s="180">
        <f>ROUND(E1374*N1374,2)</f>
        <v>0</v>
      </c>
      <c r="P1374" s="180">
        <v>0</v>
      </c>
      <c r="Q1374" s="180">
        <f>ROUND(E1374*P1374,2)</f>
        <v>0</v>
      </c>
      <c r="R1374" s="182"/>
      <c r="S1374" s="182" t="s">
        <v>878</v>
      </c>
      <c r="T1374" s="183" t="s">
        <v>879</v>
      </c>
      <c r="U1374" s="159">
        <v>0</v>
      </c>
      <c r="V1374" s="159">
        <f>ROUND(E1374*U1374,2)</f>
        <v>0</v>
      </c>
      <c r="W1374" s="159"/>
      <c r="X1374" s="159" t="s">
        <v>295</v>
      </c>
      <c r="Y1374" s="159" t="s">
        <v>296</v>
      </c>
      <c r="Z1374" s="148"/>
      <c r="AA1374" s="148"/>
      <c r="AB1374" s="148"/>
      <c r="AC1374" s="148"/>
      <c r="AD1374" s="148"/>
      <c r="AE1374" s="148"/>
      <c r="AF1374" s="148"/>
      <c r="AG1374" s="148" t="s">
        <v>297</v>
      </c>
      <c r="AH1374" s="148"/>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2" x14ac:dyDescent="0.2">
      <c r="A1375" s="155"/>
      <c r="B1375" s="156"/>
      <c r="C1375" s="195" t="s">
        <v>136</v>
      </c>
      <c r="D1375" s="161"/>
      <c r="E1375" s="162">
        <v>1</v>
      </c>
      <c r="F1375" s="159"/>
      <c r="G1375" s="159"/>
      <c r="H1375" s="159"/>
      <c r="I1375" s="159"/>
      <c r="J1375" s="159"/>
      <c r="K1375" s="159"/>
      <c r="L1375" s="159"/>
      <c r="M1375" s="159"/>
      <c r="N1375" s="158"/>
      <c r="O1375" s="158"/>
      <c r="P1375" s="158"/>
      <c r="Q1375" s="158"/>
      <c r="R1375" s="159"/>
      <c r="S1375" s="159"/>
      <c r="T1375" s="159"/>
      <c r="U1375" s="159"/>
      <c r="V1375" s="159"/>
      <c r="W1375" s="159"/>
      <c r="X1375" s="159"/>
      <c r="Y1375" s="159"/>
      <c r="Z1375" s="148"/>
      <c r="AA1375" s="148"/>
      <c r="AB1375" s="148"/>
      <c r="AC1375" s="148"/>
      <c r="AD1375" s="148"/>
      <c r="AE1375" s="148"/>
      <c r="AF1375" s="148"/>
      <c r="AG1375" s="148" t="s">
        <v>314</v>
      </c>
      <c r="AH1375" s="148">
        <v>0</v>
      </c>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1" x14ac:dyDescent="0.2">
      <c r="A1376" s="177">
        <v>322</v>
      </c>
      <c r="B1376" s="178" t="s">
        <v>1750</v>
      </c>
      <c r="C1376" s="194" t="s">
        <v>1751</v>
      </c>
      <c r="D1376" s="179" t="s">
        <v>292</v>
      </c>
      <c r="E1376" s="180">
        <v>1</v>
      </c>
      <c r="F1376" s="181"/>
      <c r="G1376" s="182">
        <f>ROUND(E1376*F1376,2)</f>
        <v>0</v>
      </c>
      <c r="H1376" s="181"/>
      <c r="I1376" s="182">
        <f>ROUND(E1376*H1376,2)</f>
        <v>0</v>
      </c>
      <c r="J1376" s="181"/>
      <c r="K1376" s="182">
        <f>ROUND(E1376*J1376,2)</f>
        <v>0</v>
      </c>
      <c r="L1376" s="182">
        <v>21</v>
      </c>
      <c r="M1376" s="182">
        <f>G1376*(1+L1376/100)</f>
        <v>0</v>
      </c>
      <c r="N1376" s="180">
        <v>0</v>
      </c>
      <c r="O1376" s="180">
        <f>ROUND(E1376*N1376,2)</f>
        <v>0</v>
      </c>
      <c r="P1376" s="180">
        <v>0</v>
      </c>
      <c r="Q1376" s="180">
        <f>ROUND(E1376*P1376,2)</f>
        <v>0</v>
      </c>
      <c r="R1376" s="182"/>
      <c r="S1376" s="182" t="s">
        <v>878</v>
      </c>
      <c r="T1376" s="183" t="s">
        <v>879</v>
      </c>
      <c r="U1376" s="159">
        <v>0</v>
      </c>
      <c r="V1376" s="159">
        <f>ROUND(E1376*U1376,2)</f>
        <v>0</v>
      </c>
      <c r="W1376" s="159"/>
      <c r="X1376" s="159" t="s">
        <v>295</v>
      </c>
      <c r="Y1376" s="159" t="s">
        <v>296</v>
      </c>
      <c r="Z1376" s="148"/>
      <c r="AA1376" s="148"/>
      <c r="AB1376" s="148"/>
      <c r="AC1376" s="148"/>
      <c r="AD1376" s="148"/>
      <c r="AE1376" s="148"/>
      <c r="AF1376" s="148"/>
      <c r="AG1376" s="148" t="s">
        <v>297</v>
      </c>
      <c r="AH1376" s="148"/>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outlineLevel="1" x14ac:dyDescent="0.2">
      <c r="A1377" s="155">
        <v>323</v>
      </c>
      <c r="B1377" s="156" t="s">
        <v>1752</v>
      </c>
      <c r="C1377" s="201" t="s">
        <v>1753</v>
      </c>
      <c r="D1377" s="157" t="s">
        <v>0</v>
      </c>
      <c r="E1377" s="192"/>
      <c r="F1377" s="160"/>
      <c r="G1377" s="159">
        <f>ROUND(E1377*F1377,2)</f>
        <v>0</v>
      </c>
      <c r="H1377" s="160"/>
      <c r="I1377" s="159">
        <f>ROUND(E1377*H1377,2)</f>
        <v>0</v>
      </c>
      <c r="J1377" s="160"/>
      <c r="K1377" s="159">
        <f>ROUND(E1377*J1377,2)</f>
        <v>0</v>
      </c>
      <c r="L1377" s="159">
        <v>21</v>
      </c>
      <c r="M1377" s="159">
        <f>G1377*(1+L1377/100)</f>
        <v>0</v>
      </c>
      <c r="N1377" s="158">
        <v>0</v>
      </c>
      <c r="O1377" s="158">
        <f>ROUND(E1377*N1377,2)</f>
        <v>0</v>
      </c>
      <c r="P1377" s="158">
        <v>0</v>
      </c>
      <c r="Q1377" s="158">
        <f>ROUND(E1377*P1377,2)</f>
        <v>0</v>
      </c>
      <c r="R1377" s="159" t="s">
        <v>1689</v>
      </c>
      <c r="S1377" s="159" t="s">
        <v>294</v>
      </c>
      <c r="T1377" s="159" t="s">
        <v>294</v>
      </c>
      <c r="U1377" s="159">
        <v>0</v>
      </c>
      <c r="V1377" s="159">
        <f>ROUND(E1377*U1377,2)</f>
        <v>0</v>
      </c>
      <c r="W1377" s="159"/>
      <c r="X1377" s="159" t="s">
        <v>1275</v>
      </c>
      <c r="Y1377" s="159" t="s">
        <v>296</v>
      </c>
      <c r="Z1377" s="148"/>
      <c r="AA1377" s="148"/>
      <c r="AB1377" s="148"/>
      <c r="AC1377" s="148"/>
      <c r="AD1377" s="148"/>
      <c r="AE1377" s="148"/>
      <c r="AF1377" s="148"/>
      <c r="AG1377" s="148" t="s">
        <v>1325</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
      <c r="A1378" s="155"/>
      <c r="B1378" s="156"/>
      <c r="C1378" s="275" t="s">
        <v>1363</v>
      </c>
      <c r="D1378" s="276"/>
      <c r="E1378" s="276"/>
      <c r="F1378" s="276"/>
      <c r="G1378" s="276"/>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299</v>
      </c>
      <c r="AH1378" s="148"/>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x14ac:dyDescent="0.2">
      <c r="A1379" s="170" t="s">
        <v>288</v>
      </c>
      <c r="B1379" s="171" t="s">
        <v>229</v>
      </c>
      <c r="C1379" s="193" t="s">
        <v>230</v>
      </c>
      <c r="D1379" s="172"/>
      <c r="E1379" s="173"/>
      <c r="F1379" s="174"/>
      <c r="G1379" s="174">
        <f>SUMIF(AG1380:AG1395,"&lt;&gt;NOR",G1380:G1395)</f>
        <v>0</v>
      </c>
      <c r="H1379" s="174"/>
      <c r="I1379" s="174">
        <f>SUM(I1380:I1395)</f>
        <v>0</v>
      </c>
      <c r="J1379" s="174"/>
      <c r="K1379" s="174">
        <f>SUM(K1380:K1395)</f>
        <v>0</v>
      </c>
      <c r="L1379" s="174"/>
      <c r="M1379" s="174">
        <f>SUM(M1380:M1395)</f>
        <v>0</v>
      </c>
      <c r="N1379" s="173"/>
      <c r="O1379" s="173">
        <f>SUM(O1380:O1395)</f>
        <v>4.0999999999999996</v>
      </c>
      <c r="P1379" s="173"/>
      <c r="Q1379" s="173">
        <f>SUM(Q1380:Q1395)</f>
        <v>0</v>
      </c>
      <c r="R1379" s="174"/>
      <c r="S1379" s="174"/>
      <c r="T1379" s="175"/>
      <c r="U1379" s="169"/>
      <c r="V1379" s="169">
        <f>SUM(V1380:V1395)</f>
        <v>402.53</v>
      </c>
      <c r="W1379" s="169"/>
      <c r="X1379" s="169"/>
      <c r="Y1379" s="169"/>
      <c r="AG1379" t="s">
        <v>289</v>
      </c>
    </row>
    <row r="1380" spans="1:60" ht="22.5" outlineLevel="1" x14ac:dyDescent="0.2">
      <c r="A1380" s="177">
        <v>324</v>
      </c>
      <c r="B1380" s="178" t="s">
        <v>1754</v>
      </c>
      <c r="C1380" s="194" t="s">
        <v>1755</v>
      </c>
      <c r="D1380" s="179" t="s">
        <v>310</v>
      </c>
      <c r="E1380" s="180">
        <v>323.56</v>
      </c>
      <c r="F1380" s="181"/>
      <c r="G1380" s="182">
        <f>ROUND(E1380*F1380,2)</f>
        <v>0</v>
      </c>
      <c r="H1380" s="181"/>
      <c r="I1380" s="182">
        <f>ROUND(E1380*H1380,2)</f>
        <v>0</v>
      </c>
      <c r="J1380" s="181"/>
      <c r="K1380" s="182">
        <f>ROUND(E1380*J1380,2)</f>
        <v>0</v>
      </c>
      <c r="L1380" s="182">
        <v>21</v>
      </c>
      <c r="M1380" s="182">
        <f>G1380*(1+L1380/100)</f>
        <v>0</v>
      </c>
      <c r="N1380" s="180">
        <v>5.3600000000000002E-3</v>
      </c>
      <c r="O1380" s="180">
        <f>ROUND(E1380*N1380,2)</f>
        <v>1.73</v>
      </c>
      <c r="P1380" s="180">
        <v>0</v>
      </c>
      <c r="Q1380" s="180">
        <f>ROUND(E1380*P1380,2)</f>
        <v>0</v>
      </c>
      <c r="R1380" s="182" t="s">
        <v>1756</v>
      </c>
      <c r="S1380" s="182" t="s">
        <v>294</v>
      </c>
      <c r="T1380" s="183" t="s">
        <v>294</v>
      </c>
      <c r="U1380" s="159">
        <v>1.2440800000000001</v>
      </c>
      <c r="V1380" s="159">
        <f>ROUND(E1380*U1380,2)</f>
        <v>402.53</v>
      </c>
      <c r="W1380" s="159"/>
      <c r="X1380" s="159" t="s">
        <v>675</v>
      </c>
      <c r="Y1380" s="159" t="s">
        <v>296</v>
      </c>
      <c r="Z1380" s="148"/>
      <c r="AA1380" s="148"/>
      <c r="AB1380" s="148"/>
      <c r="AC1380" s="148"/>
      <c r="AD1380" s="148"/>
      <c r="AE1380" s="148"/>
      <c r="AF1380" s="148"/>
      <c r="AG1380" s="148" t="s">
        <v>676</v>
      </c>
      <c r="AH1380" s="148"/>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2" x14ac:dyDescent="0.2">
      <c r="A1381" s="155"/>
      <c r="B1381" s="156"/>
      <c r="C1381" s="273" t="s">
        <v>1757</v>
      </c>
      <c r="D1381" s="274"/>
      <c r="E1381" s="274"/>
      <c r="F1381" s="274"/>
      <c r="G1381" s="274"/>
      <c r="H1381" s="159"/>
      <c r="I1381" s="159"/>
      <c r="J1381" s="159"/>
      <c r="K1381" s="159"/>
      <c r="L1381" s="159"/>
      <c r="M1381" s="159"/>
      <c r="N1381" s="158"/>
      <c r="O1381" s="158"/>
      <c r="P1381" s="158"/>
      <c r="Q1381" s="158"/>
      <c r="R1381" s="159"/>
      <c r="S1381" s="159"/>
      <c r="T1381" s="159"/>
      <c r="U1381" s="159"/>
      <c r="V1381" s="159"/>
      <c r="W1381" s="159"/>
      <c r="X1381" s="159"/>
      <c r="Y1381" s="159"/>
      <c r="Z1381" s="148"/>
      <c r="AA1381" s="148"/>
      <c r="AB1381" s="148"/>
      <c r="AC1381" s="148"/>
      <c r="AD1381" s="148"/>
      <c r="AE1381" s="148"/>
      <c r="AF1381" s="148"/>
      <c r="AG1381" s="148" t="s">
        <v>300</v>
      </c>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
      <c r="A1382" s="155"/>
      <c r="B1382" s="156"/>
      <c r="C1382" s="195" t="s">
        <v>1758</v>
      </c>
      <c r="D1382" s="161"/>
      <c r="E1382" s="162">
        <v>98.1</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314</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outlineLevel="3" x14ac:dyDescent="0.2">
      <c r="A1383" s="155"/>
      <c r="B1383" s="156"/>
      <c r="C1383" s="195" t="s">
        <v>1759</v>
      </c>
      <c r="D1383" s="161"/>
      <c r="E1383" s="162">
        <v>9.24</v>
      </c>
      <c r="F1383" s="159"/>
      <c r="G1383" s="159"/>
      <c r="H1383" s="159"/>
      <c r="I1383" s="159"/>
      <c r="J1383" s="159"/>
      <c r="K1383" s="159"/>
      <c r="L1383" s="159"/>
      <c r="M1383" s="159"/>
      <c r="N1383" s="158"/>
      <c r="O1383" s="158"/>
      <c r="P1383" s="158"/>
      <c r="Q1383" s="158"/>
      <c r="R1383" s="159"/>
      <c r="S1383" s="159"/>
      <c r="T1383" s="159"/>
      <c r="U1383" s="159"/>
      <c r="V1383" s="159"/>
      <c r="W1383" s="159"/>
      <c r="X1383" s="159"/>
      <c r="Y1383" s="159"/>
      <c r="Z1383" s="148"/>
      <c r="AA1383" s="148"/>
      <c r="AB1383" s="148"/>
      <c r="AC1383" s="148"/>
      <c r="AD1383" s="148"/>
      <c r="AE1383" s="148"/>
      <c r="AF1383" s="148"/>
      <c r="AG1383" s="148" t="s">
        <v>314</v>
      </c>
      <c r="AH1383" s="148">
        <v>0</v>
      </c>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ht="33.75" outlineLevel="3" x14ac:dyDescent="0.2">
      <c r="A1384" s="155"/>
      <c r="B1384" s="156"/>
      <c r="C1384" s="195" t="s">
        <v>1760</v>
      </c>
      <c r="D1384" s="161"/>
      <c r="E1384" s="162">
        <v>216.22</v>
      </c>
      <c r="F1384" s="159"/>
      <c r="G1384" s="159"/>
      <c r="H1384" s="159"/>
      <c r="I1384" s="159"/>
      <c r="J1384" s="159"/>
      <c r="K1384" s="159"/>
      <c r="L1384" s="159"/>
      <c r="M1384" s="159"/>
      <c r="N1384" s="158"/>
      <c r="O1384" s="158"/>
      <c r="P1384" s="158"/>
      <c r="Q1384" s="158"/>
      <c r="R1384" s="159"/>
      <c r="S1384" s="159"/>
      <c r="T1384" s="159"/>
      <c r="U1384" s="159"/>
      <c r="V1384" s="159"/>
      <c r="W1384" s="159"/>
      <c r="X1384" s="159"/>
      <c r="Y1384" s="159"/>
      <c r="Z1384" s="148"/>
      <c r="AA1384" s="148"/>
      <c r="AB1384" s="148"/>
      <c r="AC1384" s="148"/>
      <c r="AD1384" s="148"/>
      <c r="AE1384" s="148"/>
      <c r="AF1384" s="148"/>
      <c r="AG1384" s="148" t="s">
        <v>314</v>
      </c>
      <c r="AH1384" s="148">
        <v>0</v>
      </c>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1" x14ac:dyDescent="0.2">
      <c r="A1385" s="177">
        <v>325</v>
      </c>
      <c r="B1385" s="178" t="s">
        <v>1761</v>
      </c>
      <c r="C1385" s="194" t="s">
        <v>1762</v>
      </c>
      <c r="D1385" s="179" t="s">
        <v>310</v>
      </c>
      <c r="E1385" s="180">
        <v>10.625999999999999</v>
      </c>
      <c r="F1385" s="181"/>
      <c r="G1385" s="182">
        <f>ROUND(E1385*F1385,2)</f>
        <v>0</v>
      </c>
      <c r="H1385" s="181"/>
      <c r="I1385" s="182">
        <f>ROUND(E1385*H1385,2)</f>
        <v>0</v>
      </c>
      <c r="J1385" s="181"/>
      <c r="K1385" s="182">
        <f>ROUND(E1385*J1385,2)</f>
        <v>0</v>
      </c>
      <c r="L1385" s="182">
        <v>21</v>
      </c>
      <c r="M1385" s="182">
        <f>G1385*(1+L1385/100)</f>
        <v>0</v>
      </c>
      <c r="N1385" s="180">
        <v>1.9199999999999998E-2</v>
      </c>
      <c r="O1385" s="180">
        <f>ROUND(E1385*N1385,2)</f>
        <v>0.2</v>
      </c>
      <c r="P1385" s="180">
        <v>0</v>
      </c>
      <c r="Q1385" s="180">
        <f>ROUND(E1385*P1385,2)</f>
        <v>0</v>
      </c>
      <c r="R1385" s="182"/>
      <c r="S1385" s="182" t="s">
        <v>878</v>
      </c>
      <c r="T1385" s="183" t="s">
        <v>879</v>
      </c>
      <c r="U1385" s="159">
        <v>0</v>
      </c>
      <c r="V1385" s="159">
        <f>ROUND(E1385*U1385,2)</f>
        <v>0</v>
      </c>
      <c r="W1385" s="159"/>
      <c r="X1385" s="159" t="s">
        <v>622</v>
      </c>
      <c r="Y1385" s="159" t="s">
        <v>296</v>
      </c>
      <c r="Z1385" s="148"/>
      <c r="AA1385" s="148"/>
      <c r="AB1385" s="148"/>
      <c r="AC1385" s="148"/>
      <c r="AD1385" s="148"/>
      <c r="AE1385" s="148"/>
      <c r="AF1385" s="148"/>
      <c r="AG1385" s="148" t="s">
        <v>623</v>
      </c>
      <c r="AH1385" s="148"/>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2" x14ac:dyDescent="0.2">
      <c r="A1386" s="155"/>
      <c r="B1386" s="156"/>
      <c r="C1386" s="195" t="s">
        <v>1763</v>
      </c>
      <c r="D1386" s="161"/>
      <c r="E1386" s="162">
        <v>9.24</v>
      </c>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314</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3" x14ac:dyDescent="0.2">
      <c r="A1387" s="155"/>
      <c r="B1387" s="156"/>
      <c r="C1387" s="197" t="s">
        <v>1322</v>
      </c>
      <c r="D1387" s="165"/>
      <c r="E1387" s="166">
        <v>1.39</v>
      </c>
      <c r="F1387" s="159"/>
      <c r="G1387" s="159"/>
      <c r="H1387" s="159"/>
      <c r="I1387" s="159"/>
      <c r="J1387" s="159"/>
      <c r="K1387" s="159"/>
      <c r="L1387" s="159"/>
      <c r="M1387" s="159"/>
      <c r="N1387" s="158"/>
      <c r="O1387" s="158"/>
      <c r="P1387" s="158"/>
      <c r="Q1387" s="158"/>
      <c r="R1387" s="159"/>
      <c r="S1387" s="159"/>
      <c r="T1387" s="159"/>
      <c r="U1387" s="159"/>
      <c r="V1387" s="159"/>
      <c r="W1387" s="159"/>
      <c r="X1387" s="159"/>
      <c r="Y1387" s="159"/>
      <c r="Z1387" s="148"/>
      <c r="AA1387" s="148"/>
      <c r="AB1387" s="148"/>
      <c r="AC1387" s="148"/>
      <c r="AD1387" s="148"/>
      <c r="AE1387" s="148"/>
      <c r="AF1387" s="148"/>
      <c r="AG1387" s="148" t="s">
        <v>314</v>
      </c>
      <c r="AH1387" s="148">
        <v>4</v>
      </c>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ht="22.5" outlineLevel="1" x14ac:dyDescent="0.2">
      <c r="A1388" s="177">
        <v>326</v>
      </c>
      <c r="B1388" s="178" t="s">
        <v>1764</v>
      </c>
      <c r="C1388" s="194" t="s">
        <v>1765</v>
      </c>
      <c r="D1388" s="179" t="s">
        <v>310</v>
      </c>
      <c r="E1388" s="180">
        <v>112.815</v>
      </c>
      <c r="F1388" s="181"/>
      <c r="G1388" s="182">
        <f>ROUND(E1388*F1388,2)</f>
        <v>0</v>
      </c>
      <c r="H1388" s="181"/>
      <c r="I1388" s="182">
        <f>ROUND(E1388*H1388,2)</f>
        <v>0</v>
      </c>
      <c r="J1388" s="181"/>
      <c r="K1388" s="182">
        <f>ROUND(E1388*J1388,2)</f>
        <v>0</v>
      </c>
      <c r="L1388" s="182">
        <v>21</v>
      </c>
      <c r="M1388" s="182">
        <f>G1388*(1+L1388/100)</f>
        <v>0</v>
      </c>
      <c r="N1388" s="180">
        <v>1.9199999999999998E-2</v>
      </c>
      <c r="O1388" s="180">
        <f>ROUND(E1388*N1388,2)</f>
        <v>2.17</v>
      </c>
      <c r="P1388" s="180">
        <v>0</v>
      </c>
      <c r="Q1388" s="180">
        <f>ROUND(E1388*P1388,2)</f>
        <v>0</v>
      </c>
      <c r="R1388" s="182" t="s">
        <v>621</v>
      </c>
      <c r="S1388" s="182" t="s">
        <v>1409</v>
      </c>
      <c r="T1388" s="183" t="s">
        <v>1409</v>
      </c>
      <c r="U1388" s="159">
        <v>0</v>
      </c>
      <c r="V1388" s="159">
        <f>ROUND(E1388*U1388,2)</f>
        <v>0</v>
      </c>
      <c r="W1388" s="159"/>
      <c r="X1388" s="159" t="s">
        <v>622</v>
      </c>
      <c r="Y1388" s="159" t="s">
        <v>296</v>
      </c>
      <c r="Z1388" s="148"/>
      <c r="AA1388" s="148"/>
      <c r="AB1388" s="148"/>
      <c r="AC1388" s="148"/>
      <c r="AD1388" s="148"/>
      <c r="AE1388" s="148"/>
      <c r="AF1388" s="148"/>
      <c r="AG1388" s="148" t="s">
        <v>623</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
      <c r="A1389" s="155"/>
      <c r="B1389" s="156"/>
      <c r="C1389" s="195" t="s">
        <v>1758</v>
      </c>
      <c r="D1389" s="161"/>
      <c r="E1389" s="162">
        <v>98.1</v>
      </c>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314</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7" t="s">
        <v>1322</v>
      </c>
      <c r="D1390" s="165"/>
      <c r="E1390" s="166">
        <v>14.71</v>
      </c>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314</v>
      </c>
      <c r="AH1390" s="148">
        <v>4</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1" x14ac:dyDescent="0.2">
      <c r="A1391" s="177">
        <v>327</v>
      </c>
      <c r="B1391" s="178" t="s">
        <v>1766</v>
      </c>
      <c r="C1391" s="194" t="s">
        <v>1767</v>
      </c>
      <c r="D1391" s="179" t="s">
        <v>310</v>
      </c>
      <c r="E1391" s="180">
        <v>248.65299999999999</v>
      </c>
      <c r="F1391" s="181"/>
      <c r="G1391" s="182">
        <f>ROUND(E1391*F1391,2)</f>
        <v>0</v>
      </c>
      <c r="H1391" s="181"/>
      <c r="I1391" s="182">
        <f>ROUND(E1391*H1391,2)</f>
        <v>0</v>
      </c>
      <c r="J1391" s="181"/>
      <c r="K1391" s="182">
        <f>ROUND(E1391*J1391,2)</f>
        <v>0</v>
      </c>
      <c r="L1391" s="182">
        <v>21</v>
      </c>
      <c r="M1391" s="182">
        <f>G1391*(1+L1391/100)</f>
        <v>0</v>
      </c>
      <c r="N1391" s="180">
        <v>0</v>
      </c>
      <c r="O1391" s="180">
        <f>ROUND(E1391*N1391,2)</f>
        <v>0</v>
      </c>
      <c r="P1391" s="180">
        <v>0</v>
      </c>
      <c r="Q1391" s="180">
        <f>ROUND(E1391*P1391,2)</f>
        <v>0</v>
      </c>
      <c r="R1391" s="182"/>
      <c r="S1391" s="182" t="s">
        <v>878</v>
      </c>
      <c r="T1391" s="183" t="s">
        <v>879</v>
      </c>
      <c r="U1391" s="159">
        <v>0</v>
      </c>
      <c r="V1391" s="159">
        <f>ROUND(E1391*U1391,2)</f>
        <v>0</v>
      </c>
      <c r="W1391" s="159"/>
      <c r="X1391" s="159" t="s">
        <v>622</v>
      </c>
      <c r="Y1391" s="159" t="s">
        <v>296</v>
      </c>
      <c r="Z1391" s="148"/>
      <c r="AA1391" s="148"/>
      <c r="AB1391" s="148"/>
      <c r="AC1391" s="148"/>
      <c r="AD1391" s="148"/>
      <c r="AE1391" s="148"/>
      <c r="AF1391" s="148"/>
      <c r="AG1391" s="148" t="s">
        <v>623</v>
      </c>
      <c r="AH1391" s="148"/>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ht="33.75" outlineLevel="2" x14ac:dyDescent="0.2">
      <c r="A1392" s="155"/>
      <c r="B1392" s="156"/>
      <c r="C1392" s="195" t="s">
        <v>1760</v>
      </c>
      <c r="D1392" s="161"/>
      <c r="E1392" s="162">
        <v>216.22</v>
      </c>
      <c r="F1392" s="159"/>
      <c r="G1392" s="159"/>
      <c r="H1392" s="159"/>
      <c r="I1392" s="159"/>
      <c r="J1392" s="159"/>
      <c r="K1392" s="159"/>
      <c r="L1392" s="159"/>
      <c r="M1392" s="159"/>
      <c r="N1392" s="158"/>
      <c r="O1392" s="158"/>
      <c r="P1392" s="158"/>
      <c r="Q1392" s="158"/>
      <c r="R1392" s="159"/>
      <c r="S1392" s="159"/>
      <c r="T1392" s="159"/>
      <c r="U1392" s="159"/>
      <c r="V1392" s="159"/>
      <c r="W1392" s="159"/>
      <c r="X1392" s="159"/>
      <c r="Y1392" s="159"/>
      <c r="Z1392" s="148"/>
      <c r="AA1392" s="148"/>
      <c r="AB1392" s="148"/>
      <c r="AC1392" s="148"/>
      <c r="AD1392" s="148"/>
      <c r="AE1392" s="148"/>
      <c r="AF1392" s="148"/>
      <c r="AG1392" s="148" t="s">
        <v>314</v>
      </c>
      <c r="AH1392" s="148">
        <v>0</v>
      </c>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3" x14ac:dyDescent="0.2">
      <c r="A1393" s="155"/>
      <c r="B1393" s="156"/>
      <c r="C1393" s="197" t="s">
        <v>1322</v>
      </c>
      <c r="D1393" s="165"/>
      <c r="E1393" s="166">
        <v>32.433</v>
      </c>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314</v>
      </c>
      <c r="AH1393" s="148">
        <v>4</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1" x14ac:dyDescent="0.2">
      <c r="A1394" s="155">
        <v>328</v>
      </c>
      <c r="B1394" s="156" t="s">
        <v>1768</v>
      </c>
      <c r="C1394" s="201" t="s">
        <v>1769</v>
      </c>
      <c r="D1394" s="157" t="s">
        <v>0</v>
      </c>
      <c r="E1394" s="192"/>
      <c r="F1394" s="160"/>
      <c r="G1394" s="159">
        <f>ROUND(E1394*F1394,2)</f>
        <v>0</v>
      </c>
      <c r="H1394" s="160"/>
      <c r="I1394" s="159">
        <f>ROUND(E1394*H1394,2)</f>
        <v>0</v>
      </c>
      <c r="J1394" s="160"/>
      <c r="K1394" s="159">
        <f>ROUND(E1394*J1394,2)</f>
        <v>0</v>
      </c>
      <c r="L1394" s="159">
        <v>21</v>
      </c>
      <c r="M1394" s="159">
        <f>G1394*(1+L1394/100)</f>
        <v>0</v>
      </c>
      <c r="N1394" s="158">
        <v>0</v>
      </c>
      <c r="O1394" s="158">
        <f>ROUND(E1394*N1394,2)</f>
        <v>0</v>
      </c>
      <c r="P1394" s="158">
        <v>0</v>
      </c>
      <c r="Q1394" s="158">
        <f>ROUND(E1394*P1394,2)</f>
        <v>0</v>
      </c>
      <c r="R1394" s="159" t="s">
        <v>1770</v>
      </c>
      <c r="S1394" s="159" t="s">
        <v>294</v>
      </c>
      <c r="T1394" s="159" t="s">
        <v>294</v>
      </c>
      <c r="U1394" s="159">
        <v>0</v>
      </c>
      <c r="V1394" s="159">
        <f>ROUND(E1394*U1394,2)</f>
        <v>0</v>
      </c>
      <c r="W1394" s="159"/>
      <c r="X1394" s="159" t="s">
        <v>1275</v>
      </c>
      <c r="Y1394" s="159" t="s">
        <v>296</v>
      </c>
      <c r="Z1394" s="148"/>
      <c r="AA1394" s="148"/>
      <c r="AB1394" s="148"/>
      <c r="AC1394" s="148"/>
      <c r="AD1394" s="148"/>
      <c r="AE1394" s="148"/>
      <c r="AF1394" s="148"/>
      <c r="AG1394" s="148" t="s">
        <v>1325</v>
      </c>
      <c r="AH1394" s="148"/>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2" x14ac:dyDescent="0.2">
      <c r="A1395" s="155"/>
      <c r="B1395" s="156"/>
      <c r="C1395" s="275" t="s">
        <v>1363</v>
      </c>
      <c r="D1395" s="276"/>
      <c r="E1395" s="276"/>
      <c r="F1395" s="276"/>
      <c r="G1395" s="276"/>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299</v>
      </c>
      <c r="AH1395" s="148"/>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x14ac:dyDescent="0.2">
      <c r="A1396" s="170" t="s">
        <v>288</v>
      </c>
      <c r="B1396" s="171" t="s">
        <v>231</v>
      </c>
      <c r="C1396" s="193" t="s">
        <v>232</v>
      </c>
      <c r="D1396" s="172"/>
      <c r="E1396" s="173"/>
      <c r="F1396" s="174"/>
      <c r="G1396" s="174">
        <f>SUMIF(AG1397:AG1402,"&lt;&gt;NOR",G1397:G1402)</f>
        <v>0</v>
      </c>
      <c r="H1396" s="174"/>
      <c r="I1396" s="174">
        <f>SUM(I1397:I1402)</f>
        <v>0</v>
      </c>
      <c r="J1396" s="174"/>
      <c r="K1396" s="174">
        <f>SUM(K1397:K1402)</f>
        <v>0</v>
      </c>
      <c r="L1396" s="174"/>
      <c r="M1396" s="174">
        <f>SUM(M1397:M1402)</f>
        <v>0</v>
      </c>
      <c r="N1396" s="173"/>
      <c r="O1396" s="173">
        <f>SUM(O1397:O1402)</f>
        <v>1.49</v>
      </c>
      <c r="P1396" s="173"/>
      <c r="Q1396" s="173">
        <f>SUM(Q1397:Q1402)</f>
        <v>0</v>
      </c>
      <c r="R1396" s="174"/>
      <c r="S1396" s="174"/>
      <c r="T1396" s="175"/>
      <c r="U1396" s="169"/>
      <c r="V1396" s="169">
        <f>SUM(V1397:V1402)</f>
        <v>117.98</v>
      </c>
      <c r="W1396" s="169"/>
      <c r="X1396" s="169"/>
      <c r="Y1396" s="169"/>
      <c r="AG1396" t="s">
        <v>289</v>
      </c>
    </row>
    <row r="1397" spans="1:60" outlineLevel="1" x14ac:dyDescent="0.2">
      <c r="A1397" s="185">
        <v>329</v>
      </c>
      <c r="B1397" s="186" t="s">
        <v>1771</v>
      </c>
      <c r="C1397" s="198" t="s">
        <v>1772</v>
      </c>
      <c r="D1397" s="187" t="s">
        <v>1773</v>
      </c>
      <c r="E1397" s="188">
        <v>22</v>
      </c>
      <c r="F1397" s="189"/>
      <c r="G1397" s="190">
        <f>ROUND(E1397*F1397,2)</f>
        <v>0</v>
      </c>
      <c r="H1397" s="189"/>
      <c r="I1397" s="190">
        <f>ROUND(E1397*H1397,2)</f>
        <v>0</v>
      </c>
      <c r="J1397" s="189"/>
      <c r="K1397" s="190">
        <f>ROUND(E1397*J1397,2)</f>
        <v>0</v>
      </c>
      <c r="L1397" s="190">
        <v>21</v>
      </c>
      <c r="M1397" s="190">
        <f>G1397*(1+L1397/100)</f>
        <v>0</v>
      </c>
      <c r="N1397" s="188">
        <v>0</v>
      </c>
      <c r="O1397" s="188">
        <f>ROUND(E1397*N1397,2)</f>
        <v>0</v>
      </c>
      <c r="P1397" s="188">
        <v>0</v>
      </c>
      <c r="Q1397" s="188">
        <f>ROUND(E1397*P1397,2)</f>
        <v>0</v>
      </c>
      <c r="R1397" s="190"/>
      <c r="S1397" s="190" t="s">
        <v>878</v>
      </c>
      <c r="T1397" s="191" t="s">
        <v>879</v>
      </c>
      <c r="U1397" s="159">
        <v>0</v>
      </c>
      <c r="V1397" s="159">
        <f>ROUND(E1397*U1397,2)</f>
        <v>0</v>
      </c>
      <c r="W1397" s="159"/>
      <c r="X1397" s="159" t="s">
        <v>295</v>
      </c>
      <c r="Y1397" s="159" t="s">
        <v>296</v>
      </c>
      <c r="Z1397" s="148"/>
      <c r="AA1397" s="148"/>
      <c r="AB1397" s="148"/>
      <c r="AC1397" s="148"/>
      <c r="AD1397" s="148"/>
      <c r="AE1397" s="148"/>
      <c r="AF1397" s="148"/>
      <c r="AG1397" s="148" t="s">
        <v>297</v>
      </c>
      <c r="AH1397" s="148"/>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ht="22.5" outlineLevel="1" x14ac:dyDescent="0.2">
      <c r="A1398" s="177">
        <v>330</v>
      </c>
      <c r="B1398" s="178" t="s">
        <v>1774</v>
      </c>
      <c r="C1398" s="194" t="s">
        <v>1775</v>
      </c>
      <c r="D1398" s="179" t="s">
        <v>310</v>
      </c>
      <c r="E1398" s="180">
        <v>154.55000000000001</v>
      </c>
      <c r="F1398" s="181"/>
      <c r="G1398" s="182">
        <f>ROUND(E1398*F1398,2)</f>
        <v>0</v>
      </c>
      <c r="H1398" s="181"/>
      <c r="I1398" s="182">
        <f>ROUND(E1398*H1398,2)</f>
        <v>0</v>
      </c>
      <c r="J1398" s="181"/>
      <c r="K1398" s="182">
        <f>ROUND(E1398*J1398,2)</f>
        <v>0</v>
      </c>
      <c r="L1398" s="182">
        <v>21</v>
      </c>
      <c r="M1398" s="182">
        <f>G1398*(1+L1398/100)</f>
        <v>0</v>
      </c>
      <c r="N1398" s="180">
        <v>9.6500000000000006E-3</v>
      </c>
      <c r="O1398" s="180">
        <f>ROUND(E1398*N1398,2)</f>
        <v>1.49</v>
      </c>
      <c r="P1398" s="180">
        <v>0</v>
      </c>
      <c r="Q1398" s="180">
        <f>ROUND(E1398*P1398,2)</f>
        <v>0</v>
      </c>
      <c r="R1398" s="182"/>
      <c r="S1398" s="182" t="s">
        <v>878</v>
      </c>
      <c r="T1398" s="183" t="s">
        <v>879</v>
      </c>
      <c r="U1398" s="159">
        <v>0.76334999999999997</v>
      </c>
      <c r="V1398" s="159">
        <f>ROUND(E1398*U1398,2)</f>
        <v>117.98</v>
      </c>
      <c r="W1398" s="159"/>
      <c r="X1398" s="159" t="s">
        <v>675</v>
      </c>
      <c r="Y1398" s="159" t="s">
        <v>296</v>
      </c>
      <c r="Z1398" s="148"/>
      <c r="AA1398" s="148"/>
      <c r="AB1398" s="148"/>
      <c r="AC1398" s="148"/>
      <c r="AD1398" s="148"/>
      <c r="AE1398" s="148"/>
      <c r="AF1398" s="148"/>
      <c r="AG1398" s="148" t="s">
        <v>676</v>
      </c>
      <c r="AH1398" s="148"/>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2" x14ac:dyDescent="0.2">
      <c r="A1399" s="155"/>
      <c r="B1399" s="156"/>
      <c r="C1399" s="195" t="s">
        <v>1776</v>
      </c>
      <c r="D1399" s="161"/>
      <c r="E1399" s="162">
        <v>30.69</v>
      </c>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314</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outlineLevel="3" x14ac:dyDescent="0.2">
      <c r="A1400" s="155"/>
      <c r="B1400" s="156"/>
      <c r="C1400" s="195" t="s">
        <v>1777</v>
      </c>
      <c r="D1400" s="161"/>
      <c r="E1400" s="162">
        <v>123.86</v>
      </c>
      <c r="F1400" s="159"/>
      <c r="G1400" s="159"/>
      <c r="H1400" s="159"/>
      <c r="I1400" s="159"/>
      <c r="J1400" s="159"/>
      <c r="K1400" s="159"/>
      <c r="L1400" s="159"/>
      <c r="M1400" s="159"/>
      <c r="N1400" s="158"/>
      <c r="O1400" s="158"/>
      <c r="P1400" s="158"/>
      <c r="Q1400" s="158"/>
      <c r="R1400" s="159"/>
      <c r="S1400" s="159"/>
      <c r="T1400" s="159"/>
      <c r="U1400" s="159"/>
      <c r="V1400" s="159"/>
      <c r="W1400" s="159"/>
      <c r="X1400" s="159"/>
      <c r="Y1400" s="159"/>
      <c r="Z1400" s="148"/>
      <c r="AA1400" s="148"/>
      <c r="AB1400" s="148"/>
      <c r="AC1400" s="148"/>
      <c r="AD1400" s="148"/>
      <c r="AE1400" s="148"/>
      <c r="AF1400" s="148"/>
      <c r="AG1400" s="148" t="s">
        <v>314</v>
      </c>
      <c r="AH1400" s="148">
        <v>0</v>
      </c>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outlineLevel="1" x14ac:dyDescent="0.2">
      <c r="A1401" s="155">
        <v>331</v>
      </c>
      <c r="B1401" s="156" t="s">
        <v>1778</v>
      </c>
      <c r="C1401" s="201" t="s">
        <v>1779</v>
      </c>
      <c r="D1401" s="157" t="s">
        <v>0</v>
      </c>
      <c r="E1401" s="192"/>
      <c r="F1401" s="160"/>
      <c r="G1401" s="159">
        <f>ROUND(E1401*F1401,2)</f>
        <v>0</v>
      </c>
      <c r="H1401" s="160"/>
      <c r="I1401" s="159">
        <f>ROUND(E1401*H1401,2)</f>
        <v>0</v>
      </c>
      <c r="J1401" s="160"/>
      <c r="K1401" s="159">
        <f>ROUND(E1401*J1401,2)</f>
        <v>0</v>
      </c>
      <c r="L1401" s="159">
        <v>21</v>
      </c>
      <c r="M1401" s="159">
        <f>G1401*(1+L1401/100)</f>
        <v>0</v>
      </c>
      <c r="N1401" s="158">
        <v>0</v>
      </c>
      <c r="O1401" s="158">
        <f>ROUND(E1401*N1401,2)</f>
        <v>0</v>
      </c>
      <c r="P1401" s="158">
        <v>0</v>
      </c>
      <c r="Q1401" s="158">
        <f>ROUND(E1401*P1401,2)</f>
        <v>0</v>
      </c>
      <c r="R1401" s="159" t="s">
        <v>1780</v>
      </c>
      <c r="S1401" s="159" t="s">
        <v>294</v>
      </c>
      <c r="T1401" s="159" t="s">
        <v>294</v>
      </c>
      <c r="U1401" s="159">
        <v>0</v>
      </c>
      <c r="V1401" s="159">
        <f>ROUND(E1401*U1401,2)</f>
        <v>0</v>
      </c>
      <c r="W1401" s="159"/>
      <c r="X1401" s="159" t="s">
        <v>1275</v>
      </c>
      <c r="Y1401" s="159" t="s">
        <v>296</v>
      </c>
      <c r="Z1401" s="148"/>
      <c r="AA1401" s="148"/>
      <c r="AB1401" s="148"/>
      <c r="AC1401" s="148"/>
      <c r="AD1401" s="148"/>
      <c r="AE1401" s="148"/>
      <c r="AF1401" s="148"/>
      <c r="AG1401" s="148" t="s">
        <v>1325</v>
      </c>
      <c r="AH1401" s="148"/>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outlineLevel="2" x14ac:dyDescent="0.2">
      <c r="A1402" s="155"/>
      <c r="B1402" s="156"/>
      <c r="C1402" s="275" t="s">
        <v>1363</v>
      </c>
      <c r="D1402" s="276"/>
      <c r="E1402" s="276"/>
      <c r="F1402" s="276"/>
      <c r="G1402" s="276"/>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299</v>
      </c>
      <c r="AH1402" s="148"/>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x14ac:dyDescent="0.2">
      <c r="A1403" s="170" t="s">
        <v>288</v>
      </c>
      <c r="B1403" s="171" t="s">
        <v>233</v>
      </c>
      <c r="C1403" s="193" t="s">
        <v>234</v>
      </c>
      <c r="D1403" s="172"/>
      <c r="E1403" s="173"/>
      <c r="F1403" s="174"/>
      <c r="G1403" s="174">
        <f>SUMIF(AG1404:AG1434,"&lt;&gt;NOR",G1404:G1434)</f>
        <v>0</v>
      </c>
      <c r="H1403" s="174"/>
      <c r="I1403" s="174">
        <f>SUM(I1404:I1434)</f>
        <v>0</v>
      </c>
      <c r="J1403" s="174"/>
      <c r="K1403" s="174">
        <f>SUM(K1404:K1434)</f>
        <v>0</v>
      </c>
      <c r="L1403" s="174"/>
      <c r="M1403" s="174">
        <f>SUM(M1404:M1434)</f>
        <v>0</v>
      </c>
      <c r="N1403" s="173"/>
      <c r="O1403" s="173">
        <f>SUM(O1404:O1434)</f>
        <v>1.41</v>
      </c>
      <c r="P1403" s="173"/>
      <c r="Q1403" s="173">
        <f>SUM(Q1404:Q1434)</f>
        <v>1.31</v>
      </c>
      <c r="R1403" s="174"/>
      <c r="S1403" s="174"/>
      <c r="T1403" s="175"/>
      <c r="U1403" s="169"/>
      <c r="V1403" s="169">
        <f>SUM(V1404:V1434)</f>
        <v>155.89000000000001</v>
      </c>
      <c r="W1403" s="169"/>
      <c r="X1403" s="169"/>
      <c r="Y1403" s="169"/>
      <c r="AG1403" t="s">
        <v>289</v>
      </c>
    </row>
    <row r="1404" spans="1:60" ht="22.5" outlineLevel="1" x14ac:dyDescent="0.2">
      <c r="A1404" s="177">
        <v>332</v>
      </c>
      <c r="B1404" s="178" t="s">
        <v>1781</v>
      </c>
      <c r="C1404" s="194" t="s">
        <v>1782</v>
      </c>
      <c r="D1404" s="179" t="s">
        <v>331</v>
      </c>
      <c r="E1404" s="180">
        <v>7.7880000000000003</v>
      </c>
      <c r="F1404" s="181"/>
      <c r="G1404" s="182">
        <f>ROUND(E1404*F1404,2)</f>
        <v>0</v>
      </c>
      <c r="H1404" s="181"/>
      <c r="I1404" s="182">
        <f>ROUND(E1404*H1404,2)</f>
        <v>0</v>
      </c>
      <c r="J1404" s="181"/>
      <c r="K1404" s="182">
        <f>ROUND(E1404*J1404,2)</f>
        <v>0</v>
      </c>
      <c r="L1404" s="182">
        <v>21</v>
      </c>
      <c r="M1404" s="182">
        <f>G1404*(1+L1404/100)</f>
        <v>0</v>
      </c>
      <c r="N1404" s="180">
        <v>0</v>
      </c>
      <c r="O1404" s="180">
        <f>ROUND(E1404*N1404,2)</f>
        <v>0</v>
      </c>
      <c r="P1404" s="180">
        <v>5.0000000000000001E-4</v>
      </c>
      <c r="Q1404" s="180">
        <f>ROUND(E1404*P1404,2)</f>
        <v>0</v>
      </c>
      <c r="R1404" s="182" t="s">
        <v>1780</v>
      </c>
      <c r="S1404" s="182" t="s">
        <v>294</v>
      </c>
      <c r="T1404" s="183" t="s">
        <v>294</v>
      </c>
      <c r="U1404" s="159">
        <v>9.6000000000000002E-2</v>
      </c>
      <c r="V1404" s="159">
        <f>ROUND(E1404*U1404,2)</f>
        <v>0.75</v>
      </c>
      <c r="W1404" s="159"/>
      <c r="X1404" s="159" t="s">
        <v>295</v>
      </c>
      <c r="Y1404" s="159" t="s">
        <v>296</v>
      </c>
      <c r="Z1404" s="148"/>
      <c r="AA1404" s="148"/>
      <c r="AB1404" s="148"/>
      <c r="AC1404" s="148"/>
      <c r="AD1404" s="148"/>
      <c r="AE1404" s="148"/>
      <c r="AF1404" s="148"/>
      <c r="AG1404" s="148" t="s">
        <v>297</v>
      </c>
      <c r="AH1404" s="148"/>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outlineLevel="2" x14ac:dyDescent="0.2">
      <c r="A1405" s="155"/>
      <c r="B1405" s="156"/>
      <c r="C1405" s="195" t="s">
        <v>1783</v>
      </c>
      <c r="D1405" s="161"/>
      <c r="E1405" s="162">
        <v>7.79</v>
      </c>
      <c r="F1405" s="159"/>
      <c r="G1405" s="159"/>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314</v>
      </c>
      <c r="AH1405" s="148">
        <v>0</v>
      </c>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22.5" outlineLevel="1" x14ac:dyDescent="0.2">
      <c r="A1406" s="177">
        <v>333</v>
      </c>
      <c r="B1406" s="178" t="s">
        <v>1784</v>
      </c>
      <c r="C1406" s="194" t="s">
        <v>1785</v>
      </c>
      <c r="D1406" s="179" t="s">
        <v>331</v>
      </c>
      <c r="E1406" s="180">
        <v>25.96</v>
      </c>
      <c r="F1406" s="181"/>
      <c r="G1406" s="182">
        <f>ROUND(E1406*F1406,2)</f>
        <v>0</v>
      </c>
      <c r="H1406" s="181"/>
      <c r="I1406" s="182">
        <f>ROUND(E1406*H1406,2)</f>
        <v>0</v>
      </c>
      <c r="J1406" s="181"/>
      <c r="K1406" s="182">
        <f>ROUND(E1406*J1406,2)</f>
        <v>0</v>
      </c>
      <c r="L1406" s="182">
        <v>21</v>
      </c>
      <c r="M1406" s="182">
        <f>G1406*(1+L1406/100)</f>
        <v>0</v>
      </c>
      <c r="N1406" s="180">
        <v>0</v>
      </c>
      <c r="O1406" s="180">
        <f>ROUND(E1406*N1406,2)</f>
        <v>0</v>
      </c>
      <c r="P1406" s="180">
        <v>2.9999999999999997E-4</v>
      </c>
      <c r="Q1406" s="180">
        <f>ROUND(E1406*P1406,2)</f>
        <v>0.01</v>
      </c>
      <c r="R1406" s="182" t="s">
        <v>1780</v>
      </c>
      <c r="S1406" s="182" t="s">
        <v>294</v>
      </c>
      <c r="T1406" s="183" t="s">
        <v>294</v>
      </c>
      <c r="U1406" s="159">
        <v>0.04</v>
      </c>
      <c r="V1406" s="159">
        <f>ROUND(E1406*U1406,2)</f>
        <v>1.04</v>
      </c>
      <c r="W1406" s="159"/>
      <c r="X1406" s="159" t="s">
        <v>295</v>
      </c>
      <c r="Y1406" s="159" t="s">
        <v>296</v>
      </c>
      <c r="Z1406" s="148"/>
      <c r="AA1406" s="148"/>
      <c r="AB1406" s="148"/>
      <c r="AC1406" s="148"/>
      <c r="AD1406" s="148"/>
      <c r="AE1406" s="148"/>
      <c r="AF1406" s="148"/>
      <c r="AG1406" s="148" t="s">
        <v>297</v>
      </c>
      <c r="AH1406" s="148"/>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48"/>
      <c r="BB1406" s="148"/>
      <c r="BC1406" s="148"/>
      <c r="BD1406" s="148"/>
      <c r="BE1406" s="148"/>
      <c r="BF1406" s="148"/>
      <c r="BG1406" s="148"/>
      <c r="BH1406" s="148"/>
    </row>
    <row r="1407" spans="1:60" outlineLevel="2" x14ac:dyDescent="0.2">
      <c r="A1407" s="155"/>
      <c r="B1407" s="156"/>
      <c r="C1407" s="195" t="s">
        <v>1786</v>
      </c>
      <c r="D1407" s="161"/>
      <c r="E1407" s="162">
        <v>25.96</v>
      </c>
      <c r="F1407" s="159"/>
      <c r="G1407" s="159"/>
      <c r="H1407" s="159"/>
      <c r="I1407" s="159"/>
      <c r="J1407" s="159"/>
      <c r="K1407" s="159"/>
      <c r="L1407" s="159"/>
      <c r="M1407" s="159"/>
      <c r="N1407" s="158"/>
      <c r="O1407" s="158"/>
      <c r="P1407" s="158"/>
      <c r="Q1407" s="158"/>
      <c r="R1407" s="159"/>
      <c r="S1407" s="159"/>
      <c r="T1407" s="159"/>
      <c r="U1407" s="159"/>
      <c r="V1407" s="159"/>
      <c r="W1407" s="159"/>
      <c r="X1407" s="159"/>
      <c r="Y1407" s="159"/>
      <c r="Z1407" s="148"/>
      <c r="AA1407" s="148"/>
      <c r="AB1407" s="148"/>
      <c r="AC1407" s="148"/>
      <c r="AD1407" s="148"/>
      <c r="AE1407" s="148"/>
      <c r="AF1407" s="148"/>
      <c r="AG1407" s="148" t="s">
        <v>314</v>
      </c>
      <c r="AH1407" s="148">
        <v>0</v>
      </c>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outlineLevel="1" x14ac:dyDescent="0.2">
      <c r="A1408" s="177">
        <v>334</v>
      </c>
      <c r="B1408" s="178" t="s">
        <v>1787</v>
      </c>
      <c r="C1408" s="194" t="s">
        <v>1788</v>
      </c>
      <c r="D1408" s="179" t="s">
        <v>331</v>
      </c>
      <c r="E1408" s="180">
        <v>288.95999999999998</v>
      </c>
      <c r="F1408" s="181"/>
      <c r="G1408" s="182">
        <f>ROUND(E1408*F1408,2)</f>
        <v>0</v>
      </c>
      <c r="H1408" s="181"/>
      <c r="I1408" s="182">
        <f>ROUND(E1408*H1408,2)</f>
        <v>0</v>
      </c>
      <c r="J1408" s="181"/>
      <c r="K1408" s="182">
        <f>ROUND(E1408*J1408,2)</f>
        <v>0</v>
      </c>
      <c r="L1408" s="182">
        <v>21</v>
      </c>
      <c r="M1408" s="182">
        <f>G1408*(1+L1408/100)</f>
        <v>0</v>
      </c>
      <c r="N1408" s="180">
        <v>0</v>
      </c>
      <c r="O1408" s="180">
        <f>ROUND(E1408*N1408,2)</f>
        <v>0</v>
      </c>
      <c r="P1408" s="180">
        <v>8.0000000000000007E-5</v>
      </c>
      <c r="Q1408" s="180">
        <f>ROUND(E1408*P1408,2)</f>
        <v>0.02</v>
      </c>
      <c r="R1408" s="182" t="s">
        <v>1780</v>
      </c>
      <c r="S1408" s="182" t="s">
        <v>294</v>
      </c>
      <c r="T1408" s="183" t="s">
        <v>294</v>
      </c>
      <c r="U1408" s="159">
        <v>3.5000000000000003E-2</v>
      </c>
      <c r="V1408" s="159">
        <f>ROUND(E1408*U1408,2)</f>
        <v>10.11</v>
      </c>
      <c r="W1408" s="159"/>
      <c r="X1408" s="159" t="s">
        <v>295</v>
      </c>
      <c r="Y1408" s="159" t="s">
        <v>296</v>
      </c>
      <c r="Z1408" s="148"/>
      <c r="AA1408" s="148"/>
      <c r="AB1408" s="148"/>
      <c r="AC1408" s="148"/>
      <c r="AD1408" s="148"/>
      <c r="AE1408" s="148"/>
      <c r="AF1408" s="148"/>
      <c r="AG1408" s="148" t="s">
        <v>297</v>
      </c>
      <c r="AH1408" s="148"/>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outlineLevel="2" x14ac:dyDescent="0.2">
      <c r="A1409" s="155"/>
      <c r="B1409" s="156"/>
      <c r="C1409" s="195" t="s">
        <v>1789</v>
      </c>
      <c r="D1409" s="161"/>
      <c r="E1409" s="162">
        <v>8</v>
      </c>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314</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3" x14ac:dyDescent="0.2">
      <c r="A1410" s="155"/>
      <c r="B1410" s="156"/>
      <c r="C1410" s="195" t="s">
        <v>1790</v>
      </c>
      <c r="D1410" s="161"/>
      <c r="E1410" s="162">
        <v>6.9</v>
      </c>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314</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3" x14ac:dyDescent="0.2">
      <c r="A1411" s="155"/>
      <c r="B1411" s="156"/>
      <c r="C1411" s="195" t="s">
        <v>1791</v>
      </c>
      <c r="D1411" s="161"/>
      <c r="E1411" s="162">
        <v>58.64</v>
      </c>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314</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outlineLevel="3" x14ac:dyDescent="0.2">
      <c r="A1412" s="155"/>
      <c r="B1412" s="156"/>
      <c r="C1412" s="195" t="s">
        <v>1792</v>
      </c>
      <c r="D1412" s="161"/>
      <c r="E1412" s="162">
        <v>9.4</v>
      </c>
      <c r="F1412" s="159"/>
      <c r="G1412" s="159"/>
      <c r="H1412" s="159"/>
      <c r="I1412" s="159"/>
      <c r="J1412" s="159"/>
      <c r="K1412" s="159"/>
      <c r="L1412" s="159"/>
      <c r="M1412" s="159"/>
      <c r="N1412" s="158"/>
      <c r="O1412" s="158"/>
      <c r="P1412" s="158"/>
      <c r="Q1412" s="158"/>
      <c r="R1412" s="159"/>
      <c r="S1412" s="159"/>
      <c r="T1412" s="159"/>
      <c r="U1412" s="159"/>
      <c r="V1412" s="159"/>
      <c r="W1412" s="159"/>
      <c r="X1412" s="159"/>
      <c r="Y1412" s="159"/>
      <c r="Z1412" s="148"/>
      <c r="AA1412" s="148"/>
      <c r="AB1412" s="148"/>
      <c r="AC1412" s="148"/>
      <c r="AD1412" s="148"/>
      <c r="AE1412" s="148"/>
      <c r="AF1412" s="148"/>
      <c r="AG1412" s="148" t="s">
        <v>314</v>
      </c>
      <c r="AH1412" s="148">
        <v>0</v>
      </c>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outlineLevel="3" x14ac:dyDescent="0.2">
      <c r="A1413" s="155"/>
      <c r="B1413" s="156"/>
      <c r="C1413" s="195" t="s">
        <v>1793</v>
      </c>
      <c r="D1413" s="161"/>
      <c r="E1413" s="162">
        <v>20.2</v>
      </c>
      <c r="F1413" s="159"/>
      <c r="G1413" s="159"/>
      <c r="H1413" s="159"/>
      <c r="I1413" s="159"/>
      <c r="J1413" s="159"/>
      <c r="K1413" s="159"/>
      <c r="L1413" s="159"/>
      <c r="M1413" s="159"/>
      <c r="N1413" s="158"/>
      <c r="O1413" s="158"/>
      <c r="P1413" s="158"/>
      <c r="Q1413" s="158"/>
      <c r="R1413" s="159"/>
      <c r="S1413" s="159"/>
      <c r="T1413" s="159"/>
      <c r="U1413" s="159"/>
      <c r="V1413" s="159"/>
      <c r="W1413" s="159"/>
      <c r="X1413" s="159"/>
      <c r="Y1413" s="159"/>
      <c r="Z1413" s="148"/>
      <c r="AA1413" s="148"/>
      <c r="AB1413" s="148"/>
      <c r="AC1413" s="148"/>
      <c r="AD1413" s="148"/>
      <c r="AE1413" s="148"/>
      <c r="AF1413" s="148"/>
      <c r="AG1413" s="148" t="s">
        <v>314</v>
      </c>
      <c r="AH1413" s="148">
        <v>0</v>
      </c>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outlineLevel="3" x14ac:dyDescent="0.2">
      <c r="A1414" s="155"/>
      <c r="B1414" s="156"/>
      <c r="C1414" s="195" t="s">
        <v>1794</v>
      </c>
      <c r="D1414" s="161"/>
      <c r="E1414" s="162">
        <v>20.02</v>
      </c>
      <c r="F1414" s="159"/>
      <c r="G1414" s="159"/>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314</v>
      </c>
      <c r="AH1414" s="148">
        <v>0</v>
      </c>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3" x14ac:dyDescent="0.2">
      <c r="A1415" s="155"/>
      <c r="B1415" s="156"/>
      <c r="C1415" s="195" t="s">
        <v>1795</v>
      </c>
      <c r="D1415" s="161"/>
      <c r="E1415" s="162">
        <v>7.92</v>
      </c>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314</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outlineLevel="3" x14ac:dyDescent="0.2">
      <c r="A1416" s="155"/>
      <c r="B1416" s="156"/>
      <c r="C1416" s="195" t="s">
        <v>1796</v>
      </c>
      <c r="D1416" s="161"/>
      <c r="E1416" s="162">
        <v>6.28</v>
      </c>
      <c r="F1416" s="159"/>
      <c r="G1416" s="159"/>
      <c r="H1416" s="159"/>
      <c r="I1416" s="159"/>
      <c r="J1416" s="159"/>
      <c r="K1416" s="159"/>
      <c r="L1416" s="159"/>
      <c r="M1416" s="159"/>
      <c r="N1416" s="158"/>
      <c r="O1416" s="158"/>
      <c r="P1416" s="158"/>
      <c r="Q1416" s="158"/>
      <c r="R1416" s="159"/>
      <c r="S1416" s="159"/>
      <c r="T1416" s="159"/>
      <c r="U1416" s="159"/>
      <c r="V1416" s="159"/>
      <c r="W1416" s="159"/>
      <c r="X1416" s="159"/>
      <c r="Y1416" s="159"/>
      <c r="Z1416" s="148"/>
      <c r="AA1416" s="148"/>
      <c r="AB1416" s="148"/>
      <c r="AC1416" s="148"/>
      <c r="AD1416" s="148"/>
      <c r="AE1416" s="148"/>
      <c r="AF1416" s="148"/>
      <c r="AG1416" s="148" t="s">
        <v>314</v>
      </c>
      <c r="AH1416" s="148">
        <v>0</v>
      </c>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outlineLevel="3" x14ac:dyDescent="0.2">
      <c r="A1417" s="155"/>
      <c r="B1417" s="156"/>
      <c r="C1417" s="195" t="s">
        <v>1797</v>
      </c>
      <c r="D1417" s="161"/>
      <c r="E1417" s="162">
        <v>7.3</v>
      </c>
      <c r="F1417" s="159"/>
      <c r="G1417" s="159"/>
      <c r="H1417" s="159"/>
      <c r="I1417" s="159"/>
      <c r="J1417" s="159"/>
      <c r="K1417" s="159"/>
      <c r="L1417" s="159"/>
      <c r="M1417" s="159"/>
      <c r="N1417" s="158"/>
      <c r="O1417" s="158"/>
      <c r="P1417" s="158"/>
      <c r="Q1417" s="158"/>
      <c r="R1417" s="159"/>
      <c r="S1417" s="159"/>
      <c r="T1417" s="159"/>
      <c r="U1417" s="159"/>
      <c r="V1417" s="159"/>
      <c r="W1417" s="159"/>
      <c r="X1417" s="159"/>
      <c r="Y1417" s="159"/>
      <c r="Z1417" s="148"/>
      <c r="AA1417" s="148"/>
      <c r="AB1417" s="148"/>
      <c r="AC1417" s="148"/>
      <c r="AD1417" s="148"/>
      <c r="AE1417" s="148"/>
      <c r="AF1417" s="148"/>
      <c r="AG1417" s="148" t="s">
        <v>314</v>
      </c>
      <c r="AH1417" s="148">
        <v>0</v>
      </c>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3" x14ac:dyDescent="0.2">
      <c r="A1418" s="155"/>
      <c r="B1418" s="156"/>
      <c r="C1418" s="195" t="s">
        <v>1798</v>
      </c>
      <c r="D1418" s="161"/>
      <c r="E1418" s="162">
        <v>12</v>
      </c>
      <c r="F1418" s="159"/>
      <c r="G1418" s="159"/>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314</v>
      </c>
      <c r="AH1418" s="148">
        <v>0</v>
      </c>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3" x14ac:dyDescent="0.2">
      <c r="A1419" s="155"/>
      <c r="B1419" s="156"/>
      <c r="C1419" s="195" t="s">
        <v>1799</v>
      </c>
      <c r="D1419" s="161"/>
      <c r="E1419" s="162">
        <v>24.82</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314</v>
      </c>
      <c r="AH1419" s="148">
        <v>0</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3" x14ac:dyDescent="0.2">
      <c r="A1420" s="155"/>
      <c r="B1420" s="156"/>
      <c r="C1420" s="195" t="s">
        <v>1800</v>
      </c>
      <c r="D1420" s="161"/>
      <c r="E1420" s="162">
        <v>6.9</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314</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3" x14ac:dyDescent="0.2">
      <c r="A1421" s="155"/>
      <c r="B1421" s="156"/>
      <c r="C1421" s="195" t="s">
        <v>1801</v>
      </c>
      <c r="D1421" s="161"/>
      <c r="E1421" s="162">
        <v>58.74</v>
      </c>
      <c r="F1421" s="159"/>
      <c r="G1421" s="159"/>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314</v>
      </c>
      <c r="AH1421" s="148">
        <v>0</v>
      </c>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3" x14ac:dyDescent="0.2">
      <c r="A1422" s="155"/>
      <c r="B1422" s="156"/>
      <c r="C1422" s="195" t="s">
        <v>1802</v>
      </c>
      <c r="D1422" s="161"/>
      <c r="E1422" s="162">
        <v>9.4</v>
      </c>
      <c r="F1422" s="159"/>
      <c r="G1422" s="159"/>
      <c r="H1422" s="159"/>
      <c r="I1422" s="159"/>
      <c r="J1422" s="159"/>
      <c r="K1422" s="159"/>
      <c r="L1422" s="159"/>
      <c r="M1422" s="159"/>
      <c r="N1422" s="158"/>
      <c r="O1422" s="158"/>
      <c r="P1422" s="158"/>
      <c r="Q1422" s="158"/>
      <c r="R1422" s="159"/>
      <c r="S1422" s="159"/>
      <c r="T1422" s="159"/>
      <c r="U1422" s="159"/>
      <c r="V1422" s="159"/>
      <c r="W1422" s="159"/>
      <c r="X1422" s="159"/>
      <c r="Y1422" s="159"/>
      <c r="Z1422" s="148"/>
      <c r="AA1422" s="148"/>
      <c r="AB1422" s="148"/>
      <c r="AC1422" s="148"/>
      <c r="AD1422" s="148"/>
      <c r="AE1422" s="148"/>
      <c r="AF1422" s="148"/>
      <c r="AG1422" s="148" t="s">
        <v>314</v>
      </c>
      <c r="AH1422" s="148">
        <v>0</v>
      </c>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3" x14ac:dyDescent="0.2">
      <c r="A1423" s="155"/>
      <c r="B1423" s="156"/>
      <c r="C1423" s="195" t="s">
        <v>1803</v>
      </c>
      <c r="D1423" s="161"/>
      <c r="E1423" s="162">
        <v>20.2</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314</v>
      </c>
      <c r="AH1423" s="148">
        <v>0</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outlineLevel="3" x14ac:dyDescent="0.2">
      <c r="A1424" s="155"/>
      <c r="B1424" s="156"/>
      <c r="C1424" s="195" t="s">
        <v>1804</v>
      </c>
      <c r="D1424" s="161"/>
      <c r="E1424" s="162">
        <v>7.72</v>
      </c>
      <c r="F1424" s="159"/>
      <c r="G1424" s="159"/>
      <c r="H1424" s="159"/>
      <c r="I1424" s="159"/>
      <c r="J1424" s="159"/>
      <c r="K1424" s="159"/>
      <c r="L1424" s="159"/>
      <c r="M1424" s="159"/>
      <c r="N1424" s="158"/>
      <c r="O1424" s="158"/>
      <c r="P1424" s="158"/>
      <c r="Q1424" s="158"/>
      <c r="R1424" s="159"/>
      <c r="S1424" s="159"/>
      <c r="T1424" s="159"/>
      <c r="U1424" s="159"/>
      <c r="V1424" s="159"/>
      <c r="W1424" s="159"/>
      <c r="X1424" s="159"/>
      <c r="Y1424" s="159"/>
      <c r="Z1424" s="148"/>
      <c r="AA1424" s="148"/>
      <c r="AB1424" s="148"/>
      <c r="AC1424" s="148"/>
      <c r="AD1424" s="148"/>
      <c r="AE1424" s="148"/>
      <c r="AF1424" s="148"/>
      <c r="AG1424" s="148" t="s">
        <v>314</v>
      </c>
      <c r="AH1424" s="148">
        <v>0</v>
      </c>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3" x14ac:dyDescent="0.2">
      <c r="A1425" s="155"/>
      <c r="B1425" s="156"/>
      <c r="C1425" s="195" t="s">
        <v>1805</v>
      </c>
      <c r="D1425" s="161"/>
      <c r="E1425" s="162">
        <v>4.5199999999999996</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314</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ht="22.5" outlineLevel="1" x14ac:dyDescent="0.2">
      <c r="A1426" s="177">
        <v>335</v>
      </c>
      <c r="B1426" s="178" t="s">
        <v>1806</v>
      </c>
      <c r="C1426" s="194" t="s">
        <v>1807</v>
      </c>
      <c r="D1426" s="179" t="s">
        <v>310</v>
      </c>
      <c r="E1426" s="180">
        <v>365.11</v>
      </c>
      <c r="F1426" s="181"/>
      <c r="G1426" s="182">
        <f>ROUND(E1426*F1426,2)</f>
        <v>0</v>
      </c>
      <c r="H1426" s="181"/>
      <c r="I1426" s="182">
        <f>ROUND(E1426*H1426,2)</f>
        <v>0</v>
      </c>
      <c r="J1426" s="181"/>
      <c r="K1426" s="182">
        <f>ROUND(E1426*J1426,2)</f>
        <v>0</v>
      </c>
      <c r="L1426" s="182">
        <v>21</v>
      </c>
      <c r="M1426" s="182">
        <f>G1426*(1+L1426/100)</f>
        <v>0</v>
      </c>
      <c r="N1426" s="180">
        <v>0</v>
      </c>
      <c r="O1426" s="180">
        <f>ROUND(E1426*N1426,2)</f>
        <v>0</v>
      </c>
      <c r="P1426" s="180">
        <v>3.5000000000000001E-3</v>
      </c>
      <c r="Q1426" s="180">
        <f>ROUND(E1426*P1426,2)</f>
        <v>1.28</v>
      </c>
      <c r="R1426" s="182" t="s">
        <v>1780</v>
      </c>
      <c r="S1426" s="182" t="s">
        <v>294</v>
      </c>
      <c r="T1426" s="183" t="s">
        <v>294</v>
      </c>
      <c r="U1426" s="159">
        <v>0.105</v>
      </c>
      <c r="V1426" s="159">
        <f>ROUND(E1426*U1426,2)</f>
        <v>38.340000000000003</v>
      </c>
      <c r="W1426" s="159"/>
      <c r="X1426" s="159" t="s">
        <v>295</v>
      </c>
      <c r="Y1426" s="159" t="s">
        <v>296</v>
      </c>
      <c r="Z1426" s="148"/>
      <c r="AA1426" s="148"/>
      <c r="AB1426" s="148"/>
      <c r="AC1426" s="148"/>
      <c r="AD1426" s="148"/>
      <c r="AE1426" s="148"/>
      <c r="AF1426" s="148"/>
      <c r="AG1426" s="148" t="s">
        <v>297</v>
      </c>
      <c r="AH1426" s="148"/>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ht="22.5" outlineLevel="2" x14ac:dyDescent="0.2">
      <c r="A1427" s="155"/>
      <c r="B1427" s="156"/>
      <c r="C1427" s="195" t="s">
        <v>1808</v>
      </c>
      <c r="D1427" s="161"/>
      <c r="E1427" s="162">
        <v>188.42</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314</v>
      </c>
      <c r="AH1427" s="148">
        <v>0</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3" x14ac:dyDescent="0.2">
      <c r="A1428" s="155"/>
      <c r="B1428" s="156"/>
      <c r="C1428" s="195" t="s">
        <v>1809</v>
      </c>
      <c r="D1428" s="161"/>
      <c r="E1428" s="162">
        <v>176.69</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314</v>
      </c>
      <c r="AH1428" s="148">
        <v>0</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ht="45" outlineLevel="1" x14ac:dyDescent="0.2">
      <c r="A1429" s="177">
        <v>336</v>
      </c>
      <c r="B1429" s="178" t="s">
        <v>1810</v>
      </c>
      <c r="C1429" s="194" t="s">
        <v>1811</v>
      </c>
      <c r="D1429" s="179" t="s">
        <v>310</v>
      </c>
      <c r="E1429" s="180">
        <v>119.6</v>
      </c>
      <c r="F1429" s="181"/>
      <c r="G1429" s="182">
        <f>ROUND(E1429*F1429,2)</f>
        <v>0</v>
      </c>
      <c r="H1429" s="181"/>
      <c r="I1429" s="182">
        <f>ROUND(E1429*H1429,2)</f>
        <v>0</v>
      </c>
      <c r="J1429" s="181"/>
      <c r="K1429" s="182">
        <f>ROUND(E1429*J1429,2)</f>
        <v>0</v>
      </c>
      <c r="L1429" s="182">
        <v>21</v>
      </c>
      <c r="M1429" s="182">
        <f>G1429*(1+L1429/100)</f>
        <v>0</v>
      </c>
      <c r="N1429" s="180">
        <v>1.18E-2</v>
      </c>
      <c r="O1429" s="180">
        <f>ROUND(E1429*N1429,2)</f>
        <v>1.41</v>
      </c>
      <c r="P1429" s="180">
        <v>0</v>
      </c>
      <c r="Q1429" s="180">
        <f>ROUND(E1429*P1429,2)</f>
        <v>0</v>
      </c>
      <c r="R1429" s="182" t="s">
        <v>1756</v>
      </c>
      <c r="S1429" s="182" t="s">
        <v>294</v>
      </c>
      <c r="T1429" s="183" t="s">
        <v>294</v>
      </c>
      <c r="U1429" s="159">
        <v>0.88339999999999996</v>
      </c>
      <c r="V1429" s="159">
        <f>ROUND(E1429*U1429,2)</f>
        <v>105.65</v>
      </c>
      <c r="W1429" s="159"/>
      <c r="X1429" s="159" t="s">
        <v>675</v>
      </c>
      <c r="Y1429" s="159" t="s">
        <v>296</v>
      </c>
      <c r="Z1429" s="148"/>
      <c r="AA1429" s="148"/>
      <c r="AB1429" s="148"/>
      <c r="AC1429" s="148"/>
      <c r="AD1429" s="148"/>
      <c r="AE1429" s="148"/>
      <c r="AF1429" s="148"/>
      <c r="AG1429" s="148" t="s">
        <v>676</v>
      </c>
      <c r="AH1429" s="148"/>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ht="22.5" outlineLevel="2" x14ac:dyDescent="0.2">
      <c r="A1430" s="155"/>
      <c r="B1430" s="156"/>
      <c r="C1430" s="262" t="s">
        <v>1812</v>
      </c>
      <c r="D1430" s="263"/>
      <c r="E1430" s="263"/>
      <c r="F1430" s="263"/>
      <c r="G1430" s="263"/>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299</v>
      </c>
      <c r="AH1430" s="148"/>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84" t="str">
        <f>C1430</f>
        <v>lepení a dodávka podlahoviny z PVC, bez podkladu. Svaření podlahoviny. Dodávka a lepení podlahových soklíků z měkčeného PVC. Pastování a vyleštění podlah.</v>
      </c>
      <c r="BB1430" s="148"/>
      <c r="BC1430" s="148"/>
      <c r="BD1430" s="148"/>
      <c r="BE1430" s="148"/>
      <c r="BF1430" s="148"/>
      <c r="BG1430" s="148"/>
      <c r="BH1430" s="148"/>
    </row>
    <row r="1431" spans="1:60" ht="22.5" outlineLevel="2" x14ac:dyDescent="0.2">
      <c r="A1431" s="155"/>
      <c r="B1431" s="156"/>
      <c r="C1431" s="264" t="s">
        <v>1812</v>
      </c>
      <c r="D1431" s="265"/>
      <c r="E1431" s="265"/>
      <c r="F1431" s="265"/>
      <c r="G1431" s="265"/>
      <c r="H1431" s="159"/>
      <c r="I1431" s="159"/>
      <c r="J1431" s="159"/>
      <c r="K1431" s="159"/>
      <c r="L1431" s="159"/>
      <c r="M1431" s="159"/>
      <c r="N1431" s="158"/>
      <c r="O1431" s="158"/>
      <c r="P1431" s="158"/>
      <c r="Q1431" s="158"/>
      <c r="R1431" s="159"/>
      <c r="S1431" s="159"/>
      <c r="T1431" s="159"/>
      <c r="U1431" s="159"/>
      <c r="V1431" s="159"/>
      <c r="W1431" s="159"/>
      <c r="X1431" s="159"/>
      <c r="Y1431" s="159"/>
      <c r="Z1431" s="148"/>
      <c r="AA1431" s="148"/>
      <c r="AB1431" s="148"/>
      <c r="AC1431" s="148"/>
      <c r="AD1431" s="148"/>
      <c r="AE1431" s="148"/>
      <c r="AF1431" s="148"/>
      <c r="AG1431" s="148" t="s">
        <v>300</v>
      </c>
      <c r="AH1431" s="148"/>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84" t="str">
        <f>C1431</f>
        <v>lepení a dodávka podlahoviny z PVC, bez podkladu. Svaření podlahoviny. Dodávka a lepení podlahových soklíků z měkčeného PVC. Pastování a vyleštění podlah.</v>
      </c>
      <c r="BB1431" s="148"/>
      <c r="BC1431" s="148"/>
      <c r="BD1431" s="148"/>
      <c r="BE1431" s="148"/>
      <c r="BF1431" s="148"/>
      <c r="BG1431" s="148"/>
      <c r="BH1431" s="148"/>
    </row>
    <row r="1432" spans="1:60" outlineLevel="2" x14ac:dyDescent="0.2">
      <c r="A1432" s="155"/>
      <c r="B1432" s="156"/>
      <c r="C1432" s="195" t="s">
        <v>1813</v>
      </c>
      <c r="D1432" s="161"/>
      <c r="E1432" s="162">
        <v>119.6</v>
      </c>
      <c r="F1432" s="159"/>
      <c r="G1432" s="159"/>
      <c r="H1432" s="159"/>
      <c r="I1432" s="159"/>
      <c r="J1432" s="159"/>
      <c r="K1432" s="159"/>
      <c r="L1432" s="159"/>
      <c r="M1432" s="159"/>
      <c r="N1432" s="158"/>
      <c r="O1432" s="158"/>
      <c r="P1432" s="158"/>
      <c r="Q1432" s="158"/>
      <c r="R1432" s="159"/>
      <c r="S1432" s="159"/>
      <c r="T1432" s="159"/>
      <c r="U1432" s="159"/>
      <c r="V1432" s="159"/>
      <c r="W1432" s="159"/>
      <c r="X1432" s="159"/>
      <c r="Y1432" s="159"/>
      <c r="Z1432" s="148"/>
      <c r="AA1432" s="148"/>
      <c r="AB1432" s="148"/>
      <c r="AC1432" s="148"/>
      <c r="AD1432" s="148"/>
      <c r="AE1432" s="148"/>
      <c r="AF1432" s="148"/>
      <c r="AG1432" s="148" t="s">
        <v>314</v>
      </c>
      <c r="AH1432" s="148">
        <v>0</v>
      </c>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1" x14ac:dyDescent="0.2">
      <c r="A1433" s="155">
        <v>337</v>
      </c>
      <c r="B1433" s="156" t="s">
        <v>1814</v>
      </c>
      <c r="C1433" s="201" t="s">
        <v>1815</v>
      </c>
      <c r="D1433" s="157" t="s">
        <v>0</v>
      </c>
      <c r="E1433" s="192"/>
      <c r="F1433" s="160"/>
      <c r="G1433" s="159">
        <f>ROUND(E1433*F1433,2)</f>
        <v>0</v>
      </c>
      <c r="H1433" s="160"/>
      <c r="I1433" s="159">
        <f>ROUND(E1433*H1433,2)</f>
        <v>0</v>
      </c>
      <c r="J1433" s="160"/>
      <c r="K1433" s="159">
        <f>ROUND(E1433*J1433,2)</f>
        <v>0</v>
      </c>
      <c r="L1433" s="159">
        <v>21</v>
      </c>
      <c r="M1433" s="159">
        <f>G1433*(1+L1433/100)</f>
        <v>0</v>
      </c>
      <c r="N1433" s="158">
        <v>0</v>
      </c>
      <c r="O1433" s="158">
        <f>ROUND(E1433*N1433,2)</f>
        <v>0</v>
      </c>
      <c r="P1433" s="158">
        <v>0</v>
      </c>
      <c r="Q1433" s="158">
        <f>ROUND(E1433*P1433,2)</f>
        <v>0</v>
      </c>
      <c r="R1433" s="159" t="s">
        <v>1780</v>
      </c>
      <c r="S1433" s="159" t="s">
        <v>294</v>
      </c>
      <c r="T1433" s="159" t="s">
        <v>294</v>
      </c>
      <c r="U1433" s="159">
        <v>0</v>
      </c>
      <c r="V1433" s="159">
        <f>ROUND(E1433*U1433,2)</f>
        <v>0</v>
      </c>
      <c r="W1433" s="159"/>
      <c r="X1433" s="159" t="s">
        <v>1275</v>
      </c>
      <c r="Y1433" s="159" t="s">
        <v>296</v>
      </c>
      <c r="Z1433" s="148"/>
      <c r="AA1433" s="148"/>
      <c r="AB1433" s="148"/>
      <c r="AC1433" s="148"/>
      <c r="AD1433" s="148"/>
      <c r="AE1433" s="148"/>
      <c r="AF1433" s="148"/>
      <c r="AG1433" s="148" t="s">
        <v>1325</v>
      </c>
      <c r="AH1433" s="148"/>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2" x14ac:dyDescent="0.2">
      <c r="A1434" s="155"/>
      <c r="B1434" s="156"/>
      <c r="C1434" s="275" t="s">
        <v>1458</v>
      </c>
      <c r="D1434" s="276"/>
      <c r="E1434" s="276"/>
      <c r="F1434" s="276"/>
      <c r="G1434" s="276"/>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299</v>
      </c>
      <c r="AH1434" s="148"/>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x14ac:dyDescent="0.2">
      <c r="A1435" s="170" t="s">
        <v>288</v>
      </c>
      <c r="B1435" s="171" t="s">
        <v>236</v>
      </c>
      <c r="C1435" s="193" t="s">
        <v>237</v>
      </c>
      <c r="D1435" s="172"/>
      <c r="E1435" s="173"/>
      <c r="F1435" s="174"/>
      <c r="G1435" s="174">
        <f>SUMIF(AG1436:AG1475,"&lt;&gt;NOR",G1436:G1475)</f>
        <v>0</v>
      </c>
      <c r="H1435" s="174"/>
      <c r="I1435" s="174">
        <f>SUM(I1436:I1475)</f>
        <v>0</v>
      </c>
      <c r="J1435" s="174"/>
      <c r="K1435" s="174">
        <f>SUM(K1436:K1475)</f>
        <v>0</v>
      </c>
      <c r="L1435" s="174"/>
      <c r="M1435" s="174">
        <f>SUM(M1436:M1475)</f>
        <v>0</v>
      </c>
      <c r="N1435" s="173"/>
      <c r="O1435" s="173">
        <f>SUM(O1436:O1475)</f>
        <v>17.84</v>
      </c>
      <c r="P1435" s="173"/>
      <c r="Q1435" s="173">
        <f>SUM(Q1436:Q1475)</f>
        <v>0</v>
      </c>
      <c r="R1435" s="174"/>
      <c r="S1435" s="174"/>
      <c r="T1435" s="175"/>
      <c r="U1435" s="169"/>
      <c r="V1435" s="169">
        <f>SUM(V1436:V1475)</f>
        <v>331.49</v>
      </c>
      <c r="W1435" s="169"/>
      <c r="X1435" s="169"/>
      <c r="Y1435" s="169"/>
      <c r="AG1435" t="s">
        <v>289</v>
      </c>
    </row>
    <row r="1436" spans="1:60" outlineLevel="1" x14ac:dyDescent="0.2">
      <c r="A1436" s="177">
        <v>338</v>
      </c>
      <c r="B1436" s="178" t="s">
        <v>1816</v>
      </c>
      <c r="C1436" s="194" t="s">
        <v>1817</v>
      </c>
      <c r="D1436" s="179" t="s">
        <v>331</v>
      </c>
      <c r="E1436" s="180">
        <v>254.02</v>
      </c>
      <c r="F1436" s="181"/>
      <c r="G1436" s="182">
        <f>ROUND(E1436*F1436,2)</f>
        <v>0</v>
      </c>
      <c r="H1436" s="181"/>
      <c r="I1436" s="182">
        <f>ROUND(E1436*H1436,2)</f>
        <v>0</v>
      </c>
      <c r="J1436" s="181"/>
      <c r="K1436" s="182">
        <f>ROUND(E1436*J1436,2)</f>
        <v>0</v>
      </c>
      <c r="L1436" s="182">
        <v>21</v>
      </c>
      <c r="M1436" s="182">
        <f>G1436*(1+L1436/100)</f>
        <v>0</v>
      </c>
      <c r="N1436" s="180">
        <v>1.7000000000000001E-4</v>
      </c>
      <c r="O1436" s="180">
        <f>ROUND(E1436*N1436,2)</f>
        <v>0.04</v>
      </c>
      <c r="P1436" s="180">
        <v>0</v>
      </c>
      <c r="Q1436" s="180">
        <f>ROUND(E1436*P1436,2)</f>
        <v>0</v>
      </c>
      <c r="R1436" s="182" t="s">
        <v>1770</v>
      </c>
      <c r="S1436" s="182" t="s">
        <v>294</v>
      </c>
      <c r="T1436" s="183" t="s">
        <v>294</v>
      </c>
      <c r="U1436" s="159">
        <v>0.12</v>
      </c>
      <c r="V1436" s="159">
        <f>ROUND(E1436*U1436,2)</f>
        <v>30.48</v>
      </c>
      <c r="W1436" s="159"/>
      <c r="X1436" s="159" t="s">
        <v>295</v>
      </c>
      <c r="Y1436" s="159" t="s">
        <v>296</v>
      </c>
      <c r="Z1436" s="148"/>
      <c r="AA1436" s="148"/>
      <c r="AB1436" s="148"/>
      <c r="AC1436" s="148"/>
      <c r="AD1436" s="148"/>
      <c r="AE1436" s="148"/>
      <c r="AF1436" s="148"/>
      <c r="AG1436" s="148" t="s">
        <v>297</v>
      </c>
      <c r="AH1436" s="148"/>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2" x14ac:dyDescent="0.2">
      <c r="A1437" s="155"/>
      <c r="B1437" s="156"/>
      <c r="C1437" s="195" t="s">
        <v>1818</v>
      </c>
      <c r="D1437" s="161"/>
      <c r="E1437" s="162">
        <v>11.8</v>
      </c>
      <c r="F1437" s="159"/>
      <c r="G1437" s="159"/>
      <c r="H1437" s="159"/>
      <c r="I1437" s="159"/>
      <c r="J1437" s="159"/>
      <c r="K1437" s="159"/>
      <c r="L1437" s="159"/>
      <c r="M1437" s="159"/>
      <c r="N1437" s="158"/>
      <c r="O1437" s="158"/>
      <c r="P1437" s="158"/>
      <c r="Q1437" s="158"/>
      <c r="R1437" s="159"/>
      <c r="S1437" s="159"/>
      <c r="T1437" s="159"/>
      <c r="U1437" s="159"/>
      <c r="V1437" s="159"/>
      <c r="W1437" s="159"/>
      <c r="X1437" s="159"/>
      <c r="Y1437" s="159"/>
      <c r="Z1437" s="148"/>
      <c r="AA1437" s="148"/>
      <c r="AB1437" s="148"/>
      <c r="AC1437" s="148"/>
      <c r="AD1437" s="148"/>
      <c r="AE1437" s="148"/>
      <c r="AF1437" s="148"/>
      <c r="AG1437" s="148" t="s">
        <v>314</v>
      </c>
      <c r="AH1437" s="148">
        <v>0</v>
      </c>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3" x14ac:dyDescent="0.2">
      <c r="A1438" s="155"/>
      <c r="B1438" s="156"/>
      <c r="C1438" s="195" t="s">
        <v>1819</v>
      </c>
      <c r="D1438" s="161"/>
      <c r="E1438" s="162">
        <v>11.76</v>
      </c>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314</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outlineLevel="3" x14ac:dyDescent="0.2">
      <c r="A1439" s="155"/>
      <c r="B1439" s="156"/>
      <c r="C1439" s="195" t="s">
        <v>1820</v>
      </c>
      <c r="D1439" s="161"/>
      <c r="E1439" s="162">
        <v>8.84</v>
      </c>
      <c r="F1439" s="159"/>
      <c r="G1439" s="159"/>
      <c r="H1439" s="159"/>
      <c r="I1439" s="159"/>
      <c r="J1439" s="159"/>
      <c r="K1439" s="159"/>
      <c r="L1439" s="159"/>
      <c r="M1439" s="159"/>
      <c r="N1439" s="158"/>
      <c r="O1439" s="158"/>
      <c r="P1439" s="158"/>
      <c r="Q1439" s="158"/>
      <c r="R1439" s="159"/>
      <c r="S1439" s="159"/>
      <c r="T1439" s="159"/>
      <c r="U1439" s="159"/>
      <c r="V1439" s="159"/>
      <c r="W1439" s="159"/>
      <c r="X1439" s="159"/>
      <c r="Y1439" s="159"/>
      <c r="Z1439" s="148"/>
      <c r="AA1439" s="148"/>
      <c r="AB1439" s="148"/>
      <c r="AC1439" s="148"/>
      <c r="AD1439" s="148"/>
      <c r="AE1439" s="148"/>
      <c r="AF1439" s="148"/>
      <c r="AG1439" s="148" t="s">
        <v>314</v>
      </c>
      <c r="AH1439" s="148">
        <v>0</v>
      </c>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3" x14ac:dyDescent="0.2">
      <c r="A1440" s="155"/>
      <c r="B1440" s="156"/>
      <c r="C1440" s="195" t="s">
        <v>1821</v>
      </c>
      <c r="D1440" s="161"/>
      <c r="E1440" s="162">
        <v>9.24</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314</v>
      </c>
      <c r="AH1440" s="148">
        <v>0</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3" x14ac:dyDescent="0.2">
      <c r="A1441" s="155"/>
      <c r="B1441" s="156"/>
      <c r="C1441" s="195" t="s">
        <v>1822</v>
      </c>
      <c r="D1441" s="161"/>
      <c r="E1441" s="162">
        <v>9.6</v>
      </c>
      <c r="F1441" s="159"/>
      <c r="G1441" s="159"/>
      <c r="H1441" s="159"/>
      <c r="I1441" s="159"/>
      <c r="J1441" s="159"/>
      <c r="K1441" s="159"/>
      <c r="L1441" s="159"/>
      <c r="M1441" s="159"/>
      <c r="N1441" s="158"/>
      <c r="O1441" s="158"/>
      <c r="P1441" s="158"/>
      <c r="Q1441" s="158"/>
      <c r="R1441" s="159"/>
      <c r="S1441" s="159"/>
      <c r="T1441" s="159"/>
      <c r="U1441" s="159"/>
      <c r="V1441" s="159"/>
      <c r="W1441" s="159"/>
      <c r="X1441" s="159"/>
      <c r="Y1441" s="159"/>
      <c r="Z1441" s="148"/>
      <c r="AA1441" s="148"/>
      <c r="AB1441" s="148"/>
      <c r="AC1441" s="148"/>
      <c r="AD1441" s="148"/>
      <c r="AE1441" s="148"/>
      <c r="AF1441" s="148"/>
      <c r="AG1441" s="148" t="s">
        <v>314</v>
      </c>
      <c r="AH1441" s="148">
        <v>0</v>
      </c>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3" x14ac:dyDescent="0.2">
      <c r="A1442" s="155"/>
      <c r="B1442" s="156"/>
      <c r="C1442" s="195" t="s">
        <v>1823</v>
      </c>
      <c r="D1442" s="161"/>
      <c r="E1442" s="162">
        <v>17.32</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314</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3" x14ac:dyDescent="0.2">
      <c r="A1443" s="155"/>
      <c r="B1443" s="156"/>
      <c r="C1443" s="195" t="s">
        <v>1824</v>
      </c>
      <c r="D1443" s="161"/>
      <c r="E1443" s="162">
        <v>15.8</v>
      </c>
      <c r="F1443" s="159"/>
      <c r="G1443" s="159"/>
      <c r="H1443" s="159"/>
      <c r="I1443" s="159"/>
      <c r="J1443" s="159"/>
      <c r="K1443" s="159"/>
      <c r="L1443" s="159"/>
      <c r="M1443" s="159"/>
      <c r="N1443" s="158"/>
      <c r="O1443" s="158"/>
      <c r="P1443" s="158"/>
      <c r="Q1443" s="158"/>
      <c r="R1443" s="159"/>
      <c r="S1443" s="159"/>
      <c r="T1443" s="159"/>
      <c r="U1443" s="159"/>
      <c r="V1443" s="159"/>
      <c r="W1443" s="159"/>
      <c r="X1443" s="159"/>
      <c r="Y1443" s="159"/>
      <c r="Z1443" s="148"/>
      <c r="AA1443" s="148"/>
      <c r="AB1443" s="148"/>
      <c r="AC1443" s="148"/>
      <c r="AD1443" s="148"/>
      <c r="AE1443" s="148"/>
      <c r="AF1443" s="148"/>
      <c r="AG1443" s="148" t="s">
        <v>314</v>
      </c>
      <c r="AH1443" s="148">
        <v>0</v>
      </c>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3" x14ac:dyDescent="0.2">
      <c r="A1444" s="155"/>
      <c r="B1444" s="156"/>
      <c r="C1444" s="195" t="s">
        <v>1825</v>
      </c>
      <c r="D1444" s="161"/>
      <c r="E1444" s="162">
        <v>21.7</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314</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
      <c r="A1445" s="155"/>
      <c r="B1445" s="156"/>
      <c r="C1445" s="195" t="s">
        <v>1826</v>
      </c>
      <c r="D1445" s="161"/>
      <c r="E1445" s="162">
        <v>8.75</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314</v>
      </c>
      <c r="AH1445" s="148">
        <v>0</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3" x14ac:dyDescent="0.2">
      <c r="A1446" s="155"/>
      <c r="B1446" s="156"/>
      <c r="C1446" s="195" t="s">
        <v>1827</v>
      </c>
      <c r="D1446" s="161"/>
      <c r="E1446" s="162">
        <v>8.75</v>
      </c>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314</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3" x14ac:dyDescent="0.2">
      <c r="A1447" s="155"/>
      <c r="B1447" s="156"/>
      <c r="C1447" s="195" t="s">
        <v>1828</v>
      </c>
      <c r="D1447" s="161"/>
      <c r="E1447" s="162">
        <v>18.899999999999999</v>
      </c>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314</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3" x14ac:dyDescent="0.2">
      <c r="A1448" s="155"/>
      <c r="B1448" s="156"/>
      <c r="C1448" s="195" t="s">
        <v>1829</v>
      </c>
      <c r="D1448" s="161"/>
      <c r="E1448" s="162">
        <v>13.1</v>
      </c>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314</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3" x14ac:dyDescent="0.2">
      <c r="A1449" s="155"/>
      <c r="B1449" s="156"/>
      <c r="C1449" s="195" t="s">
        <v>1830</v>
      </c>
      <c r="D1449" s="161"/>
      <c r="E1449" s="162">
        <v>39.119999999999997</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314</v>
      </c>
      <c r="AH1449" s="148">
        <v>0</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3" x14ac:dyDescent="0.2">
      <c r="A1450" s="155"/>
      <c r="B1450" s="156"/>
      <c r="C1450" s="195" t="s">
        <v>1831</v>
      </c>
      <c r="D1450" s="161"/>
      <c r="E1450" s="162">
        <v>12.2</v>
      </c>
      <c r="F1450" s="159"/>
      <c r="G1450" s="159"/>
      <c r="H1450" s="159"/>
      <c r="I1450" s="159"/>
      <c r="J1450" s="159"/>
      <c r="K1450" s="159"/>
      <c r="L1450" s="159"/>
      <c r="M1450" s="159"/>
      <c r="N1450" s="158"/>
      <c r="O1450" s="158"/>
      <c r="P1450" s="158"/>
      <c r="Q1450" s="158"/>
      <c r="R1450" s="159"/>
      <c r="S1450" s="159"/>
      <c r="T1450" s="159"/>
      <c r="U1450" s="159"/>
      <c r="V1450" s="159"/>
      <c r="W1450" s="159"/>
      <c r="X1450" s="159"/>
      <c r="Y1450" s="159"/>
      <c r="Z1450" s="148"/>
      <c r="AA1450" s="148"/>
      <c r="AB1450" s="148"/>
      <c r="AC1450" s="148"/>
      <c r="AD1450" s="148"/>
      <c r="AE1450" s="148"/>
      <c r="AF1450" s="148"/>
      <c r="AG1450" s="148" t="s">
        <v>314</v>
      </c>
      <c r="AH1450" s="148">
        <v>0</v>
      </c>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3" x14ac:dyDescent="0.2">
      <c r="A1451" s="155"/>
      <c r="B1451" s="156"/>
      <c r="C1451" s="195" t="s">
        <v>1832</v>
      </c>
      <c r="D1451" s="161"/>
      <c r="E1451" s="162">
        <v>9.4</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314</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
      <c r="A1452" s="155"/>
      <c r="B1452" s="156"/>
      <c r="C1452" s="195" t="s">
        <v>1833</v>
      </c>
      <c r="D1452" s="161"/>
      <c r="E1452" s="162">
        <v>37.74</v>
      </c>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314</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1" x14ac:dyDescent="0.2">
      <c r="A1453" s="177">
        <v>339</v>
      </c>
      <c r="B1453" s="178" t="s">
        <v>1834</v>
      </c>
      <c r="C1453" s="194" t="s">
        <v>1835</v>
      </c>
      <c r="D1453" s="179" t="s">
        <v>310</v>
      </c>
      <c r="E1453" s="180">
        <v>218.13399999999999</v>
      </c>
      <c r="F1453" s="181"/>
      <c r="G1453" s="182">
        <f>ROUND(E1453*F1453,2)</f>
        <v>0</v>
      </c>
      <c r="H1453" s="181"/>
      <c r="I1453" s="182">
        <f>ROUND(E1453*H1453,2)</f>
        <v>0</v>
      </c>
      <c r="J1453" s="181"/>
      <c r="K1453" s="182">
        <f>ROUND(E1453*J1453,2)</f>
        <v>0</v>
      </c>
      <c r="L1453" s="182">
        <v>21</v>
      </c>
      <c r="M1453" s="182">
        <f>G1453*(1+L1453/100)</f>
        <v>0</v>
      </c>
      <c r="N1453" s="180">
        <v>6.6949999999999996E-2</v>
      </c>
      <c r="O1453" s="180">
        <f>ROUND(E1453*N1453,2)</f>
        <v>14.6</v>
      </c>
      <c r="P1453" s="180">
        <v>0</v>
      </c>
      <c r="Q1453" s="180">
        <f>ROUND(E1453*P1453,2)</f>
        <v>0</v>
      </c>
      <c r="R1453" s="182" t="s">
        <v>1756</v>
      </c>
      <c r="S1453" s="182" t="s">
        <v>294</v>
      </c>
      <c r="T1453" s="183" t="s">
        <v>294</v>
      </c>
      <c r="U1453" s="159">
        <v>1.3799399999999999</v>
      </c>
      <c r="V1453" s="159">
        <f>ROUND(E1453*U1453,2)</f>
        <v>301.01</v>
      </c>
      <c r="W1453" s="159"/>
      <c r="X1453" s="159" t="s">
        <v>675</v>
      </c>
      <c r="Y1453" s="159" t="s">
        <v>296</v>
      </c>
      <c r="Z1453" s="148"/>
      <c r="AA1453" s="148"/>
      <c r="AB1453" s="148"/>
      <c r="AC1453" s="148"/>
      <c r="AD1453" s="148"/>
      <c r="AE1453" s="148"/>
      <c r="AF1453" s="148"/>
      <c r="AG1453" s="148" t="s">
        <v>676</v>
      </c>
      <c r="AH1453" s="148"/>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2" x14ac:dyDescent="0.2">
      <c r="A1454" s="155"/>
      <c r="B1454" s="156"/>
      <c r="C1454" s="262" t="s">
        <v>1836</v>
      </c>
      <c r="D1454" s="263"/>
      <c r="E1454" s="263"/>
      <c r="F1454" s="263"/>
      <c r="G1454" s="263"/>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299</v>
      </c>
      <c r="AH1454" s="148"/>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84" t="str">
        <f>C1454</f>
        <v>z dlaždic keramických kladených do malty, včetně spárování a podílu práce v omezeném prostoru a na malých plochách.</v>
      </c>
      <c r="BB1454" s="148"/>
      <c r="BC1454" s="148"/>
      <c r="BD1454" s="148"/>
      <c r="BE1454" s="148"/>
      <c r="BF1454" s="148"/>
      <c r="BG1454" s="148"/>
      <c r="BH1454" s="148"/>
    </row>
    <row r="1455" spans="1:60" outlineLevel="2" x14ac:dyDescent="0.2">
      <c r="A1455" s="155"/>
      <c r="B1455" s="156"/>
      <c r="C1455" s="264" t="s">
        <v>1836</v>
      </c>
      <c r="D1455" s="265"/>
      <c r="E1455" s="265"/>
      <c r="F1455" s="265"/>
      <c r="G1455" s="265"/>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300</v>
      </c>
      <c r="AH1455" s="148"/>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84" t="str">
        <f>C1455</f>
        <v>z dlaždic keramických kladených do malty, včetně spárování a podílu práce v omezeném prostoru a na malých plochách.</v>
      </c>
      <c r="BB1455" s="148"/>
      <c r="BC1455" s="148"/>
      <c r="BD1455" s="148"/>
      <c r="BE1455" s="148"/>
      <c r="BF1455" s="148"/>
      <c r="BG1455" s="148"/>
      <c r="BH1455" s="148"/>
    </row>
    <row r="1456" spans="1:60" outlineLevel="2" x14ac:dyDescent="0.2">
      <c r="A1456" s="155"/>
      <c r="B1456" s="156"/>
      <c r="C1456" s="195" t="s">
        <v>730</v>
      </c>
      <c r="D1456" s="161"/>
      <c r="E1456" s="162">
        <v>14.02</v>
      </c>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314</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5" t="s">
        <v>731</v>
      </c>
      <c r="D1457" s="161"/>
      <c r="E1457" s="162">
        <v>13.94</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314</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outlineLevel="3" x14ac:dyDescent="0.2">
      <c r="A1458" s="155"/>
      <c r="B1458" s="156"/>
      <c r="C1458" s="195" t="s">
        <v>732</v>
      </c>
      <c r="D1458" s="161"/>
      <c r="E1458" s="162">
        <v>6.51</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314</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5" t="s">
        <v>733</v>
      </c>
      <c r="D1459" s="161"/>
      <c r="E1459" s="162">
        <v>9.1</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314</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5" t="s">
        <v>734</v>
      </c>
      <c r="D1460" s="161"/>
      <c r="E1460" s="162">
        <v>8.85</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314</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5" t="s">
        <v>735</v>
      </c>
      <c r="D1461" s="161"/>
      <c r="E1461" s="162">
        <v>22.5</v>
      </c>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314</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5" t="s">
        <v>736</v>
      </c>
      <c r="D1462" s="161"/>
      <c r="E1462" s="162">
        <v>12.45</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314</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5" t="s">
        <v>737</v>
      </c>
      <c r="D1463" s="161"/>
      <c r="E1463" s="162">
        <v>15.07</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314</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5" t="s">
        <v>738</v>
      </c>
      <c r="D1464" s="161"/>
      <c r="E1464" s="162">
        <v>8.1199999999999992</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314</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3" x14ac:dyDescent="0.2">
      <c r="A1465" s="155"/>
      <c r="B1465" s="156"/>
      <c r="C1465" s="195" t="s">
        <v>739</v>
      </c>
      <c r="D1465" s="161"/>
      <c r="E1465" s="162">
        <v>8.1199999999999992</v>
      </c>
      <c r="F1465" s="159"/>
      <c r="G1465" s="159"/>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314</v>
      </c>
      <c r="AH1465" s="148">
        <v>0</v>
      </c>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3" x14ac:dyDescent="0.2">
      <c r="A1466" s="155"/>
      <c r="B1466" s="156"/>
      <c r="C1466" s="195" t="s">
        <v>740</v>
      </c>
      <c r="D1466" s="161"/>
      <c r="E1466" s="162">
        <v>9.4700000000000006</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314</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
      <c r="A1467" s="155"/>
      <c r="B1467" s="156"/>
      <c r="C1467" s="195" t="s">
        <v>741</v>
      </c>
      <c r="D1467" s="161"/>
      <c r="E1467" s="162">
        <v>17.64</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314</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
      <c r="A1468" s="155"/>
      <c r="B1468" s="156"/>
      <c r="C1468" s="195" t="s">
        <v>742</v>
      </c>
      <c r="D1468" s="161"/>
      <c r="E1468" s="162">
        <v>20.43</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314</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
      <c r="A1469" s="155"/>
      <c r="B1469" s="156"/>
      <c r="C1469" s="195" t="s">
        <v>743</v>
      </c>
      <c r="D1469" s="161"/>
      <c r="E1469" s="162">
        <v>14.82</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314</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3" x14ac:dyDescent="0.2">
      <c r="A1470" s="155"/>
      <c r="B1470" s="156"/>
      <c r="C1470" s="195" t="s">
        <v>744</v>
      </c>
      <c r="D1470" s="161"/>
      <c r="E1470" s="162">
        <v>8.6999999999999993</v>
      </c>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314</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
      <c r="A1471" s="155"/>
      <c r="B1471" s="156"/>
      <c r="C1471" s="195" t="s">
        <v>745</v>
      </c>
      <c r="D1471" s="161"/>
      <c r="E1471" s="162">
        <v>28.39</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314</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ht="22.5" outlineLevel="1" x14ac:dyDescent="0.2">
      <c r="A1472" s="177">
        <v>340</v>
      </c>
      <c r="B1472" s="178" t="s">
        <v>1837</v>
      </c>
      <c r="C1472" s="194" t="s">
        <v>1838</v>
      </c>
      <c r="D1472" s="179" t="s">
        <v>310</v>
      </c>
      <c r="E1472" s="180">
        <v>235.58472</v>
      </c>
      <c r="F1472" s="181"/>
      <c r="G1472" s="182">
        <f>ROUND(E1472*F1472,2)</f>
        <v>0</v>
      </c>
      <c r="H1472" s="181"/>
      <c r="I1472" s="182">
        <f>ROUND(E1472*H1472,2)</f>
        <v>0</v>
      </c>
      <c r="J1472" s="181"/>
      <c r="K1472" s="182">
        <f>ROUND(E1472*J1472,2)</f>
        <v>0</v>
      </c>
      <c r="L1472" s="182">
        <v>21</v>
      </c>
      <c r="M1472" s="182">
        <f>G1472*(1+L1472/100)</f>
        <v>0</v>
      </c>
      <c r="N1472" s="180">
        <v>1.3599999999999999E-2</v>
      </c>
      <c r="O1472" s="180">
        <f>ROUND(E1472*N1472,2)</f>
        <v>3.2</v>
      </c>
      <c r="P1472" s="180">
        <v>0</v>
      </c>
      <c r="Q1472" s="180">
        <f>ROUND(E1472*P1472,2)</f>
        <v>0</v>
      </c>
      <c r="R1472" s="182" t="s">
        <v>621</v>
      </c>
      <c r="S1472" s="182" t="s">
        <v>853</v>
      </c>
      <c r="T1472" s="183" t="s">
        <v>853</v>
      </c>
      <c r="U1472" s="159">
        <v>0</v>
      </c>
      <c r="V1472" s="159">
        <f>ROUND(E1472*U1472,2)</f>
        <v>0</v>
      </c>
      <c r="W1472" s="159"/>
      <c r="X1472" s="159" t="s">
        <v>622</v>
      </c>
      <c r="Y1472" s="159" t="s">
        <v>296</v>
      </c>
      <c r="Z1472" s="148"/>
      <c r="AA1472" s="148"/>
      <c r="AB1472" s="148"/>
      <c r="AC1472" s="148"/>
      <c r="AD1472" s="148"/>
      <c r="AE1472" s="148"/>
      <c r="AF1472" s="148"/>
      <c r="AG1472" s="148" t="s">
        <v>623</v>
      </c>
      <c r="AH1472" s="148"/>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2" x14ac:dyDescent="0.2">
      <c r="A1473" s="155"/>
      <c r="B1473" s="156"/>
      <c r="C1473" s="195" t="s">
        <v>1839</v>
      </c>
      <c r="D1473" s="161"/>
      <c r="E1473" s="162">
        <v>218.13</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314</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3" x14ac:dyDescent="0.2">
      <c r="A1474" s="155"/>
      <c r="B1474" s="156"/>
      <c r="C1474" s="197" t="s">
        <v>893</v>
      </c>
      <c r="D1474" s="165"/>
      <c r="E1474" s="166">
        <v>17.45</v>
      </c>
      <c r="F1474" s="159"/>
      <c r="G1474" s="159"/>
      <c r="H1474" s="159"/>
      <c r="I1474" s="159"/>
      <c r="J1474" s="159"/>
      <c r="K1474" s="159"/>
      <c r="L1474" s="159"/>
      <c r="M1474" s="159"/>
      <c r="N1474" s="158"/>
      <c r="O1474" s="158"/>
      <c r="P1474" s="158"/>
      <c r="Q1474" s="158"/>
      <c r="R1474" s="159"/>
      <c r="S1474" s="159"/>
      <c r="T1474" s="159"/>
      <c r="U1474" s="159"/>
      <c r="V1474" s="159"/>
      <c r="W1474" s="159"/>
      <c r="X1474" s="159"/>
      <c r="Y1474" s="159"/>
      <c r="Z1474" s="148"/>
      <c r="AA1474" s="148"/>
      <c r="AB1474" s="148"/>
      <c r="AC1474" s="148"/>
      <c r="AD1474" s="148"/>
      <c r="AE1474" s="148"/>
      <c r="AF1474" s="148"/>
      <c r="AG1474" s="148" t="s">
        <v>314</v>
      </c>
      <c r="AH1474" s="148">
        <v>4</v>
      </c>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1" x14ac:dyDescent="0.2">
      <c r="A1475" s="155">
        <v>341</v>
      </c>
      <c r="B1475" s="156" t="s">
        <v>1840</v>
      </c>
      <c r="C1475" s="201" t="s">
        <v>1841</v>
      </c>
      <c r="D1475" s="157" t="s">
        <v>0</v>
      </c>
      <c r="E1475" s="192"/>
      <c r="F1475" s="160"/>
      <c r="G1475" s="159">
        <f>ROUND(E1475*F1475,2)</f>
        <v>0</v>
      </c>
      <c r="H1475" s="160"/>
      <c r="I1475" s="159">
        <f>ROUND(E1475*H1475,2)</f>
        <v>0</v>
      </c>
      <c r="J1475" s="160"/>
      <c r="K1475" s="159">
        <f>ROUND(E1475*J1475,2)</f>
        <v>0</v>
      </c>
      <c r="L1475" s="159">
        <v>21</v>
      </c>
      <c r="M1475" s="159">
        <f>G1475*(1+L1475/100)</f>
        <v>0</v>
      </c>
      <c r="N1475" s="158">
        <v>0</v>
      </c>
      <c r="O1475" s="158">
        <f>ROUND(E1475*N1475,2)</f>
        <v>0</v>
      </c>
      <c r="P1475" s="158">
        <v>0</v>
      </c>
      <c r="Q1475" s="158">
        <f>ROUND(E1475*P1475,2)</f>
        <v>0</v>
      </c>
      <c r="R1475" s="159" t="s">
        <v>1770</v>
      </c>
      <c r="S1475" s="159" t="s">
        <v>294</v>
      </c>
      <c r="T1475" s="159" t="s">
        <v>294</v>
      </c>
      <c r="U1475" s="159">
        <v>0</v>
      </c>
      <c r="V1475" s="159">
        <f>ROUND(E1475*U1475,2)</f>
        <v>0</v>
      </c>
      <c r="W1475" s="159"/>
      <c r="X1475" s="159" t="s">
        <v>1275</v>
      </c>
      <c r="Y1475" s="159" t="s">
        <v>296</v>
      </c>
      <c r="Z1475" s="148"/>
      <c r="AA1475" s="148"/>
      <c r="AB1475" s="148"/>
      <c r="AC1475" s="148"/>
      <c r="AD1475" s="148"/>
      <c r="AE1475" s="148"/>
      <c r="AF1475" s="148"/>
      <c r="AG1475" s="148" t="s">
        <v>1325</v>
      </c>
      <c r="AH1475" s="148"/>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x14ac:dyDescent="0.2">
      <c r="A1476" s="170" t="s">
        <v>288</v>
      </c>
      <c r="B1476" s="171" t="s">
        <v>238</v>
      </c>
      <c r="C1476" s="193" t="s">
        <v>239</v>
      </c>
      <c r="D1476" s="172"/>
      <c r="E1476" s="173"/>
      <c r="F1476" s="174"/>
      <c r="G1476" s="174">
        <f>SUMIF(AG1477:AG1487,"&lt;&gt;NOR",G1477:G1487)</f>
        <v>0</v>
      </c>
      <c r="H1476" s="174"/>
      <c r="I1476" s="174">
        <f>SUM(I1477:I1487)</f>
        <v>0</v>
      </c>
      <c r="J1476" s="174"/>
      <c r="K1476" s="174">
        <f>SUM(K1477:K1487)</f>
        <v>0</v>
      </c>
      <c r="L1476" s="174"/>
      <c r="M1476" s="174">
        <f>SUM(M1477:M1487)</f>
        <v>0</v>
      </c>
      <c r="N1476" s="173"/>
      <c r="O1476" s="173">
        <f>SUM(O1477:O1487)</f>
        <v>0.02</v>
      </c>
      <c r="P1476" s="173"/>
      <c r="Q1476" s="173">
        <f>SUM(Q1477:Q1487)</f>
        <v>0</v>
      </c>
      <c r="R1476" s="174"/>
      <c r="S1476" s="174"/>
      <c r="T1476" s="175"/>
      <c r="U1476" s="169"/>
      <c r="V1476" s="169">
        <f>SUM(V1477:V1487)</f>
        <v>24.660000000000004</v>
      </c>
      <c r="W1476" s="169"/>
      <c r="X1476" s="169"/>
      <c r="Y1476" s="169"/>
      <c r="AG1476" t="s">
        <v>289</v>
      </c>
    </row>
    <row r="1477" spans="1:60" outlineLevel="1" x14ac:dyDescent="0.2">
      <c r="A1477" s="177">
        <v>342</v>
      </c>
      <c r="B1477" s="178" t="s">
        <v>1842</v>
      </c>
      <c r="C1477" s="194" t="s">
        <v>1843</v>
      </c>
      <c r="D1477" s="179" t="s">
        <v>1699</v>
      </c>
      <c r="E1477" s="180">
        <v>205</v>
      </c>
      <c r="F1477" s="181"/>
      <c r="G1477" s="182">
        <f>ROUND(E1477*F1477,2)</f>
        <v>0</v>
      </c>
      <c r="H1477" s="181"/>
      <c r="I1477" s="182">
        <f>ROUND(E1477*H1477,2)</f>
        <v>0</v>
      </c>
      <c r="J1477" s="181"/>
      <c r="K1477" s="182">
        <f>ROUND(E1477*J1477,2)</f>
        <v>0</v>
      </c>
      <c r="L1477" s="182">
        <v>21</v>
      </c>
      <c r="M1477" s="182">
        <f>G1477*(1+L1477/100)</f>
        <v>0</v>
      </c>
      <c r="N1477" s="180">
        <v>0</v>
      </c>
      <c r="O1477" s="180">
        <f>ROUND(E1477*N1477,2)</f>
        <v>0</v>
      </c>
      <c r="P1477" s="180">
        <v>0</v>
      </c>
      <c r="Q1477" s="180">
        <f>ROUND(E1477*P1477,2)</f>
        <v>0</v>
      </c>
      <c r="R1477" s="182"/>
      <c r="S1477" s="182" t="s">
        <v>878</v>
      </c>
      <c r="T1477" s="183" t="s">
        <v>879</v>
      </c>
      <c r="U1477" s="159">
        <v>0</v>
      </c>
      <c r="V1477" s="159">
        <f>ROUND(E1477*U1477,2)</f>
        <v>0</v>
      </c>
      <c r="W1477" s="159"/>
      <c r="X1477" s="159" t="s">
        <v>295</v>
      </c>
      <c r="Y1477" s="159" t="s">
        <v>296</v>
      </c>
      <c r="Z1477" s="148"/>
      <c r="AA1477" s="148"/>
      <c r="AB1477" s="148"/>
      <c r="AC1477" s="148"/>
      <c r="AD1477" s="148"/>
      <c r="AE1477" s="148"/>
      <c r="AF1477" s="148"/>
      <c r="AG1477" s="148" t="s">
        <v>297</v>
      </c>
      <c r="AH1477" s="148"/>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2" x14ac:dyDescent="0.2">
      <c r="A1478" s="155"/>
      <c r="B1478" s="156"/>
      <c r="C1478" s="195" t="s">
        <v>1844</v>
      </c>
      <c r="D1478" s="161"/>
      <c r="E1478" s="162">
        <v>75</v>
      </c>
      <c r="F1478" s="159"/>
      <c r="G1478" s="159"/>
      <c r="H1478" s="159"/>
      <c r="I1478" s="159"/>
      <c r="J1478" s="159"/>
      <c r="K1478" s="159"/>
      <c r="L1478" s="159"/>
      <c r="M1478" s="159"/>
      <c r="N1478" s="158"/>
      <c r="O1478" s="158"/>
      <c r="P1478" s="158"/>
      <c r="Q1478" s="158"/>
      <c r="R1478" s="159"/>
      <c r="S1478" s="159"/>
      <c r="T1478" s="159"/>
      <c r="U1478" s="159"/>
      <c r="V1478" s="159"/>
      <c r="W1478" s="159"/>
      <c r="X1478" s="159"/>
      <c r="Y1478" s="159"/>
      <c r="Z1478" s="148"/>
      <c r="AA1478" s="148"/>
      <c r="AB1478" s="148"/>
      <c r="AC1478" s="148"/>
      <c r="AD1478" s="148"/>
      <c r="AE1478" s="148"/>
      <c r="AF1478" s="148"/>
      <c r="AG1478" s="148" t="s">
        <v>314</v>
      </c>
      <c r="AH1478" s="148">
        <v>0</v>
      </c>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3" x14ac:dyDescent="0.2">
      <c r="A1479" s="155"/>
      <c r="B1479" s="156"/>
      <c r="C1479" s="195" t="s">
        <v>1845</v>
      </c>
      <c r="D1479" s="161"/>
      <c r="E1479" s="162">
        <v>40</v>
      </c>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314</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195" t="s">
        <v>1846</v>
      </c>
      <c r="D1480" s="161"/>
      <c r="E1480" s="162">
        <v>65</v>
      </c>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314</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
      <c r="A1481" s="155"/>
      <c r="B1481" s="156"/>
      <c r="C1481" s="195" t="s">
        <v>1847</v>
      </c>
      <c r="D1481" s="161"/>
      <c r="E1481" s="162">
        <v>25</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314</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ht="22.5" outlineLevel="1" x14ac:dyDescent="0.2">
      <c r="A1482" s="177">
        <v>343</v>
      </c>
      <c r="B1482" s="178" t="s">
        <v>1848</v>
      </c>
      <c r="C1482" s="194" t="s">
        <v>1849</v>
      </c>
      <c r="D1482" s="179" t="s">
        <v>1850</v>
      </c>
      <c r="E1482" s="180">
        <v>1</v>
      </c>
      <c r="F1482" s="181"/>
      <c r="G1482" s="182">
        <f>ROUND(E1482*F1482,2)</f>
        <v>0</v>
      </c>
      <c r="H1482" s="181"/>
      <c r="I1482" s="182">
        <f>ROUND(E1482*H1482,2)</f>
        <v>0</v>
      </c>
      <c r="J1482" s="181"/>
      <c r="K1482" s="182">
        <f>ROUND(E1482*J1482,2)</f>
        <v>0</v>
      </c>
      <c r="L1482" s="182">
        <v>21</v>
      </c>
      <c r="M1482" s="182">
        <f>G1482*(1+L1482/100)</f>
        <v>0</v>
      </c>
      <c r="N1482" s="180">
        <v>0</v>
      </c>
      <c r="O1482" s="180">
        <f>ROUND(E1482*N1482,2)</f>
        <v>0</v>
      </c>
      <c r="P1482" s="180">
        <v>0</v>
      </c>
      <c r="Q1482" s="180">
        <f>ROUND(E1482*P1482,2)</f>
        <v>0</v>
      </c>
      <c r="R1482" s="182"/>
      <c r="S1482" s="182" t="s">
        <v>878</v>
      </c>
      <c r="T1482" s="183" t="s">
        <v>879</v>
      </c>
      <c r="U1482" s="159">
        <v>0</v>
      </c>
      <c r="V1482" s="159">
        <f>ROUND(E1482*U1482,2)</f>
        <v>0</v>
      </c>
      <c r="W1482" s="159"/>
      <c r="X1482" s="159" t="s">
        <v>295</v>
      </c>
      <c r="Y1482" s="159" t="s">
        <v>296</v>
      </c>
      <c r="Z1482" s="148"/>
      <c r="AA1482" s="148"/>
      <c r="AB1482" s="148"/>
      <c r="AC1482" s="148"/>
      <c r="AD1482" s="148"/>
      <c r="AE1482" s="148"/>
      <c r="AF1482" s="148"/>
      <c r="AG1482" s="148" t="s">
        <v>297</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
      <c r="A1483" s="155"/>
      <c r="B1483" s="156"/>
      <c r="C1483" s="195" t="s">
        <v>136</v>
      </c>
      <c r="D1483" s="161"/>
      <c r="E1483" s="162">
        <v>1</v>
      </c>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314</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1" x14ac:dyDescent="0.2">
      <c r="A1484" s="177">
        <v>344</v>
      </c>
      <c r="B1484" s="178" t="s">
        <v>1851</v>
      </c>
      <c r="C1484" s="194" t="s">
        <v>1852</v>
      </c>
      <c r="D1484" s="179" t="s">
        <v>310</v>
      </c>
      <c r="E1484" s="180">
        <v>57.2</v>
      </c>
      <c r="F1484" s="181"/>
      <c r="G1484" s="182">
        <f>ROUND(E1484*F1484,2)</f>
        <v>0</v>
      </c>
      <c r="H1484" s="181"/>
      <c r="I1484" s="182">
        <f>ROUND(E1484*H1484,2)</f>
        <v>0</v>
      </c>
      <c r="J1484" s="181"/>
      <c r="K1484" s="182">
        <f>ROUND(E1484*J1484,2)</f>
        <v>0</v>
      </c>
      <c r="L1484" s="182">
        <v>21</v>
      </c>
      <c r="M1484" s="182">
        <f>G1484*(1+L1484/100)</f>
        <v>0</v>
      </c>
      <c r="N1484" s="180">
        <v>4.2000000000000002E-4</v>
      </c>
      <c r="O1484" s="180">
        <f>ROUND(E1484*N1484,2)</f>
        <v>0.02</v>
      </c>
      <c r="P1484" s="180">
        <v>0</v>
      </c>
      <c r="Q1484" s="180">
        <f>ROUND(E1484*P1484,2)</f>
        <v>0</v>
      </c>
      <c r="R1484" s="182" t="s">
        <v>1853</v>
      </c>
      <c r="S1484" s="182" t="s">
        <v>294</v>
      </c>
      <c r="T1484" s="183" t="s">
        <v>294</v>
      </c>
      <c r="U1484" s="159">
        <v>0.28699999999999998</v>
      </c>
      <c r="V1484" s="159">
        <f>ROUND(E1484*U1484,2)</f>
        <v>16.420000000000002</v>
      </c>
      <c r="W1484" s="159"/>
      <c r="X1484" s="159" t="s">
        <v>295</v>
      </c>
      <c r="Y1484" s="159" t="s">
        <v>296</v>
      </c>
      <c r="Z1484" s="148"/>
      <c r="AA1484" s="148"/>
      <c r="AB1484" s="148"/>
      <c r="AC1484" s="148"/>
      <c r="AD1484" s="148"/>
      <c r="AE1484" s="148"/>
      <c r="AF1484" s="148"/>
      <c r="AG1484" s="148" t="s">
        <v>297</v>
      </c>
      <c r="AH1484" s="148"/>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2" x14ac:dyDescent="0.2">
      <c r="A1485" s="155"/>
      <c r="B1485" s="156"/>
      <c r="C1485" s="195" t="s">
        <v>1854</v>
      </c>
      <c r="D1485" s="161"/>
      <c r="E1485" s="162">
        <v>57.2</v>
      </c>
      <c r="F1485" s="159"/>
      <c r="G1485" s="159"/>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314</v>
      </c>
      <c r="AH1485" s="148">
        <v>0</v>
      </c>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outlineLevel="1" x14ac:dyDescent="0.2">
      <c r="A1486" s="177">
        <v>345</v>
      </c>
      <c r="B1486" s="178" t="s">
        <v>1855</v>
      </c>
      <c r="C1486" s="194" t="s">
        <v>1856</v>
      </c>
      <c r="D1486" s="179" t="s">
        <v>310</v>
      </c>
      <c r="E1486" s="180">
        <v>57.2</v>
      </c>
      <c r="F1486" s="181"/>
      <c r="G1486" s="182">
        <f>ROUND(E1486*F1486,2)</f>
        <v>0</v>
      </c>
      <c r="H1486" s="181"/>
      <c r="I1486" s="182">
        <f>ROUND(E1486*H1486,2)</f>
        <v>0</v>
      </c>
      <c r="J1486" s="181"/>
      <c r="K1486" s="182">
        <f>ROUND(E1486*J1486,2)</f>
        <v>0</v>
      </c>
      <c r="L1486" s="182">
        <v>21</v>
      </c>
      <c r="M1486" s="182">
        <f>G1486*(1+L1486/100)</f>
        <v>0</v>
      </c>
      <c r="N1486" s="180">
        <v>6.9999999999999994E-5</v>
      </c>
      <c r="O1486" s="180">
        <f>ROUND(E1486*N1486,2)</f>
        <v>0</v>
      </c>
      <c r="P1486" s="180">
        <v>0</v>
      </c>
      <c r="Q1486" s="180">
        <f>ROUND(E1486*P1486,2)</f>
        <v>0</v>
      </c>
      <c r="R1486" s="182" t="s">
        <v>1853</v>
      </c>
      <c r="S1486" s="182" t="s">
        <v>294</v>
      </c>
      <c r="T1486" s="183" t="s">
        <v>294</v>
      </c>
      <c r="U1486" s="159">
        <v>0.14399999999999999</v>
      </c>
      <c r="V1486" s="159">
        <f>ROUND(E1486*U1486,2)</f>
        <v>8.24</v>
      </c>
      <c r="W1486" s="159"/>
      <c r="X1486" s="159" t="s">
        <v>295</v>
      </c>
      <c r="Y1486" s="159" t="s">
        <v>296</v>
      </c>
      <c r="Z1486" s="148"/>
      <c r="AA1486" s="148"/>
      <c r="AB1486" s="148"/>
      <c r="AC1486" s="148"/>
      <c r="AD1486" s="148"/>
      <c r="AE1486" s="148"/>
      <c r="AF1486" s="148"/>
      <c r="AG1486" s="148" t="s">
        <v>297</v>
      </c>
      <c r="AH1486" s="148"/>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2" x14ac:dyDescent="0.2">
      <c r="A1487" s="155"/>
      <c r="B1487" s="156"/>
      <c r="C1487" s="195" t="s">
        <v>1857</v>
      </c>
      <c r="D1487" s="161"/>
      <c r="E1487" s="162">
        <v>57.2</v>
      </c>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314</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x14ac:dyDescent="0.2">
      <c r="A1488" s="170" t="s">
        <v>288</v>
      </c>
      <c r="B1488" s="171" t="s">
        <v>240</v>
      </c>
      <c r="C1488" s="193" t="s">
        <v>241</v>
      </c>
      <c r="D1488" s="172"/>
      <c r="E1488" s="173"/>
      <c r="F1488" s="174"/>
      <c r="G1488" s="174">
        <f>SUMIF(AG1489:AG1496,"&lt;&gt;NOR",G1489:G1496)</f>
        <v>0</v>
      </c>
      <c r="H1488" s="174"/>
      <c r="I1488" s="174">
        <f>SUM(I1489:I1496)</f>
        <v>0</v>
      </c>
      <c r="J1488" s="174"/>
      <c r="K1488" s="174">
        <f>SUM(K1489:K1496)</f>
        <v>0</v>
      </c>
      <c r="L1488" s="174"/>
      <c r="M1488" s="174">
        <f>SUM(M1489:M1496)</f>
        <v>0</v>
      </c>
      <c r="N1488" s="173"/>
      <c r="O1488" s="173">
        <f>SUM(O1489:O1496)</f>
        <v>0.24000000000000002</v>
      </c>
      <c r="P1488" s="173"/>
      <c r="Q1488" s="173">
        <f>SUM(Q1489:Q1496)</f>
        <v>0</v>
      </c>
      <c r="R1488" s="174"/>
      <c r="S1488" s="174"/>
      <c r="T1488" s="175"/>
      <c r="U1488" s="169"/>
      <c r="V1488" s="169">
        <f>SUM(V1489:V1496)</f>
        <v>64.2</v>
      </c>
      <c r="W1488" s="169"/>
      <c r="X1488" s="169"/>
      <c r="Y1488" s="169"/>
      <c r="AG1488" t="s">
        <v>289</v>
      </c>
    </row>
    <row r="1489" spans="1:60" outlineLevel="1" x14ac:dyDescent="0.2">
      <c r="A1489" s="177">
        <v>346</v>
      </c>
      <c r="B1489" s="178" t="s">
        <v>1858</v>
      </c>
      <c r="C1489" s="194" t="s">
        <v>1859</v>
      </c>
      <c r="D1489" s="179" t="s">
        <v>310</v>
      </c>
      <c r="E1489" s="180">
        <v>1784.4182000000001</v>
      </c>
      <c r="F1489" s="181"/>
      <c r="G1489" s="182">
        <f>ROUND(E1489*F1489,2)</f>
        <v>0</v>
      </c>
      <c r="H1489" s="181"/>
      <c r="I1489" s="182">
        <f>ROUND(E1489*H1489,2)</f>
        <v>0</v>
      </c>
      <c r="J1489" s="181"/>
      <c r="K1489" s="182">
        <f>ROUND(E1489*J1489,2)</f>
        <v>0</v>
      </c>
      <c r="L1489" s="182">
        <v>21</v>
      </c>
      <c r="M1489" s="182">
        <f>G1489*(1+L1489/100)</f>
        <v>0</v>
      </c>
      <c r="N1489" s="180">
        <v>1.2999999999999999E-4</v>
      </c>
      <c r="O1489" s="180">
        <f>ROUND(E1489*N1489,2)</f>
        <v>0.23</v>
      </c>
      <c r="P1489" s="180">
        <v>0</v>
      </c>
      <c r="Q1489" s="180">
        <f>ROUND(E1489*P1489,2)</f>
        <v>0</v>
      </c>
      <c r="R1489" s="182" t="s">
        <v>1860</v>
      </c>
      <c r="S1489" s="182" t="s">
        <v>294</v>
      </c>
      <c r="T1489" s="183" t="s">
        <v>294</v>
      </c>
      <c r="U1489" s="159">
        <v>3.2480000000000002E-2</v>
      </c>
      <c r="V1489" s="159">
        <f>ROUND(E1489*U1489,2)</f>
        <v>57.96</v>
      </c>
      <c r="W1489" s="159"/>
      <c r="X1489" s="159" t="s">
        <v>295</v>
      </c>
      <c r="Y1489" s="159" t="s">
        <v>296</v>
      </c>
      <c r="Z1489" s="148"/>
      <c r="AA1489" s="148"/>
      <c r="AB1489" s="148"/>
      <c r="AC1489" s="148"/>
      <c r="AD1489" s="148"/>
      <c r="AE1489" s="148"/>
      <c r="AF1489" s="148"/>
      <c r="AG1489" s="148" t="s">
        <v>297</v>
      </c>
      <c r="AH1489" s="148"/>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2" x14ac:dyDescent="0.2">
      <c r="A1490" s="155"/>
      <c r="B1490" s="156"/>
      <c r="C1490" s="195" t="s">
        <v>1861</v>
      </c>
      <c r="D1490" s="161"/>
      <c r="E1490" s="162">
        <v>76.72</v>
      </c>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314</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
      <c r="A1491" s="155"/>
      <c r="B1491" s="156"/>
      <c r="C1491" s="195" t="s">
        <v>1862</v>
      </c>
      <c r="D1491" s="161"/>
      <c r="E1491" s="162">
        <v>129.34</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314</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outlineLevel="3" x14ac:dyDescent="0.2">
      <c r="A1492" s="155"/>
      <c r="B1492" s="156"/>
      <c r="C1492" s="195" t="s">
        <v>1863</v>
      </c>
      <c r="D1492" s="161"/>
      <c r="E1492" s="162">
        <v>9.24</v>
      </c>
      <c r="F1492" s="159"/>
      <c r="G1492" s="159"/>
      <c r="H1492" s="159"/>
      <c r="I1492" s="159"/>
      <c r="J1492" s="159"/>
      <c r="K1492" s="159"/>
      <c r="L1492" s="159"/>
      <c r="M1492" s="159"/>
      <c r="N1492" s="158"/>
      <c r="O1492" s="158"/>
      <c r="P1492" s="158"/>
      <c r="Q1492" s="158"/>
      <c r="R1492" s="159"/>
      <c r="S1492" s="159"/>
      <c r="T1492" s="159"/>
      <c r="U1492" s="159"/>
      <c r="V1492" s="159"/>
      <c r="W1492" s="159"/>
      <c r="X1492" s="159"/>
      <c r="Y1492" s="159"/>
      <c r="Z1492" s="148"/>
      <c r="AA1492" s="148"/>
      <c r="AB1492" s="148"/>
      <c r="AC1492" s="148"/>
      <c r="AD1492" s="148"/>
      <c r="AE1492" s="148"/>
      <c r="AF1492" s="148"/>
      <c r="AG1492" s="148" t="s">
        <v>314</v>
      </c>
      <c r="AH1492" s="148">
        <v>0</v>
      </c>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3" x14ac:dyDescent="0.2">
      <c r="A1493" s="155"/>
      <c r="B1493" s="156"/>
      <c r="C1493" s="195" t="s">
        <v>1864</v>
      </c>
      <c r="D1493" s="161"/>
      <c r="E1493" s="162">
        <v>28</v>
      </c>
      <c r="F1493" s="159"/>
      <c r="G1493" s="159"/>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314</v>
      </c>
      <c r="AH1493" s="148">
        <v>0</v>
      </c>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3" x14ac:dyDescent="0.2">
      <c r="A1494" s="155"/>
      <c r="B1494" s="156"/>
      <c r="C1494" s="195" t="s">
        <v>1865</v>
      </c>
      <c r="D1494" s="161"/>
      <c r="E1494" s="162">
        <v>1541.1181999999999</v>
      </c>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314</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1" x14ac:dyDescent="0.2">
      <c r="A1495" s="177">
        <v>347</v>
      </c>
      <c r="B1495" s="178" t="s">
        <v>1866</v>
      </c>
      <c r="C1495" s="194" t="s">
        <v>1867</v>
      </c>
      <c r="D1495" s="179" t="s">
        <v>310</v>
      </c>
      <c r="E1495" s="180">
        <v>57.2</v>
      </c>
      <c r="F1495" s="181"/>
      <c r="G1495" s="182">
        <f>ROUND(E1495*F1495,2)</f>
        <v>0</v>
      </c>
      <c r="H1495" s="181"/>
      <c r="I1495" s="182">
        <f>ROUND(E1495*H1495,2)</f>
        <v>0</v>
      </c>
      <c r="J1495" s="181"/>
      <c r="K1495" s="182">
        <f>ROUND(E1495*J1495,2)</f>
        <v>0</v>
      </c>
      <c r="L1495" s="182">
        <v>21</v>
      </c>
      <c r="M1495" s="182">
        <f>G1495*(1+L1495/100)</f>
        <v>0</v>
      </c>
      <c r="N1495" s="180">
        <v>1.6000000000000001E-4</v>
      </c>
      <c r="O1495" s="180">
        <f>ROUND(E1495*N1495,2)</f>
        <v>0.01</v>
      </c>
      <c r="P1495" s="180">
        <v>0</v>
      </c>
      <c r="Q1495" s="180">
        <f>ROUND(E1495*P1495,2)</f>
        <v>0</v>
      </c>
      <c r="R1495" s="182" t="s">
        <v>1860</v>
      </c>
      <c r="S1495" s="182" t="s">
        <v>294</v>
      </c>
      <c r="T1495" s="183" t="s">
        <v>294</v>
      </c>
      <c r="U1495" s="159">
        <v>0.10902000000000001</v>
      </c>
      <c r="V1495" s="159">
        <f>ROUND(E1495*U1495,2)</f>
        <v>6.24</v>
      </c>
      <c r="W1495" s="159"/>
      <c r="X1495" s="159" t="s">
        <v>295</v>
      </c>
      <c r="Y1495" s="159" t="s">
        <v>296</v>
      </c>
      <c r="Z1495" s="148"/>
      <c r="AA1495" s="148"/>
      <c r="AB1495" s="148"/>
      <c r="AC1495" s="148"/>
      <c r="AD1495" s="148"/>
      <c r="AE1495" s="148"/>
      <c r="AF1495" s="148"/>
      <c r="AG1495" s="148" t="s">
        <v>297</v>
      </c>
      <c r="AH1495" s="148"/>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2" x14ac:dyDescent="0.2">
      <c r="A1496" s="155"/>
      <c r="B1496" s="156"/>
      <c r="C1496" s="195" t="s">
        <v>1868</v>
      </c>
      <c r="D1496" s="161"/>
      <c r="E1496" s="162">
        <v>57.2</v>
      </c>
      <c r="F1496" s="159"/>
      <c r="G1496" s="159"/>
      <c r="H1496" s="159"/>
      <c r="I1496" s="159"/>
      <c r="J1496" s="159"/>
      <c r="K1496" s="159"/>
      <c r="L1496" s="159"/>
      <c r="M1496" s="159"/>
      <c r="N1496" s="158"/>
      <c r="O1496" s="158"/>
      <c r="P1496" s="158"/>
      <c r="Q1496" s="158"/>
      <c r="R1496" s="159"/>
      <c r="S1496" s="159"/>
      <c r="T1496" s="159"/>
      <c r="U1496" s="159"/>
      <c r="V1496" s="159"/>
      <c r="W1496" s="159"/>
      <c r="X1496" s="159"/>
      <c r="Y1496" s="159"/>
      <c r="Z1496" s="148"/>
      <c r="AA1496" s="148"/>
      <c r="AB1496" s="148"/>
      <c r="AC1496" s="148"/>
      <c r="AD1496" s="148"/>
      <c r="AE1496" s="148"/>
      <c r="AF1496" s="148"/>
      <c r="AG1496" s="148" t="s">
        <v>314</v>
      </c>
      <c r="AH1496" s="148">
        <v>0</v>
      </c>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x14ac:dyDescent="0.2">
      <c r="A1497" s="170" t="s">
        <v>288</v>
      </c>
      <c r="B1497" s="171" t="s">
        <v>243</v>
      </c>
      <c r="C1497" s="193" t="s">
        <v>244</v>
      </c>
      <c r="D1497" s="172"/>
      <c r="E1497" s="173"/>
      <c r="F1497" s="174"/>
      <c r="G1497" s="174">
        <f>SUMIF(AG1498:AG1503,"&lt;&gt;NOR",G1498:G1503)</f>
        <v>0</v>
      </c>
      <c r="H1497" s="174"/>
      <c r="I1497" s="174">
        <f>SUM(I1498:I1503)</f>
        <v>0</v>
      </c>
      <c r="J1497" s="174"/>
      <c r="K1497" s="174">
        <f>SUM(K1498:K1503)</f>
        <v>0</v>
      </c>
      <c r="L1497" s="174"/>
      <c r="M1497" s="174">
        <f>SUM(M1498:M1503)</f>
        <v>0</v>
      </c>
      <c r="N1497" s="173"/>
      <c r="O1497" s="173">
        <f>SUM(O1498:O1503)</f>
        <v>0</v>
      </c>
      <c r="P1497" s="173"/>
      <c r="Q1497" s="173">
        <f>SUM(Q1498:Q1503)</f>
        <v>0</v>
      </c>
      <c r="R1497" s="174"/>
      <c r="S1497" s="174"/>
      <c r="T1497" s="175"/>
      <c r="U1497" s="169"/>
      <c r="V1497" s="169">
        <f>SUM(V1498:V1503)</f>
        <v>3.31</v>
      </c>
      <c r="W1497" s="169"/>
      <c r="X1497" s="169"/>
      <c r="Y1497" s="169"/>
      <c r="AG1497" t="s">
        <v>289</v>
      </c>
    </row>
    <row r="1498" spans="1:60" ht="22.5" outlineLevel="1" x14ac:dyDescent="0.2">
      <c r="A1498" s="177">
        <v>348</v>
      </c>
      <c r="B1498" s="178" t="s">
        <v>1869</v>
      </c>
      <c r="C1498" s="194" t="s">
        <v>1870</v>
      </c>
      <c r="D1498" s="179" t="s">
        <v>331</v>
      </c>
      <c r="E1498" s="180">
        <v>27.55</v>
      </c>
      <c r="F1498" s="181"/>
      <c r="G1498" s="182">
        <f>ROUND(E1498*F1498,2)</f>
        <v>0</v>
      </c>
      <c r="H1498" s="181"/>
      <c r="I1498" s="182">
        <f>ROUND(E1498*H1498,2)</f>
        <v>0</v>
      </c>
      <c r="J1498" s="181"/>
      <c r="K1498" s="182">
        <f>ROUND(E1498*J1498,2)</f>
        <v>0</v>
      </c>
      <c r="L1498" s="182">
        <v>21</v>
      </c>
      <c r="M1498" s="182">
        <f>G1498*(1+L1498/100)</f>
        <v>0</v>
      </c>
      <c r="N1498" s="180">
        <v>0</v>
      </c>
      <c r="O1498" s="180">
        <f>ROUND(E1498*N1498,2)</f>
        <v>0</v>
      </c>
      <c r="P1498" s="180">
        <v>0</v>
      </c>
      <c r="Q1498" s="180">
        <f>ROUND(E1498*P1498,2)</f>
        <v>0</v>
      </c>
      <c r="R1498" s="182" t="s">
        <v>243</v>
      </c>
      <c r="S1498" s="182" t="s">
        <v>294</v>
      </c>
      <c r="T1498" s="183" t="s">
        <v>294</v>
      </c>
      <c r="U1498" s="159">
        <v>0.12</v>
      </c>
      <c r="V1498" s="159">
        <f>ROUND(E1498*U1498,2)</f>
        <v>3.31</v>
      </c>
      <c r="W1498" s="159"/>
      <c r="X1498" s="159" t="s">
        <v>295</v>
      </c>
      <c r="Y1498" s="159" t="s">
        <v>296</v>
      </c>
      <c r="Z1498" s="148"/>
      <c r="AA1498" s="148"/>
      <c r="AB1498" s="148"/>
      <c r="AC1498" s="148"/>
      <c r="AD1498" s="148"/>
      <c r="AE1498" s="148"/>
      <c r="AF1498" s="148"/>
      <c r="AG1498" s="148" t="s">
        <v>297</v>
      </c>
      <c r="AH1498" s="148"/>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2" x14ac:dyDescent="0.2">
      <c r="A1499" s="155"/>
      <c r="B1499" s="156"/>
      <c r="C1499" s="195" t="s">
        <v>1871</v>
      </c>
      <c r="D1499" s="161"/>
      <c r="E1499" s="162">
        <v>27.55</v>
      </c>
      <c r="F1499" s="159"/>
      <c r="G1499" s="159"/>
      <c r="H1499" s="159"/>
      <c r="I1499" s="159"/>
      <c r="J1499" s="159"/>
      <c r="K1499" s="159"/>
      <c r="L1499" s="159"/>
      <c r="M1499" s="159"/>
      <c r="N1499" s="158"/>
      <c r="O1499" s="158"/>
      <c r="P1499" s="158"/>
      <c r="Q1499" s="158"/>
      <c r="R1499" s="159"/>
      <c r="S1499" s="159"/>
      <c r="T1499" s="159"/>
      <c r="U1499" s="159"/>
      <c r="V1499" s="159"/>
      <c r="W1499" s="159"/>
      <c r="X1499" s="159"/>
      <c r="Y1499" s="159"/>
      <c r="Z1499" s="148"/>
      <c r="AA1499" s="148"/>
      <c r="AB1499" s="148"/>
      <c r="AC1499" s="148"/>
      <c r="AD1499" s="148"/>
      <c r="AE1499" s="148"/>
      <c r="AF1499" s="148"/>
      <c r="AG1499" s="148" t="s">
        <v>314</v>
      </c>
      <c r="AH1499" s="148">
        <v>0</v>
      </c>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1" x14ac:dyDescent="0.2">
      <c r="A1500" s="177">
        <v>349</v>
      </c>
      <c r="B1500" s="178" t="s">
        <v>1872</v>
      </c>
      <c r="C1500" s="194" t="s">
        <v>1873</v>
      </c>
      <c r="D1500" s="179" t="s">
        <v>331</v>
      </c>
      <c r="E1500" s="180">
        <v>37.5</v>
      </c>
      <c r="F1500" s="181"/>
      <c r="G1500" s="182">
        <f>ROUND(E1500*F1500,2)</f>
        <v>0</v>
      </c>
      <c r="H1500" s="181"/>
      <c r="I1500" s="182">
        <f>ROUND(E1500*H1500,2)</f>
        <v>0</v>
      </c>
      <c r="J1500" s="181"/>
      <c r="K1500" s="182">
        <f>ROUND(E1500*J1500,2)</f>
        <v>0</v>
      </c>
      <c r="L1500" s="182">
        <v>21</v>
      </c>
      <c r="M1500" s="182">
        <f>G1500*(1+L1500/100)</f>
        <v>0</v>
      </c>
      <c r="N1500" s="180">
        <v>0</v>
      </c>
      <c r="O1500" s="180">
        <f>ROUND(E1500*N1500,2)</f>
        <v>0</v>
      </c>
      <c r="P1500" s="180">
        <v>0</v>
      </c>
      <c r="Q1500" s="180">
        <f>ROUND(E1500*P1500,2)</f>
        <v>0</v>
      </c>
      <c r="R1500" s="182"/>
      <c r="S1500" s="182" t="s">
        <v>878</v>
      </c>
      <c r="T1500" s="183" t="s">
        <v>879</v>
      </c>
      <c r="U1500" s="159">
        <v>0</v>
      </c>
      <c r="V1500" s="159">
        <f>ROUND(E1500*U1500,2)</f>
        <v>0</v>
      </c>
      <c r="W1500" s="159"/>
      <c r="X1500" s="159" t="s">
        <v>295</v>
      </c>
      <c r="Y1500" s="159" t="s">
        <v>296</v>
      </c>
      <c r="Z1500" s="148"/>
      <c r="AA1500" s="148"/>
      <c r="AB1500" s="148"/>
      <c r="AC1500" s="148"/>
      <c r="AD1500" s="148"/>
      <c r="AE1500" s="148"/>
      <c r="AF1500" s="148"/>
      <c r="AG1500" s="148" t="s">
        <v>297</v>
      </c>
      <c r="AH1500" s="148"/>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2" x14ac:dyDescent="0.2">
      <c r="A1501" s="155"/>
      <c r="B1501" s="156"/>
      <c r="C1501" s="195" t="s">
        <v>1874</v>
      </c>
      <c r="D1501" s="161"/>
      <c r="E1501" s="162">
        <v>37.5</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314</v>
      </c>
      <c r="AH1501" s="148">
        <v>0</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1" x14ac:dyDescent="0.2">
      <c r="A1502" s="177">
        <v>350</v>
      </c>
      <c r="B1502" s="178" t="s">
        <v>1875</v>
      </c>
      <c r="C1502" s="194" t="s">
        <v>1876</v>
      </c>
      <c r="D1502" s="179" t="s">
        <v>292</v>
      </c>
      <c r="E1502" s="180">
        <v>1</v>
      </c>
      <c r="F1502" s="181"/>
      <c r="G1502" s="182">
        <f>ROUND(E1502*F1502,2)</f>
        <v>0</v>
      </c>
      <c r="H1502" s="181"/>
      <c r="I1502" s="182">
        <f>ROUND(E1502*H1502,2)</f>
        <v>0</v>
      </c>
      <c r="J1502" s="181"/>
      <c r="K1502" s="182">
        <f>ROUND(E1502*J1502,2)</f>
        <v>0</v>
      </c>
      <c r="L1502" s="182">
        <v>21</v>
      </c>
      <c r="M1502" s="182">
        <f>G1502*(1+L1502/100)</f>
        <v>0</v>
      </c>
      <c r="N1502" s="180">
        <v>0</v>
      </c>
      <c r="O1502" s="180">
        <f>ROUND(E1502*N1502,2)</f>
        <v>0</v>
      </c>
      <c r="P1502" s="180">
        <v>0</v>
      </c>
      <c r="Q1502" s="180">
        <f>ROUND(E1502*P1502,2)</f>
        <v>0</v>
      </c>
      <c r="R1502" s="182"/>
      <c r="S1502" s="182" t="s">
        <v>878</v>
      </c>
      <c r="T1502" s="183" t="s">
        <v>879</v>
      </c>
      <c r="U1502" s="159">
        <v>0</v>
      </c>
      <c r="V1502" s="159">
        <f>ROUND(E1502*U1502,2)</f>
        <v>0</v>
      </c>
      <c r="W1502" s="159"/>
      <c r="X1502" s="159" t="s">
        <v>295</v>
      </c>
      <c r="Y1502" s="159" t="s">
        <v>296</v>
      </c>
      <c r="Z1502" s="148"/>
      <c r="AA1502" s="148"/>
      <c r="AB1502" s="148"/>
      <c r="AC1502" s="148"/>
      <c r="AD1502" s="148"/>
      <c r="AE1502" s="148"/>
      <c r="AF1502" s="148"/>
      <c r="AG1502" s="148" t="s">
        <v>297</v>
      </c>
      <c r="AH1502" s="148"/>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2" x14ac:dyDescent="0.2">
      <c r="A1503" s="155"/>
      <c r="B1503" s="156"/>
      <c r="C1503" s="273" t="s">
        <v>1877</v>
      </c>
      <c r="D1503" s="274"/>
      <c r="E1503" s="274"/>
      <c r="F1503" s="274"/>
      <c r="G1503" s="274"/>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300</v>
      </c>
      <c r="AH1503" s="148"/>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x14ac:dyDescent="0.2">
      <c r="A1504" s="170" t="s">
        <v>288</v>
      </c>
      <c r="B1504" s="171" t="s">
        <v>249</v>
      </c>
      <c r="C1504" s="193" t="s">
        <v>250</v>
      </c>
      <c r="D1504" s="172"/>
      <c r="E1504" s="173"/>
      <c r="F1504" s="174"/>
      <c r="G1504" s="174">
        <f>SUMIF(AG1505:AG1505,"&lt;&gt;NOR",G1505:G1505)</f>
        <v>0</v>
      </c>
      <c r="H1504" s="174"/>
      <c r="I1504" s="174">
        <f>SUM(I1505:I1505)</f>
        <v>0</v>
      </c>
      <c r="J1504" s="174"/>
      <c r="K1504" s="174">
        <f>SUM(K1505:K1505)</f>
        <v>0</v>
      </c>
      <c r="L1504" s="174"/>
      <c r="M1504" s="174">
        <f>SUM(M1505:M1505)</f>
        <v>0</v>
      </c>
      <c r="N1504" s="173"/>
      <c r="O1504" s="173">
        <f>SUM(O1505:O1505)</f>
        <v>0</v>
      </c>
      <c r="P1504" s="173"/>
      <c r="Q1504" s="173">
        <f>SUM(Q1505:Q1505)</f>
        <v>0</v>
      </c>
      <c r="R1504" s="174"/>
      <c r="S1504" s="174"/>
      <c r="T1504" s="175"/>
      <c r="U1504" s="169"/>
      <c r="V1504" s="169">
        <f>SUM(V1505:V1505)</f>
        <v>0</v>
      </c>
      <c r="W1504" s="169"/>
      <c r="X1504" s="169"/>
      <c r="Y1504" s="169"/>
      <c r="AG1504" t="s">
        <v>289</v>
      </c>
    </row>
    <row r="1505" spans="1:60" outlineLevel="1" x14ac:dyDescent="0.2">
      <c r="A1505" s="185">
        <v>351</v>
      </c>
      <c r="B1505" s="186" t="s">
        <v>249</v>
      </c>
      <c r="C1505" s="198" t="s">
        <v>1878</v>
      </c>
      <c r="D1505" s="187" t="s">
        <v>1850</v>
      </c>
      <c r="E1505" s="188">
        <v>1</v>
      </c>
      <c r="F1505" s="189"/>
      <c r="G1505" s="190">
        <f>ROUND(E1505*F1505,2)</f>
        <v>0</v>
      </c>
      <c r="H1505" s="189"/>
      <c r="I1505" s="190">
        <f>ROUND(E1505*H1505,2)</f>
        <v>0</v>
      </c>
      <c r="J1505" s="189"/>
      <c r="K1505" s="190">
        <f>ROUND(E1505*J1505,2)</f>
        <v>0</v>
      </c>
      <c r="L1505" s="190">
        <v>21</v>
      </c>
      <c r="M1505" s="190">
        <f>G1505*(1+L1505/100)</f>
        <v>0</v>
      </c>
      <c r="N1505" s="188">
        <v>0</v>
      </c>
      <c r="O1505" s="188">
        <f>ROUND(E1505*N1505,2)</f>
        <v>0</v>
      </c>
      <c r="P1505" s="188">
        <v>0</v>
      </c>
      <c r="Q1505" s="188">
        <f>ROUND(E1505*P1505,2)</f>
        <v>0</v>
      </c>
      <c r="R1505" s="190"/>
      <c r="S1505" s="190" t="s">
        <v>878</v>
      </c>
      <c r="T1505" s="191" t="s">
        <v>879</v>
      </c>
      <c r="U1505" s="159">
        <v>0</v>
      </c>
      <c r="V1505" s="159">
        <f>ROUND(E1505*U1505,2)</f>
        <v>0</v>
      </c>
      <c r="W1505" s="159"/>
      <c r="X1505" s="159" t="s">
        <v>295</v>
      </c>
      <c r="Y1505" s="159" t="s">
        <v>296</v>
      </c>
      <c r="Z1505" s="148"/>
      <c r="AA1505" s="148"/>
      <c r="AB1505" s="148"/>
      <c r="AC1505" s="148"/>
      <c r="AD1505" s="148"/>
      <c r="AE1505" s="148"/>
      <c r="AF1505" s="148"/>
      <c r="AG1505" s="148" t="s">
        <v>297</v>
      </c>
      <c r="AH1505" s="148"/>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x14ac:dyDescent="0.2">
      <c r="A1506" s="170" t="s">
        <v>288</v>
      </c>
      <c r="B1506" s="171" t="s">
        <v>257</v>
      </c>
      <c r="C1506" s="193" t="s">
        <v>171</v>
      </c>
      <c r="D1506" s="172"/>
      <c r="E1506" s="173"/>
      <c r="F1506" s="174"/>
      <c r="G1506" s="174">
        <f>SUMIF(AG1507:AG1519,"&lt;&gt;NOR",G1507:G1519)</f>
        <v>0</v>
      </c>
      <c r="H1506" s="174"/>
      <c r="I1506" s="174">
        <f>SUM(I1507:I1519)</f>
        <v>0</v>
      </c>
      <c r="J1506" s="174"/>
      <c r="K1506" s="174">
        <f>SUM(K1507:K1519)</f>
        <v>0</v>
      </c>
      <c r="L1506" s="174"/>
      <c r="M1506" s="174">
        <f>SUM(M1507:M1519)</f>
        <v>0</v>
      </c>
      <c r="N1506" s="173"/>
      <c r="O1506" s="173">
        <f>SUM(O1507:O1519)</f>
        <v>0</v>
      </c>
      <c r="P1506" s="173"/>
      <c r="Q1506" s="173">
        <f>SUM(Q1507:Q1519)</f>
        <v>0</v>
      </c>
      <c r="R1506" s="174"/>
      <c r="S1506" s="174"/>
      <c r="T1506" s="175"/>
      <c r="U1506" s="169"/>
      <c r="V1506" s="169">
        <f>SUM(V1507:V1519)</f>
        <v>2453.1200000000003</v>
      </c>
      <c r="W1506" s="169"/>
      <c r="X1506" s="169"/>
      <c r="Y1506" s="169"/>
      <c r="AG1506" t="s">
        <v>289</v>
      </c>
    </row>
    <row r="1507" spans="1:60" ht="22.5" outlineLevel="1" x14ac:dyDescent="0.2">
      <c r="A1507" s="177">
        <v>352</v>
      </c>
      <c r="B1507" s="178" t="s">
        <v>1879</v>
      </c>
      <c r="C1507" s="194" t="s">
        <v>1880</v>
      </c>
      <c r="D1507" s="179" t="s">
        <v>424</v>
      </c>
      <c r="E1507" s="180">
        <v>813.50193999999999</v>
      </c>
      <c r="F1507" s="181"/>
      <c r="G1507" s="182">
        <f>ROUND(E1507*F1507,2)</f>
        <v>0</v>
      </c>
      <c r="H1507" s="181"/>
      <c r="I1507" s="182">
        <f>ROUND(E1507*H1507,2)</f>
        <v>0</v>
      </c>
      <c r="J1507" s="181"/>
      <c r="K1507" s="182">
        <f>ROUND(E1507*J1507,2)</f>
        <v>0</v>
      </c>
      <c r="L1507" s="182">
        <v>21</v>
      </c>
      <c r="M1507" s="182">
        <f>G1507*(1+L1507/100)</f>
        <v>0</v>
      </c>
      <c r="N1507" s="180">
        <v>0</v>
      </c>
      <c r="O1507" s="180">
        <f>ROUND(E1507*N1507,2)</f>
        <v>0</v>
      </c>
      <c r="P1507" s="180">
        <v>0</v>
      </c>
      <c r="Q1507" s="180">
        <f>ROUND(E1507*P1507,2)</f>
        <v>0</v>
      </c>
      <c r="R1507" s="182"/>
      <c r="S1507" s="182" t="s">
        <v>878</v>
      </c>
      <c r="T1507" s="183" t="s">
        <v>879</v>
      </c>
      <c r="U1507" s="159">
        <v>0.27700000000000002</v>
      </c>
      <c r="V1507" s="159">
        <f>ROUND(E1507*U1507,2)</f>
        <v>225.34</v>
      </c>
      <c r="W1507" s="159"/>
      <c r="X1507" s="159" t="s">
        <v>295</v>
      </c>
      <c r="Y1507" s="159" t="s">
        <v>296</v>
      </c>
      <c r="Z1507" s="148"/>
      <c r="AA1507" s="148"/>
      <c r="AB1507" s="148"/>
      <c r="AC1507" s="148"/>
      <c r="AD1507" s="148"/>
      <c r="AE1507" s="148"/>
      <c r="AF1507" s="148"/>
      <c r="AG1507" s="148" t="s">
        <v>1881</v>
      </c>
      <c r="AH1507" s="148"/>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2" x14ac:dyDescent="0.2">
      <c r="A1508" s="155"/>
      <c r="B1508" s="156"/>
      <c r="C1508" s="273" t="s">
        <v>1882</v>
      </c>
      <c r="D1508" s="274"/>
      <c r="E1508" s="274"/>
      <c r="F1508" s="274"/>
      <c r="G1508" s="274"/>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300</v>
      </c>
      <c r="AH1508" s="148"/>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ht="22.5" outlineLevel="1" x14ac:dyDescent="0.2">
      <c r="A1509" s="185">
        <v>353</v>
      </c>
      <c r="B1509" s="186" t="s">
        <v>1883</v>
      </c>
      <c r="C1509" s="198" t="s">
        <v>1884</v>
      </c>
      <c r="D1509" s="187" t="s">
        <v>424</v>
      </c>
      <c r="E1509" s="188">
        <v>406.75097</v>
      </c>
      <c r="F1509" s="189"/>
      <c r="G1509" s="190">
        <f t="shared" ref="G1509:G1519" si="14">ROUND(E1509*F1509,2)</f>
        <v>0</v>
      </c>
      <c r="H1509" s="189"/>
      <c r="I1509" s="190">
        <f t="shared" ref="I1509:I1519" si="15">ROUND(E1509*H1509,2)</f>
        <v>0</v>
      </c>
      <c r="J1509" s="189"/>
      <c r="K1509" s="190">
        <f t="shared" ref="K1509:K1519" si="16">ROUND(E1509*J1509,2)</f>
        <v>0</v>
      </c>
      <c r="L1509" s="190">
        <v>21</v>
      </c>
      <c r="M1509" s="190">
        <f t="shared" ref="M1509:M1519" si="17">G1509*(1+L1509/100)</f>
        <v>0</v>
      </c>
      <c r="N1509" s="188">
        <v>0</v>
      </c>
      <c r="O1509" s="188">
        <f t="shared" ref="O1509:O1519" si="18">ROUND(E1509*N1509,2)</f>
        <v>0</v>
      </c>
      <c r="P1509" s="188">
        <v>0</v>
      </c>
      <c r="Q1509" s="188">
        <f t="shared" ref="Q1509:Q1519" si="19">ROUND(E1509*P1509,2)</f>
        <v>0</v>
      </c>
      <c r="R1509" s="190" t="s">
        <v>1040</v>
      </c>
      <c r="S1509" s="190" t="s">
        <v>294</v>
      </c>
      <c r="T1509" s="191" t="s">
        <v>294</v>
      </c>
      <c r="U1509" s="159">
        <v>0.93300000000000005</v>
      </c>
      <c r="V1509" s="159">
        <f t="shared" ref="V1509:V1519" si="20">ROUND(E1509*U1509,2)</f>
        <v>379.5</v>
      </c>
      <c r="W1509" s="159"/>
      <c r="X1509" s="159" t="s">
        <v>295</v>
      </c>
      <c r="Y1509" s="159" t="s">
        <v>296</v>
      </c>
      <c r="Z1509" s="148"/>
      <c r="AA1509" s="148"/>
      <c r="AB1509" s="148"/>
      <c r="AC1509" s="148"/>
      <c r="AD1509" s="148"/>
      <c r="AE1509" s="148"/>
      <c r="AF1509" s="148"/>
      <c r="AG1509" s="148" t="s">
        <v>1881</v>
      </c>
      <c r="AH1509" s="148"/>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1" x14ac:dyDescent="0.2">
      <c r="A1510" s="185">
        <v>354</v>
      </c>
      <c r="B1510" s="186" t="s">
        <v>1885</v>
      </c>
      <c r="C1510" s="198" t="s">
        <v>1886</v>
      </c>
      <c r="D1510" s="187" t="s">
        <v>424</v>
      </c>
      <c r="E1510" s="188">
        <v>813.50193999999999</v>
      </c>
      <c r="F1510" s="189"/>
      <c r="G1510" s="190">
        <f t="shared" si="14"/>
        <v>0</v>
      </c>
      <c r="H1510" s="189"/>
      <c r="I1510" s="190">
        <f t="shared" si="15"/>
        <v>0</v>
      </c>
      <c r="J1510" s="189"/>
      <c r="K1510" s="190">
        <f t="shared" si="16"/>
        <v>0</v>
      </c>
      <c r="L1510" s="190">
        <v>21</v>
      </c>
      <c r="M1510" s="190">
        <f t="shared" si="17"/>
        <v>0</v>
      </c>
      <c r="N1510" s="188">
        <v>0</v>
      </c>
      <c r="O1510" s="188">
        <f t="shared" si="18"/>
        <v>0</v>
      </c>
      <c r="P1510" s="188">
        <v>0</v>
      </c>
      <c r="Q1510" s="188">
        <f t="shared" si="19"/>
        <v>0</v>
      </c>
      <c r="R1510" s="190" t="s">
        <v>1040</v>
      </c>
      <c r="S1510" s="190" t="s">
        <v>294</v>
      </c>
      <c r="T1510" s="191" t="s">
        <v>294</v>
      </c>
      <c r="U1510" s="159">
        <v>0.49</v>
      </c>
      <c r="V1510" s="159">
        <f t="shared" si="20"/>
        <v>398.62</v>
      </c>
      <c r="W1510" s="159"/>
      <c r="X1510" s="159" t="s">
        <v>295</v>
      </c>
      <c r="Y1510" s="159" t="s">
        <v>296</v>
      </c>
      <c r="Z1510" s="148"/>
      <c r="AA1510" s="148"/>
      <c r="AB1510" s="148"/>
      <c r="AC1510" s="148"/>
      <c r="AD1510" s="148"/>
      <c r="AE1510" s="148"/>
      <c r="AF1510" s="148"/>
      <c r="AG1510" s="148" t="s">
        <v>1881</v>
      </c>
      <c r="AH1510" s="148"/>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1" x14ac:dyDescent="0.2">
      <c r="A1511" s="185">
        <v>355</v>
      </c>
      <c r="B1511" s="186" t="s">
        <v>1887</v>
      </c>
      <c r="C1511" s="198" t="s">
        <v>1888</v>
      </c>
      <c r="D1511" s="187" t="s">
        <v>424</v>
      </c>
      <c r="E1511" s="188">
        <v>8135.0193499999996</v>
      </c>
      <c r="F1511" s="189"/>
      <c r="G1511" s="190">
        <f t="shared" si="14"/>
        <v>0</v>
      </c>
      <c r="H1511" s="189"/>
      <c r="I1511" s="190">
        <f t="shared" si="15"/>
        <v>0</v>
      </c>
      <c r="J1511" s="189"/>
      <c r="K1511" s="190">
        <f t="shared" si="16"/>
        <v>0</v>
      </c>
      <c r="L1511" s="190">
        <v>21</v>
      </c>
      <c r="M1511" s="190">
        <f t="shared" si="17"/>
        <v>0</v>
      </c>
      <c r="N1511" s="188">
        <v>0</v>
      </c>
      <c r="O1511" s="188">
        <f t="shared" si="18"/>
        <v>0</v>
      </c>
      <c r="P1511" s="188">
        <v>0</v>
      </c>
      <c r="Q1511" s="188">
        <f t="shared" si="19"/>
        <v>0</v>
      </c>
      <c r="R1511" s="190" t="s">
        <v>1040</v>
      </c>
      <c r="S1511" s="190" t="s">
        <v>294</v>
      </c>
      <c r="T1511" s="191" t="s">
        <v>294</v>
      </c>
      <c r="U1511" s="159">
        <v>0</v>
      </c>
      <c r="V1511" s="159">
        <f t="shared" si="20"/>
        <v>0</v>
      </c>
      <c r="W1511" s="159"/>
      <c r="X1511" s="159" t="s">
        <v>295</v>
      </c>
      <c r="Y1511" s="159" t="s">
        <v>296</v>
      </c>
      <c r="Z1511" s="148"/>
      <c r="AA1511" s="148"/>
      <c r="AB1511" s="148"/>
      <c r="AC1511" s="148"/>
      <c r="AD1511" s="148"/>
      <c r="AE1511" s="148"/>
      <c r="AF1511" s="148"/>
      <c r="AG1511" s="148" t="s">
        <v>1881</v>
      </c>
      <c r="AH1511" s="148"/>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1" x14ac:dyDescent="0.2">
      <c r="A1512" s="185">
        <v>356</v>
      </c>
      <c r="B1512" s="186" t="s">
        <v>1889</v>
      </c>
      <c r="C1512" s="198" t="s">
        <v>1890</v>
      </c>
      <c r="D1512" s="187" t="s">
        <v>424</v>
      </c>
      <c r="E1512" s="188">
        <v>813.50193999999999</v>
      </c>
      <c r="F1512" s="189"/>
      <c r="G1512" s="190">
        <f t="shared" si="14"/>
        <v>0</v>
      </c>
      <c r="H1512" s="189"/>
      <c r="I1512" s="190">
        <f t="shared" si="15"/>
        <v>0</v>
      </c>
      <c r="J1512" s="189"/>
      <c r="K1512" s="190">
        <f t="shared" si="16"/>
        <v>0</v>
      </c>
      <c r="L1512" s="190">
        <v>21</v>
      </c>
      <c r="M1512" s="190">
        <f t="shared" si="17"/>
        <v>0</v>
      </c>
      <c r="N1512" s="188">
        <v>0</v>
      </c>
      <c r="O1512" s="188">
        <f t="shared" si="18"/>
        <v>0</v>
      </c>
      <c r="P1512" s="188">
        <v>0</v>
      </c>
      <c r="Q1512" s="188">
        <f t="shared" si="19"/>
        <v>0</v>
      </c>
      <c r="R1512" s="190" t="s">
        <v>1040</v>
      </c>
      <c r="S1512" s="190" t="s">
        <v>294</v>
      </c>
      <c r="T1512" s="191" t="s">
        <v>294</v>
      </c>
      <c r="U1512" s="159">
        <v>0.94199999999999995</v>
      </c>
      <c r="V1512" s="159">
        <f t="shared" si="20"/>
        <v>766.32</v>
      </c>
      <c r="W1512" s="159"/>
      <c r="X1512" s="159" t="s">
        <v>295</v>
      </c>
      <c r="Y1512" s="159" t="s">
        <v>296</v>
      </c>
      <c r="Z1512" s="148"/>
      <c r="AA1512" s="148"/>
      <c r="AB1512" s="148"/>
      <c r="AC1512" s="148"/>
      <c r="AD1512" s="148"/>
      <c r="AE1512" s="148"/>
      <c r="AF1512" s="148"/>
      <c r="AG1512" s="148" t="s">
        <v>1881</v>
      </c>
      <c r="AH1512" s="148"/>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ht="22.5" outlineLevel="1" x14ac:dyDescent="0.2">
      <c r="A1513" s="185">
        <v>357</v>
      </c>
      <c r="B1513" s="186" t="s">
        <v>1891</v>
      </c>
      <c r="C1513" s="198" t="s">
        <v>1892</v>
      </c>
      <c r="D1513" s="187" t="s">
        <v>424</v>
      </c>
      <c r="E1513" s="188">
        <v>6508.01548</v>
      </c>
      <c r="F1513" s="189"/>
      <c r="G1513" s="190">
        <f t="shared" si="14"/>
        <v>0</v>
      </c>
      <c r="H1513" s="189"/>
      <c r="I1513" s="190">
        <f t="shared" si="15"/>
        <v>0</v>
      </c>
      <c r="J1513" s="189"/>
      <c r="K1513" s="190">
        <f t="shared" si="16"/>
        <v>0</v>
      </c>
      <c r="L1513" s="190">
        <v>21</v>
      </c>
      <c r="M1513" s="190">
        <f t="shared" si="17"/>
        <v>0</v>
      </c>
      <c r="N1513" s="188">
        <v>0</v>
      </c>
      <c r="O1513" s="188">
        <f t="shared" si="18"/>
        <v>0</v>
      </c>
      <c r="P1513" s="188">
        <v>0</v>
      </c>
      <c r="Q1513" s="188">
        <f t="shared" si="19"/>
        <v>0</v>
      </c>
      <c r="R1513" s="190" t="s">
        <v>1040</v>
      </c>
      <c r="S1513" s="190" t="s">
        <v>294</v>
      </c>
      <c r="T1513" s="191" t="s">
        <v>294</v>
      </c>
      <c r="U1513" s="159">
        <v>0.105</v>
      </c>
      <c r="V1513" s="159">
        <f t="shared" si="20"/>
        <v>683.34</v>
      </c>
      <c r="W1513" s="159"/>
      <c r="X1513" s="159" t="s">
        <v>295</v>
      </c>
      <c r="Y1513" s="159" t="s">
        <v>296</v>
      </c>
      <c r="Z1513" s="148"/>
      <c r="AA1513" s="148"/>
      <c r="AB1513" s="148"/>
      <c r="AC1513" s="148"/>
      <c r="AD1513" s="148"/>
      <c r="AE1513" s="148"/>
      <c r="AF1513" s="148"/>
      <c r="AG1513" s="148" t="s">
        <v>1881</v>
      </c>
      <c r="AH1513" s="148"/>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ht="22.5" outlineLevel="1" x14ac:dyDescent="0.2">
      <c r="A1514" s="185">
        <v>358</v>
      </c>
      <c r="B1514" s="186" t="s">
        <v>1893</v>
      </c>
      <c r="C1514" s="198" t="s">
        <v>1894</v>
      </c>
      <c r="D1514" s="187" t="s">
        <v>424</v>
      </c>
      <c r="E1514" s="188">
        <v>764.91959999999995</v>
      </c>
      <c r="F1514" s="189"/>
      <c r="G1514" s="190">
        <f t="shared" si="14"/>
        <v>0</v>
      </c>
      <c r="H1514" s="189"/>
      <c r="I1514" s="190">
        <f t="shared" si="15"/>
        <v>0</v>
      </c>
      <c r="J1514" s="189"/>
      <c r="K1514" s="190">
        <f t="shared" si="16"/>
        <v>0</v>
      </c>
      <c r="L1514" s="190">
        <v>21</v>
      </c>
      <c r="M1514" s="190">
        <f t="shared" si="17"/>
        <v>0</v>
      </c>
      <c r="N1514" s="188">
        <v>0</v>
      </c>
      <c r="O1514" s="188">
        <f t="shared" si="18"/>
        <v>0</v>
      </c>
      <c r="P1514" s="188">
        <v>0</v>
      </c>
      <c r="Q1514" s="188">
        <f t="shared" si="19"/>
        <v>0</v>
      </c>
      <c r="R1514" s="190" t="s">
        <v>1040</v>
      </c>
      <c r="S1514" s="190" t="s">
        <v>1895</v>
      </c>
      <c r="T1514" s="191" t="s">
        <v>1895</v>
      </c>
      <c r="U1514" s="159">
        <v>0</v>
      </c>
      <c r="V1514" s="159">
        <f t="shared" si="20"/>
        <v>0</v>
      </c>
      <c r="W1514" s="159"/>
      <c r="X1514" s="159" t="s">
        <v>295</v>
      </c>
      <c r="Y1514" s="159" t="s">
        <v>296</v>
      </c>
      <c r="Z1514" s="148"/>
      <c r="AA1514" s="148"/>
      <c r="AB1514" s="148"/>
      <c r="AC1514" s="148"/>
      <c r="AD1514" s="148"/>
      <c r="AE1514" s="148"/>
      <c r="AF1514" s="148"/>
      <c r="AG1514" s="148" t="s">
        <v>1881</v>
      </c>
      <c r="AH1514" s="148"/>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outlineLevel="1" x14ac:dyDescent="0.2">
      <c r="A1515" s="185">
        <v>359</v>
      </c>
      <c r="B1515" s="186" t="s">
        <v>1896</v>
      </c>
      <c r="C1515" s="198" t="s">
        <v>1897</v>
      </c>
      <c r="D1515" s="187" t="s">
        <v>424</v>
      </c>
      <c r="E1515" s="188">
        <v>17.986529999999998</v>
      </c>
      <c r="F1515" s="189"/>
      <c r="G1515" s="190">
        <f t="shared" si="14"/>
        <v>0</v>
      </c>
      <c r="H1515" s="189"/>
      <c r="I1515" s="190">
        <f t="shared" si="15"/>
        <v>0</v>
      </c>
      <c r="J1515" s="189"/>
      <c r="K1515" s="190">
        <f t="shared" si="16"/>
        <v>0</v>
      </c>
      <c r="L1515" s="190">
        <v>21</v>
      </c>
      <c r="M1515" s="190">
        <f t="shared" si="17"/>
        <v>0</v>
      </c>
      <c r="N1515" s="188">
        <v>0</v>
      </c>
      <c r="O1515" s="188">
        <f t="shared" si="18"/>
        <v>0</v>
      </c>
      <c r="P1515" s="188">
        <v>0</v>
      </c>
      <c r="Q1515" s="188">
        <f t="shared" si="19"/>
        <v>0</v>
      </c>
      <c r="R1515" s="190" t="s">
        <v>1040</v>
      </c>
      <c r="S1515" s="190" t="s">
        <v>1895</v>
      </c>
      <c r="T1515" s="191" t="s">
        <v>1895</v>
      </c>
      <c r="U1515" s="159">
        <v>0</v>
      </c>
      <c r="V1515" s="159">
        <f t="shared" si="20"/>
        <v>0</v>
      </c>
      <c r="W1515" s="159"/>
      <c r="X1515" s="159" t="s">
        <v>295</v>
      </c>
      <c r="Y1515" s="159" t="s">
        <v>296</v>
      </c>
      <c r="Z1515" s="148"/>
      <c r="AA1515" s="148"/>
      <c r="AB1515" s="148"/>
      <c r="AC1515" s="148"/>
      <c r="AD1515" s="148"/>
      <c r="AE1515" s="148"/>
      <c r="AF1515" s="148"/>
      <c r="AG1515" s="148" t="s">
        <v>1881</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1" x14ac:dyDescent="0.2">
      <c r="A1516" s="185">
        <v>360</v>
      </c>
      <c r="B1516" s="186" t="s">
        <v>1898</v>
      </c>
      <c r="C1516" s="198" t="s">
        <v>1899</v>
      </c>
      <c r="D1516" s="187" t="s">
        <v>424</v>
      </c>
      <c r="E1516" s="188">
        <v>4.8403400000000003</v>
      </c>
      <c r="F1516" s="189"/>
      <c r="G1516" s="190">
        <f t="shared" si="14"/>
        <v>0</v>
      </c>
      <c r="H1516" s="189"/>
      <c r="I1516" s="190">
        <f t="shared" si="15"/>
        <v>0</v>
      </c>
      <c r="J1516" s="189"/>
      <c r="K1516" s="190">
        <f t="shared" si="16"/>
        <v>0</v>
      </c>
      <c r="L1516" s="190">
        <v>21</v>
      </c>
      <c r="M1516" s="190">
        <f t="shared" si="17"/>
        <v>0</v>
      </c>
      <c r="N1516" s="188">
        <v>0</v>
      </c>
      <c r="O1516" s="188">
        <f t="shared" si="18"/>
        <v>0</v>
      </c>
      <c r="P1516" s="188">
        <v>0</v>
      </c>
      <c r="Q1516" s="188">
        <f t="shared" si="19"/>
        <v>0</v>
      </c>
      <c r="R1516" s="190" t="s">
        <v>1040</v>
      </c>
      <c r="S1516" s="190" t="s">
        <v>294</v>
      </c>
      <c r="T1516" s="191" t="s">
        <v>294</v>
      </c>
      <c r="U1516" s="159">
        <v>0</v>
      </c>
      <c r="V1516" s="159">
        <f t="shared" si="20"/>
        <v>0</v>
      </c>
      <c r="W1516" s="159"/>
      <c r="X1516" s="159" t="s">
        <v>295</v>
      </c>
      <c r="Y1516" s="159" t="s">
        <v>296</v>
      </c>
      <c r="Z1516" s="148"/>
      <c r="AA1516" s="148"/>
      <c r="AB1516" s="148"/>
      <c r="AC1516" s="148"/>
      <c r="AD1516" s="148"/>
      <c r="AE1516" s="148"/>
      <c r="AF1516" s="148"/>
      <c r="AG1516" s="148" t="s">
        <v>1881</v>
      </c>
      <c r="AH1516" s="148"/>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outlineLevel="1" x14ac:dyDescent="0.2">
      <c r="A1517" s="185">
        <v>361</v>
      </c>
      <c r="B1517" s="186" t="s">
        <v>1900</v>
      </c>
      <c r="C1517" s="198" t="s">
        <v>1901</v>
      </c>
      <c r="D1517" s="187" t="s">
        <v>424</v>
      </c>
      <c r="E1517" s="188">
        <v>15.367050000000001</v>
      </c>
      <c r="F1517" s="189"/>
      <c r="G1517" s="190">
        <f t="shared" si="14"/>
        <v>0</v>
      </c>
      <c r="H1517" s="189"/>
      <c r="I1517" s="190">
        <f t="shared" si="15"/>
        <v>0</v>
      </c>
      <c r="J1517" s="189"/>
      <c r="K1517" s="190">
        <f t="shared" si="16"/>
        <v>0</v>
      </c>
      <c r="L1517" s="190">
        <v>21</v>
      </c>
      <c r="M1517" s="190">
        <f t="shared" si="17"/>
        <v>0</v>
      </c>
      <c r="N1517" s="188">
        <v>0</v>
      </c>
      <c r="O1517" s="188">
        <f t="shared" si="18"/>
        <v>0</v>
      </c>
      <c r="P1517" s="188">
        <v>0</v>
      </c>
      <c r="Q1517" s="188">
        <f t="shared" si="19"/>
        <v>0</v>
      </c>
      <c r="R1517" s="190" t="s">
        <v>1040</v>
      </c>
      <c r="S1517" s="190" t="s">
        <v>294</v>
      </c>
      <c r="T1517" s="191" t="s">
        <v>294</v>
      </c>
      <c r="U1517" s="159">
        <v>0</v>
      </c>
      <c r="V1517" s="159">
        <f t="shared" si="20"/>
        <v>0</v>
      </c>
      <c r="W1517" s="159"/>
      <c r="X1517" s="159" t="s">
        <v>295</v>
      </c>
      <c r="Y1517" s="159" t="s">
        <v>296</v>
      </c>
      <c r="Z1517" s="148"/>
      <c r="AA1517" s="148"/>
      <c r="AB1517" s="148"/>
      <c r="AC1517" s="148"/>
      <c r="AD1517" s="148"/>
      <c r="AE1517" s="148"/>
      <c r="AF1517" s="148"/>
      <c r="AG1517" s="148" t="s">
        <v>1881</v>
      </c>
      <c r="AH1517" s="148"/>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1" x14ac:dyDescent="0.2">
      <c r="A1518" s="185">
        <v>362</v>
      </c>
      <c r="B1518" s="186" t="s">
        <v>1902</v>
      </c>
      <c r="C1518" s="198" t="s">
        <v>1903</v>
      </c>
      <c r="D1518" s="187" t="s">
        <v>424</v>
      </c>
      <c r="E1518" s="188">
        <v>9.9898000000000007</v>
      </c>
      <c r="F1518" s="189"/>
      <c r="G1518" s="190">
        <f t="shared" si="14"/>
        <v>0</v>
      </c>
      <c r="H1518" s="189"/>
      <c r="I1518" s="190">
        <f t="shared" si="15"/>
        <v>0</v>
      </c>
      <c r="J1518" s="189"/>
      <c r="K1518" s="190">
        <f t="shared" si="16"/>
        <v>0</v>
      </c>
      <c r="L1518" s="190">
        <v>21</v>
      </c>
      <c r="M1518" s="190">
        <f t="shared" si="17"/>
        <v>0</v>
      </c>
      <c r="N1518" s="188">
        <v>0</v>
      </c>
      <c r="O1518" s="188">
        <f t="shared" si="18"/>
        <v>0</v>
      </c>
      <c r="P1518" s="188">
        <v>0</v>
      </c>
      <c r="Q1518" s="188">
        <f t="shared" si="19"/>
        <v>0</v>
      </c>
      <c r="R1518" s="190" t="s">
        <v>1040</v>
      </c>
      <c r="S1518" s="190" t="s">
        <v>294</v>
      </c>
      <c r="T1518" s="191" t="s">
        <v>294</v>
      </c>
      <c r="U1518" s="159">
        <v>0</v>
      </c>
      <c r="V1518" s="159">
        <f t="shared" si="20"/>
        <v>0</v>
      </c>
      <c r="W1518" s="159"/>
      <c r="X1518" s="159" t="s">
        <v>295</v>
      </c>
      <c r="Y1518" s="159" t="s">
        <v>296</v>
      </c>
      <c r="Z1518" s="148"/>
      <c r="AA1518" s="148"/>
      <c r="AB1518" s="148"/>
      <c r="AC1518" s="148"/>
      <c r="AD1518" s="148"/>
      <c r="AE1518" s="148"/>
      <c r="AF1518" s="148"/>
      <c r="AG1518" s="148" t="s">
        <v>1881</v>
      </c>
      <c r="AH1518" s="148"/>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outlineLevel="1" x14ac:dyDescent="0.2">
      <c r="A1519" s="185">
        <v>363</v>
      </c>
      <c r="B1519" s="186" t="s">
        <v>1904</v>
      </c>
      <c r="C1519" s="198" t="s">
        <v>1905</v>
      </c>
      <c r="D1519" s="187" t="s">
        <v>424</v>
      </c>
      <c r="E1519" s="188">
        <v>0.39861999999999997</v>
      </c>
      <c r="F1519" s="189"/>
      <c r="G1519" s="190">
        <f t="shared" si="14"/>
        <v>0</v>
      </c>
      <c r="H1519" s="189"/>
      <c r="I1519" s="190">
        <f t="shared" si="15"/>
        <v>0</v>
      </c>
      <c r="J1519" s="189"/>
      <c r="K1519" s="190">
        <f t="shared" si="16"/>
        <v>0</v>
      </c>
      <c r="L1519" s="190">
        <v>21</v>
      </c>
      <c r="M1519" s="190">
        <f t="shared" si="17"/>
        <v>0</v>
      </c>
      <c r="N1519" s="188">
        <v>0</v>
      </c>
      <c r="O1519" s="188">
        <f t="shared" si="18"/>
        <v>0</v>
      </c>
      <c r="P1519" s="188">
        <v>0</v>
      </c>
      <c r="Q1519" s="188">
        <f t="shared" si="19"/>
        <v>0</v>
      </c>
      <c r="R1519" s="190" t="s">
        <v>1040</v>
      </c>
      <c r="S1519" s="190" t="s">
        <v>294</v>
      </c>
      <c r="T1519" s="191" t="s">
        <v>294</v>
      </c>
      <c r="U1519" s="159">
        <v>0</v>
      </c>
      <c r="V1519" s="159">
        <f t="shared" si="20"/>
        <v>0</v>
      </c>
      <c r="W1519" s="159"/>
      <c r="X1519" s="159" t="s">
        <v>295</v>
      </c>
      <c r="Y1519" s="159" t="s">
        <v>296</v>
      </c>
      <c r="Z1519" s="148"/>
      <c r="AA1519" s="148"/>
      <c r="AB1519" s="148"/>
      <c r="AC1519" s="148"/>
      <c r="AD1519" s="148"/>
      <c r="AE1519" s="148"/>
      <c r="AF1519" s="148"/>
      <c r="AG1519" s="148" t="s">
        <v>1881</v>
      </c>
      <c r="AH1519" s="148"/>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x14ac:dyDescent="0.2">
      <c r="A1520" s="170" t="s">
        <v>288</v>
      </c>
      <c r="B1520" s="171" t="s">
        <v>260</v>
      </c>
      <c r="C1520" s="193" t="s">
        <v>28</v>
      </c>
      <c r="D1520" s="172"/>
      <c r="E1520" s="173"/>
      <c r="F1520" s="174"/>
      <c r="G1520" s="174">
        <f>SUMIF(AG1521:AG1531,"&lt;&gt;NOR",G1521:G1531)</f>
        <v>0</v>
      </c>
      <c r="H1520" s="174"/>
      <c r="I1520" s="174">
        <f>SUM(I1521:I1531)</f>
        <v>0</v>
      </c>
      <c r="J1520" s="174"/>
      <c r="K1520" s="174">
        <f>SUM(K1521:K1531)</f>
        <v>0</v>
      </c>
      <c r="L1520" s="174"/>
      <c r="M1520" s="174">
        <f>SUM(M1521:M1531)</f>
        <v>0</v>
      </c>
      <c r="N1520" s="173"/>
      <c r="O1520" s="173">
        <f>SUM(O1521:O1531)</f>
        <v>0</v>
      </c>
      <c r="P1520" s="173"/>
      <c r="Q1520" s="173">
        <f>SUM(Q1521:Q1531)</f>
        <v>0</v>
      </c>
      <c r="R1520" s="174"/>
      <c r="S1520" s="174"/>
      <c r="T1520" s="175"/>
      <c r="U1520" s="169"/>
      <c r="V1520" s="169">
        <f>SUM(V1521:V1531)</f>
        <v>0</v>
      </c>
      <c r="W1520" s="169"/>
      <c r="X1520" s="169"/>
      <c r="Y1520" s="169"/>
      <c r="AG1520" t="s">
        <v>289</v>
      </c>
    </row>
    <row r="1521" spans="1:60" outlineLevel="1" x14ac:dyDescent="0.2">
      <c r="A1521" s="177">
        <v>364</v>
      </c>
      <c r="B1521" s="178" t="s">
        <v>1906</v>
      </c>
      <c r="C1521" s="194" t="s">
        <v>1907</v>
      </c>
      <c r="D1521" s="179" t="s">
        <v>1908</v>
      </c>
      <c r="E1521" s="180">
        <v>1</v>
      </c>
      <c r="F1521" s="181"/>
      <c r="G1521" s="182">
        <f>ROUND(E1521*F1521,2)</f>
        <v>0</v>
      </c>
      <c r="H1521" s="181"/>
      <c r="I1521" s="182">
        <f>ROUND(E1521*H1521,2)</f>
        <v>0</v>
      </c>
      <c r="J1521" s="181"/>
      <c r="K1521" s="182">
        <f>ROUND(E1521*J1521,2)</f>
        <v>0</v>
      </c>
      <c r="L1521" s="182">
        <v>21</v>
      </c>
      <c r="M1521" s="182">
        <f>G1521*(1+L1521/100)</f>
        <v>0</v>
      </c>
      <c r="N1521" s="180">
        <v>0</v>
      </c>
      <c r="O1521" s="180">
        <f>ROUND(E1521*N1521,2)</f>
        <v>0</v>
      </c>
      <c r="P1521" s="180">
        <v>0</v>
      </c>
      <c r="Q1521" s="180">
        <f>ROUND(E1521*P1521,2)</f>
        <v>0</v>
      </c>
      <c r="R1521" s="182"/>
      <c r="S1521" s="182" t="s">
        <v>878</v>
      </c>
      <c r="T1521" s="183" t="s">
        <v>879</v>
      </c>
      <c r="U1521" s="159">
        <v>0</v>
      </c>
      <c r="V1521" s="159">
        <f>ROUND(E1521*U1521,2)</f>
        <v>0</v>
      </c>
      <c r="W1521" s="159"/>
      <c r="X1521" s="159" t="s">
        <v>1909</v>
      </c>
      <c r="Y1521" s="159" t="s">
        <v>296</v>
      </c>
      <c r="Z1521" s="148"/>
      <c r="AA1521" s="148"/>
      <c r="AB1521" s="148"/>
      <c r="AC1521" s="148"/>
      <c r="AD1521" s="148"/>
      <c r="AE1521" s="148"/>
      <c r="AF1521" s="148"/>
      <c r="AG1521" s="148" t="s">
        <v>1910</v>
      </c>
      <c r="AH1521" s="148"/>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2" x14ac:dyDescent="0.2">
      <c r="A1522" s="155"/>
      <c r="B1522" s="156"/>
      <c r="C1522" s="273" t="s">
        <v>1911</v>
      </c>
      <c r="D1522" s="274"/>
      <c r="E1522" s="274"/>
      <c r="F1522" s="274"/>
      <c r="G1522" s="274"/>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300</v>
      </c>
      <c r="AH1522" s="148"/>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outlineLevel="3" x14ac:dyDescent="0.2">
      <c r="A1523" s="155"/>
      <c r="B1523" s="156"/>
      <c r="C1523" s="264" t="s">
        <v>1912</v>
      </c>
      <c r="D1523" s="265"/>
      <c r="E1523" s="265"/>
      <c r="F1523" s="265"/>
      <c r="G1523" s="265"/>
      <c r="H1523" s="159"/>
      <c r="I1523" s="159"/>
      <c r="J1523" s="159"/>
      <c r="K1523" s="159"/>
      <c r="L1523" s="159"/>
      <c r="M1523" s="159"/>
      <c r="N1523" s="158"/>
      <c r="O1523" s="158"/>
      <c r="P1523" s="158"/>
      <c r="Q1523" s="158"/>
      <c r="R1523" s="159"/>
      <c r="S1523" s="159"/>
      <c r="T1523" s="159"/>
      <c r="U1523" s="159"/>
      <c r="V1523" s="159"/>
      <c r="W1523" s="159"/>
      <c r="X1523" s="159"/>
      <c r="Y1523" s="159"/>
      <c r="Z1523" s="148"/>
      <c r="AA1523" s="148"/>
      <c r="AB1523" s="148"/>
      <c r="AC1523" s="148"/>
      <c r="AD1523" s="148"/>
      <c r="AE1523" s="148"/>
      <c r="AF1523" s="148"/>
      <c r="AG1523" s="148" t="s">
        <v>300</v>
      </c>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3" x14ac:dyDescent="0.2">
      <c r="A1524" s="155"/>
      <c r="B1524" s="156"/>
      <c r="C1524" s="264" t="s">
        <v>1913</v>
      </c>
      <c r="D1524" s="265"/>
      <c r="E1524" s="265"/>
      <c r="F1524" s="265"/>
      <c r="G1524" s="265"/>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300</v>
      </c>
      <c r="AH1524" s="148"/>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3" x14ac:dyDescent="0.2">
      <c r="A1525" s="155"/>
      <c r="B1525" s="156"/>
      <c r="C1525" s="264" t="s">
        <v>1914</v>
      </c>
      <c r="D1525" s="265"/>
      <c r="E1525" s="265"/>
      <c r="F1525" s="265"/>
      <c r="G1525" s="265"/>
      <c r="H1525" s="159"/>
      <c r="I1525" s="159"/>
      <c r="J1525" s="159"/>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t="s">
        <v>300</v>
      </c>
      <c r="AH1525" s="148"/>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1" x14ac:dyDescent="0.2">
      <c r="A1526" s="177">
        <v>365</v>
      </c>
      <c r="B1526" s="178" t="s">
        <v>1915</v>
      </c>
      <c r="C1526" s="194" t="s">
        <v>1916</v>
      </c>
      <c r="D1526" s="179" t="s">
        <v>1908</v>
      </c>
      <c r="E1526" s="180">
        <v>1</v>
      </c>
      <c r="F1526" s="181"/>
      <c r="G1526" s="182">
        <f>ROUND(E1526*F1526,2)</f>
        <v>0</v>
      </c>
      <c r="H1526" s="181"/>
      <c r="I1526" s="182">
        <f>ROUND(E1526*H1526,2)</f>
        <v>0</v>
      </c>
      <c r="J1526" s="181"/>
      <c r="K1526" s="182">
        <f>ROUND(E1526*J1526,2)</f>
        <v>0</v>
      </c>
      <c r="L1526" s="182">
        <v>21</v>
      </c>
      <c r="M1526" s="182">
        <f>G1526*(1+L1526/100)</f>
        <v>0</v>
      </c>
      <c r="N1526" s="180">
        <v>0</v>
      </c>
      <c r="O1526" s="180">
        <f>ROUND(E1526*N1526,2)</f>
        <v>0</v>
      </c>
      <c r="P1526" s="180">
        <v>0</v>
      </c>
      <c r="Q1526" s="180">
        <f>ROUND(E1526*P1526,2)</f>
        <v>0</v>
      </c>
      <c r="R1526" s="182"/>
      <c r="S1526" s="182" t="s">
        <v>878</v>
      </c>
      <c r="T1526" s="183" t="s">
        <v>879</v>
      </c>
      <c r="U1526" s="159">
        <v>0</v>
      </c>
      <c r="V1526" s="159">
        <f>ROUND(E1526*U1526,2)</f>
        <v>0</v>
      </c>
      <c r="W1526" s="159"/>
      <c r="X1526" s="159" t="s">
        <v>1909</v>
      </c>
      <c r="Y1526" s="159" t="s">
        <v>296</v>
      </c>
      <c r="Z1526" s="148"/>
      <c r="AA1526" s="148"/>
      <c r="AB1526" s="148"/>
      <c r="AC1526" s="148"/>
      <c r="AD1526" s="148"/>
      <c r="AE1526" s="148"/>
      <c r="AF1526" s="148"/>
      <c r="AG1526" s="148" t="s">
        <v>1910</v>
      </c>
      <c r="AH1526" s="148"/>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2" x14ac:dyDescent="0.2">
      <c r="A1527" s="155"/>
      <c r="B1527" s="156"/>
      <c r="C1527" s="273" t="s">
        <v>1917</v>
      </c>
      <c r="D1527" s="274"/>
      <c r="E1527" s="274"/>
      <c r="F1527" s="274"/>
      <c r="G1527" s="274"/>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300</v>
      </c>
      <c r="AH1527" s="148"/>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outlineLevel="1" x14ac:dyDescent="0.2">
      <c r="A1528" s="177">
        <v>366</v>
      </c>
      <c r="B1528" s="178" t="s">
        <v>1918</v>
      </c>
      <c r="C1528" s="194" t="s">
        <v>1919</v>
      </c>
      <c r="D1528" s="179" t="s">
        <v>1908</v>
      </c>
      <c r="E1528" s="180">
        <v>1</v>
      </c>
      <c r="F1528" s="181"/>
      <c r="G1528" s="182">
        <f>ROUND(E1528*F1528,2)</f>
        <v>0</v>
      </c>
      <c r="H1528" s="181"/>
      <c r="I1528" s="182">
        <f>ROUND(E1528*H1528,2)</f>
        <v>0</v>
      </c>
      <c r="J1528" s="181"/>
      <c r="K1528" s="182">
        <f>ROUND(E1528*J1528,2)</f>
        <v>0</v>
      </c>
      <c r="L1528" s="182">
        <v>21</v>
      </c>
      <c r="M1528" s="182">
        <f>G1528*(1+L1528/100)</f>
        <v>0</v>
      </c>
      <c r="N1528" s="180">
        <v>0</v>
      </c>
      <c r="O1528" s="180">
        <f>ROUND(E1528*N1528,2)</f>
        <v>0</v>
      </c>
      <c r="P1528" s="180">
        <v>0</v>
      </c>
      <c r="Q1528" s="180">
        <f>ROUND(E1528*P1528,2)</f>
        <v>0</v>
      </c>
      <c r="R1528" s="182"/>
      <c r="S1528" s="182" t="s">
        <v>294</v>
      </c>
      <c r="T1528" s="183" t="s">
        <v>879</v>
      </c>
      <c r="U1528" s="159">
        <v>0</v>
      </c>
      <c r="V1528" s="159">
        <f>ROUND(E1528*U1528,2)</f>
        <v>0</v>
      </c>
      <c r="W1528" s="159"/>
      <c r="X1528" s="159" t="s">
        <v>1909</v>
      </c>
      <c r="Y1528" s="159" t="s">
        <v>296</v>
      </c>
      <c r="Z1528" s="148"/>
      <c r="AA1528" s="148"/>
      <c r="AB1528" s="148"/>
      <c r="AC1528" s="148"/>
      <c r="AD1528" s="148"/>
      <c r="AE1528" s="148"/>
      <c r="AF1528" s="148"/>
      <c r="AG1528" s="148" t="s">
        <v>1910</v>
      </c>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2" x14ac:dyDescent="0.2">
      <c r="A1529" s="155"/>
      <c r="B1529" s="156"/>
      <c r="C1529" s="273" t="s">
        <v>1920</v>
      </c>
      <c r="D1529" s="274"/>
      <c r="E1529" s="274"/>
      <c r="F1529" s="274"/>
      <c r="G1529" s="274"/>
      <c r="H1529" s="159"/>
      <c r="I1529" s="159"/>
      <c r="J1529" s="159"/>
      <c r="K1529" s="159"/>
      <c r="L1529" s="159"/>
      <c r="M1529" s="159"/>
      <c r="N1529" s="158"/>
      <c r="O1529" s="158"/>
      <c r="P1529" s="158"/>
      <c r="Q1529" s="158"/>
      <c r="R1529" s="159"/>
      <c r="S1529" s="159"/>
      <c r="T1529" s="159"/>
      <c r="U1529" s="159"/>
      <c r="V1529" s="159"/>
      <c r="W1529" s="159"/>
      <c r="X1529" s="159"/>
      <c r="Y1529" s="159"/>
      <c r="Z1529" s="148"/>
      <c r="AA1529" s="148"/>
      <c r="AB1529" s="148"/>
      <c r="AC1529" s="148"/>
      <c r="AD1529" s="148"/>
      <c r="AE1529" s="148"/>
      <c r="AF1529" s="148"/>
      <c r="AG1529" s="148" t="s">
        <v>300</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1" x14ac:dyDescent="0.2">
      <c r="A1530" s="177">
        <v>367</v>
      </c>
      <c r="B1530" s="178" t="s">
        <v>1921</v>
      </c>
      <c r="C1530" s="194" t="s">
        <v>1922</v>
      </c>
      <c r="D1530" s="179" t="s">
        <v>1908</v>
      </c>
      <c r="E1530" s="180">
        <v>1</v>
      </c>
      <c r="F1530" s="181"/>
      <c r="G1530" s="182">
        <f>ROUND(E1530*F1530,2)</f>
        <v>0</v>
      </c>
      <c r="H1530" s="181"/>
      <c r="I1530" s="182">
        <f>ROUND(E1530*H1530,2)</f>
        <v>0</v>
      </c>
      <c r="J1530" s="181"/>
      <c r="K1530" s="182">
        <f>ROUND(E1530*J1530,2)</f>
        <v>0</v>
      </c>
      <c r="L1530" s="182">
        <v>21</v>
      </c>
      <c r="M1530" s="182">
        <f>G1530*(1+L1530/100)</f>
        <v>0</v>
      </c>
      <c r="N1530" s="180">
        <v>0</v>
      </c>
      <c r="O1530" s="180">
        <f>ROUND(E1530*N1530,2)</f>
        <v>0</v>
      </c>
      <c r="P1530" s="180">
        <v>0</v>
      </c>
      <c r="Q1530" s="180">
        <f>ROUND(E1530*P1530,2)</f>
        <v>0</v>
      </c>
      <c r="R1530" s="182"/>
      <c r="S1530" s="182" t="s">
        <v>294</v>
      </c>
      <c r="T1530" s="183" t="s">
        <v>879</v>
      </c>
      <c r="U1530" s="159">
        <v>0</v>
      </c>
      <c r="V1530" s="159">
        <f>ROUND(E1530*U1530,2)</f>
        <v>0</v>
      </c>
      <c r="W1530" s="159"/>
      <c r="X1530" s="159" t="s">
        <v>1909</v>
      </c>
      <c r="Y1530" s="159" t="s">
        <v>296</v>
      </c>
      <c r="Z1530" s="148"/>
      <c r="AA1530" s="148"/>
      <c r="AB1530" s="148"/>
      <c r="AC1530" s="148"/>
      <c r="AD1530" s="148"/>
      <c r="AE1530" s="148"/>
      <c r="AF1530" s="148"/>
      <c r="AG1530" s="148" t="s">
        <v>1910</v>
      </c>
      <c r="AH1530" s="148"/>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outlineLevel="2" x14ac:dyDescent="0.2">
      <c r="A1531" s="155"/>
      <c r="B1531" s="156"/>
      <c r="C1531" s="273" t="s">
        <v>1923</v>
      </c>
      <c r="D1531" s="274"/>
      <c r="E1531" s="274"/>
      <c r="F1531" s="274"/>
      <c r="G1531" s="274"/>
      <c r="H1531" s="159"/>
      <c r="I1531" s="159"/>
      <c r="J1531" s="159"/>
      <c r="K1531" s="159"/>
      <c r="L1531" s="159"/>
      <c r="M1531" s="159"/>
      <c r="N1531" s="158"/>
      <c r="O1531" s="158"/>
      <c r="P1531" s="158"/>
      <c r="Q1531" s="158"/>
      <c r="R1531" s="159"/>
      <c r="S1531" s="159"/>
      <c r="T1531" s="159"/>
      <c r="U1531" s="159"/>
      <c r="V1531" s="159"/>
      <c r="W1531" s="159"/>
      <c r="X1531" s="159"/>
      <c r="Y1531" s="159"/>
      <c r="Z1531" s="148"/>
      <c r="AA1531" s="148"/>
      <c r="AB1531" s="148"/>
      <c r="AC1531" s="148"/>
      <c r="AD1531" s="148"/>
      <c r="AE1531" s="148"/>
      <c r="AF1531" s="148"/>
      <c r="AG1531" s="148" t="s">
        <v>300</v>
      </c>
      <c r="AH1531" s="148"/>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x14ac:dyDescent="0.2">
      <c r="A1532" s="3"/>
      <c r="B1532" s="4"/>
      <c r="C1532" s="202"/>
      <c r="D1532" s="6"/>
      <c r="E1532" s="3"/>
      <c r="F1532" s="3"/>
      <c r="G1532" s="3"/>
      <c r="H1532" s="3"/>
      <c r="I1532" s="3"/>
      <c r="J1532" s="3"/>
      <c r="K1532" s="3"/>
      <c r="L1532" s="3"/>
      <c r="M1532" s="3"/>
      <c r="N1532" s="3"/>
      <c r="O1532" s="3"/>
      <c r="P1532" s="3"/>
      <c r="Q1532" s="3"/>
      <c r="R1532" s="3"/>
      <c r="S1532" s="3"/>
      <c r="T1532" s="3"/>
      <c r="U1532" s="3"/>
      <c r="V1532" s="3"/>
      <c r="W1532" s="3"/>
      <c r="X1532" s="3"/>
      <c r="Y1532" s="3"/>
      <c r="AE1532">
        <v>12</v>
      </c>
      <c r="AF1532">
        <v>21</v>
      </c>
      <c r="AG1532" t="s">
        <v>274</v>
      </c>
    </row>
    <row r="1533" spans="1:60" x14ac:dyDescent="0.2">
      <c r="A1533" s="151"/>
      <c r="B1533" s="152" t="s">
        <v>29</v>
      </c>
      <c r="C1533" s="203"/>
      <c r="D1533" s="153"/>
      <c r="E1533" s="154"/>
      <c r="F1533" s="154"/>
      <c r="G1533" s="176">
        <f>G8+G109+G202+G353+G399+G411+G416+G512+G615+G660+G702+G705+G708+G728+G736+G981+G984+G1025+G1061+G1120+G1125+G1135+G1139+G1165+G1209+G1319+G1379+G1396+G1403+G1435+G1476+G1488+G1497+G1504+G1506+G1520</f>
        <v>0</v>
      </c>
      <c r="H1533" s="3"/>
      <c r="I1533" s="3"/>
      <c r="J1533" s="3"/>
      <c r="K1533" s="3"/>
      <c r="L1533" s="3"/>
      <c r="M1533" s="3"/>
      <c r="N1533" s="3"/>
      <c r="O1533" s="3"/>
      <c r="P1533" s="3"/>
      <c r="Q1533" s="3"/>
      <c r="R1533" s="3"/>
      <c r="S1533" s="3"/>
      <c r="T1533" s="3"/>
      <c r="U1533" s="3"/>
      <c r="V1533" s="3"/>
      <c r="W1533" s="3"/>
      <c r="X1533" s="3"/>
      <c r="Y1533" s="3"/>
      <c r="AE1533">
        <f>SUMIF(L7:L1531,AE1532,G7:G1531)</f>
        <v>0</v>
      </c>
      <c r="AF1533">
        <f>SUMIF(L7:L1531,AF1532,G7:G1531)</f>
        <v>0</v>
      </c>
      <c r="AG1533" t="s">
        <v>1924</v>
      </c>
    </row>
    <row r="1534" spans="1:60" x14ac:dyDescent="0.2">
      <c r="C1534" s="204"/>
      <c r="D1534" s="10"/>
      <c r="AG1534" t="s">
        <v>1925</v>
      </c>
    </row>
    <row r="1535" spans="1:60" x14ac:dyDescent="0.2">
      <c r="D1535" s="10"/>
    </row>
    <row r="1536" spans="1:60"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sheetData>
  <sheetProtection algorithmName="SHA-512" hashValue="GA+A2ySCd3K/5/MwH3svd4hK15gH1sTGJjkOe2w8br+BzbYQuDEvha7bE536XWvzH9vSbd+YVIAQlCY//b+gsg==" saltValue="T4u7gLRhMr4AMP6fvA6RKA==" spinCount="100000" sheet="1" formatRows="0"/>
  <mergeCells count="250">
    <mergeCell ref="C1525:G1525"/>
    <mergeCell ref="C1527:G1527"/>
    <mergeCell ref="C1529:G1529"/>
    <mergeCell ref="C1531:G1531"/>
    <mergeCell ref="C1455:G1455"/>
    <mergeCell ref="C1503:G1503"/>
    <mergeCell ref="C1508:G1508"/>
    <mergeCell ref="C1522:G1522"/>
    <mergeCell ref="C1523:G1523"/>
    <mergeCell ref="C1524:G1524"/>
    <mergeCell ref="C1395:G1395"/>
    <mergeCell ref="C1402:G1402"/>
    <mergeCell ref="C1430:G1430"/>
    <mergeCell ref="C1431:G1431"/>
    <mergeCell ref="C1434:G1434"/>
    <mergeCell ref="C1454:G1454"/>
    <mergeCell ref="C1179:G1179"/>
    <mergeCell ref="C1208:G1208"/>
    <mergeCell ref="C1265:G1265"/>
    <mergeCell ref="C1318:G1318"/>
    <mergeCell ref="C1378:G1378"/>
    <mergeCell ref="C1381:G1381"/>
    <mergeCell ref="C1134:G1134"/>
    <mergeCell ref="C1138:G1138"/>
    <mergeCell ref="C1164:G1164"/>
    <mergeCell ref="C1169:G1169"/>
    <mergeCell ref="C1170:G1170"/>
    <mergeCell ref="C1178:G1178"/>
    <mergeCell ref="C1060:G1060"/>
    <mergeCell ref="C1070:G1070"/>
    <mergeCell ref="C1119:G1119"/>
    <mergeCell ref="C1124:G1124"/>
    <mergeCell ref="C1129:G1129"/>
    <mergeCell ref="C1130:G1130"/>
    <mergeCell ref="C979:G979"/>
    <mergeCell ref="C980:G980"/>
    <mergeCell ref="C983:G983"/>
    <mergeCell ref="C990:G990"/>
    <mergeCell ref="C1024:G1024"/>
    <mergeCell ref="C1041:G1041"/>
    <mergeCell ref="C966:G966"/>
    <mergeCell ref="C969:G969"/>
    <mergeCell ref="C970:G970"/>
    <mergeCell ref="C972:G972"/>
    <mergeCell ref="C973:G973"/>
    <mergeCell ref="C978:G978"/>
    <mergeCell ref="C859:G859"/>
    <mergeCell ref="C939:G939"/>
    <mergeCell ref="C940:G940"/>
    <mergeCell ref="C957:G957"/>
    <mergeCell ref="C958:G958"/>
    <mergeCell ref="C965:G965"/>
    <mergeCell ref="C839:G839"/>
    <mergeCell ref="C844:G844"/>
    <mergeCell ref="C845:G845"/>
    <mergeCell ref="C853:G853"/>
    <mergeCell ref="C854:G854"/>
    <mergeCell ref="C858:G858"/>
    <mergeCell ref="C825:G825"/>
    <mergeCell ref="C829:G829"/>
    <mergeCell ref="C830:G830"/>
    <mergeCell ref="C834:G834"/>
    <mergeCell ref="C835:G835"/>
    <mergeCell ref="C838:G838"/>
    <mergeCell ref="C796:G796"/>
    <mergeCell ref="C814:G814"/>
    <mergeCell ref="C815:G815"/>
    <mergeCell ref="C819:G819"/>
    <mergeCell ref="C820:G820"/>
    <mergeCell ref="C824:G824"/>
    <mergeCell ref="C763:G763"/>
    <mergeCell ref="C783:G783"/>
    <mergeCell ref="C784:G784"/>
    <mergeCell ref="C788:G788"/>
    <mergeCell ref="C789:G789"/>
    <mergeCell ref="C795:G795"/>
    <mergeCell ref="C745:G745"/>
    <mergeCell ref="C748:G748"/>
    <mergeCell ref="C749:G749"/>
    <mergeCell ref="C757:G757"/>
    <mergeCell ref="C758:G758"/>
    <mergeCell ref="C762:G762"/>
    <mergeCell ref="C717:G717"/>
    <mergeCell ref="C730:G730"/>
    <mergeCell ref="C733:G733"/>
    <mergeCell ref="C734:G734"/>
    <mergeCell ref="C738:G738"/>
    <mergeCell ref="C744:G744"/>
    <mergeCell ref="C670:G670"/>
    <mergeCell ref="C671:G671"/>
    <mergeCell ref="C707:G707"/>
    <mergeCell ref="C710:G710"/>
    <mergeCell ref="C711:G711"/>
    <mergeCell ref="C716:G716"/>
    <mergeCell ref="C654:G654"/>
    <mergeCell ref="C655:G655"/>
    <mergeCell ref="C662:G662"/>
    <mergeCell ref="C663:G663"/>
    <mergeCell ref="C665:G665"/>
    <mergeCell ref="C666:G666"/>
    <mergeCell ref="C636:G636"/>
    <mergeCell ref="C637:G637"/>
    <mergeCell ref="C646:G646"/>
    <mergeCell ref="C647:G647"/>
    <mergeCell ref="C650:G650"/>
    <mergeCell ref="C651:G651"/>
    <mergeCell ref="C624:G624"/>
    <mergeCell ref="C625:G625"/>
    <mergeCell ref="C628:G628"/>
    <mergeCell ref="C629:G629"/>
    <mergeCell ref="C632:G632"/>
    <mergeCell ref="C633:G633"/>
    <mergeCell ref="C604:G604"/>
    <mergeCell ref="C605:G605"/>
    <mergeCell ref="C606:G606"/>
    <mergeCell ref="C607:G607"/>
    <mergeCell ref="C617:G617"/>
    <mergeCell ref="C618:G618"/>
    <mergeCell ref="C568:G568"/>
    <mergeCell ref="C569:G569"/>
    <mergeCell ref="C579:G579"/>
    <mergeCell ref="C580:G580"/>
    <mergeCell ref="C593:G593"/>
    <mergeCell ref="C594:G594"/>
    <mergeCell ref="C551:G551"/>
    <mergeCell ref="C552:G552"/>
    <mergeCell ref="C556:G556"/>
    <mergeCell ref="C557:G557"/>
    <mergeCell ref="C565:G565"/>
    <mergeCell ref="C566:G566"/>
    <mergeCell ref="C514:G514"/>
    <mergeCell ref="C515:G515"/>
    <mergeCell ref="C520:G520"/>
    <mergeCell ref="C523:G523"/>
    <mergeCell ref="C531:G531"/>
    <mergeCell ref="C532:G532"/>
    <mergeCell ref="C423:G423"/>
    <mergeCell ref="C424:G424"/>
    <mergeCell ref="C439:G439"/>
    <mergeCell ref="C440:G440"/>
    <mergeCell ref="C509:G509"/>
    <mergeCell ref="C510:G510"/>
    <mergeCell ref="C394:G394"/>
    <mergeCell ref="C397:G397"/>
    <mergeCell ref="C413:G413"/>
    <mergeCell ref="C414:G414"/>
    <mergeCell ref="C418:G418"/>
    <mergeCell ref="C419:G419"/>
    <mergeCell ref="C379:G379"/>
    <mergeCell ref="C383:G383"/>
    <mergeCell ref="C384:G384"/>
    <mergeCell ref="C389:G389"/>
    <mergeCell ref="C390:G390"/>
    <mergeCell ref="C393:G393"/>
    <mergeCell ref="C367:G367"/>
    <mergeCell ref="C369:G369"/>
    <mergeCell ref="C370:G370"/>
    <mergeCell ref="C374:G374"/>
    <mergeCell ref="C375:G375"/>
    <mergeCell ref="C378:G378"/>
    <mergeCell ref="C318:G318"/>
    <mergeCell ref="C319:G319"/>
    <mergeCell ref="C323:G323"/>
    <mergeCell ref="C361:G361"/>
    <mergeCell ref="C362:G362"/>
    <mergeCell ref="C366:G366"/>
    <mergeCell ref="C272:G272"/>
    <mergeCell ref="C273:G273"/>
    <mergeCell ref="C294:G294"/>
    <mergeCell ref="C295:G295"/>
    <mergeCell ref="C313:G313"/>
    <mergeCell ref="C314:G314"/>
    <mergeCell ref="C256:G256"/>
    <mergeCell ref="C257:G257"/>
    <mergeCell ref="C261:G261"/>
    <mergeCell ref="C262:G262"/>
    <mergeCell ref="C268:G268"/>
    <mergeCell ref="C269:G269"/>
    <mergeCell ref="C174:G174"/>
    <mergeCell ref="C189:G189"/>
    <mergeCell ref="C190:G190"/>
    <mergeCell ref="C200:G200"/>
    <mergeCell ref="C249:G249"/>
    <mergeCell ref="C250:G250"/>
    <mergeCell ref="C161:G161"/>
    <mergeCell ref="C162:G162"/>
    <mergeCell ref="C166:G166"/>
    <mergeCell ref="C167:G167"/>
    <mergeCell ref="C170:G170"/>
    <mergeCell ref="C173:G173"/>
    <mergeCell ref="C145:G145"/>
    <mergeCell ref="C146:G146"/>
    <mergeCell ref="C151:G151"/>
    <mergeCell ref="C152:G152"/>
    <mergeCell ref="C157:G157"/>
    <mergeCell ref="C158:G158"/>
    <mergeCell ref="C131:G131"/>
    <mergeCell ref="C132:G132"/>
    <mergeCell ref="C136:G136"/>
    <mergeCell ref="C137:G137"/>
    <mergeCell ref="C140:G140"/>
    <mergeCell ref="C141:G141"/>
    <mergeCell ref="C99:G99"/>
    <mergeCell ref="C100:G100"/>
    <mergeCell ref="C104:G104"/>
    <mergeCell ref="C105:G105"/>
    <mergeCell ref="C126:G126"/>
    <mergeCell ref="C127:G127"/>
    <mergeCell ref="C75:G75"/>
    <mergeCell ref="C76:G76"/>
    <mergeCell ref="C79:G79"/>
    <mergeCell ref="C80:G80"/>
    <mergeCell ref="C87:G87"/>
    <mergeCell ref="C88:G88"/>
    <mergeCell ref="C62:G62"/>
    <mergeCell ref="C63:G63"/>
    <mergeCell ref="C67:G67"/>
    <mergeCell ref="C68:G68"/>
    <mergeCell ref="C71:G71"/>
    <mergeCell ref="C72:G72"/>
    <mergeCell ref="C49:G49"/>
    <mergeCell ref="C50:G50"/>
    <mergeCell ref="C53:G53"/>
    <mergeCell ref="C54:G54"/>
    <mergeCell ref="C58:G58"/>
    <mergeCell ref="C59:G59"/>
    <mergeCell ref="C38:G38"/>
    <mergeCell ref="C39:G39"/>
    <mergeCell ref="C41:G41"/>
    <mergeCell ref="C42:G42"/>
    <mergeCell ref="C45:G45"/>
    <mergeCell ref="C46:G46"/>
    <mergeCell ref="C25:G25"/>
    <mergeCell ref="C26:G26"/>
    <mergeCell ref="C29:G29"/>
    <mergeCell ref="C30:G30"/>
    <mergeCell ref="C34:G34"/>
    <mergeCell ref="C35:G35"/>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51</v>
      </c>
      <c r="C4" s="270" t="s">
        <v>52</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281.39000000000004</v>
      </c>
      <c r="W8" s="169"/>
      <c r="X8" s="169"/>
      <c r="Y8" s="169"/>
      <c r="AG8" t="s">
        <v>289</v>
      </c>
    </row>
    <row r="9" spans="1:60" outlineLevel="1" x14ac:dyDescent="0.2">
      <c r="A9" s="177">
        <v>1</v>
      </c>
      <c r="B9" s="178" t="s">
        <v>1926</v>
      </c>
      <c r="C9" s="194" t="s">
        <v>1927</v>
      </c>
      <c r="D9" s="179" t="s">
        <v>338</v>
      </c>
      <c r="E9" s="180">
        <v>608.17999999999995</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135.62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1928</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
      <c r="A11" s="155"/>
      <c r="B11" s="156"/>
      <c r="C11" s="264" t="s">
        <v>1928</v>
      </c>
      <c r="D11" s="265"/>
      <c r="E11" s="265"/>
      <c r="F11" s="265"/>
      <c r="G11" s="265"/>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
      <c r="A12" s="155"/>
      <c r="B12" s="156"/>
      <c r="C12" s="195" t="s">
        <v>1929</v>
      </c>
      <c r="D12" s="161"/>
      <c r="E12" s="162">
        <v>128.18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
      <c r="A13" s="155"/>
      <c r="B13" s="156"/>
      <c r="C13" s="195" t="s">
        <v>1930</v>
      </c>
      <c r="D13" s="161"/>
      <c r="E13" s="162">
        <v>183.6</v>
      </c>
      <c r="F13" s="159"/>
      <c r="G13" s="159"/>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314</v>
      </c>
      <c r="AH13" s="148">
        <v>0</v>
      </c>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
      <c r="A14" s="155"/>
      <c r="B14" s="156"/>
      <c r="C14" s="195" t="s">
        <v>1931</v>
      </c>
      <c r="D14" s="161"/>
      <c r="E14" s="162">
        <v>291.2</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314</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5" t="s">
        <v>1932</v>
      </c>
      <c r="D15" s="161"/>
      <c r="E15" s="162">
        <v>5.2</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314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7">
        <v>2</v>
      </c>
      <c r="B16" s="178" t="s">
        <v>1933</v>
      </c>
      <c r="C16" s="194" t="s">
        <v>1934</v>
      </c>
      <c r="D16" s="179" t="s">
        <v>338</v>
      </c>
      <c r="E16" s="180">
        <v>608.17999999999995</v>
      </c>
      <c r="F16" s="181"/>
      <c r="G16" s="182">
        <f>ROUND(E16*F16,2)</f>
        <v>0</v>
      </c>
      <c r="H16" s="181"/>
      <c r="I16" s="182">
        <f>ROUND(E16*H16,2)</f>
        <v>0</v>
      </c>
      <c r="J16" s="181"/>
      <c r="K16" s="182">
        <f>ROUND(E16*J16,2)</f>
        <v>0</v>
      </c>
      <c r="L16" s="182">
        <v>21</v>
      </c>
      <c r="M16" s="182">
        <f>G16*(1+L16/100)</f>
        <v>0</v>
      </c>
      <c r="N16" s="180">
        <v>0</v>
      </c>
      <c r="O16" s="180">
        <f>ROUND(E16*N16,2)</f>
        <v>0</v>
      </c>
      <c r="P16" s="180">
        <v>0</v>
      </c>
      <c r="Q16" s="180">
        <f>ROUND(E16*P16,2)</f>
        <v>0</v>
      </c>
      <c r="R16" s="182" t="s">
        <v>293</v>
      </c>
      <c r="S16" s="182" t="s">
        <v>294</v>
      </c>
      <c r="T16" s="183" t="s">
        <v>294</v>
      </c>
      <c r="U16" s="159">
        <v>8.7999999999999995E-2</v>
      </c>
      <c r="V16" s="159">
        <f>ROUND(E16*U16,2)</f>
        <v>53.52</v>
      </c>
      <c r="W16" s="159"/>
      <c r="X16" s="159" t="s">
        <v>295</v>
      </c>
      <c r="Y16" s="159" t="s">
        <v>296</v>
      </c>
      <c r="Z16" s="148"/>
      <c r="AA16" s="148"/>
      <c r="AB16" s="148"/>
      <c r="AC16" s="148"/>
      <c r="AD16" s="148"/>
      <c r="AE16" s="148"/>
      <c r="AF16" s="148"/>
      <c r="AG16" s="148" t="s">
        <v>297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62" t="s">
        <v>1928</v>
      </c>
      <c r="D17" s="263"/>
      <c r="E17" s="263"/>
      <c r="F17" s="263"/>
      <c r="G17" s="263"/>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84" t="str">
        <f>C17</f>
        <v>s přemístěním výkopku v příčných profilech na vzdálenost do 15 m nebo s naložením na dopravní prostředek.</v>
      </c>
      <c r="BB17" s="148"/>
      <c r="BC17" s="148"/>
      <c r="BD17" s="148"/>
      <c r="BE17" s="148"/>
      <c r="BF17" s="148"/>
      <c r="BG17" s="148"/>
      <c r="BH17" s="148"/>
    </row>
    <row r="18" spans="1:60" outlineLevel="2" x14ac:dyDescent="0.2">
      <c r="A18" s="155"/>
      <c r="B18" s="156"/>
      <c r="C18" s="264" t="s">
        <v>1928</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84" t="str">
        <f>C18</f>
        <v>s přemístěním výkopku v příčných profilech na vzdálenost do 15 m nebo s naložením na dopravní prostředek.</v>
      </c>
      <c r="BB18" s="148"/>
      <c r="BC18" s="148"/>
      <c r="BD18" s="148"/>
      <c r="BE18" s="148"/>
      <c r="BF18" s="148"/>
      <c r="BG18" s="148"/>
      <c r="BH18" s="148"/>
    </row>
    <row r="19" spans="1:60" outlineLevel="2" x14ac:dyDescent="0.2">
      <c r="A19" s="155"/>
      <c r="B19" s="156"/>
      <c r="C19" s="195" t="s">
        <v>1935</v>
      </c>
      <c r="D19" s="161"/>
      <c r="E19" s="162">
        <v>608.17999999999995</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314</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7">
        <v>3</v>
      </c>
      <c r="B20" s="178" t="s">
        <v>1936</v>
      </c>
      <c r="C20" s="194" t="s">
        <v>1937</v>
      </c>
      <c r="D20" s="179" t="s">
        <v>338</v>
      </c>
      <c r="E20" s="180">
        <v>4.5</v>
      </c>
      <c r="F20" s="181"/>
      <c r="G20" s="182">
        <f>ROUND(E20*F20,2)</f>
        <v>0</v>
      </c>
      <c r="H20" s="181"/>
      <c r="I20" s="182">
        <f>ROUND(E20*H20,2)</f>
        <v>0</v>
      </c>
      <c r="J20" s="181"/>
      <c r="K20" s="182">
        <f>ROUND(E20*J20,2)</f>
        <v>0</v>
      </c>
      <c r="L20" s="182">
        <v>21</v>
      </c>
      <c r="M20" s="182">
        <f>G20*(1+L20/100)</f>
        <v>0</v>
      </c>
      <c r="N20" s="180">
        <v>0</v>
      </c>
      <c r="O20" s="180">
        <f>ROUND(E20*N20,2)</f>
        <v>0</v>
      </c>
      <c r="P20" s="180">
        <v>0</v>
      </c>
      <c r="Q20" s="180">
        <f>ROUND(E20*P20,2)</f>
        <v>0</v>
      </c>
      <c r="R20" s="182" t="s">
        <v>293</v>
      </c>
      <c r="S20" s="182" t="s">
        <v>294</v>
      </c>
      <c r="T20" s="183" t="s">
        <v>294</v>
      </c>
      <c r="U20" s="159">
        <v>3.5329999999999999</v>
      </c>
      <c r="V20" s="159">
        <f>ROUND(E20*U20,2)</f>
        <v>15.9</v>
      </c>
      <c r="W20" s="159"/>
      <c r="X20" s="159" t="s">
        <v>295</v>
      </c>
      <c r="Y20" s="159" t="s">
        <v>296</v>
      </c>
      <c r="Z20" s="148"/>
      <c r="AA20" s="148"/>
      <c r="AB20" s="148"/>
      <c r="AC20" s="148"/>
      <c r="AD20" s="148"/>
      <c r="AE20" s="148"/>
      <c r="AF20" s="148"/>
      <c r="AG20" s="148" t="s">
        <v>297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62" t="s">
        <v>367</v>
      </c>
      <c r="D21" s="263"/>
      <c r="E21" s="263"/>
      <c r="F21" s="263"/>
      <c r="G21" s="263"/>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264" t="s">
        <v>367</v>
      </c>
      <c r="D22" s="265"/>
      <c r="E22" s="265"/>
      <c r="F22" s="265"/>
      <c r="G22" s="265"/>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5" t="s">
        <v>1938</v>
      </c>
      <c r="D23" s="161"/>
      <c r="E23" s="162">
        <v>4.5</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2.5" outlineLevel="1" x14ac:dyDescent="0.2">
      <c r="A24" s="177">
        <v>4</v>
      </c>
      <c r="B24" s="178" t="s">
        <v>373</v>
      </c>
      <c r="C24" s="194" t="s">
        <v>374</v>
      </c>
      <c r="D24" s="179" t="s">
        <v>338</v>
      </c>
      <c r="E24" s="180">
        <v>428.18</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1.0999999999999999E-2</v>
      </c>
      <c r="V24" s="159">
        <f>ROUND(E24*U24,2)</f>
        <v>4.71</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375</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264" t="s">
        <v>375</v>
      </c>
      <c r="D26" s="265"/>
      <c r="E26" s="265"/>
      <c r="F26" s="265"/>
      <c r="G26" s="265"/>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195" t="s">
        <v>1935</v>
      </c>
      <c r="D27" s="161"/>
      <c r="E27" s="162">
        <v>608.17999999999995</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3" x14ac:dyDescent="0.2">
      <c r="A28" s="155"/>
      <c r="B28" s="156"/>
      <c r="C28" s="195" t="s">
        <v>1939</v>
      </c>
      <c r="D28" s="161"/>
      <c r="E28" s="162">
        <v>-180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314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7">
        <v>5</v>
      </c>
      <c r="B29" s="178" t="s">
        <v>379</v>
      </c>
      <c r="C29" s="194" t="s">
        <v>380</v>
      </c>
      <c r="D29" s="179" t="s">
        <v>338</v>
      </c>
      <c r="E29" s="180">
        <v>428.18</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293</v>
      </c>
      <c r="S29" s="182" t="s">
        <v>294</v>
      </c>
      <c r="T29" s="183" t="s">
        <v>294</v>
      </c>
      <c r="U29" s="159">
        <v>8.9999999999999993E-3</v>
      </c>
      <c r="V29" s="159">
        <f>ROUND(E29*U29,2)</f>
        <v>3.85</v>
      </c>
      <c r="W29" s="159"/>
      <c r="X29" s="159" t="s">
        <v>295</v>
      </c>
      <c r="Y29" s="159" t="s">
        <v>296</v>
      </c>
      <c r="Z29" s="148"/>
      <c r="AA29" s="148"/>
      <c r="AB29" s="148"/>
      <c r="AC29" s="148"/>
      <c r="AD29" s="148"/>
      <c r="AE29" s="148"/>
      <c r="AF29" s="148"/>
      <c r="AG29" s="148" t="s">
        <v>297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5" t="s">
        <v>1940</v>
      </c>
      <c r="D30" s="161"/>
      <c r="E30" s="162">
        <v>428.18</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7">
        <v>6</v>
      </c>
      <c r="B31" s="178" t="s">
        <v>1941</v>
      </c>
      <c r="C31" s="194" t="s">
        <v>1942</v>
      </c>
      <c r="D31" s="179" t="s">
        <v>310</v>
      </c>
      <c r="E31" s="180">
        <v>600</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1943</v>
      </c>
      <c r="S31" s="182" t="s">
        <v>294</v>
      </c>
      <c r="T31" s="183" t="s">
        <v>294</v>
      </c>
      <c r="U31" s="159">
        <v>0.06</v>
      </c>
      <c r="V31" s="159">
        <f>ROUND(E31*U31,2)</f>
        <v>36</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62" t="s">
        <v>1944</v>
      </c>
      <c r="D32" s="263"/>
      <c r="E32" s="263"/>
      <c r="F32" s="263"/>
      <c r="G32" s="263"/>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4" t="s">
        <v>1944</v>
      </c>
      <c r="D33" s="265"/>
      <c r="E33" s="265"/>
      <c r="F33" s="265"/>
      <c r="G33" s="265"/>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7">
        <v>7</v>
      </c>
      <c r="B34" s="178" t="s">
        <v>1945</v>
      </c>
      <c r="C34" s="194" t="s">
        <v>1946</v>
      </c>
      <c r="D34" s="179" t="s">
        <v>310</v>
      </c>
      <c r="E34" s="180">
        <v>600</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t="s">
        <v>303</v>
      </c>
      <c r="S34" s="182" t="s">
        <v>294</v>
      </c>
      <c r="T34" s="183" t="s">
        <v>294</v>
      </c>
      <c r="U34" s="159">
        <v>0.01</v>
      </c>
      <c r="V34" s="159">
        <f>ROUND(E34*U34,2)</f>
        <v>6</v>
      </c>
      <c r="W34" s="159"/>
      <c r="X34" s="159" t="s">
        <v>295</v>
      </c>
      <c r="Y34" s="159" t="s">
        <v>296</v>
      </c>
      <c r="Z34" s="148"/>
      <c r="AA34" s="148"/>
      <c r="AB34" s="148"/>
      <c r="AC34" s="148"/>
      <c r="AD34" s="148"/>
      <c r="AE34" s="148"/>
      <c r="AF34" s="148"/>
      <c r="AG34" s="148" t="s">
        <v>297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2" t="s">
        <v>1947</v>
      </c>
      <c r="D35" s="263"/>
      <c r="E35" s="263"/>
      <c r="F35" s="263"/>
      <c r="G35" s="26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264" t="s">
        <v>1947</v>
      </c>
      <c r="D36" s="265"/>
      <c r="E36" s="265"/>
      <c r="F36" s="265"/>
      <c r="G36" s="265"/>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300</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77">
        <v>8</v>
      </c>
      <c r="B37" s="178" t="s">
        <v>387</v>
      </c>
      <c r="C37" s="194" t="s">
        <v>388</v>
      </c>
      <c r="D37" s="179" t="s">
        <v>310</v>
      </c>
      <c r="E37" s="180">
        <v>1433</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293</v>
      </c>
      <c r="S37" s="182" t="s">
        <v>294</v>
      </c>
      <c r="T37" s="183" t="s">
        <v>294</v>
      </c>
      <c r="U37" s="159">
        <v>1.7999999999999999E-2</v>
      </c>
      <c r="V37" s="159">
        <f>ROUND(E37*U37,2)</f>
        <v>25.79</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62" t="s">
        <v>389</v>
      </c>
      <c r="D38" s="263"/>
      <c r="E38" s="263"/>
      <c r="F38" s="263"/>
      <c r="G38" s="263"/>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64" t="s">
        <v>389</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5" t="s">
        <v>1948</v>
      </c>
      <c r="D40" s="161"/>
      <c r="E40" s="162">
        <v>513</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5" t="s">
        <v>1949</v>
      </c>
      <c r="D41" s="161"/>
      <c r="E41" s="162">
        <v>360</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5" t="s">
        <v>1950</v>
      </c>
      <c r="D42" s="161"/>
      <c r="E42" s="162">
        <v>560</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70" t="s">
        <v>288</v>
      </c>
      <c r="B43" s="171" t="s">
        <v>257</v>
      </c>
      <c r="C43" s="193" t="s">
        <v>171</v>
      </c>
      <c r="D43" s="172"/>
      <c r="E43" s="173"/>
      <c r="F43" s="174"/>
      <c r="G43" s="174">
        <f>SUMIF(AG44:AG48,"&lt;&gt;NOR",G44:G48)</f>
        <v>0</v>
      </c>
      <c r="H43" s="174"/>
      <c r="I43" s="174">
        <f>SUM(I44:I48)</f>
        <v>0</v>
      </c>
      <c r="J43" s="174"/>
      <c r="K43" s="174">
        <f>SUM(K44:K48)</f>
        <v>0</v>
      </c>
      <c r="L43" s="174"/>
      <c r="M43" s="174">
        <f>SUM(M44:M48)</f>
        <v>0</v>
      </c>
      <c r="N43" s="173"/>
      <c r="O43" s="173">
        <f>SUM(O44:O48)</f>
        <v>0</v>
      </c>
      <c r="P43" s="173"/>
      <c r="Q43" s="173">
        <f>SUM(Q44:Q48)</f>
        <v>0</v>
      </c>
      <c r="R43" s="174"/>
      <c r="S43" s="174"/>
      <c r="T43" s="175"/>
      <c r="U43" s="169"/>
      <c r="V43" s="169">
        <f>SUM(V44:V48)</f>
        <v>62.08</v>
      </c>
      <c r="W43" s="169"/>
      <c r="X43" s="169"/>
      <c r="Y43" s="169"/>
      <c r="AG43" t="s">
        <v>289</v>
      </c>
    </row>
    <row r="44" spans="1:60" ht="22.5" outlineLevel="1" x14ac:dyDescent="0.2">
      <c r="A44" s="177">
        <v>9</v>
      </c>
      <c r="B44" s="178" t="s">
        <v>1879</v>
      </c>
      <c r="C44" s="194" t="s">
        <v>1880</v>
      </c>
      <c r="D44" s="179" t="s">
        <v>424</v>
      </c>
      <c r="E44" s="180">
        <v>80.94</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0.27700000000000002</v>
      </c>
      <c r="V44" s="159">
        <f>ROUND(E44*U44,2)</f>
        <v>22.42</v>
      </c>
      <c r="W44" s="159"/>
      <c r="X44" s="159" t="s">
        <v>295</v>
      </c>
      <c r="Y44" s="159" t="s">
        <v>296</v>
      </c>
      <c r="Z44" s="148"/>
      <c r="AA44" s="148"/>
      <c r="AB44" s="148"/>
      <c r="AC44" s="148"/>
      <c r="AD44" s="148"/>
      <c r="AE44" s="148"/>
      <c r="AF44" s="148"/>
      <c r="AG44" s="148" t="s">
        <v>1881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73" t="s">
        <v>1882</v>
      </c>
      <c r="D45" s="274"/>
      <c r="E45" s="274"/>
      <c r="F45" s="274"/>
      <c r="G45" s="274"/>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10</v>
      </c>
      <c r="B46" s="186" t="s">
        <v>1885</v>
      </c>
      <c r="C46" s="198" t="s">
        <v>1886</v>
      </c>
      <c r="D46" s="187" t="s">
        <v>424</v>
      </c>
      <c r="E46" s="188">
        <v>80.94</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t="s">
        <v>1040</v>
      </c>
      <c r="S46" s="190" t="s">
        <v>294</v>
      </c>
      <c r="T46" s="191" t="s">
        <v>294</v>
      </c>
      <c r="U46" s="159">
        <v>0.49</v>
      </c>
      <c r="V46" s="159">
        <f>ROUND(E46*U46,2)</f>
        <v>39.659999999999997</v>
      </c>
      <c r="W46" s="159"/>
      <c r="X46" s="159" t="s">
        <v>295</v>
      </c>
      <c r="Y46" s="159" t="s">
        <v>296</v>
      </c>
      <c r="Z46" s="148"/>
      <c r="AA46" s="148"/>
      <c r="AB46" s="148"/>
      <c r="AC46" s="148"/>
      <c r="AD46" s="148"/>
      <c r="AE46" s="148"/>
      <c r="AF46" s="148"/>
      <c r="AG46" s="148" t="s">
        <v>1881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2.5" outlineLevel="1" x14ac:dyDescent="0.2">
      <c r="A47" s="185">
        <v>11</v>
      </c>
      <c r="B47" s="186" t="s">
        <v>1951</v>
      </c>
      <c r="C47" s="198" t="s">
        <v>1952</v>
      </c>
      <c r="D47" s="187" t="s">
        <v>424</v>
      </c>
      <c r="E47" s="188">
        <v>80.94</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t="s">
        <v>1040</v>
      </c>
      <c r="S47" s="190" t="s">
        <v>294</v>
      </c>
      <c r="T47" s="191" t="s">
        <v>294</v>
      </c>
      <c r="U47" s="159">
        <v>0</v>
      </c>
      <c r="V47" s="159">
        <f>ROUND(E47*U47,2)</f>
        <v>0</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12</v>
      </c>
      <c r="B48" s="186" t="s">
        <v>1887</v>
      </c>
      <c r="C48" s="198" t="s">
        <v>1888</v>
      </c>
      <c r="D48" s="187" t="s">
        <v>424</v>
      </c>
      <c r="E48" s="188">
        <v>809.4</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1040</v>
      </c>
      <c r="S48" s="190" t="s">
        <v>294</v>
      </c>
      <c r="T48" s="191" t="s">
        <v>294</v>
      </c>
      <c r="U48" s="159">
        <v>0</v>
      </c>
      <c r="V48" s="159">
        <f>ROUND(E48*U48,2)</f>
        <v>0</v>
      </c>
      <c r="W48" s="159"/>
      <c r="X48" s="159" t="s">
        <v>295</v>
      </c>
      <c r="Y48" s="159" t="s">
        <v>296</v>
      </c>
      <c r="Z48" s="148"/>
      <c r="AA48" s="148"/>
      <c r="AB48" s="148"/>
      <c r="AC48" s="148"/>
      <c r="AD48" s="148"/>
      <c r="AE48" s="148"/>
      <c r="AF48" s="148"/>
      <c r="AG48" s="148" t="s">
        <v>1881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70" t="s">
        <v>288</v>
      </c>
      <c r="B49" s="171" t="s">
        <v>136</v>
      </c>
      <c r="C49" s="193" t="s">
        <v>137</v>
      </c>
      <c r="D49" s="172"/>
      <c r="E49" s="173"/>
      <c r="F49" s="174"/>
      <c r="G49" s="174">
        <f>SUMIF(AG50:AG63,"&lt;&gt;NOR",G50:G63)</f>
        <v>0</v>
      </c>
      <c r="H49" s="174"/>
      <c r="I49" s="174">
        <f>SUM(I50:I63)</f>
        <v>0</v>
      </c>
      <c r="J49" s="174"/>
      <c r="K49" s="174">
        <f>SUM(K50:K63)</f>
        <v>0</v>
      </c>
      <c r="L49" s="174"/>
      <c r="M49" s="174">
        <f>SUM(M50:M63)</f>
        <v>0</v>
      </c>
      <c r="N49" s="173"/>
      <c r="O49" s="173">
        <f>SUM(O50:O63)</f>
        <v>0.01</v>
      </c>
      <c r="P49" s="173"/>
      <c r="Q49" s="173">
        <f>SUM(Q50:Q63)</f>
        <v>80.94</v>
      </c>
      <c r="R49" s="174"/>
      <c r="S49" s="174"/>
      <c r="T49" s="175"/>
      <c r="U49" s="169"/>
      <c r="V49" s="169">
        <f>SUM(V50:V63)</f>
        <v>62.370000000000005</v>
      </c>
      <c r="W49" s="169"/>
      <c r="X49" s="169"/>
      <c r="Y49" s="169"/>
      <c r="AG49" t="s">
        <v>289</v>
      </c>
    </row>
    <row r="50" spans="1:60" outlineLevel="1" x14ac:dyDescent="0.2">
      <c r="A50" s="185">
        <v>13</v>
      </c>
      <c r="B50" s="186" t="s">
        <v>1953</v>
      </c>
      <c r="C50" s="198" t="s">
        <v>1954</v>
      </c>
      <c r="D50" s="187" t="s">
        <v>310</v>
      </c>
      <c r="E50" s="188">
        <v>600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t="s">
        <v>1943</v>
      </c>
      <c r="S50" s="190" t="s">
        <v>294</v>
      </c>
      <c r="T50" s="191" t="s">
        <v>294</v>
      </c>
      <c r="U50" s="159">
        <v>1E-3</v>
      </c>
      <c r="V50" s="159">
        <f>ROUND(E50*U50,2)</f>
        <v>0.6</v>
      </c>
      <c r="W50" s="159"/>
      <c r="X50" s="159" t="s">
        <v>295</v>
      </c>
      <c r="Y50" s="159" t="s">
        <v>296</v>
      </c>
      <c r="Z50" s="148"/>
      <c r="AA50" s="148"/>
      <c r="AB50" s="148"/>
      <c r="AC50" s="148"/>
      <c r="AD50" s="148"/>
      <c r="AE50" s="148"/>
      <c r="AF50" s="148"/>
      <c r="AG50" s="148" t="s">
        <v>297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7">
        <v>14</v>
      </c>
      <c r="B51" s="178" t="s">
        <v>1955</v>
      </c>
      <c r="C51" s="194" t="s">
        <v>1956</v>
      </c>
      <c r="D51" s="179" t="s">
        <v>292</v>
      </c>
      <c r="E51" s="180">
        <v>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1943</v>
      </c>
      <c r="S51" s="182" t="s">
        <v>294</v>
      </c>
      <c r="T51" s="183" t="s">
        <v>294</v>
      </c>
      <c r="U51" s="159">
        <v>3.0920000000000001</v>
      </c>
      <c r="V51" s="159">
        <f>ROUND(E51*U51,2)</f>
        <v>27.83</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262" t="s">
        <v>1957</v>
      </c>
      <c r="D52" s="263"/>
      <c r="E52" s="263"/>
      <c r="F52" s="263"/>
      <c r="G52" s="263"/>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264" t="s">
        <v>1957</v>
      </c>
      <c r="D53" s="265"/>
      <c r="E53" s="265"/>
      <c r="F53" s="265"/>
      <c r="G53" s="265"/>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7">
        <v>15</v>
      </c>
      <c r="B54" s="178" t="s">
        <v>1958</v>
      </c>
      <c r="C54" s="194" t="s">
        <v>1959</v>
      </c>
      <c r="D54" s="179" t="s">
        <v>310</v>
      </c>
      <c r="E54" s="180">
        <v>1800</v>
      </c>
      <c r="F54" s="181"/>
      <c r="G54" s="182">
        <f>ROUND(E54*F54,2)</f>
        <v>0</v>
      </c>
      <c r="H54" s="181"/>
      <c r="I54" s="182">
        <f>ROUND(E54*H54,2)</f>
        <v>0</v>
      </c>
      <c r="J54" s="181"/>
      <c r="K54" s="182">
        <f>ROUND(E54*J54,2)</f>
        <v>0</v>
      </c>
      <c r="L54" s="182">
        <v>21</v>
      </c>
      <c r="M54" s="182">
        <f>G54*(1+L54/100)</f>
        <v>0</v>
      </c>
      <c r="N54" s="180">
        <v>0</v>
      </c>
      <c r="O54" s="180">
        <f>ROUND(E54*N54,2)</f>
        <v>0</v>
      </c>
      <c r="P54" s="180">
        <v>0</v>
      </c>
      <c r="Q54" s="180">
        <f>ROUND(E54*P54,2)</f>
        <v>0</v>
      </c>
      <c r="R54" s="182" t="s">
        <v>1943</v>
      </c>
      <c r="S54" s="182" t="s">
        <v>294</v>
      </c>
      <c r="T54" s="183" t="s">
        <v>294</v>
      </c>
      <c r="U54" s="159">
        <v>1.0999999999999999E-2</v>
      </c>
      <c r="V54" s="159">
        <f>ROUND(E54*U54,2)</f>
        <v>19.8</v>
      </c>
      <c r="W54" s="159"/>
      <c r="X54" s="159" t="s">
        <v>295</v>
      </c>
      <c r="Y54" s="159" t="s">
        <v>296</v>
      </c>
      <c r="Z54" s="148"/>
      <c r="AA54" s="148"/>
      <c r="AB54" s="148"/>
      <c r="AC54" s="148"/>
      <c r="AD54" s="148"/>
      <c r="AE54" s="148"/>
      <c r="AF54" s="148"/>
      <c r="AG54" s="148" t="s">
        <v>297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2" x14ac:dyDescent="0.2">
      <c r="A55" s="155"/>
      <c r="B55" s="156"/>
      <c r="C55" s="262" t="s">
        <v>1960</v>
      </c>
      <c r="D55" s="263"/>
      <c r="E55" s="263"/>
      <c r="F55" s="263"/>
      <c r="G55" s="263"/>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299</v>
      </c>
      <c r="AH55" s="148"/>
      <c r="AI55" s="148"/>
      <c r="AJ55" s="148"/>
      <c r="AK55" s="148"/>
      <c r="AL55" s="148"/>
      <c r="AM55" s="148"/>
      <c r="AN55" s="148"/>
      <c r="AO55" s="148"/>
      <c r="AP55" s="148"/>
      <c r="AQ55" s="148"/>
      <c r="AR55" s="148"/>
      <c r="AS55" s="148"/>
      <c r="AT55" s="148"/>
      <c r="AU55" s="148"/>
      <c r="AV55" s="148"/>
      <c r="AW55" s="148"/>
      <c r="AX55" s="148"/>
      <c r="AY55" s="148"/>
      <c r="AZ55" s="148"/>
      <c r="BA55" s="184" t="str">
        <f>C55</f>
        <v>bez ohledu na způsob založení, tj. pokosení se shrabáním, naložením shrabků na dopravní prostředek s odvezením do 20 km a se složením,</v>
      </c>
      <c r="BB55" s="148"/>
      <c r="BC55" s="148"/>
      <c r="BD55" s="148"/>
      <c r="BE55" s="148"/>
      <c r="BF55" s="148"/>
      <c r="BG55" s="148"/>
      <c r="BH55" s="148"/>
    </row>
    <row r="56" spans="1:60" ht="22.5" outlineLevel="2" x14ac:dyDescent="0.2">
      <c r="A56" s="155"/>
      <c r="B56" s="156"/>
      <c r="C56" s="264" t="s">
        <v>1960</v>
      </c>
      <c r="D56" s="265"/>
      <c r="E56" s="265"/>
      <c r="F56" s="265"/>
      <c r="G56" s="265"/>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bez ohledu na způsob založení, tj. pokosení se shrabáním, naložením shrabků na dopravní prostředek s odvezením do 20 km a se složením,</v>
      </c>
      <c r="BB56" s="148"/>
      <c r="BC56" s="148"/>
      <c r="BD56" s="148"/>
      <c r="BE56" s="148"/>
      <c r="BF56" s="148"/>
      <c r="BG56" s="148"/>
      <c r="BH56" s="148"/>
    </row>
    <row r="57" spans="1:60" outlineLevel="1" x14ac:dyDescent="0.2">
      <c r="A57" s="177">
        <v>16</v>
      </c>
      <c r="B57" s="178" t="s">
        <v>324</v>
      </c>
      <c r="C57" s="194" t="s">
        <v>325</v>
      </c>
      <c r="D57" s="179" t="s">
        <v>310</v>
      </c>
      <c r="E57" s="180">
        <v>228</v>
      </c>
      <c r="F57" s="181"/>
      <c r="G57" s="182">
        <f>ROUND(E57*F57,2)</f>
        <v>0</v>
      </c>
      <c r="H57" s="181"/>
      <c r="I57" s="182">
        <f>ROUND(E57*H57,2)</f>
        <v>0</v>
      </c>
      <c r="J57" s="181"/>
      <c r="K57" s="182">
        <f>ROUND(E57*J57,2)</f>
        <v>0</v>
      </c>
      <c r="L57" s="182">
        <v>21</v>
      </c>
      <c r="M57" s="182">
        <f>G57*(1+L57/100)</f>
        <v>0</v>
      </c>
      <c r="N57" s="180">
        <v>0</v>
      </c>
      <c r="O57" s="180">
        <f>ROUND(E57*N57,2)</f>
        <v>0</v>
      </c>
      <c r="P57" s="180">
        <v>0.35499999999999998</v>
      </c>
      <c r="Q57" s="180">
        <f>ROUND(E57*P57,2)</f>
        <v>80.94</v>
      </c>
      <c r="R57" s="182" t="s">
        <v>326</v>
      </c>
      <c r="S57" s="182" t="s">
        <v>294</v>
      </c>
      <c r="T57" s="183" t="s">
        <v>294</v>
      </c>
      <c r="U57" s="159">
        <v>6.2E-2</v>
      </c>
      <c r="V57" s="159">
        <f>ROUND(E57*U57,2)</f>
        <v>14.14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262" t="s">
        <v>327</v>
      </c>
      <c r="D58" s="263"/>
      <c r="E58" s="263"/>
      <c r="F58" s="263"/>
      <c r="G58" s="263"/>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5" t="s">
        <v>1961</v>
      </c>
      <c r="D59" s="161"/>
      <c r="E59" s="162">
        <v>228</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77">
        <v>17</v>
      </c>
      <c r="B60" s="178" t="s">
        <v>391</v>
      </c>
      <c r="C60" s="194" t="s">
        <v>392</v>
      </c>
      <c r="D60" s="179" t="s">
        <v>338</v>
      </c>
      <c r="E60" s="180">
        <v>428.18</v>
      </c>
      <c r="F60" s="181"/>
      <c r="G60" s="182">
        <f>ROUND(E60*F60,2)</f>
        <v>0</v>
      </c>
      <c r="H60" s="181"/>
      <c r="I60" s="182">
        <f>ROUND(E60*H60,2)</f>
        <v>0</v>
      </c>
      <c r="J60" s="181"/>
      <c r="K60" s="182">
        <f>ROUND(E60*J60,2)</f>
        <v>0</v>
      </c>
      <c r="L60" s="182">
        <v>21</v>
      </c>
      <c r="M60" s="182">
        <f>G60*(1+L60/100)</f>
        <v>0</v>
      </c>
      <c r="N60" s="180">
        <v>0</v>
      </c>
      <c r="O60" s="180">
        <f>ROUND(E60*N60,2)</f>
        <v>0</v>
      </c>
      <c r="P60" s="180">
        <v>0</v>
      </c>
      <c r="Q60" s="180">
        <f>ROUND(E60*P60,2)</f>
        <v>0</v>
      </c>
      <c r="R60" s="182" t="s">
        <v>293</v>
      </c>
      <c r="S60" s="182" t="s">
        <v>294</v>
      </c>
      <c r="T60" s="183" t="s">
        <v>294</v>
      </c>
      <c r="U60" s="159">
        <v>0</v>
      </c>
      <c r="V60" s="159">
        <f>ROUND(E60*U60,2)</f>
        <v>0</v>
      </c>
      <c r="W60" s="159"/>
      <c r="X60" s="159" t="s">
        <v>295</v>
      </c>
      <c r="Y60" s="159" t="s">
        <v>296</v>
      </c>
      <c r="Z60" s="148"/>
      <c r="AA60" s="148"/>
      <c r="AB60" s="148"/>
      <c r="AC60" s="148"/>
      <c r="AD60" s="148"/>
      <c r="AE60" s="148"/>
      <c r="AF60" s="148"/>
      <c r="AG60" s="148" t="s">
        <v>297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
      <c r="A61" s="155"/>
      <c r="B61" s="156"/>
      <c r="C61" s="195" t="s">
        <v>1940</v>
      </c>
      <c r="D61" s="161"/>
      <c r="E61" s="162">
        <v>428.18</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314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18</v>
      </c>
      <c r="B62" s="186" t="s">
        <v>1962</v>
      </c>
      <c r="C62" s="198" t="s">
        <v>1963</v>
      </c>
      <c r="D62" s="187" t="s">
        <v>1699</v>
      </c>
      <c r="E62" s="188">
        <v>13</v>
      </c>
      <c r="F62" s="189"/>
      <c r="G62" s="190">
        <f>ROUND(E62*F62,2)</f>
        <v>0</v>
      </c>
      <c r="H62" s="189"/>
      <c r="I62" s="190">
        <f>ROUND(E62*H62,2)</f>
        <v>0</v>
      </c>
      <c r="J62" s="189"/>
      <c r="K62" s="190">
        <f>ROUND(E62*J62,2)</f>
        <v>0</v>
      </c>
      <c r="L62" s="190">
        <v>21</v>
      </c>
      <c r="M62" s="190">
        <f>G62*(1+L62/100)</f>
        <v>0</v>
      </c>
      <c r="N62" s="188">
        <v>1E-3</v>
      </c>
      <c r="O62" s="188">
        <f>ROUND(E62*N62,2)</f>
        <v>0.01</v>
      </c>
      <c r="P62" s="188">
        <v>0</v>
      </c>
      <c r="Q62" s="188">
        <f>ROUND(E62*P62,2)</f>
        <v>0</v>
      </c>
      <c r="R62" s="190" t="s">
        <v>621</v>
      </c>
      <c r="S62" s="190" t="s">
        <v>294</v>
      </c>
      <c r="T62" s="191" t="s">
        <v>294</v>
      </c>
      <c r="U62" s="159">
        <v>0</v>
      </c>
      <c r="V62" s="159">
        <f>ROUND(E62*U62,2)</f>
        <v>0</v>
      </c>
      <c r="W62" s="159"/>
      <c r="X62" s="159" t="s">
        <v>622</v>
      </c>
      <c r="Y62" s="159" t="s">
        <v>296</v>
      </c>
      <c r="Z62" s="148"/>
      <c r="AA62" s="148"/>
      <c r="AB62" s="148"/>
      <c r="AC62" s="148"/>
      <c r="AD62" s="148"/>
      <c r="AE62" s="148"/>
      <c r="AF62" s="148"/>
      <c r="AG62" s="148" t="s">
        <v>623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19</v>
      </c>
      <c r="B63" s="186" t="s">
        <v>1964</v>
      </c>
      <c r="C63" s="198" t="s">
        <v>1965</v>
      </c>
      <c r="D63" s="187" t="s">
        <v>292</v>
      </c>
      <c r="E63" s="188">
        <v>9</v>
      </c>
      <c r="F63" s="189"/>
      <c r="G63" s="190">
        <f>ROUND(E63*F63,2)</f>
        <v>0</v>
      </c>
      <c r="H63" s="189"/>
      <c r="I63" s="190">
        <f>ROUND(E63*H63,2)</f>
        <v>0</v>
      </c>
      <c r="J63" s="189"/>
      <c r="K63" s="190">
        <f>ROUND(E63*J63,2)</f>
        <v>0</v>
      </c>
      <c r="L63" s="190">
        <v>21</v>
      </c>
      <c r="M63" s="190">
        <f>G63*(1+L63/100)</f>
        <v>0</v>
      </c>
      <c r="N63" s="188">
        <v>0</v>
      </c>
      <c r="O63" s="188">
        <f>ROUND(E63*N63,2)</f>
        <v>0</v>
      </c>
      <c r="P63" s="188">
        <v>0</v>
      </c>
      <c r="Q63" s="188">
        <f>ROUND(E63*P63,2)</f>
        <v>0</v>
      </c>
      <c r="R63" s="190"/>
      <c r="S63" s="190" t="s">
        <v>878</v>
      </c>
      <c r="T63" s="191" t="s">
        <v>879</v>
      </c>
      <c r="U63" s="159">
        <v>0</v>
      </c>
      <c r="V63" s="159">
        <f>ROUND(E63*U63,2)</f>
        <v>0</v>
      </c>
      <c r="W63" s="159"/>
      <c r="X63" s="159" t="s">
        <v>622</v>
      </c>
      <c r="Y63" s="159" t="s">
        <v>296</v>
      </c>
      <c r="Z63" s="148"/>
      <c r="AA63" s="148"/>
      <c r="AB63" s="148"/>
      <c r="AC63" s="148"/>
      <c r="AD63" s="148"/>
      <c r="AE63" s="148"/>
      <c r="AF63" s="148"/>
      <c r="AG63" s="148" t="s">
        <v>623</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x14ac:dyDescent="0.2">
      <c r="A64" s="170" t="s">
        <v>288</v>
      </c>
      <c r="B64" s="171" t="s">
        <v>146</v>
      </c>
      <c r="C64" s="193" t="s">
        <v>147</v>
      </c>
      <c r="D64" s="172"/>
      <c r="E64" s="173"/>
      <c r="F64" s="174"/>
      <c r="G64" s="174">
        <f>SUMIF(AG65:AG109,"&lt;&gt;NOR",G65:G109)</f>
        <v>0</v>
      </c>
      <c r="H64" s="174"/>
      <c r="I64" s="174">
        <f>SUM(I65:I109)</f>
        <v>0</v>
      </c>
      <c r="J64" s="174"/>
      <c r="K64" s="174">
        <f>SUM(K65:K109)</f>
        <v>0</v>
      </c>
      <c r="L64" s="174"/>
      <c r="M64" s="174">
        <f>SUM(M65:M109)</f>
        <v>0</v>
      </c>
      <c r="N64" s="173"/>
      <c r="O64" s="173">
        <f>SUM(O65:O109)</f>
        <v>1273.2699999999998</v>
      </c>
      <c r="P64" s="173"/>
      <c r="Q64" s="173">
        <f>SUM(Q65:Q109)</f>
        <v>0</v>
      </c>
      <c r="R64" s="174"/>
      <c r="S64" s="174"/>
      <c r="T64" s="175"/>
      <c r="U64" s="169"/>
      <c r="V64" s="169">
        <f>SUM(V65:V109)</f>
        <v>690.63</v>
      </c>
      <c r="W64" s="169"/>
      <c r="X64" s="169"/>
      <c r="Y64" s="169"/>
      <c r="AG64" t="s">
        <v>289</v>
      </c>
    </row>
    <row r="65" spans="1:60" outlineLevel="1" x14ac:dyDescent="0.2">
      <c r="A65" s="177">
        <v>20</v>
      </c>
      <c r="B65" s="178" t="s">
        <v>1966</v>
      </c>
      <c r="C65" s="194" t="s">
        <v>1967</v>
      </c>
      <c r="D65" s="179" t="s">
        <v>310</v>
      </c>
      <c r="E65" s="180">
        <v>821.3</v>
      </c>
      <c r="F65" s="181"/>
      <c r="G65" s="182">
        <f>ROUND(E65*F65,2)</f>
        <v>0</v>
      </c>
      <c r="H65" s="181"/>
      <c r="I65" s="182">
        <f>ROUND(E65*H65,2)</f>
        <v>0</v>
      </c>
      <c r="J65" s="181"/>
      <c r="K65" s="182">
        <f>ROUND(E65*J65,2)</f>
        <v>0</v>
      </c>
      <c r="L65" s="182">
        <v>21</v>
      </c>
      <c r="M65" s="182">
        <f>G65*(1+L65/100)</f>
        <v>0</v>
      </c>
      <c r="N65" s="180">
        <v>0.2024</v>
      </c>
      <c r="O65" s="180">
        <f>ROUND(E65*N65,2)</f>
        <v>166.23</v>
      </c>
      <c r="P65" s="180">
        <v>0</v>
      </c>
      <c r="Q65" s="180">
        <f>ROUND(E65*P65,2)</f>
        <v>0</v>
      </c>
      <c r="R65" s="182" t="s">
        <v>311</v>
      </c>
      <c r="S65" s="182" t="s">
        <v>294</v>
      </c>
      <c r="T65" s="183" t="s">
        <v>294</v>
      </c>
      <c r="U65" s="159">
        <v>2.5999999999999999E-2</v>
      </c>
      <c r="V65" s="159">
        <f>ROUND(E65*U65,2)</f>
        <v>21.35</v>
      </c>
      <c r="W65" s="159"/>
      <c r="X65" s="159" t="s">
        <v>295</v>
      </c>
      <c r="Y65" s="159" t="s">
        <v>296</v>
      </c>
      <c r="Z65" s="148"/>
      <c r="AA65" s="148"/>
      <c r="AB65" s="148"/>
      <c r="AC65" s="148"/>
      <c r="AD65" s="148"/>
      <c r="AE65" s="148"/>
      <c r="AF65" s="148"/>
      <c r="AG65" s="148" t="s">
        <v>297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
      <c r="A66" s="155"/>
      <c r="B66" s="156"/>
      <c r="C66" s="262" t="s">
        <v>1968</v>
      </c>
      <c r="D66" s="263"/>
      <c r="E66" s="263"/>
      <c r="F66" s="263"/>
      <c r="G66" s="263"/>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264" t="s">
        <v>1968</v>
      </c>
      <c r="D67" s="265"/>
      <c r="E67" s="265"/>
      <c r="F67" s="265"/>
      <c r="G67" s="265"/>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300</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
      <c r="A68" s="155"/>
      <c r="B68" s="156"/>
      <c r="C68" s="195" t="s">
        <v>1969</v>
      </c>
      <c r="D68" s="161"/>
      <c r="E68" s="162">
        <v>821.3</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314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ht="22.5" outlineLevel="1" x14ac:dyDescent="0.2">
      <c r="A69" s="177">
        <v>21</v>
      </c>
      <c r="B69" s="178" t="s">
        <v>1970</v>
      </c>
      <c r="C69" s="194" t="s">
        <v>1971</v>
      </c>
      <c r="D69" s="179" t="s">
        <v>310</v>
      </c>
      <c r="E69" s="180">
        <v>821.3</v>
      </c>
      <c r="F69" s="181"/>
      <c r="G69" s="182">
        <f>ROUND(E69*F69,2)</f>
        <v>0</v>
      </c>
      <c r="H69" s="181"/>
      <c r="I69" s="182">
        <f>ROUND(E69*H69,2)</f>
        <v>0</v>
      </c>
      <c r="J69" s="181"/>
      <c r="K69" s="182">
        <f>ROUND(E69*J69,2)</f>
        <v>0</v>
      </c>
      <c r="L69" s="182">
        <v>21</v>
      </c>
      <c r="M69" s="182">
        <f>G69*(1+L69/100)</f>
        <v>0</v>
      </c>
      <c r="N69" s="180">
        <v>0.23</v>
      </c>
      <c r="O69" s="180">
        <f>ROUND(E69*N69,2)</f>
        <v>188.9</v>
      </c>
      <c r="P69" s="180">
        <v>0</v>
      </c>
      <c r="Q69" s="180">
        <f>ROUND(E69*P69,2)</f>
        <v>0</v>
      </c>
      <c r="R69" s="182" t="s">
        <v>311</v>
      </c>
      <c r="S69" s="182" t="s">
        <v>294</v>
      </c>
      <c r="T69" s="183" t="s">
        <v>294</v>
      </c>
      <c r="U69" s="159">
        <v>2.3E-2</v>
      </c>
      <c r="V69" s="159">
        <f>ROUND(E69*U69,2)</f>
        <v>18.89</v>
      </c>
      <c r="W69" s="159"/>
      <c r="X69" s="159" t="s">
        <v>295</v>
      </c>
      <c r="Y69" s="159" t="s">
        <v>296</v>
      </c>
      <c r="Z69" s="148"/>
      <c r="AA69" s="148"/>
      <c r="AB69" s="148"/>
      <c r="AC69" s="148"/>
      <c r="AD69" s="148"/>
      <c r="AE69" s="148"/>
      <c r="AF69" s="148"/>
      <c r="AG69" s="148" t="s">
        <v>297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5" t="s">
        <v>1972</v>
      </c>
      <c r="D70" s="161"/>
      <c r="E70" s="162">
        <v>821.3</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77">
        <v>22</v>
      </c>
      <c r="B71" s="178" t="s">
        <v>1973</v>
      </c>
      <c r="C71" s="194" t="s">
        <v>1974</v>
      </c>
      <c r="D71" s="179" t="s">
        <v>310</v>
      </c>
      <c r="E71" s="180">
        <v>439.6</v>
      </c>
      <c r="F71" s="181"/>
      <c r="G71" s="182">
        <f>ROUND(E71*F71,2)</f>
        <v>0</v>
      </c>
      <c r="H71" s="181"/>
      <c r="I71" s="182">
        <f>ROUND(E71*H71,2)</f>
        <v>0</v>
      </c>
      <c r="J71" s="181"/>
      <c r="K71" s="182">
        <f>ROUND(E71*J71,2)</f>
        <v>0</v>
      </c>
      <c r="L71" s="182">
        <v>21</v>
      </c>
      <c r="M71" s="182">
        <f>G71*(1+L71/100)</f>
        <v>0</v>
      </c>
      <c r="N71" s="180">
        <v>0.34499999999999997</v>
      </c>
      <c r="O71" s="180">
        <f>ROUND(E71*N71,2)</f>
        <v>151.66</v>
      </c>
      <c r="P71" s="180">
        <v>0</v>
      </c>
      <c r="Q71" s="180">
        <f>ROUND(E71*P71,2)</f>
        <v>0</v>
      </c>
      <c r="R71" s="182" t="s">
        <v>311</v>
      </c>
      <c r="S71" s="182" t="s">
        <v>294</v>
      </c>
      <c r="T71" s="183" t="s">
        <v>294</v>
      </c>
      <c r="U71" s="159">
        <v>2.5999999999999999E-2</v>
      </c>
      <c r="V71" s="159">
        <f>ROUND(E71*U71,2)</f>
        <v>11.43</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195" t="s">
        <v>1975</v>
      </c>
      <c r="D72" s="161"/>
      <c r="E72" s="162">
        <v>421.6</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314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
      <c r="A73" s="155"/>
      <c r="B73" s="156"/>
      <c r="C73" s="195" t="s">
        <v>1976</v>
      </c>
      <c r="D73" s="161"/>
      <c r="E73" s="162">
        <v>18</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77">
        <v>23</v>
      </c>
      <c r="B74" s="178" t="s">
        <v>1977</v>
      </c>
      <c r="C74" s="194" t="s">
        <v>1978</v>
      </c>
      <c r="D74" s="179" t="s">
        <v>310</v>
      </c>
      <c r="E74" s="180">
        <v>821.3</v>
      </c>
      <c r="F74" s="181"/>
      <c r="G74" s="182">
        <f>ROUND(E74*F74,2)</f>
        <v>0</v>
      </c>
      <c r="H74" s="181"/>
      <c r="I74" s="182">
        <f>ROUND(E74*H74,2)</f>
        <v>0</v>
      </c>
      <c r="J74" s="181"/>
      <c r="K74" s="182">
        <f>ROUND(E74*J74,2)</f>
        <v>0</v>
      </c>
      <c r="L74" s="182">
        <v>21</v>
      </c>
      <c r="M74" s="182">
        <f>G74*(1+L74/100)</f>
        <v>0</v>
      </c>
      <c r="N74" s="180">
        <v>0.46</v>
      </c>
      <c r="O74" s="180">
        <f>ROUND(E74*N74,2)</f>
        <v>377.8</v>
      </c>
      <c r="P74" s="180">
        <v>0</v>
      </c>
      <c r="Q74" s="180">
        <f>ROUND(E74*P74,2)</f>
        <v>0</v>
      </c>
      <c r="R74" s="182" t="s">
        <v>311</v>
      </c>
      <c r="S74" s="182" t="s">
        <v>294</v>
      </c>
      <c r="T74" s="183" t="s">
        <v>294</v>
      </c>
      <c r="U74" s="159">
        <v>2.9000000000000001E-2</v>
      </c>
      <c r="V74" s="159">
        <f>ROUND(E74*U74,2)</f>
        <v>23.82</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195" t="s">
        <v>1969</v>
      </c>
      <c r="D75" s="161"/>
      <c r="E75" s="162">
        <v>821.3</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314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77">
        <v>24</v>
      </c>
      <c r="B76" s="178" t="s">
        <v>1979</v>
      </c>
      <c r="C76" s="194" t="s">
        <v>1980</v>
      </c>
      <c r="D76" s="179" t="s">
        <v>310</v>
      </c>
      <c r="E76" s="180">
        <v>107.765</v>
      </c>
      <c r="F76" s="181"/>
      <c r="G76" s="182">
        <f>ROUND(E76*F76,2)</f>
        <v>0</v>
      </c>
      <c r="H76" s="181"/>
      <c r="I76" s="182">
        <f>ROUND(E76*H76,2)</f>
        <v>0</v>
      </c>
      <c r="J76" s="181"/>
      <c r="K76" s="182">
        <f>ROUND(E76*J76,2)</f>
        <v>0</v>
      </c>
      <c r="L76" s="182">
        <v>21</v>
      </c>
      <c r="M76" s="182">
        <f>G76*(1+L76/100)</f>
        <v>0</v>
      </c>
      <c r="N76" s="180">
        <v>0.38041999999999998</v>
      </c>
      <c r="O76" s="180">
        <f>ROUND(E76*N76,2)</f>
        <v>41</v>
      </c>
      <c r="P76" s="180">
        <v>0</v>
      </c>
      <c r="Q76" s="180">
        <f>ROUND(E76*P76,2)</f>
        <v>0</v>
      </c>
      <c r="R76" s="182" t="s">
        <v>311</v>
      </c>
      <c r="S76" s="182" t="s">
        <v>294</v>
      </c>
      <c r="T76" s="183" t="s">
        <v>294</v>
      </c>
      <c r="U76" s="159">
        <v>0.151</v>
      </c>
      <c r="V76" s="159">
        <f>ROUND(E76*U76,2)</f>
        <v>16.27</v>
      </c>
      <c r="W76" s="159"/>
      <c r="X76" s="159" t="s">
        <v>295</v>
      </c>
      <c r="Y76" s="159" t="s">
        <v>296</v>
      </c>
      <c r="Z76" s="148"/>
      <c r="AA76" s="148"/>
      <c r="AB76" s="148"/>
      <c r="AC76" s="148"/>
      <c r="AD76" s="148"/>
      <c r="AE76" s="148"/>
      <c r="AF76" s="148"/>
      <c r="AG76" s="148" t="s">
        <v>297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195" t="s">
        <v>1981</v>
      </c>
      <c r="D77" s="161"/>
      <c r="E77" s="162">
        <v>57.05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
      <c r="A78" s="155"/>
      <c r="B78" s="156"/>
      <c r="C78" s="195" t="s">
        <v>1982</v>
      </c>
      <c r="D78" s="161"/>
      <c r="E78" s="162">
        <v>44.88</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
      <c r="A79" s="155"/>
      <c r="B79" s="156"/>
      <c r="C79" s="195" t="s">
        <v>1983</v>
      </c>
      <c r="D79" s="161"/>
      <c r="E79" s="162">
        <v>5.83</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77">
        <v>25</v>
      </c>
      <c r="B80" s="178" t="s">
        <v>1984</v>
      </c>
      <c r="C80" s="194" t="s">
        <v>1985</v>
      </c>
      <c r="D80" s="179" t="s">
        <v>310</v>
      </c>
      <c r="E80" s="180">
        <v>839.3</v>
      </c>
      <c r="F80" s="181"/>
      <c r="G80" s="182">
        <f>ROUND(E80*F80,2)</f>
        <v>0</v>
      </c>
      <c r="H80" s="181"/>
      <c r="I80" s="182">
        <f>ROUND(E80*H80,2)</f>
        <v>0</v>
      </c>
      <c r="J80" s="181"/>
      <c r="K80" s="182">
        <f>ROUND(E80*J80,2)</f>
        <v>0</v>
      </c>
      <c r="L80" s="182">
        <v>21</v>
      </c>
      <c r="M80" s="182">
        <f>G80*(1+L80/100)</f>
        <v>0</v>
      </c>
      <c r="N80" s="180">
        <v>9.2799999999999994E-2</v>
      </c>
      <c r="O80" s="180">
        <f>ROUND(E80*N80,2)</f>
        <v>77.89</v>
      </c>
      <c r="P80" s="180">
        <v>0</v>
      </c>
      <c r="Q80" s="180">
        <f>ROUND(E80*P80,2)</f>
        <v>0</v>
      </c>
      <c r="R80" s="182" t="s">
        <v>311</v>
      </c>
      <c r="S80" s="182" t="s">
        <v>294</v>
      </c>
      <c r="T80" s="183" t="s">
        <v>294</v>
      </c>
      <c r="U80" s="159">
        <v>0.47799999999999998</v>
      </c>
      <c r="V80" s="159">
        <f>ROUND(E80*U80,2)</f>
        <v>401.19</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2.5" outlineLevel="2" x14ac:dyDescent="0.2">
      <c r="A81" s="155"/>
      <c r="B81" s="156"/>
      <c r="C81" s="262" t="s">
        <v>703</v>
      </c>
      <c r="D81" s="263"/>
      <c r="E81" s="263"/>
      <c r="F81" s="263"/>
      <c r="G81" s="263"/>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84" t="str">
        <f>C81</f>
        <v>s provedením lože z kameniva drceného, s vyplněním spár, s dvojitým hutněním a se smetením přebytečného materiálu na krajnici. S dodáním hmot pro lože a výplň spár.</v>
      </c>
      <c r="BB81" s="148"/>
      <c r="BC81" s="148"/>
      <c r="BD81" s="148"/>
      <c r="BE81" s="148"/>
      <c r="BF81" s="148"/>
      <c r="BG81" s="148"/>
      <c r="BH81" s="148"/>
    </row>
    <row r="82" spans="1:60" ht="22.5" outlineLevel="2" x14ac:dyDescent="0.2">
      <c r="A82" s="155"/>
      <c r="B82" s="156"/>
      <c r="C82" s="264" t="s">
        <v>703</v>
      </c>
      <c r="D82" s="265"/>
      <c r="E82" s="265"/>
      <c r="F82" s="265"/>
      <c r="G82" s="265"/>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300</v>
      </c>
      <c r="AH82" s="148"/>
      <c r="AI82" s="148"/>
      <c r="AJ82" s="148"/>
      <c r="AK82" s="148"/>
      <c r="AL82" s="148"/>
      <c r="AM82" s="148"/>
      <c r="AN82" s="148"/>
      <c r="AO82" s="148"/>
      <c r="AP82" s="148"/>
      <c r="AQ82" s="148"/>
      <c r="AR82" s="148"/>
      <c r="AS82" s="148"/>
      <c r="AT82" s="148"/>
      <c r="AU82" s="148"/>
      <c r="AV82" s="148"/>
      <c r="AW82" s="148"/>
      <c r="AX82" s="148"/>
      <c r="AY82" s="148"/>
      <c r="AZ82" s="148"/>
      <c r="BA82" s="184" t="str">
        <f>C82</f>
        <v>s provedením lože z kameniva drceného, s vyplněním spár, s dvojitým hutněním a se smetením přebytečného materiálu na krajnici. S dodáním hmot pro lože a výplň spár.</v>
      </c>
      <c r="BB82" s="148"/>
      <c r="BC82" s="148"/>
      <c r="BD82" s="148"/>
      <c r="BE82" s="148"/>
      <c r="BF82" s="148"/>
      <c r="BG82" s="148"/>
      <c r="BH82" s="148"/>
    </row>
    <row r="83" spans="1:60" outlineLevel="2" x14ac:dyDescent="0.2">
      <c r="A83" s="155"/>
      <c r="B83" s="156"/>
      <c r="C83" s="195" t="s">
        <v>1986</v>
      </c>
      <c r="D83" s="161"/>
      <c r="E83" s="162">
        <v>324.8</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5" t="s">
        <v>1987</v>
      </c>
      <c r="D84" s="161"/>
      <c r="E84" s="162">
        <v>496.5</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5" t="s">
        <v>1988</v>
      </c>
      <c r="D85" s="161"/>
      <c r="E85" s="162">
        <v>18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77">
        <v>26</v>
      </c>
      <c r="B86" s="178" t="s">
        <v>1989</v>
      </c>
      <c r="C86" s="194" t="s">
        <v>1990</v>
      </c>
      <c r="D86" s="179" t="s">
        <v>310</v>
      </c>
      <c r="E86" s="180">
        <v>421.6</v>
      </c>
      <c r="F86" s="181"/>
      <c r="G86" s="182">
        <f>ROUND(E86*F86,2)</f>
        <v>0</v>
      </c>
      <c r="H86" s="181"/>
      <c r="I86" s="182">
        <f>ROUND(E86*H86,2)</f>
        <v>0</v>
      </c>
      <c r="J86" s="181"/>
      <c r="K86" s="182">
        <f>ROUND(E86*J86,2)</f>
        <v>0</v>
      </c>
      <c r="L86" s="182">
        <v>21</v>
      </c>
      <c r="M86" s="182">
        <f>G86*(1+L86/100)</f>
        <v>0</v>
      </c>
      <c r="N86" s="180">
        <v>7.3899999999999993E-2</v>
      </c>
      <c r="O86" s="180">
        <f>ROUND(E86*N86,2)</f>
        <v>31.16</v>
      </c>
      <c r="P86" s="180">
        <v>0</v>
      </c>
      <c r="Q86" s="180">
        <f>ROUND(E86*P86,2)</f>
        <v>0</v>
      </c>
      <c r="R86" s="182"/>
      <c r="S86" s="182" t="s">
        <v>878</v>
      </c>
      <c r="T86" s="183" t="s">
        <v>879</v>
      </c>
      <c r="U86" s="159">
        <v>0.45200000000000001</v>
      </c>
      <c r="V86" s="159">
        <f>ROUND(E86*U86,2)</f>
        <v>190.56</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
      <c r="A87" s="155"/>
      <c r="B87" s="156"/>
      <c r="C87" s="195" t="s">
        <v>1975</v>
      </c>
      <c r="D87" s="161"/>
      <c r="E87" s="162">
        <v>421.6</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314</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45" outlineLevel="1" x14ac:dyDescent="0.2">
      <c r="A88" s="177">
        <v>27</v>
      </c>
      <c r="B88" s="178" t="s">
        <v>1991</v>
      </c>
      <c r="C88" s="194" t="s">
        <v>1992</v>
      </c>
      <c r="D88" s="179" t="s">
        <v>331</v>
      </c>
      <c r="E88" s="180">
        <v>9.5</v>
      </c>
      <c r="F88" s="181"/>
      <c r="G88" s="182">
        <f>ROUND(E88*F88,2)</f>
        <v>0</v>
      </c>
      <c r="H88" s="181"/>
      <c r="I88" s="182">
        <f>ROUND(E88*H88,2)</f>
        <v>0</v>
      </c>
      <c r="J88" s="181"/>
      <c r="K88" s="182">
        <f>ROUND(E88*J88,2)</f>
        <v>0</v>
      </c>
      <c r="L88" s="182">
        <v>21</v>
      </c>
      <c r="M88" s="182">
        <f>G88*(1+L88/100)</f>
        <v>0</v>
      </c>
      <c r="N88" s="180">
        <v>0.27551999999999999</v>
      </c>
      <c r="O88" s="180">
        <f>ROUND(E88*N88,2)</f>
        <v>2.62</v>
      </c>
      <c r="P88" s="180">
        <v>0</v>
      </c>
      <c r="Q88" s="180">
        <f>ROUND(E88*P88,2)</f>
        <v>0</v>
      </c>
      <c r="R88" s="182" t="s">
        <v>674</v>
      </c>
      <c r="S88" s="182" t="s">
        <v>294</v>
      </c>
      <c r="T88" s="183" t="s">
        <v>294</v>
      </c>
      <c r="U88" s="159">
        <v>0.74904999999999999</v>
      </c>
      <c r="V88" s="159">
        <f>ROUND(E88*U88,2)</f>
        <v>7.12</v>
      </c>
      <c r="W88" s="159"/>
      <c r="X88" s="159" t="s">
        <v>675</v>
      </c>
      <c r="Y88" s="159" t="s">
        <v>296</v>
      </c>
      <c r="Z88" s="148"/>
      <c r="AA88" s="148"/>
      <c r="AB88" s="148"/>
      <c r="AC88" s="148"/>
      <c r="AD88" s="148"/>
      <c r="AE88" s="148"/>
      <c r="AF88" s="148"/>
      <c r="AG88" s="148" t="s">
        <v>676</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2.5" outlineLevel="2" x14ac:dyDescent="0.2">
      <c r="A89" s="155"/>
      <c r="B89" s="156"/>
      <c r="C89" s="262" t="s">
        <v>1993</v>
      </c>
      <c r="D89" s="263"/>
      <c r="E89" s="263"/>
      <c r="F89" s="263"/>
      <c r="G89" s="263"/>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84" t="str">
        <f>C89</f>
        <v>montáž odvodňovacích žlabů a vpustí k odvodňovacím žlabům z polymerbetonu, včetně betonového lože popř. obetonování, s dodávkou žlabů a vpustí.</v>
      </c>
      <c r="BB89" s="148"/>
      <c r="BC89" s="148"/>
      <c r="BD89" s="148"/>
      <c r="BE89" s="148"/>
      <c r="BF89" s="148"/>
      <c r="BG89" s="148"/>
      <c r="BH89" s="148"/>
    </row>
    <row r="90" spans="1:60" ht="22.5" outlineLevel="2" x14ac:dyDescent="0.2">
      <c r="A90" s="155"/>
      <c r="B90" s="156"/>
      <c r="C90" s="264" t="s">
        <v>1993</v>
      </c>
      <c r="D90" s="265"/>
      <c r="E90" s="265"/>
      <c r="F90" s="265"/>
      <c r="G90" s="265"/>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300</v>
      </c>
      <c r="AH90" s="148"/>
      <c r="AI90" s="148"/>
      <c r="AJ90" s="148"/>
      <c r="AK90" s="148"/>
      <c r="AL90" s="148"/>
      <c r="AM90" s="148"/>
      <c r="AN90" s="148"/>
      <c r="AO90" s="148"/>
      <c r="AP90" s="148"/>
      <c r="AQ90" s="148"/>
      <c r="AR90" s="148"/>
      <c r="AS90" s="148"/>
      <c r="AT90" s="148"/>
      <c r="AU90" s="148"/>
      <c r="AV90" s="148"/>
      <c r="AW90" s="148"/>
      <c r="AX90" s="148"/>
      <c r="AY90" s="148"/>
      <c r="AZ90" s="148"/>
      <c r="BA90" s="184" t="str">
        <f>C90</f>
        <v>montáž odvodňovacích žlabů a vpustí k odvodňovacím žlabům z polymerbetonu, včetně betonového lože popř. obetonování, s dodávkou žlabů a vpustí.</v>
      </c>
      <c r="BB90" s="148"/>
      <c r="BC90" s="148"/>
      <c r="BD90" s="148"/>
      <c r="BE90" s="148"/>
      <c r="BF90" s="148"/>
      <c r="BG90" s="148"/>
      <c r="BH90" s="148"/>
    </row>
    <row r="91" spans="1:60" outlineLevel="2" x14ac:dyDescent="0.2">
      <c r="A91" s="155"/>
      <c r="B91" s="156"/>
      <c r="C91" s="195" t="s">
        <v>1994</v>
      </c>
      <c r="D91" s="161"/>
      <c r="E91" s="162">
        <v>9.5</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2.5" outlineLevel="1" x14ac:dyDescent="0.2">
      <c r="A92" s="177">
        <v>28</v>
      </c>
      <c r="B92" s="178" t="s">
        <v>1995</v>
      </c>
      <c r="C92" s="194" t="s">
        <v>1996</v>
      </c>
      <c r="D92" s="179" t="s">
        <v>310</v>
      </c>
      <c r="E92" s="180">
        <v>5.1660000000000004</v>
      </c>
      <c r="F92" s="181"/>
      <c r="G92" s="182">
        <f>ROUND(E92*F92,2)</f>
        <v>0</v>
      </c>
      <c r="H92" s="181"/>
      <c r="I92" s="182">
        <f>ROUND(E92*H92,2)</f>
        <v>0</v>
      </c>
      <c r="J92" s="181"/>
      <c r="K92" s="182">
        <f>ROUND(E92*J92,2)</f>
        <v>0</v>
      </c>
      <c r="L92" s="182">
        <v>21</v>
      </c>
      <c r="M92" s="182">
        <f>G92*(1+L92/100)</f>
        <v>0</v>
      </c>
      <c r="N92" s="180">
        <v>0.13150000000000001</v>
      </c>
      <c r="O92" s="180">
        <f>ROUND(E92*N92,2)</f>
        <v>0.68</v>
      </c>
      <c r="P92" s="180">
        <v>0</v>
      </c>
      <c r="Q92" s="180">
        <f>ROUND(E92*P92,2)</f>
        <v>0</v>
      </c>
      <c r="R92" s="182" t="s">
        <v>621</v>
      </c>
      <c r="S92" s="182" t="s">
        <v>294</v>
      </c>
      <c r="T92" s="183" t="s">
        <v>294</v>
      </c>
      <c r="U92" s="159">
        <v>0</v>
      </c>
      <c r="V92" s="159">
        <f>ROUND(E92*U92,2)</f>
        <v>0</v>
      </c>
      <c r="W92" s="159"/>
      <c r="X92" s="159" t="s">
        <v>622</v>
      </c>
      <c r="Y92" s="159" t="s">
        <v>296</v>
      </c>
      <c r="Z92" s="148"/>
      <c r="AA92" s="148"/>
      <c r="AB92" s="148"/>
      <c r="AC92" s="148"/>
      <c r="AD92" s="148"/>
      <c r="AE92" s="148"/>
      <c r="AF92" s="148"/>
      <c r="AG92" s="148" t="s">
        <v>623</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2" x14ac:dyDescent="0.2">
      <c r="A93" s="155"/>
      <c r="B93" s="156"/>
      <c r="C93" s="195" t="s">
        <v>1997</v>
      </c>
      <c r="D93" s="161"/>
      <c r="E93" s="162">
        <v>4.92</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3" x14ac:dyDescent="0.2">
      <c r="A94" s="155"/>
      <c r="B94" s="156"/>
      <c r="C94" s="197" t="s">
        <v>1417</v>
      </c>
      <c r="D94" s="165"/>
      <c r="E94" s="166">
        <v>0.25</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4</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77">
        <v>29</v>
      </c>
      <c r="B95" s="178" t="s">
        <v>1998</v>
      </c>
      <c r="C95" s="194" t="s">
        <v>1999</v>
      </c>
      <c r="D95" s="179" t="s">
        <v>310</v>
      </c>
      <c r="E95" s="180">
        <v>456.41399999999999</v>
      </c>
      <c r="F95" s="181"/>
      <c r="G95" s="182">
        <f>ROUND(E95*F95,2)</f>
        <v>0</v>
      </c>
      <c r="H95" s="181"/>
      <c r="I95" s="182">
        <f>ROUND(E95*H95,2)</f>
        <v>0</v>
      </c>
      <c r="J95" s="181"/>
      <c r="K95" s="182">
        <f>ROUND(E95*J95,2)</f>
        <v>0</v>
      </c>
      <c r="L95" s="182">
        <v>21</v>
      </c>
      <c r="M95" s="182">
        <f>G95*(1+L95/100)</f>
        <v>0</v>
      </c>
      <c r="N95" s="180">
        <v>0.13100000000000001</v>
      </c>
      <c r="O95" s="180">
        <f>ROUND(E95*N95,2)</f>
        <v>59.79</v>
      </c>
      <c r="P95" s="180">
        <v>0</v>
      </c>
      <c r="Q95" s="180">
        <f>ROUND(E95*P95,2)</f>
        <v>0</v>
      </c>
      <c r="R95" s="182" t="s">
        <v>621</v>
      </c>
      <c r="S95" s="182" t="s">
        <v>294</v>
      </c>
      <c r="T95" s="183" t="s">
        <v>294</v>
      </c>
      <c r="U95" s="159">
        <v>0</v>
      </c>
      <c r="V95" s="159">
        <f>ROUND(E95*U95,2)</f>
        <v>0</v>
      </c>
      <c r="W95" s="159"/>
      <c r="X95" s="159" t="s">
        <v>622</v>
      </c>
      <c r="Y95" s="159" t="s">
        <v>296</v>
      </c>
      <c r="Z95" s="148"/>
      <c r="AA95" s="148"/>
      <c r="AB95" s="148"/>
      <c r="AC95" s="148"/>
      <c r="AD95" s="148"/>
      <c r="AE95" s="148"/>
      <c r="AF95" s="148"/>
      <c r="AG95" s="148" t="s">
        <v>623</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2" x14ac:dyDescent="0.2">
      <c r="A96" s="155"/>
      <c r="B96" s="156"/>
      <c r="C96" s="195" t="s">
        <v>2000</v>
      </c>
      <c r="D96" s="161"/>
      <c r="E96" s="162">
        <v>434.68</v>
      </c>
      <c r="F96" s="159"/>
      <c r="G96" s="159"/>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314</v>
      </c>
      <c r="AH96" s="148">
        <v>0</v>
      </c>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3" x14ac:dyDescent="0.2">
      <c r="A97" s="155"/>
      <c r="B97" s="156"/>
      <c r="C97" s="197" t="s">
        <v>1417</v>
      </c>
      <c r="D97" s="165"/>
      <c r="E97" s="166">
        <v>21.73</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4</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77">
        <v>30</v>
      </c>
      <c r="B98" s="178" t="s">
        <v>2001</v>
      </c>
      <c r="C98" s="194" t="s">
        <v>2002</v>
      </c>
      <c r="D98" s="179" t="s">
        <v>310</v>
      </c>
      <c r="E98" s="180">
        <v>511.39499999999998</v>
      </c>
      <c r="F98" s="181"/>
      <c r="G98" s="182">
        <f>ROUND(E98*F98,2)</f>
        <v>0</v>
      </c>
      <c r="H98" s="181"/>
      <c r="I98" s="182">
        <f>ROUND(E98*H98,2)</f>
        <v>0</v>
      </c>
      <c r="J98" s="181"/>
      <c r="K98" s="182">
        <f>ROUND(E98*J98,2)</f>
        <v>0</v>
      </c>
      <c r="L98" s="182">
        <v>21</v>
      </c>
      <c r="M98" s="182">
        <f>G98*(1+L98/100)</f>
        <v>0</v>
      </c>
      <c r="N98" s="180">
        <v>0.17499999999999999</v>
      </c>
      <c r="O98" s="180">
        <f>ROUND(E98*N98,2)</f>
        <v>89.49</v>
      </c>
      <c r="P98" s="180">
        <v>0</v>
      </c>
      <c r="Q98" s="180">
        <f>ROUND(E98*P98,2)</f>
        <v>0</v>
      </c>
      <c r="R98" s="182" t="s">
        <v>621</v>
      </c>
      <c r="S98" s="182" t="s">
        <v>294</v>
      </c>
      <c r="T98" s="183" t="s">
        <v>294</v>
      </c>
      <c r="U98" s="159">
        <v>0</v>
      </c>
      <c r="V98" s="159">
        <f>ROUND(E98*U98,2)</f>
        <v>0</v>
      </c>
      <c r="W98" s="159"/>
      <c r="X98" s="159" t="s">
        <v>622</v>
      </c>
      <c r="Y98" s="159" t="s">
        <v>296</v>
      </c>
      <c r="Z98" s="148"/>
      <c r="AA98" s="148"/>
      <c r="AB98" s="148"/>
      <c r="AC98" s="148"/>
      <c r="AD98" s="148"/>
      <c r="AE98" s="148"/>
      <c r="AF98" s="148"/>
      <c r="AG98" s="148" t="s">
        <v>623</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
      <c r="A99" s="155"/>
      <c r="B99" s="156"/>
      <c r="C99" s="195" t="s">
        <v>1987</v>
      </c>
      <c r="D99" s="161"/>
      <c r="E99" s="162">
        <v>496.5</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314</v>
      </c>
      <c r="AH99" s="148">
        <v>0</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3" x14ac:dyDescent="0.2">
      <c r="A100" s="155"/>
      <c r="B100" s="156"/>
      <c r="C100" s="197" t="s">
        <v>1413</v>
      </c>
      <c r="D100" s="165"/>
      <c r="E100" s="166">
        <v>14.89</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314</v>
      </c>
      <c r="AH100" s="148">
        <v>4</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2.5" outlineLevel="1" x14ac:dyDescent="0.2">
      <c r="A101" s="177">
        <v>31</v>
      </c>
      <c r="B101" s="178" t="s">
        <v>2003</v>
      </c>
      <c r="C101" s="194" t="s">
        <v>2004</v>
      </c>
      <c r="D101" s="179" t="s">
        <v>310</v>
      </c>
      <c r="E101" s="180">
        <v>18.899999999999999</v>
      </c>
      <c r="F101" s="181"/>
      <c r="G101" s="182">
        <f>ROUND(E101*F101,2)</f>
        <v>0</v>
      </c>
      <c r="H101" s="181"/>
      <c r="I101" s="182">
        <f>ROUND(E101*H101,2)</f>
        <v>0</v>
      </c>
      <c r="J101" s="181"/>
      <c r="K101" s="182">
        <f>ROUND(E101*J101,2)</f>
        <v>0</v>
      </c>
      <c r="L101" s="182">
        <v>21</v>
      </c>
      <c r="M101" s="182">
        <f>G101*(1+L101/100)</f>
        <v>0</v>
      </c>
      <c r="N101" s="180">
        <v>0.17599999999999999</v>
      </c>
      <c r="O101" s="180">
        <f>ROUND(E101*N101,2)</f>
        <v>3.33</v>
      </c>
      <c r="P101" s="180">
        <v>0</v>
      </c>
      <c r="Q101" s="180">
        <f>ROUND(E101*P101,2)</f>
        <v>0</v>
      </c>
      <c r="R101" s="182" t="s">
        <v>621</v>
      </c>
      <c r="S101" s="182" t="s">
        <v>294</v>
      </c>
      <c r="T101" s="183" t="s">
        <v>294</v>
      </c>
      <c r="U101" s="159">
        <v>0</v>
      </c>
      <c r="V101" s="159">
        <f>ROUND(E101*U101,2)</f>
        <v>0</v>
      </c>
      <c r="W101" s="159"/>
      <c r="X101" s="159" t="s">
        <v>622</v>
      </c>
      <c r="Y101" s="159" t="s">
        <v>296</v>
      </c>
      <c r="Z101" s="148"/>
      <c r="AA101" s="148"/>
      <c r="AB101" s="148"/>
      <c r="AC101" s="148"/>
      <c r="AD101" s="148"/>
      <c r="AE101" s="148"/>
      <c r="AF101" s="148"/>
      <c r="AG101" s="148" t="s">
        <v>623</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
      <c r="A102" s="155"/>
      <c r="B102" s="156"/>
      <c r="C102" s="195" t="s">
        <v>1976</v>
      </c>
      <c r="D102" s="161"/>
      <c r="E102" s="162">
        <v>18</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3" x14ac:dyDescent="0.2">
      <c r="A103" s="155"/>
      <c r="B103" s="156"/>
      <c r="C103" s="197" t="s">
        <v>1417</v>
      </c>
      <c r="D103" s="165"/>
      <c r="E103" s="166">
        <v>0.9</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314</v>
      </c>
      <c r="AH103" s="148">
        <v>4</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77">
        <v>32</v>
      </c>
      <c r="B104" s="178" t="s">
        <v>2005</v>
      </c>
      <c r="C104" s="194" t="s">
        <v>2006</v>
      </c>
      <c r="D104" s="179" t="s">
        <v>310</v>
      </c>
      <c r="E104" s="180">
        <v>480.91534000000001</v>
      </c>
      <c r="F104" s="181"/>
      <c r="G104" s="182">
        <f>ROUND(E104*F104,2)</f>
        <v>0</v>
      </c>
      <c r="H104" s="181"/>
      <c r="I104" s="182">
        <f>ROUND(E104*H104,2)</f>
        <v>0</v>
      </c>
      <c r="J104" s="181"/>
      <c r="K104" s="182">
        <f>ROUND(E104*J104,2)</f>
        <v>0</v>
      </c>
      <c r="L104" s="182">
        <v>21</v>
      </c>
      <c r="M104" s="182">
        <f>G104*(1+L104/100)</f>
        <v>0</v>
      </c>
      <c r="N104" s="180">
        <v>0.17199999999999999</v>
      </c>
      <c r="O104" s="180">
        <f>ROUND(E104*N104,2)</f>
        <v>82.72</v>
      </c>
      <c r="P104" s="180">
        <v>0</v>
      </c>
      <c r="Q104" s="180">
        <f>ROUND(E104*P104,2)</f>
        <v>0</v>
      </c>
      <c r="R104" s="182"/>
      <c r="S104" s="182" t="s">
        <v>878</v>
      </c>
      <c r="T104" s="183" t="s">
        <v>879</v>
      </c>
      <c r="U104" s="159">
        <v>0</v>
      </c>
      <c r="V104" s="159">
        <f>ROUND(E104*U104,2)</f>
        <v>0</v>
      </c>
      <c r="W104" s="159"/>
      <c r="X104" s="159" t="s">
        <v>622</v>
      </c>
      <c r="Y104" s="159" t="s">
        <v>296</v>
      </c>
      <c r="Z104" s="148"/>
      <c r="AA104" s="148"/>
      <c r="AB104" s="148"/>
      <c r="AC104" s="148"/>
      <c r="AD104" s="148"/>
      <c r="AE104" s="148"/>
      <c r="AF104" s="148"/>
      <c r="AG104" s="148" t="s">
        <v>623</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
      <c r="A105" s="155"/>
      <c r="B105" s="156"/>
      <c r="C105" s="195" t="s">
        <v>2007</v>
      </c>
      <c r="D105" s="161"/>
      <c r="E105" s="162">
        <v>466.91</v>
      </c>
      <c r="F105" s="159"/>
      <c r="G105" s="159"/>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314</v>
      </c>
      <c r="AH105" s="148">
        <v>0</v>
      </c>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3" x14ac:dyDescent="0.2">
      <c r="A106" s="155"/>
      <c r="B106" s="156"/>
      <c r="C106" s="197" t="s">
        <v>1413</v>
      </c>
      <c r="D106" s="165"/>
      <c r="E106" s="166">
        <v>14.01</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4</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7">
        <v>33</v>
      </c>
      <c r="B107" s="178" t="s">
        <v>2008</v>
      </c>
      <c r="C107" s="194" t="s">
        <v>2009</v>
      </c>
      <c r="D107" s="179" t="s">
        <v>310</v>
      </c>
      <c r="E107" s="180">
        <v>36.554699999999997</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c r="S107" s="182" t="s">
        <v>878</v>
      </c>
      <c r="T107" s="183" t="s">
        <v>879</v>
      </c>
      <c r="U107" s="159">
        <v>0</v>
      </c>
      <c r="V107" s="159">
        <f>ROUND(E107*U107,2)</f>
        <v>0</v>
      </c>
      <c r="W107" s="159"/>
      <c r="X107" s="159" t="s">
        <v>622</v>
      </c>
      <c r="Y107" s="159" t="s">
        <v>296</v>
      </c>
      <c r="Z107" s="148"/>
      <c r="AA107" s="148"/>
      <c r="AB107" s="148"/>
      <c r="AC107" s="148"/>
      <c r="AD107" s="148"/>
      <c r="AE107" s="148"/>
      <c r="AF107" s="148"/>
      <c r="AG107" s="148" t="s">
        <v>623</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195" t="s">
        <v>2010</v>
      </c>
      <c r="D108" s="161"/>
      <c r="E108" s="162">
        <v>34.81</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3" x14ac:dyDescent="0.2">
      <c r="A109" s="155"/>
      <c r="B109" s="156"/>
      <c r="C109" s="197" t="s">
        <v>1417</v>
      </c>
      <c r="D109" s="165"/>
      <c r="E109" s="166">
        <v>1.74</v>
      </c>
      <c r="F109" s="159"/>
      <c r="G109" s="159"/>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314</v>
      </c>
      <c r="AH109" s="148">
        <v>4</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x14ac:dyDescent="0.2">
      <c r="A110" s="170" t="s">
        <v>288</v>
      </c>
      <c r="B110" s="171" t="s">
        <v>162</v>
      </c>
      <c r="C110" s="193" t="s">
        <v>163</v>
      </c>
      <c r="D110" s="172"/>
      <c r="E110" s="173"/>
      <c r="F110" s="174"/>
      <c r="G110" s="174">
        <f>SUMIF(AG111:AG130,"&lt;&gt;NOR",G111:G130)</f>
        <v>0</v>
      </c>
      <c r="H110" s="174"/>
      <c r="I110" s="174">
        <f>SUM(I111:I130)</f>
        <v>0</v>
      </c>
      <c r="J110" s="174"/>
      <c r="K110" s="174">
        <f>SUM(K111:K130)</f>
        <v>0</v>
      </c>
      <c r="L110" s="174"/>
      <c r="M110" s="174">
        <f>SUM(M111:M130)</f>
        <v>0</v>
      </c>
      <c r="N110" s="173"/>
      <c r="O110" s="173">
        <f>SUM(O111:O130)</f>
        <v>94.52</v>
      </c>
      <c r="P110" s="173"/>
      <c r="Q110" s="173">
        <f>SUM(Q111:Q130)</f>
        <v>0</v>
      </c>
      <c r="R110" s="174"/>
      <c r="S110" s="174"/>
      <c r="T110" s="175"/>
      <c r="U110" s="169"/>
      <c r="V110" s="169">
        <f>SUM(V111:V130)</f>
        <v>108.05</v>
      </c>
      <c r="W110" s="169"/>
      <c r="X110" s="169"/>
      <c r="Y110" s="169"/>
      <c r="AG110" t="s">
        <v>289</v>
      </c>
    </row>
    <row r="111" spans="1:60" ht="33.75" outlineLevel="1" x14ac:dyDescent="0.2">
      <c r="A111" s="177">
        <v>34</v>
      </c>
      <c r="B111" s="178" t="s">
        <v>2011</v>
      </c>
      <c r="C111" s="194" t="s">
        <v>2012</v>
      </c>
      <c r="D111" s="179" t="s">
        <v>331</v>
      </c>
      <c r="E111" s="180">
        <v>228.2</v>
      </c>
      <c r="F111" s="181"/>
      <c r="G111" s="182">
        <f>ROUND(E111*F111,2)</f>
        <v>0</v>
      </c>
      <c r="H111" s="181"/>
      <c r="I111" s="182">
        <f>ROUND(E111*H111,2)</f>
        <v>0</v>
      </c>
      <c r="J111" s="181"/>
      <c r="K111" s="182">
        <f>ROUND(E111*J111,2)</f>
        <v>0</v>
      </c>
      <c r="L111" s="182">
        <v>21</v>
      </c>
      <c r="M111" s="182">
        <f>G111*(1+L111/100)</f>
        <v>0</v>
      </c>
      <c r="N111" s="180">
        <v>0.22133</v>
      </c>
      <c r="O111" s="180">
        <f>ROUND(E111*N111,2)</f>
        <v>50.51</v>
      </c>
      <c r="P111" s="180">
        <v>0</v>
      </c>
      <c r="Q111" s="180">
        <f>ROUND(E111*P111,2)</f>
        <v>0</v>
      </c>
      <c r="R111" s="182" t="s">
        <v>311</v>
      </c>
      <c r="S111" s="182" t="s">
        <v>294</v>
      </c>
      <c r="T111" s="183" t="s">
        <v>294</v>
      </c>
      <c r="U111" s="159">
        <v>0.27200000000000002</v>
      </c>
      <c r="V111" s="159">
        <f>ROUND(E111*U111,2)</f>
        <v>62.07</v>
      </c>
      <c r="W111" s="159"/>
      <c r="X111" s="159" t="s">
        <v>295</v>
      </c>
      <c r="Y111" s="159" t="s">
        <v>296</v>
      </c>
      <c r="Z111" s="148"/>
      <c r="AA111" s="148"/>
      <c r="AB111" s="148"/>
      <c r="AC111" s="148"/>
      <c r="AD111" s="148"/>
      <c r="AE111" s="148"/>
      <c r="AF111" s="148"/>
      <c r="AG111" s="148" t="s">
        <v>297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262" t="s">
        <v>2013</v>
      </c>
      <c r="D112" s="263"/>
      <c r="E112" s="263"/>
      <c r="F112" s="263"/>
      <c r="G112" s="263"/>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299</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264" t="s">
        <v>2013</v>
      </c>
      <c r="D113" s="265"/>
      <c r="E113" s="265"/>
      <c r="F113" s="265"/>
      <c r="G113" s="265"/>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300</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
      <c r="A114" s="155"/>
      <c r="B114" s="156"/>
      <c r="C114" s="264" t="s">
        <v>2014</v>
      </c>
      <c r="D114" s="265"/>
      <c r="E114" s="265"/>
      <c r="F114" s="265"/>
      <c r="G114" s="265"/>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300</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195" t="s">
        <v>2015</v>
      </c>
      <c r="D115" s="161"/>
      <c r="E115" s="162">
        <v>228.2</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33.75" outlineLevel="1" x14ac:dyDescent="0.2">
      <c r="A116" s="177">
        <v>35</v>
      </c>
      <c r="B116" s="178" t="s">
        <v>2016</v>
      </c>
      <c r="C116" s="194" t="s">
        <v>2017</v>
      </c>
      <c r="D116" s="179" t="s">
        <v>331</v>
      </c>
      <c r="E116" s="180">
        <v>149.6</v>
      </c>
      <c r="F116" s="181"/>
      <c r="G116" s="182">
        <f>ROUND(E116*F116,2)</f>
        <v>0</v>
      </c>
      <c r="H116" s="181"/>
      <c r="I116" s="182">
        <f>ROUND(E116*H116,2)</f>
        <v>0</v>
      </c>
      <c r="J116" s="181"/>
      <c r="K116" s="182">
        <f>ROUND(E116*J116,2)</f>
        <v>0</v>
      </c>
      <c r="L116" s="182">
        <v>21</v>
      </c>
      <c r="M116" s="182">
        <f>G116*(1+L116/100)</f>
        <v>0</v>
      </c>
      <c r="N116" s="180">
        <v>0.26879999999999998</v>
      </c>
      <c r="O116" s="180">
        <f>ROUND(E116*N116,2)</f>
        <v>40.21</v>
      </c>
      <c r="P116" s="180">
        <v>0</v>
      </c>
      <c r="Q116" s="180">
        <f>ROUND(E116*P116,2)</f>
        <v>0</v>
      </c>
      <c r="R116" s="182" t="s">
        <v>311</v>
      </c>
      <c r="S116" s="182" t="s">
        <v>294</v>
      </c>
      <c r="T116" s="183" t="s">
        <v>294</v>
      </c>
      <c r="U116" s="159">
        <v>0.27200000000000002</v>
      </c>
      <c r="V116" s="159">
        <f>ROUND(E116*U116,2)</f>
        <v>40.69</v>
      </c>
      <c r="W116" s="159"/>
      <c r="X116" s="159" t="s">
        <v>295</v>
      </c>
      <c r="Y116" s="159" t="s">
        <v>296</v>
      </c>
      <c r="Z116" s="148"/>
      <c r="AA116" s="148"/>
      <c r="AB116" s="148"/>
      <c r="AC116" s="148"/>
      <c r="AD116" s="148"/>
      <c r="AE116" s="148"/>
      <c r="AF116" s="148"/>
      <c r="AG116" s="148" t="s">
        <v>297</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2" x14ac:dyDescent="0.2">
      <c r="A117" s="155"/>
      <c r="B117" s="156"/>
      <c r="C117" s="262" t="s">
        <v>2013</v>
      </c>
      <c r="D117" s="263"/>
      <c r="E117" s="263"/>
      <c r="F117" s="263"/>
      <c r="G117" s="263"/>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299</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264" t="s">
        <v>2013</v>
      </c>
      <c r="D118" s="265"/>
      <c r="E118" s="265"/>
      <c r="F118" s="265"/>
      <c r="G118" s="265"/>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300</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
      <c r="A119" s="155"/>
      <c r="B119" s="156"/>
      <c r="C119" s="264" t="s">
        <v>2014</v>
      </c>
      <c r="D119" s="265"/>
      <c r="E119" s="265"/>
      <c r="F119" s="265"/>
      <c r="G119" s="265"/>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300</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2" x14ac:dyDescent="0.2">
      <c r="A120" s="155"/>
      <c r="B120" s="156"/>
      <c r="C120" s="195" t="s">
        <v>2018</v>
      </c>
      <c r="D120" s="161"/>
      <c r="E120" s="162">
        <v>149.6</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33.75" outlineLevel="1" x14ac:dyDescent="0.2">
      <c r="A121" s="177">
        <v>36</v>
      </c>
      <c r="B121" s="178" t="s">
        <v>2019</v>
      </c>
      <c r="C121" s="194" t="s">
        <v>2020</v>
      </c>
      <c r="D121" s="179" t="s">
        <v>331</v>
      </c>
      <c r="E121" s="180">
        <v>19.45</v>
      </c>
      <c r="F121" s="181"/>
      <c r="G121" s="182">
        <f>ROUND(E121*F121,2)</f>
        <v>0</v>
      </c>
      <c r="H121" s="181"/>
      <c r="I121" s="182">
        <f>ROUND(E121*H121,2)</f>
        <v>0</v>
      </c>
      <c r="J121" s="181"/>
      <c r="K121" s="182">
        <f>ROUND(E121*J121,2)</f>
        <v>0</v>
      </c>
      <c r="L121" s="182">
        <v>21</v>
      </c>
      <c r="M121" s="182">
        <f>G121*(1+L121/100)</f>
        <v>0</v>
      </c>
      <c r="N121" s="180">
        <v>0.19520000000000001</v>
      </c>
      <c r="O121" s="180">
        <f>ROUND(E121*N121,2)</f>
        <v>3.8</v>
      </c>
      <c r="P121" s="180">
        <v>0</v>
      </c>
      <c r="Q121" s="180">
        <f>ROUND(E121*P121,2)</f>
        <v>0</v>
      </c>
      <c r="R121" s="182" t="s">
        <v>311</v>
      </c>
      <c r="S121" s="182" t="s">
        <v>294</v>
      </c>
      <c r="T121" s="183" t="s">
        <v>294</v>
      </c>
      <c r="U121" s="159">
        <v>0.27200000000000002</v>
      </c>
      <c r="V121" s="159">
        <f>ROUND(E121*U121,2)</f>
        <v>5.29</v>
      </c>
      <c r="W121" s="159"/>
      <c r="X121" s="159" t="s">
        <v>295</v>
      </c>
      <c r="Y121" s="159" t="s">
        <v>296</v>
      </c>
      <c r="Z121" s="148"/>
      <c r="AA121" s="148"/>
      <c r="AB121" s="148"/>
      <c r="AC121" s="148"/>
      <c r="AD121" s="148"/>
      <c r="AE121" s="148"/>
      <c r="AF121" s="148"/>
      <c r="AG121" s="148" t="s">
        <v>297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262" t="s">
        <v>2013</v>
      </c>
      <c r="D122" s="263"/>
      <c r="E122" s="263"/>
      <c r="F122" s="263"/>
      <c r="G122" s="263"/>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299</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264" t="s">
        <v>2013</v>
      </c>
      <c r="D123" s="265"/>
      <c r="E123" s="265"/>
      <c r="F123" s="265"/>
      <c r="G123" s="265"/>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300</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
      <c r="A124" s="155"/>
      <c r="B124" s="156"/>
      <c r="C124" s="264" t="s">
        <v>2021</v>
      </c>
      <c r="D124" s="265"/>
      <c r="E124" s="265"/>
      <c r="F124" s="265"/>
      <c r="G124" s="265"/>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300</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5" t="s">
        <v>2022</v>
      </c>
      <c r="D125" s="161"/>
      <c r="E125" s="162">
        <v>19.45</v>
      </c>
      <c r="F125" s="159"/>
      <c r="G125" s="159"/>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314</v>
      </c>
      <c r="AH125" s="148">
        <v>0</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37</v>
      </c>
      <c r="B126" s="186" t="s">
        <v>2023</v>
      </c>
      <c r="C126" s="198" t="s">
        <v>2024</v>
      </c>
      <c r="D126" s="187" t="s">
        <v>292</v>
      </c>
      <c r="E126" s="188">
        <v>2</v>
      </c>
      <c r="F126" s="189"/>
      <c r="G126" s="190">
        <f>ROUND(E126*F126,2)</f>
        <v>0</v>
      </c>
      <c r="H126" s="189"/>
      <c r="I126" s="190">
        <f>ROUND(E126*H126,2)</f>
        <v>0</v>
      </c>
      <c r="J126" s="189"/>
      <c r="K126" s="190">
        <f>ROUND(E126*J126,2)</f>
        <v>0</v>
      </c>
      <c r="L126" s="190">
        <v>21</v>
      </c>
      <c r="M126" s="190">
        <f>G126*(1+L126/100)</f>
        <v>0</v>
      </c>
      <c r="N126" s="188">
        <v>0</v>
      </c>
      <c r="O126" s="188">
        <f>ROUND(E126*N126,2)</f>
        <v>0</v>
      </c>
      <c r="P126" s="188">
        <v>0</v>
      </c>
      <c r="Q126" s="188">
        <f>ROUND(E126*P126,2)</f>
        <v>0</v>
      </c>
      <c r="R126" s="190"/>
      <c r="S126" s="190" t="s">
        <v>878</v>
      </c>
      <c r="T126" s="191" t="s">
        <v>879</v>
      </c>
      <c r="U126" s="159">
        <v>0</v>
      </c>
      <c r="V126" s="159">
        <f>ROUND(E126*U126,2)</f>
        <v>0</v>
      </c>
      <c r="W126" s="159"/>
      <c r="X126" s="159" t="s">
        <v>295</v>
      </c>
      <c r="Y126" s="159" t="s">
        <v>296</v>
      </c>
      <c r="Z126" s="148"/>
      <c r="AA126" s="148"/>
      <c r="AB126" s="148"/>
      <c r="AC126" s="148"/>
      <c r="AD126" s="148"/>
      <c r="AE126" s="148"/>
      <c r="AF126" s="148"/>
      <c r="AG126" s="148" t="s">
        <v>297</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38</v>
      </c>
      <c r="B127" s="186" t="s">
        <v>2025</v>
      </c>
      <c r="C127" s="198" t="s">
        <v>2026</v>
      </c>
      <c r="D127" s="187" t="s">
        <v>2027</v>
      </c>
      <c r="E127" s="188">
        <v>6</v>
      </c>
      <c r="F127" s="189"/>
      <c r="G127" s="190">
        <f>ROUND(E127*F127,2)</f>
        <v>0</v>
      </c>
      <c r="H127" s="189"/>
      <c r="I127" s="190">
        <f>ROUND(E127*H127,2)</f>
        <v>0</v>
      </c>
      <c r="J127" s="189"/>
      <c r="K127" s="190">
        <f>ROUND(E127*J127,2)</f>
        <v>0</v>
      </c>
      <c r="L127" s="190">
        <v>21</v>
      </c>
      <c r="M127" s="190">
        <f>G127*(1+L127/100)</f>
        <v>0</v>
      </c>
      <c r="N127" s="188">
        <v>0</v>
      </c>
      <c r="O127" s="188">
        <f>ROUND(E127*N127,2)</f>
        <v>0</v>
      </c>
      <c r="P127" s="188">
        <v>0</v>
      </c>
      <c r="Q127" s="188">
        <f>ROUND(E127*P127,2)</f>
        <v>0</v>
      </c>
      <c r="R127" s="190"/>
      <c r="S127" s="190" t="s">
        <v>878</v>
      </c>
      <c r="T127" s="191" t="s">
        <v>879</v>
      </c>
      <c r="U127" s="159">
        <v>0</v>
      </c>
      <c r="V127" s="159">
        <f>ROUND(E127*U127,2)</f>
        <v>0</v>
      </c>
      <c r="W127" s="159"/>
      <c r="X127" s="159" t="s">
        <v>295</v>
      </c>
      <c r="Y127" s="159" t="s">
        <v>296</v>
      </c>
      <c r="Z127" s="148"/>
      <c r="AA127" s="148"/>
      <c r="AB127" s="148"/>
      <c r="AC127" s="148"/>
      <c r="AD127" s="148"/>
      <c r="AE127" s="148"/>
      <c r="AF127" s="148"/>
      <c r="AG127" s="148" t="s">
        <v>297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
      <c r="A128" s="177">
        <v>39</v>
      </c>
      <c r="B128" s="178" t="s">
        <v>2028</v>
      </c>
      <c r="C128" s="194" t="s">
        <v>2029</v>
      </c>
      <c r="D128" s="179" t="s">
        <v>292</v>
      </c>
      <c r="E128" s="180">
        <v>29</v>
      </c>
      <c r="F128" s="181"/>
      <c r="G128" s="182">
        <f>ROUND(E128*F128,2)</f>
        <v>0</v>
      </c>
      <c r="H128" s="181"/>
      <c r="I128" s="182">
        <f>ROUND(E128*H128,2)</f>
        <v>0</v>
      </c>
      <c r="J128" s="181"/>
      <c r="K128" s="182">
        <f>ROUND(E128*J128,2)</f>
        <v>0</v>
      </c>
      <c r="L128" s="182">
        <v>21</v>
      </c>
      <c r="M128" s="182">
        <f>G128*(1+L128/100)</f>
        <v>0</v>
      </c>
      <c r="N128" s="180">
        <v>0</v>
      </c>
      <c r="O128" s="180">
        <f>ROUND(E128*N128,2)</f>
        <v>0</v>
      </c>
      <c r="P128" s="180">
        <v>0</v>
      </c>
      <c r="Q128" s="180">
        <f>ROUND(E128*P128,2)</f>
        <v>0</v>
      </c>
      <c r="R128" s="182"/>
      <c r="S128" s="182" t="s">
        <v>878</v>
      </c>
      <c r="T128" s="183" t="s">
        <v>879</v>
      </c>
      <c r="U128" s="159">
        <v>0</v>
      </c>
      <c r="V128" s="159">
        <f>ROUND(E128*U128,2)</f>
        <v>0</v>
      </c>
      <c r="W128" s="159"/>
      <c r="X128" s="159" t="s">
        <v>295</v>
      </c>
      <c r="Y128" s="159" t="s">
        <v>296</v>
      </c>
      <c r="Z128" s="148"/>
      <c r="AA128" s="148"/>
      <c r="AB128" s="148"/>
      <c r="AC128" s="148"/>
      <c r="AD128" s="148"/>
      <c r="AE128" s="148"/>
      <c r="AF128" s="148"/>
      <c r="AG128" s="148" t="s">
        <v>297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195" t="s">
        <v>2030</v>
      </c>
      <c r="D129" s="161"/>
      <c r="E129" s="162">
        <v>4</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3" x14ac:dyDescent="0.2">
      <c r="A130" s="155"/>
      <c r="B130" s="156"/>
      <c r="C130" s="195" t="s">
        <v>2031</v>
      </c>
      <c r="D130" s="161"/>
      <c r="E130" s="162">
        <v>25</v>
      </c>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314</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x14ac:dyDescent="0.2">
      <c r="A131" s="170" t="s">
        <v>288</v>
      </c>
      <c r="B131" s="171" t="s">
        <v>172</v>
      </c>
      <c r="C131" s="193" t="s">
        <v>173</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532.41</v>
      </c>
      <c r="W131" s="169"/>
      <c r="X131" s="169"/>
      <c r="Y131" s="169"/>
      <c r="AG131" t="s">
        <v>289</v>
      </c>
    </row>
    <row r="132" spans="1:60" outlineLevel="1" x14ac:dyDescent="0.2">
      <c r="A132" s="177">
        <v>40</v>
      </c>
      <c r="B132" s="178" t="s">
        <v>2032</v>
      </c>
      <c r="C132" s="194" t="s">
        <v>2033</v>
      </c>
      <c r="D132" s="179" t="s">
        <v>424</v>
      </c>
      <c r="E132" s="180">
        <v>1365.16651</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t="s">
        <v>311</v>
      </c>
      <c r="S132" s="182" t="s">
        <v>294</v>
      </c>
      <c r="T132" s="183" t="s">
        <v>294</v>
      </c>
      <c r="U132" s="159">
        <v>0.39</v>
      </c>
      <c r="V132" s="159">
        <f>ROUND(E132*U132,2)</f>
        <v>532.41</v>
      </c>
      <c r="W132" s="159"/>
      <c r="X132" s="159" t="s">
        <v>1275</v>
      </c>
      <c r="Y132" s="159" t="s">
        <v>296</v>
      </c>
      <c r="Z132" s="148"/>
      <c r="AA132" s="148"/>
      <c r="AB132" s="148"/>
      <c r="AC132" s="148"/>
      <c r="AD132" s="148"/>
      <c r="AE132" s="148"/>
      <c r="AF132" s="148"/>
      <c r="AG132" s="148" t="s">
        <v>1276</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262" t="s">
        <v>2034</v>
      </c>
      <c r="D133" s="263"/>
      <c r="E133" s="263"/>
      <c r="F133" s="263"/>
      <c r="G133" s="263"/>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299</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x14ac:dyDescent="0.2">
      <c r="A134" s="170" t="s">
        <v>288</v>
      </c>
      <c r="B134" s="171" t="s">
        <v>260</v>
      </c>
      <c r="C134" s="193" t="s">
        <v>28</v>
      </c>
      <c r="D134" s="172"/>
      <c r="E134" s="173"/>
      <c r="F134" s="174"/>
      <c r="G134" s="174">
        <f>SUMIF(AG135:AG147,"&lt;&gt;NOR",G135:G147)</f>
        <v>0</v>
      </c>
      <c r="H134" s="174"/>
      <c r="I134" s="174">
        <f>SUM(I135:I147)</f>
        <v>0</v>
      </c>
      <c r="J134" s="174"/>
      <c r="K134" s="174">
        <f>SUM(K135:K147)</f>
        <v>0</v>
      </c>
      <c r="L134" s="174"/>
      <c r="M134" s="174">
        <f>SUM(M135:M147)</f>
        <v>0</v>
      </c>
      <c r="N134" s="173"/>
      <c r="O134" s="173">
        <f>SUM(O135:O147)</f>
        <v>0</v>
      </c>
      <c r="P134" s="173"/>
      <c r="Q134" s="173">
        <f>SUM(Q135:Q147)</f>
        <v>0</v>
      </c>
      <c r="R134" s="174"/>
      <c r="S134" s="174"/>
      <c r="T134" s="175"/>
      <c r="U134" s="169"/>
      <c r="V134" s="169">
        <f>SUM(V135:V147)</f>
        <v>0</v>
      </c>
      <c r="W134" s="169"/>
      <c r="X134" s="169"/>
      <c r="Y134" s="169"/>
      <c r="AG134" t="s">
        <v>289</v>
      </c>
    </row>
    <row r="135" spans="1:60" outlineLevel="1" x14ac:dyDescent="0.2">
      <c r="A135" s="177">
        <v>41</v>
      </c>
      <c r="B135" s="178" t="s">
        <v>2035</v>
      </c>
      <c r="C135" s="194" t="s">
        <v>2036</v>
      </c>
      <c r="D135" s="179" t="s">
        <v>1908</v>
      </c>
      <c r="E135" s="180">
        <v>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c r="S135" s="182" t="s">
        <v>878</v>
      </c>
      <c r="T135" s="183" t="s">
        <v>879</v>
      </c>
      <c r="U135" s="159">
        <v>0</v>
      </c>
      <c r="V135" s="159">
        <f>ROUND(E135*U135,2)</f>
        <v>0</v>
      </c>
      <c r="W135" s="159"/>
      <c r="X135" s="159" t="s">
        <v>1909</v>
      </c>
      <c r="Y135" s="159" t="s">
        <v>296</v>
      </c>
      <c r="Z135" s="148"/>
      <c r="AA135" s="148"/>
      <c r="AB135" s="148"/>
      <c r="AC135" s="148"/>
      <c r="AD135" s="148"/>
      <c r="AE135" s="148"/>
      <c r="AF135" s="148"/>
      <c r="AG135" s="148" t="s">
        <v>1910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273" t="s">
        <v>1917</v>
      </c>
      <c r="D136" s="274"/>
      <c r="E136" s="274"/>
      <c r="F136" s="274"/>
      <c r="G136" s="274"/>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3" x14ac:dyDescent="0.2">
      <c r="A137" s="155"/>
      <c r="B137" s="156"/>
      <c r="C137" s="264" t="s">
        <v>2037</v>
      </c>
      <c r="D137" s="265"/>
      <c r="E137" s="265"/>
      <c r="F137" s="265"/>
      <c r="G137" s="265"/>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3" x14ac:dyDescent="0.2">
      <c r="A138" s="155"/>
      <c r="B138" s="156"/>
      <c r="C138" s="264" t="s">
        <v>2038</v>
      </c>
      <c r="D138" s="265"/>
      <c r="E138" s="265"/>
      <c r="F138" s="265"/>
      <c r="G138" s="265"/>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300</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77">
        <v>42</v>
      </c>
      <c r="B139" s="178" t="s">
        <v>1906</v>
      </c>
      <c r="C139" s="194" t="s">
        <v>1907</v>
      </c>
      <c r="D139" s="179" t="s">
        <v>1908</v>
      </c>
      <c r="E139" s="180">
        <v>1</v>
      </c>
      <c r="F139" s="181"/>
      <c r="G139" s="182">
        <f>ROUND(E139*F139,2)</f>
        <v>0</v>
      </c>
      <c r="H139" s="181"/>
      <c r="I139" s="182">
        <f>ROUND(E139*H139,2)</f>
        <v>0</v>
      </c>
      <c r="J139" s="181"/>
      <c r="K139" s="182">
        <f>ROUND(E139*J139,2)</f>
        <v>0</v>
      </c>
      <c r="L139" s="182">
        <v>21</v>
      </c>
      <c r="M139" s="182">
        <f>G139*(1+L139/100)</f>
        <v>0</v>
      </c>
      <c r="N139" s="180">
        <v>0</v>
      </c>
      <c r="O139" s="180">
        <f>ROUND(E139*N139,2)</f>
        <v>0</v>
      </c>
      <c r="P139" s="180">
        <v>0</v>
      </c>
      <c r="Q139" s="180">
        <f>ROUND(E139*P139,2)</f>
        <v>0</v>
      </c>
      <c r="R139" s="182"/>
      <c r="S139" s="182" t="s">
        <v>878</v>
      </c>
      <c r="T139" s="183" t="s">
        <v>879</v>
      </c>
      <c r="U139" s="159">
        <v>0</v>
      </c>
      <c r="V139" s="159">
        <f>ROUND(E139*U139,2)</f>
        <v>0</v>
      </c>
      <c r="W139" s="159"/>
      <c r="X139" s="159" t="s">
        <v>1909</v>
      </c>
      <c r="Y139" s="159" t="s">
        <v>296</v>
      </c>
      <c r="Z139" s="148"/>
      <c r="AA139" s="148"/>
      <c r="AB139" s="148"/>
      <c r="AC139" s="148"/>
      <c r="AD139" s="148"/>
      <c r="AE139" s="148"/>
      <c r="AF139" s="148"/>
      <c r="AG139" s="148" t="s">
        <v>1910</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273" t="s">
        <v>1911</v>
      </c>
      <c r="D140" s="274"/>
      <c r="E140" s="274"/>
      <c r="F140" s="274"/>
      <c r="G140" s="274"/>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300</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264" t="s">
        <v>1912</v>
      </c>
      <c r="D141" s="265"/>
      <c r="E141" s="265"/>
      <c r="F141" s="265"/>
      <c r="G141" s="265"/>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264" t="s">
        <v>1913</v>
      </c>
      <c r="D142" s="265"/>
      <c r="E142" s="265"/>
      <c r="F142" s="265"/>
      <c r="G142" s="265"/>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264" t="s">
        <v>1914</v>
      </c>
      <c r="D143" s="265"/>
      <c r="E143" s="265"/>
      <c r="F143" s="265"/>
      <c r="G143" s="265"/>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77">
        <v>43</v>
      </c>
      <c r="B144" s="178" t="s">
        <v>1915</v>
      </c>
      <c r="C144" s="194" t="s">
        <v>1916</v>
      </c>
      <c r="D144" s="179" t="s">
        <v>1908</v>
      </c>
      <c r="E144" s="180">
        <v>1</v>
      </c>
      <c r="F144" s="181"/>
      <c r="G144" s="182">
        <f>ROUND(E144*F144,2)</f>
        <v>0</v>
      </c>
      <c r="H144" s="181"/>
      <c r="I144" s="182">
        <f>ROUND(E144*H144,2)</f>
        <v>0</v>
      </c>
      <c r="J144" s="181"/>
      <c r="K144" s="182">
        <f>ROUND(E144*J144,2)</f>
        <v>0</v>
      </c>
      <c r="L144" s="182">
        <v>21</v>
      </c>
      <c r="M144" s="182">
        <f>G144*(1+L144/100)</f>
        <v>0</v>
      </c>
      <c r="N144" s="180">
        <v>0</v>
      </c>
      <c r="O144" s="180">
        <f>ROUND(E144*N144,2)</f>
        <v>0</v>
      </c>
      <c r="P144" s="180">
        <v>0</v>
      </c>
      <c r="Q144" s="180">
        <f>ROUND(E144*P144,2)</f>
        <v>0</v>
      </c>
      <c r="R144" s="182"/>
      <c r="S144" s="182" t="s">
        <v>878</v>
      </c>
      <c r="T144" s="183" t="s">
        <v>879</v>
      </c>
      <c r="U144" s="159">
        <v>0</v>
      </c>
      <c r="V144" s="159">
        <f>ROUND(E144*U144,2)</f>
        <v>0</v>
      </c>
      <c r="W144" s="159"/>
      <c r="X144" s="159" t="s">
        <v>1909</v>
      </c>
      <c r="Y144" s="159" t="s">
        <v>296</v>
      </c>
      <c r="Z144" s="148"/>
      <c r="AA144" s="148"/>
      <c r="AB144" s="148"/>
      <c r="AC144" s="148"/>
      <c r="AD144" s="148"/>
      <c r="AE144" s="148"/>
      <c r="AF144" s="148"/>
      <c r="AG144" s="148" t="s">
        <v>1910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273" t="s">
        <v>1917</v>
      </c>
      <c r="D145" s="274"/>
      <c r="E145" s="274"/>
      <c r="F145" s="274"/>
      <c r="G145" s="274"/>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77">
        <v>44</v>
      </c>
      <c r="B146" s="178" t="s">
        <v>1921</v>
      </c>
      <c r="C146" s="194" t="s">
        <v>1922</v>
      </c>
      <c r="D146" s="179" t="s">
        <v>1908</v>
      </c>
      <c r="E146" s="180">
        <v>1</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294</v>
      </c>
      <c r="T146" s="183" t="s">
        <v>879</v>
      </c>
      <c r="U146" s="159">
        <v>0</v>
      </c>
      <c r="V146" s="159">
        <f>ROUND(E146*U146,2)</f>
        <v>0</v>
      </c>
      <c r="W146" s="159"/>
      <c r="X146" s="159" t="s">
        <v>1909</v>
      </c>
      <c r="Y146" s="159" t="s">
        <v>296</v>
      </c>
      <c r="Z146" s="148"/>
      <c r="AA146" s="148"/>
      <c r="AB146" s="148"/>
      <c r="AC146" s="148"/>
      <c r="AD146" s="148"/>
      <c r="AE146" s="148"/>
      <c r="AF146" s="148"/>
      <c r="AG146" s="148" t="s">
        <v>1910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
      <c r="A147" s="155"/>
      <c r="B147" s="156"/>
      <c r="C147" s="273" t="s">
        <v>1923</v>
      </c>
      <c r="D147" s="274"/>
      <c r="E147" s="274"/>
      <c r="F147" s="274"/>
      <c r="G147" s="274"/>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x14ac:dyDescent="0.2">
      <c r="A148" s="3"/>
      <c r="B148" s="4"/>
      <c r="C148" s="202"/>
      <c r="D148" s="6"/>
      <c r="E148" s="3"/>
      <c r="F148" s="3"/>
      <c r="G148" s="3"/>
      <c r="H148" s="3"/>
      <c r="I148" s="3"/>
      <c r="J148" s="3"/>
      <c r="K148" s="3"/>
      <c r="L148" s="3"/>
      <c r="M148" s="3"/>
      <c r="N148" s="3"/>
      <c r="O148" s="3"/>
      <c r="P148" s="3"/>
      <c r="Q148" s="3"/>
      <c r="R148" s="3"/>
      <c r="S148" s="3"/>
      <c r="T148" s="3"/>
      <c r="U148" s="3"/>
      <c r="V148" s="3"/>
      <c r="W148" s="3"/>
      <c r="X148" s="3"/>
      <c r="Y148" s="3"/>
      <c r="AE148">
        <v>12</v>
      </c>
      <c r="AF148">
        <v>21</v>
      </c>
      <c r="AG148" t="s">
        <v>274</v>
      </c>
    </row>
    <row r="149" spans="1:60" x14ac:dyDescent="0.2">
      <c r="A149" s="151"/>
      <c r="B149" s="152" t="s">
        <v>29</v>
      </c>
      <c r="C149" s="203"/>
      <c r="D149" s="153"/>
      <c r="E149" s="154"/>
      <c r="F149" s="154"/>
      <c r="G149" s="176">
        <f>G8+G43+G49+G64+G110+G131+G134</f>
        <v>0</v>
      </c>
      <c r="H149" s="3"/>
      <c r="I149" s="3"/>
      <c r="J149" s="3"/>
      <c r="K149" s="3"/>
      <c r="L149" s="3"/>
      <c r="M149" s="3"/>
      <c r="N149" s="3"/>
      <c r="O149" s="3"/>
      <c r="P149" s="3"/>
      <c r="Q149" s="3"/>
      <c r="R149" s="3"/>
      <c r="S149" s="3"/>
      <c r="T149" s="3"/>
      <c r="U149" s="3"/>
      <c r="V149" s="3"/>
      <c r="W149" s="3"/>
      <c r="X149" s="3"/>
      <c r="Y149" s="3"/>
      <c r="AE149">
        <f>SUMIF(L7:L147,AE148,G7:G147)</f>
        <v>0</v>
      </c>
      <c r="AF149">
        <f>SUMIF(L7:L147,AF148,G7:G147)</f>
        <v>0</v>
      </c>
      <c r="AG149" t="s">
        <v>1924</v>
      </c>
    </row>
    <row r="150" spans="1:60" x14ac:dyDescent="0.2">
      <c r="C150" s="204"/>
      <c r="D150" s="10"/>
      <c r="AG150" t="s">
        <v>1925</v>
      </c>
    </row>
    <row r="151" spans="1:60" x14ac:dyDescent="0.2">
      <c r="D151" s="10"/>
    </row>
    <row r="152" spans="1:60" x14ac:dyDescent="0.2">
      <c r="D152" s="10"/>
    </row>
    <row r="153" spans="1:60" x14ac:dyDescent="0.2">
      <c r="D153" s="10"/>
    </row>
    <row r="154" spans="1:60" x14ac:dyDescent="0.2">
      <c r="D154" s="10"/>
    </row>
    <row r="155" spans="1:60" x14ac:dyDescent="0.2">
      <c r="D155" s="10"/>
    </row>
    <row r="156" spans="1:60" x14ac:dyDescent="0.2">
      <c r="D156" s="10"/>
    </row>
    <row r="157" spans="1:60" x14ac:dyDescent="0.2">
      <c r="D157" s="10"/>
    </row>
    <row r="158" spans="1:60" x14ac:dyDescent="0.2">
      <c r="D158" s="10"/>
    </row>
    <row r="159" spans="1:60" x14ac:dyDescent="0.2">
      <c r="D159" s="10"/>
    </row>
    <row r="160" spans="1:60"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J6j/7EjatrVGslLsolSlSirmMEbu2WFbiopIC8lohjBUKAcplMm9Ld62jzbIf7bg1RjdRqaS5aXjupUhlV+2A==" saltValue="uTKAEjuu3sz3vY3DBjXyyA==" spinCount="100000" sheet="1" formatRows="0"/>
  <mergeCells count="49">
    <mergeCell ref="C147:G147"/>
    <mergeCell ref="C138:G138"/>
    <mergeCell ref="C140:G140"/>
    <mergeCell ref="C141:G141"/>
    <mergeCell ref="C142:G142"/>
    <mergeCell ref="C143:G143"/>
    <mergeCell ref="C145:G145"/>
    <mergeCell ref="C137:G137"/>
    <mergeCell ref="C112:G112"/>
    <mergeCell ref="C113:G113"/>
    <mergeCell ref="C114:G114"/>
    <mergeCell ref="C117:G117"/>
    <mergeCell ref="C118:G118"/>
    <mergeCell ref="C119:G119"/>
    <mergeCell ref="C122:G122"/>
    <mergeCell ref="C123:G123"/>
    <mergeCell ref="C124:G124"/>
    <mergeCell ref="C133:G133"/>
    <mergeCell ref="C136:G136"/>
    <mergeCell ref="C90:G90"/>
    <mergeCell ref="C45:G45"/>
    <mergeCell ref="C52:G52"/>
    <mergeCell ref="C53:G53"/>
    <mergeCell ref="C55:G55"/>
    <mergeCell ref="C56:G56"/>
    <mergeCell ref="C58:G58"/>
    <mergeCell ref="C66:G66"/>
    <mergeCell ref="C67:G67"/>
    <mergeCell ref="C81:G81"/>
    <mergeCell ref="C82:G82"/>
    <mergeCell ref="C89:G89"/>
    <mergeCell ref="C39:G39"/>
    <mergeCell ref="C17:G17"/>
    <mergeCell ref="C18:G18"/>
    <mergeCell ref="C21:G21"/>
    <mergeCell ref="C22:G22"/>
    <mergeCell ref="C25:G25"/>
    <mergeCell ref="C26:G26"/>
    <mergeCell ref="C32:G32"/>
    <mergeCell ref="C33:G33"/>
    <mergeCell ref="C35:G35"/>
    <mergeCell ref="C36:G36"/>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53</v>
      </c>
      <c r="C4" s="270" t="s">
        <v>54</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136</v>
      </c>
      <c r="C8" s="193" t="s">
        <v>137</v>
      </c>
      <c r="D8" s="172"/>
      <c r="E8" s="173"/>
      <c r="F8" s="174"/>
      <c r="G8" s="174">
        <f>SUMIF(AG9:AG24,"&lt;&gt;NOR",G9:G24)</f>
        <v>0</v>
      </c>
      <c r="H8" s="174"/>
      <c r="I8" s="174">
        <f>SUM(I9:I24)</f>
        <v>0</v>
      </c>
      <c r="J8" s="174"/>
      <c r="K8" s="174">
        <f>SUM(K9:K24)</f>
        <v>0</v>
      </c>
      <c r="L8" s="174"/>
      <c r="M8" s="174">
        <f>SUM(M9:M24)</f>
        <v>0</v>
      </c>
      <c r="N8" s="173"/>
      <c r="O8" s="173">
        <f>SUM(O9:O24)</f>
        <v>13.54</v>
      </c>
      <c r="P8" s="173"/>
      <c r="Q8" s="173">
        <f>SUM(Q9:Q24)</f>
        <v>0</v>
      </c>
      <c r="R8" s="174"/>
      <c r="S8" s="174"/>
      <c r="T8" s="175"/>
      <c r="U8" s="169"/>
      <c r="V8" s="169">
        <f>SUM(V9:V24)</f>
        <v>213.66999999999996</v>
      </c>
      <c r="W8" s="169"/>
      <c r="X8" s="169"/>
      <c r="Y8" s="169"/>
      <c r="AG8" t="s">
        <v>289</v>
      </c>
    </row>
    <row r="9" spans="1:60" outlineLevel="1" x14ac:dyDescent="0.2">
      <c r="A9" s="177">
        <v>1</v>
      </c>
      <c r="B9" s="178" t="s">
        <v>2039</v>
      </c>
      <c r="C9" s="194" t="s">
        <v>2040</v>
      </c>
      <c r="D9" s="179" t="s">
        <v>338</v>
      </c>
      <c r="E9" s="180">
        <v>16.64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v>
      </c>
      <c r="V9" s="159">
        <f>ROUND(E9*U9,2)</f>
        <v>3.33</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262" t="s">
        <v>353</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
      <c r="A11" s="177">
        <v>2</v>
      </c>
      <c r="B11" s="178" t="s">
        <v>356</v>
      </c>
      <c r="C11" s="194" t="s">
        <v>357</v>
      </c>
      <c r="D11" s="179" t="s">
        <v>338</v>
      </c>
      <c r="E11" s="180">
        <v>16.64</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1.4</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33.75" outlineLevel="2" x14ac:dyDescent="0.2">
      <c r="A12" s="155"/>
      <c r="B12" s="156"/>
      <c r="C12" s="262" t="s">
        <v>353</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
      <c r="A13" s="177">
        <v>3</v>
      </c>
      <c r="B13" s="178" t="s">
        <v>1936</v>
      </c>
      <c r="C13" s="194" t="s">
        <v>1937</v>
      </c>
      <c r="D13" s="179" t="s">
        <v>338</v>
      </c>
      <c r="E13" s="180">
        <v>41.16</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3.5329999999999999</v>
      </c>
      <c r="V13" s="159">
        <f>ROUND(E13*U13,2)</f>
        <v>145.41999999999999</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62" t="s">
        <v>367</v>
      </c>
      <c r="D14" s="263"/>
      <c r="E14" s="263"/>
      <c r="F14" s="263"/>
      <c r="G14" s="263"/>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7">
        <v>4</v>
      </c>
      <c r="B15" s="178" t="s">
        <v>2042</v>
      </c>
      <c r="C15" s="194" t="s">
        <v>2043</v>
      </c>
      <c r="D15" s="179" t="s">
        <v>338</v>
      </c>
      <c r="E15" s="180">
        <v>7.16</v>
      </c>
      <c r="F15" s="181"/>
      <c r="G15" s="182">
        <f>ROUND(E15*F15,2)</f>
        <v>0</v>
      </c>
      <c r="H15" s="181"/>
      <c r="I15" s="182">
        <f>ROUND(E15*H15,2)</f>
        <v>0</v>
      </c>
      <c r="J15" s="181"/>
      <c r="K15" s="182">
        <f>ROUND(E15*J15,2)</f>
        <v>0</v>
      </c>
      <c r="L15" s="182">
        <v>21</v>
      </c>
      <c r="M15" s="182">
        <f>G15*(1+L15/100)</f>
        <v>0</v>
      </c>
      <c r="N15" s="180">
        <v>1.8907700000000001</v>
      </c>
      <c r="O15" s="180">
        <f>ROUND(E15*N15,2)</f>
        <v>13.54</v>
      </c>
      <c r="P15" s="180">
        <v>0</v>
      </c>
      <c r="Q15" s="180">
        <f>ROUND(E15*P15,2)</f>
        <v>0</v>
      </c>
      <c r="R15" s="182" t="s">
        <v>2044</v>
      </c>
      <c r="S15" s="182" t="s">
        <v>294</v>
      </c>
      <c r="T15" s="183" t="s">
        <v>294</v>
      </c>
      <c r="U15" s="159">
        <v>1.3169999999999999</v>
      </c>
      <c r="V15" s="159">
        <f>ROUND(E15*U15,2)</f>
        <v>9.43</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262" t="s">
        <v>2045</v>
      </c>
      <c r="D16" s="263"/>
      <c r="E16" s="263"/>
      <c r="F16" s="263"/>
      <c r="G16" s="263"/>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77">
        <v>5</v>
      </c>
      <c r="B17" s="178" t="s">
        <v>2046</v>
      </c>
      <c r="C17" s="194" t="s">
        <v>2047</v>
      </c>
      <c r="D17" s="179" t="s">
        <v>338</v>
      </c>
      <c r="E17" s="180">
        <v>30.53</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879</v>
      </c>
      <c r="U17" s="159">
        <v>1.587</v>
      </c>
      <c r="V17" s="159">
        <f>ROUND(E17*U17,2)</f>
        <v>48.45</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2" x14ac:dyDescent="0.2">
      <c r="A18" s="155"/>
      <c r="B18" s="156"/>
      <c r="C18" s="262" t="s">
        <v>2048</v>
      </c>
      <c r="D18" s="263"/>
      <c r="E18" s="263"/>
      <c r="F18" s="263"/>
      <c r="G18" s="263"/>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84" t="str">
        <f>C18</f>
        <v>sypaninou z vhodných hornin tř. 1 - 4 nebo materiálem připraveným podél výkopu ve vzdálenosti do 3 m od jeho kraje, pro jakoukoliv hloubku výkopu a jakoukoliv míru zhutnění,</v>
      </c>
      <c r="BB18" s="148"/>
      <c r="BC18" s="148"/>
      <c r="BD18" s="148"/>
      <c r="BE18" s="148"/>
      <c r="BF18" s="148"/>
      <c r="BG18" s="148"/>
      <c r="BH18" s="148"/>
    </row>
    <row r="19" spans="1:60" ht="22.5" outlineLevel="1" x14ac:dyDescent="0.2">
      <c r="A19" s="177">
        <v>6</v>
      </c>
      <c r="B19" s="178" t="s">
        <v>382</v>
      </c>
      <c r="C19" s="194" t="s">
        <v>383</v>
      </c>
      <c r="D19" s="179" t="s">
        <v>338</v>
      </c>
      <c r="E19" s="180">
        <v>20.11</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0.20200000000000001</v>
      </c>
      <c r="V19" s="159">
        <f>ROUND(E19*U19,2)</f>
        <v>4.0599999999999996</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262" t="s">
        <v>384</v>
      </c>
      <c r="D20" s="263"/>
      <c r="E20" s="263"/>
      <c r="F20" s="263"/>
      <c r="G20" s="263"/>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22.5" outlineLevel="1" x14ac:dyDescent="0.2">
      <c r="A21" s="177">
        <v>7</v>
      </c>
      <c r="B21" s="178" t="s">
        <v>373</v>
      </c>
      <c r="C21" s="194" t="s">
        <v>374</v>
      </c>
      <c r="D21" s="179" t="s">
        <v>338</v>
      </c>
      <c r="E21" s="180">
        <v>37.69</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1.0999999999999999E-2</v>
      </c>
      <c r="V21" s="159">
        <f>ROUND(E21*U21,2)</f>
        <v>0.41</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262" t="s">
        <v>375</v>
      </c>
      <c r="D22" s="263"/>
      <c r="E22" s="263"/>
      <c r="F22" s="263"/>
      <c r="G22" s="263"/>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299</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8</v>
      </c>
      <c r="B23" s="186" t="s">
        <v>2049</v>
      </c>
      <c r="C23" s="198" t="s">
        <v>2050</v>
      </c>
      <c r="D23" s="187" t="s">
        <v>338</v>
      </c>
      <c r="E23" s="188">
        <v>37.69</v>
      </c>
      <c r="F23" s="189"/>
      <c r="G23" s="190">
        <f>ROUND(E23*F23,2)</f>
        <v>0</v>
      </c>
      <c r="H23" s="189"/>
      <c r="I23" s="190">
        <f>ROUND(E23*H23,2)</f>
        <v>0</v>
      </c>
      <c r="J23" s="189"/>
      <c r="K23" s="190">
        <f>ROUND(E23*J23,2)</f>
        <v>0</v>
      </c>
      <c r="L23" s="190">
        <v>21</v>
      </c>
      <c r="M23" s="190">
        <f>G23*(1+L23/100)</f>
        <v>0</v>
      </c>
      <c r="N23" s="188">
        <v>0</v>
      </c>
      <c r="O23" s="188">
        <f>ROUND(E23*N23,2)</f>
        <v>0</v>
      </c>
      <c r="P23" s="188">
        <v>0</v>
      </c>
      <c r="Q23" s="188">
        <f>ROUND(E23*P23,2)</f>
        <v>0</v>
      </c>
      <c r="R23" s="190" t="s">
        <v>293</v>
      </c>
      <c r="S23" s="190" t="s">
        <v>294</v>
      </c>
      <c r="T23" s="191" t="s">
        <v>294</v>
      </c>
      <c r="U23" s="159">
        <v>3.1E-2</v>
      </c>
      <c r="V23" s="159">
        <f>ROUND(E23*U23,2)</f>
        <v>1.17</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9</v>
      </c>
      <c r="B24" s="186" t="s">
        <v>391</v>
      </c>
      <c r="C24" s="198" t="s">
        <v>392</v>
      </c>
      <c r="D24" s="187" t="s">
        <v>338</v>
      </c>
      <c r="E24" s="188">
        <v>37.69</v>
      </c>
      <c r="F24" s="189"/>
      <c r="G24" s="190">
        <f>ROUND(E24*F24,2)</f>
        <v>0</v>
      </c>
      <c r="H24" s="189"/>
      <c r="I24" s="190">
        <f>ROUND(E24*H24,2)</f>
        <v>0</v>
      </c>
      <c r="J24" s="189"/>
      <c r="K24" s="190">
        <f>ROUND(E24*J24,2)</f>
        <v>0</v>
      </c>
      <c r="L24" s="190">
        <v>21</v>
      </c>
      <c r="M24" s="190">
        <f>G24*(1+L24/100)</f>
        <v>0</v>
      </c>
      <c r="N24" s="188">
        <v>0</v>
      </c>
      <c r="O24" s="188">
        <f>ROUND(E24*N24,2)</f>
        <v>0</v>
      </c>
      <c r="P24" s="188">
        <v>0</v>
      </c>
      <c r="Q24" s="188">
        <f>ROUND(E24*P24,2)</f>
        <v>0</v>
      </c>
      <c r="R24" s="190" t="s">
        <v>293</v>
      </c>
      <c r="S24" s="190" t="s">
        <v>294</v>
      </c>
      <c r="T24" s="191" t="s">
        <v>294</v>
      </c>
      <c r="U24" s="159">
        <v>0</v>
      </c>
      <c r="V24" s="159">
        <f>ROUND(E24*U24,2)</f>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x14ac:dyDescent="0.2">
      <c r="A25" s="170" t="s">
        <v>288</v>
      </c>
      <c r="B25" s="171" t="s">
        <v>170</v>
      </c>
      <c r="C25" s="193" t="s">
        <v>171</v>
      </c>
      <c r="D25" s="172"/>
      <c r="E25" s="173"/>
      <c r="F25" s="174"/>
      <c r="G25" s="174">
        <f>SUMIF(AG26:AG33,"&lt;&gt;NOR",G26:G33)</f>
        <v>0</v>
      </c>
      <c r="H25" s="174"/>
      <c r="I25" s="174">
        <f>SUM(I26:I33)</f>
        <v>0</v>
      </c>
      <c r="J25" s="174"/>
      <c r="K25" s="174">
        <f>SUM(K26:K33)</f>
        <v>0</v>
      </c>
      <c r="L25" s="174"/>
      <c r="M25" s="174">
        <f>SUM(M26:M33)</f>
        <v>0</v>
      </c>
      <c r="N25" s="173"/>
      <c r="O25" s="173">
        <f>SUM(O26:O33)</f>
        <v>0.01</v>
      </c>
      <c r="P25" s="173"/>
      <c r="Q25" s="173">
        <f>SUM(Q26:Q33)</f>
        <v>0.33</v>
      </c>
      <c r="R25" s="174"/>
      <c r="S25" s="174"/>
      <c r="T25" s="175"/>
      <c r="U25" s="169"/>
      <c r="V25" s="169">
        <f>SUM(V26:V33)</f>
        <v>32.749999999999993</v>
      </c>
      <c r="W25" s="169"/>
      <c r="X25" s="169"/>
      <c r="Y25" s="169"/>
      <c r="AG25" t="s">
        <v>289</v>
      </c>
    </row>
    <row r="26" spans="1:60" outlineLevel="1" x14ac:dyDescent="0.2">
      <c r="A26" s="185">
        <v>10</v>
      </c>
      <c r="B26" s="186" t="s">
        <v>2051</v>
      </c>
      <c r="C26" s="198" t="s">
        <v>2052</v>
      </c>
      <c r="D26" s="187" t="s">
        <v>331</v>
      </c>
      <c r="E26" s="188">
        <v>2</v>
      </c>
      <c r="F26" s="189"/>
      <c r="G26" s="190">
        <f>ROUND(E26*F26,2)</f>
        <v>0</v>
      </c>
      <c r="H26" s="189"/>
      <c r="I26" s="190">
        <f>ROUND(E26*H26,2)</f>
        <v>0</v>
      </c>
      <c r="J26" s="189"/>
      <c r="K26" s="190">
        <f>ROUND(E26*J26,2)</f>
        <v>0</v>
      </c>
      <c r="L26" s="190">
        <v>21</v>
      </c>
      <c r="M26" s="190">
        <f>G26*(1+L26/100)</f>
        <v>0</v>
      </c>
      <c r="N26" s="188">
        <v>1.58E-3</v>
      </c>
      <c r="O26" s="188">
        <f>ROUND(E26*N26,2)</f>
        <v>0</v>
      </c>
      <c r="P26" s="188">
        <v>1.256E-2</v>
      </c>
      <c r="Q26" s="188">
        <f>ROUND(E26*P26,2)</f>
        <v>0.03</v>
      </c>
      <c r="R26" s="190" t="s">
        <v>1040</v>
      </c>
      <c r="S26" s="190" t="s">
        <v>294</v>
      </c>
      <c r="T26" s="191" t="s">
        <v>294</v>
      </c>
      <c r="U26" s="159">
        <v>2.7</v>
      </c>
      <c r="V26" s="159">
        <f>ROUND(E26*U26,2)</f>
        <v>5.4</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11</v>
      </c>
      <c r="B27" s="186" t="s">
        <v>2053</v>
      </c>
      <c r="C27" s="198" t="s">
        <v>2054</v>
      </c>
      <c r="D27" s="187" t="s">
        <v>331</v>
      </c>
      <c r="E27" s="188">
        <v>2.5</v>
      </c>
      <c r="F27" s="189"/>
      <c r="G27" s="190">
        <f>ROUND(E27*F27,2)</f>
        <v>0</v>
      </c>
      <c r="H27" s="189"/>
      <c r="I27" s="190">
        <f>ROUND(E27*H27,2)</f>
        <v>0</v>
      </c>
      <c r="J27" s="189"/>
      <c r="K27" s="190">
        <f>ROUND(E27*J27,2)</f>
        <v>0</v>
      </c>
      <c r="L27" s="190">
        <v>21</v>
      </c>
      <c r="M27" s="190">
        <f>G27*(1+L27/100)</f>
        <v>0</v>
      </c>
      <c r="N27" s="188">
        <v>1.92E-3</v>
      </c>
      <c r="O27" s="188">
        <f>ROUND(E27*N27,2)</f>
        <v>0</v>
      </c>
      <c r="P27" s="188">
        <v>3.3169999999999998E-2</v>
      </c>
      <c r="Q27" s="188">
        <f>ROUND(E27*P27,2)</f>
        <v>0.08</v>
      </c>
      <c r="R27" s="190" t="s">
        <v>1040</v>
      </c>
      <c r="S27" s="190" t="s">
        <v>294</v>
      </c>
      <c r="T27" s="191" t="s">
        <v>294</v>
      </c>
      <c r="U27" s="159">
        <v>3.9</v>
      </c>
      <c r="V27" s="159">
        <f>ROUND(E27*U27,2)</f>
        <v>9.75</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12</v>
      </c>
      <c r="B28" s="186" t="s">
        <v>2055</v>
      </c>
      <c r="C28" s="198" t="s">
        <v>2056</v>
      </c>
      <c r="D28" s="187" t="s">
        <v>331</v>
      </c>
      <c r="E28" s="188">
        <v>2.8</v>
      </c>
      <c r="F28" s="189"/>
      <c r="G28" s="190">
        <f>ROUND(E28*F28,2)</f>
        <v>0</v>
      </c>
      <c r="H28" s="189"/>
      <c r="I28" s="190">
        <f>ROUND(E28*H28,2)</f>
        <v>0</v>
      </c>
      <c r="J28" s="189"/>
      <c r="K28" s="190">
        <f>ROUND(E28*J28,2)</f>
        <v>0</v>
      </c>
      <c r="L28" s="190">
        <v>21</v>
      </c>
      <c r="M28" s="190">
        <f>G28*(1+L28/100)</f>
        <v>0</v>
      </c>
      <c r="N28" s="188">
        <v>3.3300000000000001E-3</v>
      </c>
      <c r="O28" s="188">
        <f>ROUND(E28*N28,2)</f>
        <v>0.01</v>
      </c>
      <c r="P28" s="188">
        <v>7.85E-2</v>
      </c>
      <c r="Q28" s="188">
        <f>ROUND(E28*P28,2)</f>
        <v>0.22</v>
      </c>
      <c r="R28" s="190" t="s">
        <v>1040</v>
      </c>
      <c r="S28" s="190" t="s">
        <v>294</v>
      </c>
      <c r="T28" s="191" t="s">
        <v>294</v>
      </c>
      <c r="U28" s="159">
        <v>6.2</v>
      </c>
      <c r="V28" s="159">
        <f>ROUND(E28*U28,2)</f>
        <v>17.36</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7">
        <v>13</v>
      </c>
      <c r="B29" s="178" t="s">
        <v>1273</v>
      </c>
      <c r="C29" s="194" t="s">
        <v>1274</v>
      </c>
      <c r="D29" s="179" t="s">
        <v>424</v>
      </c>
      <c r="E29" s="180">
        <v>0.1</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550</v>
      </c>
      <c r="S29" s="182" t="s">
        <v>294</v>
      </c>
      <c r="T29" s="183" t="s">
        <v>294</v>
      </c>
      <c r="U29" s="159">
        <v>1.8919999999999999</v>
      </c>
      <c r="V29" s="159">
        <f>ROUND(E29*U29,2)</f>
        <v>0.19</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62" t="s">
        <v>1277</v>
      </c>
      <c r="D30" s="263"/>
      <c r="E30" s="263"/>
      <c r="F30" s="263"/>
      <c r="G30" s="26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14</v>
      </c>
      <c r="B31" s="186" t="s">
        <v>1885</v>
      </c>
      <c r="C31" s="198" t="s">
        <v>1886</v>
      </c>
      <c r="D31" s="187" t="s">
        <v>424</v>
      </c>
      <c r="E31" s="188">
        <v>0.1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t="s">
        <v>1040</v>
      </c>
      <c r="S31" s="190" t="s">
        <v>294</v>
      </c>
      <c r="T31" s="191" t="s">
        <v>294</v>
      </c>
      <c r="U31" s="159">
        <v>0.49</v>
      </c>
      <c r="V31" s="159">
        <f>ROUND(E31*U31,2)</f>
        <v>0.05</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15</v>
      </c>
      <c r="B32" s="186" t="s">
        <v>1887</v>
      </c>
      <c r="C32" s="198" t="s">
        <v>1888</v>
      </c>
      <c r="D32" s="187" t="s">
        <v>424</v>
      </c>
      <c r="E32" s="188">
        <v>0.9</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1040</v>
      </c>
      <c r="S32" s="190" t="s">
        <v>294</v>
      </c>
      <c r="T32" s="191" t="s">
        <v>294</v>
      </c>
      <c r="U32" s="159">
        <v>0</v>
      </c>
      <c r="V32" s="159">
        <f>ROUND(E32*U32,2)</f>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22.5" outlineLevel="1" x14ac:dyDescent="0.2">
      <c r="A33" s="185">
        <v>16</v>
      </c>
      <c r="B33" s="186" t="s">
        <v>1893</v>
      </c>
      <c r="C33" s="198" t="s">
        <v>1894</v>
      </c>
      <c r="D33" s="187" t="s">
        <v>424</v>
      </c>
      <c r="E33" s="188">
        <v>0.1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t="s">
        <v>1040</v>
      </c>
      <c r="S33" s="190" t="s">
        <v>1895</v>
      </c>
      <c r="T33" s="191" t="s">
        <v>879</v>
      </c>
      <c r="U33" s="159">
        <v>0</v>
      </c>
      <c r="V33" s="159">
        <f>ROUND(E33*U33,2)</f>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x14ac:dyDescent="0.2">
      <c r="A34" s="170" t="s">
        <v>288</v>
      </c>
      <c r="B34" s="171" t="s">
        <v>114</v>
      </c>
      <c r="C34" s="193" t="s">
        <v>191</v>
      </c>
      <c r="D34" s="172"/>
      <c r="E34" s="173"/>
      <c r="F34" s="174"/>
      <c r="G34" s="174">
        <f>SUMIF(AG35:AG51,"&lt;&gt;NOR",G35:G51)</f>
        <v>0</v>
      </c>
      <c r="H34" s="174"/>
      <c r="I34" s="174">
        <f>SUM(I35:I51)</f>
        <v>0</v>
      </c>
      <c r="J34" s="174"/>
      <c r="K34" s="174">
        <f>SUM(K35:K51)</f>
        <v>0</v>
      </c>
      <c r="L34" s="174"/>
      <c r="M34" s="174">
        <f>SUM(M35:M51)</f>
        <v>0</v>
      </c>
      <c r="N34" s="173"/>
      <c r="O34" s="173">
        <f>SUM(O35:O51)</f>
        <v>0.1</v>
      </c>
      <c r="P34" s="173"/>
      <c r="Q34" s="173">
        <f>SUM(Q35:Q51)</f>
        <v>0</v>
      </c>
      <c r="R34" s="174"/>
      <c r="S34" s="174"/>
      <c r="T34" s="175"/>
      <c r="U34" s="169"/>
      <c r="V34" s="169">
        <f>SUM(V35:V51)</f>
        <v>22.529999999999998</v>
      </c>
      <c r="W34" s="169"/>
      <c r="X34" s="169"/>
      <c r="Y34" s="169"/>
      <c r="AG34" t="s">
        <v>289</v>
      </c>
    </row>
    <row r="35" spans="1:60" outlineLevel="1" x14ac:dyDescent="0.2">
      <c r="A35" s="185">
        <v>17</v>
      </c>
      <c r="B35" s="186" t="s">
        <v>2057</v>
      </c>
      <c r="C35" s="198" t="s">
        <v>2058</v>
      </c>
      <c r="D35" s="187" t="s">
        <v>331</v>
      </c>
      <c r="E35" s="188">
        <v>38</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7">
        <v>18</v>
      </c>
      <c r="B36" s="178" t="s">
        <v>2059</v>
      </c>
      <c r="C36" s="194" t="s">
        <v>2060</v>
      </c>
      <c r="D36" s="179" t="s">
        <v>331</v>
      </c>
      <c r="E36" s="180">
        <v>10</v>
      </c>
      <c r="F36" s="181"/>
      <c r="G36" s="182">
        <f>ROUND(E36*F36,2)</f>
        <v>0</v>
      </c>
      <c r="H36" s="181"/>
      <c r="I36" s="182">
        <f>ROUND(E36*H36,2)</f>
        <v>0</v>
      </c>
      <c r="J36" s="181"/>
      <c r="K36" s="182">
        <f>ROUND(E36*J36,2)</f>
        <v>0</v>
      </c>
      <c r="L36" s="182">
        <v>21</v>
      </c>
      <c r="M36" s="182">
        <f>G36*(1+L36/100)</f>
        <v>0</v>
      </c>
      <c r="N36" s="180">
        <v>3.5699999999999998E-3</v>
      </c>
      <c r="O36" s="180">
        <f>ROUND(E36*N36,2)</f>
        <v>0.04</v>
      </c>
      <c r="P36" s="180">
        <v>0</v>
      </c>
      <c r="Q36" s="180">
        <f>ROUND(E36*P36,2)</f>
        <v>0</v>
      </c>
      <c r="R36" s="182" t="s">
        <v>1446</v>
      </c>
      <c r="S36" s="182" t="s">
        <v>294</v>
      </c>
      <c r="T36" s="183" t="s">
        <v>294</v>
      </c>
      <c r="U36" s="159">
        <v>0.55000000000000004</v>
      </c>
      <c r="V36" s="159">
        <f>ROUND(E36*U36,2)</f>
        <v>5.5</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2061</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7">
        <v>19</v>
      </c>
      <c r="B38" s="178" t="s">
        <v>2062</v>
      </c>
      <c r="C38" s="194" t="s">
        <v>2063</v>
      </c>
      <c r="D38" s="179" t="s">
        <v>331</v>
      </c>
      <c r="E38" s="180">
        <v>14</v>
      </c>
      <c r="F38" s="181"/>
      <c r="G38" s="182">
        <f>ROUND(E38*F38,2)</f>
        <v>0</v>
      </c>
      <c r="H38" s="181"/>
      <c r="I38" s="182">
        <f>ROUND(E38*H38,2)</f>
        <v>0</v>
      </c>
      <c r="J38" s="181"/>
      <c r="K38" s="182">
        <f>ROUND(E38*J38,2)</f>
        <v>0</v>
      </c>
      <c r="L38" s="182">
        <v>21</v>
      </c>
      <c r="M38" s="182">
        <f>G38*(1+L38/100)</f>
        <v>0</v>
      </c>
      <c r="N38" s="180">
        <v>2.0300000000000001E-3</v>
      </c>
      <c r="O38" s="180">
        <f>ROUND(E38*N38,2)</f>
        <v>0.03</v>
      </c>
      <c r="P38" s="180">
        <v>0</v>
      </c>
      <c r="Q38" s="180">
        <f>ROUND(E38*P38,2)</f>
        <v>0</v>
      </c>
      <c r="R38" s="182" t="s">
        <v>1446</v>
      </c>
      <c r="S38" s="182" t="s">
        <v>294</v>
      </c>
      <c r="T38" s="183" t="s">
        <v>294</v>
      </c>
      <c r="U38" s="159">
        <v>0.43933</v>
      </c>
      <c r="V38" s="159">
        <f>ROUND(E38*U38,2)</f>
        <v>6.15</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62" t="s">
        <v>2064</v>
      </c>
      <c r="D39" s="263"/>
      <c r="E39" s="263"/>
      <c r="F39" s="263"/>
      <c r="G39" s="26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77">
        <v>20</v>
      </c>
      <c r="B40" s="178" t="s">
        <v>2065</v>
      </c>
      <c r="C40" s="194" t="s">
        <v>2066</v>
      </c>
      <c r="D40" s="179" t="s">
        <v>331</v>
      </c>
      <c r="E40" s="180">
        <v>16</v>
      </c>
      <c r="F40" s="181"/>
      <c r="G40" s="182">
        <f>ROUND(E40*F40,2)</f>
        <v>0</v>
      </c>
      <c r="H40" s="181"/>
      <c r="I40" s="182">
        <f>ROUND(E40*H40,2)</f>
        <v>0</v>
      </c>
      <c r="J40" s="181"/>
      <c r="K40" s="182">
        <f>ROUND(E40*J40,2)</f>
        <v>0</v>
      </c>
      <c r="L40" s="182">
        <v>21</v>
      </c>
      <c r="M40" s="182">
        <f>G40*(1+L40/100)</f>
        <v>0</v>
      </c>
      <c r="N40" s="180">
        <v>2E-3</v>
      </c>
      <c r="O40" s="180">
        <f>ROUND(E40*N40,2)</f>
        <v>0.03</v>
      </c>
      <c r="P40" s="180">
        <v>0</v>
      </c>
      <c r="Q40" s="180">
        <f>ROUND(E40*P40,2)</f>
        <v>0</v>
      </c>
      <c r="R40" s="182" t="s">
        <v>1446</v>
      </c>
      <c r="S40" s="182" t="s">
        <v>294</v>
      </c>
      <c r="T40" s="183" t="s">
        <v>294</v>
      </c>
      <c r="U40" s="159">
        <v>0.43933</v>
      </c>
      <c r="V40" s="159">
        <f>ROUND(E40*U40,2)</f>
        <v>7.03</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
      <c r="A41" s="155"/>
      <c r="B41" s="156"/>
      <c r="C41" s="262" t="s">
        <v>2064</v>
      </c>
      <c r="D41" s="263"/>
      <c r="E41" s="263"/>
      <c r="F41" s="263"/>
      <c r="G41" s="263"/>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21</v>
      </c>
      <c r="B42" s="186" t="s">
        <v>2067</v>
      </c>
      <c r="C42" s="198" t="s">
        <v>2068</v>
      </c>
      <c r="D42" s="187" t="s">
        <v>331</v>
      </c>
      <c r="E42" s="188">
        <v>68</v>
      </c>
      <c r="F42" s="189"/>
      <c r="G42" s="190">
        <f>ROUND(E42*F42,2)</f>
        <v>0</v>
      </c>
      <c r="H42" s="189"/>
      <c r="I42" s="190">
        <f>ROUND(E42*H42,2)</f>
        <v>0</v>
      </c>
      <c r="J42" s="189"/>
      <c r="K42" s="190">
        <f>ROUND(E42*J42,2)</f>
        <v>0</v>
      </c>
      <c r="L42" s="190">
        <v>21</v>
      </c>
      <c r="M42" s="190">
        <f>G42*(1+L42/100)</f>
        <v>0</v>
      </c>
      <c r="N42" s="188">
        <v>0</v>
      </c>
      <c r="O42" s="188">
        <f>ROUND(E42*N42,2)</f>
        <v>0</v>
      </c>
      <c r="P42" s="188">
        <v>0</v>
      </c>
      <c r="Q42" s="188">
        <f>ROUND(E42*P42,2)</f>
        <v>0</v>
      </c>
      <c r="R42" s="190" t="s">
        <v>1446</v>
      </c>
      <c r="S42" s="190" t="s">
        <v>294</v>
      </c>
      <c r="T42" s="191" t="s">
        <v>294</v>
      </c>
      <c r="U42" s="159">
        <v>4.8000000000000001E-2</v>
      </c>
      <c r="V42" s="159">
        <f>ROUND(E42*U42,2)</f>
        <v>3.26</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22</v>
      </c>
      <c r="B43" s="186" t="s">
        <v>2069</v>
      </c>
      <c r="C43" s="198" t="s">
        <v>2070</v>
      </c>
      <c r="D43" s="187" t="s">
        <v>331</v>
      </c>
      <c r="E43" s="188">
        <v>10</v>
      </c>
      <c r="F43" s="189"/>
      <c r="G43" s="190">
        <f>ROUND(E43*F43,2)</f>
        <v>0</v>
      </c>
      <c r="H43" s="189"/>
      <c r="I43" s="190">
        <f>ROUND(E43*H43,2)</f>
        <v>0</v>
      </c>
      <c r="J43" s="189"/>
      <c r="K43" s="190">
        <f>ROUND(E43*J43,2)</f>
        <v>0</v>
      </c>
      <c r="L43" s="190">
        <v>21</v>
      </c>
      <c r="M43" s="190">
        <f>G43*(1+L43/100)</f>
        <v>0</v>
      </c>
      <c r="N43" s="188">
        <v>0</v>
      </c>
      <c r="O43" s="188">
        <f>ROUND(E43*N43,2)</f>
        <v>0</v>
      </c>
      <c r="P43" s="188">
        <v>0</v>
      </c>
      <c r="Q43" s="188">
        <f>ROUND(E43*P43,2)</f>
        <v>0</v>
      </c>
      <c r="R43" s="190" t="s">
        <v>1446</v>
      </c>
      <c r="S43" s="190" t="s">
        <v>294</v>
      </c>
      <c r="T43" s="191" t="s">
        <v>294</v>
      </c>
      <c r="U43" s="159">
        <v>5.8999999999999997E-2</v>
      </c>
      <c r="V43" s="159">
        <f>ROUND(E43*U43,2)</f>
        <v>0.59</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33.75" outlineLevel="1" x14ac:dyDescent="0.2">
      <c r="A44" s="177">
        <v>23</v>
      </c>
      <c r="B44" s="178" t="s">
        <v>2071</v>
      </c>
      <c r="C44" s="194" t="s">
        <v>2072</v>
      </c>
      <c r="D44" s="179" t="s">
        <v>2073</v>
      </c>
      <c r="E44" s="180">
        <v>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73" t="s">
        <v>2074</v>
      </c>
      <c r="D45" s="274"/>
      <c r="E45" s="274"/>
      <c r="F45" s="274"/>
      <c r="G45" s="274"/>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24</v>
      </c>
      <c r="B46" s="186" t="s">
        <v>2075</v>
      </c>
      <c r="C46" s="198" t="s">
        <v>2076</v>
      </c>
      <c r="D46" s="187" t="s">
        <v>2073</v>
      </c>
      <c r="E46" s="188">
        <v>5</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25</v>
      </c>
      <c r="B47" s="186" t="s">
        <v>2077</v>
      </c>
      <c r="C47" s="198" t="s">
        <v>2078</v>
      </c>
      <c r="D47" s="187" t="s">
        <v>2073</v>
      </c>
      <c r="E47" s="188">
        <v>5</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c r="S47" s="190" t="s">
        <v>878</v>
      </c>
      <c r="T47" s="191" t="s">
        <v>879</v>
      </c>
      <c r="U47" s="159">
        <v>0</v>
      </c>
      <c r="V47" s="159">
        <f>ROUND(E47*U47,2)</f>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26</v>
      </c>
      <c r="B48" s="186" t="s">
        <v>2079</v>
      </c>
      <c r="C48" s="198" t="s">
        <v>2080</v>
      </c>
      <c r="D48" s="187" t="s">
        <v>2073</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27</v>
      </c>
      <c r="B49" s="186" t="s">
        <v>2081</v>
      </c>
      <c r="C49" s="198" t="s">
        <v>2082</v>
      </c>
      <c r="D49" s="187" t="s">
        <v>2083</v>
      </c>
      <c r="E49" s="188">
        <v>10</v>
      </c>
      <c r="F49" s="189"/>
      <c r="G49" s="190">
        <f>ROUND(E49*F49,2)</f>
        <v>0</v>
      </c>
      <c r="H49" s="189"/>
      <c r="I49" s="190">
        <f>ROUND(E49*H49,2)</f>
        <v>0</v>
      </c>
      <c r="J49" s="189"/>
      <c r="K49" s="190">
        <f>ROUND(E49*J49,2)</f>
        <v>0</v>
      </c>
      <c r="L49" s="190">
        <v>21</v>
      </c>
      <c r="M49" s="190">
        <f>G49*(1+L49/100)</f>
        <v>0</v>
      </c>
      <c r="N49" s="188">
        <v>0</v>
      </c>
      <c r="O49" s="188">
        <f>ROUND(E49*N49,2)</f>
        <v>0</v>
      </c>
      <c r="P49" s="188">
        <v>0</v>
      </c>
      <c r="Q49" s="188">
        <f>ROUND(E49*P49,2)</f>
        <v>0</v>
      </c>
      <c r="R49" s="190"/>
      <c r="S49" s="190" t="s">
        <v>878</v>
      </c>
      <c r="T49" s="191" t="s">
        <v>879</v>
      </c>
      <c r="U49" s="159">
        <v>0</v>
      </c>
      <c r="V49" s="159">
        <f>ROUND(E49*U49,2)</f>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77">
        <v>28</v>
      </c>
      <c r="B50" s="178" t="s">
        <v>2084</v>
      </c>
      <c r="C50" s="194" t="s">
        <v>2085</v>
      </c>
      <c r="D50" s="179" t="s">
        <v>0</v>
      </c>
      <c r="E50" s="180">
        <v>2.4500000000000002</v>
      </c>
      <c r="F50" s="181"/>
      <c r="G50" s="182">
        <f>ROUND(E50*F50,2)</f>
        <v>0</v>
      </c>
      <c r="H50" s="181"/>
      <c r="I50" s="182">
        <f>ROUND(E50*H50,2)</f>
        <v>0</v>
      </c>
      <c r="J50" s="181"/>
      <c r="K50" s="182">
        <f>ROUND(E50*J50,2)</f>
        <v>0</v>
      </c>
      <c r="L50" s="182">
        <v>21</v>
      </c>
      <c r="M50" s="182">
        <f>G50*(1+L50/100)</f>
        <v>0</v>
      </c>
      <c r="N50" s="180">
        <v>0</v>
      </c>
      <c r="O50" s="180">
        <f>ROUND(E50*N50,2)</f>
        <v>0</v>
      </c>
      <c r="P50" s="180">
        <v>0</v>
      </c>
      <c r="Q50" s="180">
        <f>ROUND(E50*P50,2)</f>
        <v>0</v>
      </c>
      <c r="R50" s="182" t="s">
        <v>1446</v>
      </c>
      <c r="S50" s="182" t="s">
        <v>294</v>
      </c>
      <c r="T50" s="183" t="s">
        <v>879</v>
      </c>
      <c r="U50" s="159">
        <v>0</v>
      </c>
      <c r="V50" s="159">
        <f>ROUND(E50*U50,2)</f>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262" t="s">
        <v>2086</v>
      </c>
      <c r="D51" s="263"/>
      <c r="E51" s="263"/>
      <c r="F51" s="263"/>
      <c r="G51" s="263"/>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299</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x14ac:dyDescent="0.2">
      <c r="A52" s="170" t="s">
        <v>288</v>
      </c>
      <c r="B52" s="171" t="s">
        <v>200</v>
      </c>
      <c r="C52" s="193" t="s">
        <v>201</v>
      </c>
      <c r="D52" s="172"/>
      <c r="E52" s="173"/>
      <c r="F52" s="174"/>
      <c r="G52" s="174">
        <f>SUMIF(AG53:AG89,"&lt;&gt;NOR",G53:G89)</f>
        <v>0</v>
      </c>
      <c r="H52" s="174"/>
      <c r="I52" s="174">
        <f>SUM(I53:I89)</f>
        <v>0</v>
      </c>
      <c r="J52" s="174"/>
      <c r="K52" s="174">
        <f>SUM(K53:K89)</f>
        <v>0</v>
      </c>
      <c r="L52" s="174"/>
      <c r="M52" s="174">
        <f>SUM(M53:M89)</f>
        <v>0</v>
      </c>
      <c r="N52" s="173"/>
      <c r="O52" s="173">
        <f>SUM(O53:O89)</f>
        <v>0.28000000000000003</v>
      </c>
      <c r="P52" s="173"/>
      <c r="Q52" s="173">
        <f>SUM(Q53:Q89)</f>
        <v>0</v>
      </c>
      <c r="R52" s="174"/>
      <c r="S52" s="174"/>
      <c r="T52" s="175"/>
      <c r="U52" s="169"/>
      <c r="V52" s="169">
        <f>SUM(V53:V89)</f>
        <v>165.14</v>
      </c>
      <c r="W52" s="169"/>
      <c r="X52" s="169"/>
      <c r="Y52" s="169"/>
      <c r="AG52" t="s">
        <v>289</v>
      </c>
    </row>
    <row r="53" spans="1:60" ht="22.5" outlineLevel="1" x14ac:dyDescent="0.2">
      <c r="A53" s="177">
        <v>29</v>
      </c>
      <c r="B53" s="178" t="s">
        <v>2087</v>
      </c>
      <c r="C53" s="194" t="s">
        <v>2088</v>
      </c>
      <c r="D53" s="179" t="s">
        <v>331</v>
      </c>
      <c r="E53" s="180">
        <v>70</v>
      </c>
      <c r="F53" s="181"/>
      <c r="G53" s="182">
        <f>ROUND(E53*F53,2)</f>
        <v>0</v>
      </c>
      <c r="H53" s="181"/>
      <c r="I53" s="182">
        <f>ROUND(E53*H53,2)</f>
        <v>0</v>
      </c>
      <c r="J53" s="181"/>
      <c r="K53" s="182">
        <f>ROUND(E53*J53,2)</f>
        <v>0</v>
      </c>
      <c r="L53" s="182">
        <v>21</v>
      </c>
      <c r="M53" s="182">
        <f>G53*(1+L53/100)</f>
        <v>0</v>
      </c>
      <c r="N53" s="180">
        <v>2.0999999999999999E-3</v>
      </c>
      <c r="O53" s="180">
        <f>ROUND(E53*N53,2)</f>
        <v>0.15</v>
      </c>
      <c r="P53" s="180">
        <v>0</v>
      </c>
      <c r="Q53" s="180">
        <f>ROUND(E53*P53,2)</f>
        <v>0</v>
      </c>
      <c r="R53" s="182" t="s">
        <v>1446</v>
      </c>
      <c r="S53" s="182" t="s">
        <v>294</v>
      </c>
      <c r="T53" s="183" t="s">
        <v>294</v>
      </c>
      <c r="U53" s="159">
        <v>0.8</v>
      </c>
      <c r="V53" s="159">
        <f>ROUND(E53*U53,2)</f>
        <v>56</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262" t="s">
        <v>2061</v>
      </c>
      <c r="D54" s="263"/>
      <c r="E54" s="263"/>
      <c r="F54" s="263"/>
      <c r="G54" s="263"/>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30</v>
      </c>
      <c r="B55" s="186" t="s">
        <v>2057</v>
      </c>
      <c r="C55" s="198" t="s">
        <v>2058</v>
      </c>
      <c r="D55" s="187" t="s">
        <v>331</v>
      </c>
      <c r="E55" s="188">
        <v>61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2.5" outlineLevel="1" x14ac:dyDescent="0.2">
      <c r="A56" s="177">
        <v>31</v>
      </c>
      <c r="B56" s="178" t="s">
        <v>2059</v>
      </c>
      <c r="C56" s="194" t="s">
        <v>2060</v>
      </c>
      <c r="D56" s="179" t="s">
        <v>331</v>
      </c>
      <c r="E56" s="180">
        <v>4</v>
      </c>
      <c r="F56" s="181"/>
      <c r="G56" s="182">
        <f>ROUND(E56*F56,2)</f>
        <v>0</v>
      </c>
      <c r="H56" s="181"/>
      <c r="I56" s="182">
        <f>ROUND(E56*H56,2)</f>
        <v>0</v>
      </c>
      <c r="J56" s="181"/>
      <c r="K56" s="182">
        <f>ROUND(E56*J56,2)</f>
        <v>0</v>
      </c>
      <c r="L56" s="182">
        <v>21</v>
      </c>
      <c r="M56" s="182">
        <f>G56*(1+L56/100)</f>
        <v>0</v>
      </c>
      <c r="N56" s="180">
        <v>3.5699999999999998E-3</v>
      </c>
      <c r="O56" s="180">
        <f>ROUND(E56*N56,2)</f>
        <v>0.01</v>
      </c>
      <c r="P56" s="180">
        <v>0</v>
      </c>
      <c r="Q56" s="180">
        <f>ROUND(E56*P56,2)</f>
        <v>0</v>
      </c>
      <c r="R56" s="182" t="s">
        <v>1446</v>
      </c>
      <c r="S56" s="182" t="s">
        <v>294</v>
      </c>
      <c r="T56" s="183" t="s">
        <v>294</v>
      </c>
      <c r="U56" s="159">
        <v>0.55000000000000004</v>
      </c>
      <c r="V56" s="159">
        <f>ROUND(E56*U56,2)</f>
        <v>2.2000000000000002</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
      <c r="A57" s="155"/>
      <c r="B57" s="156"/>
      <c r="C57" s="262" t="s">
        <v>2061</v>
      </c>
      <c r="D57" s="263"/>
      <c r="E57" s="263"/>
      <c r="F57" s="263"/>
      <c r="G57" s="263"/>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299</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77">
        <v>32</v>
      </c>
      <c r="B58" s="178" t="s">
        <v>2089</v>
      </c>
      <c r="C58" s="194" t="s">
        <v>2090</v>
      </c>
      <c r="D58" s="179" t="s">
        <v>331</v>
      </c>
      <c r="E58" s="180">
        <v>26</v>
      </c>
      <c r="F58" s="181"/>
      <c r="G58" s="182">
        <f>ROUND(E58*F58,2)</f>
        <v>0</v>
      </c>
      <c r="H58" s="181"/>
      <c r="I58" s="182">
        <f>ROUND(E58*H58,2)</f>
        <v>0</v>
      </c>
      <c r="J58" s="181"/>
      <c r="K58" s="182">
        <f>ROUND(E58*J58,2)</f>
        <v>0</v>
      </c>
      <c r="L58" s="182">
        <v>21</v>
      </c>
      <c r="M58" s="182">
        <f>G58*(1+L58/100)</f>
        <v>0</v>
      </c>
      <c r="N58" s="180">
        <v>3.8000000000000002E-4</v>
      </c>
      <c r="O58" s="180">
        <f>ROUND(E58*N58,2)</f>
        <v>0.01</v>
      </c>
      <c r="P58" s="180">
        <v>0</v>
      </c>
      <c r="Q58" s="180">
        <f>ROUND(E58*P58,2)</f>
        <v>0</v>
      </c>
      <c r="R58" s="182" t="s">
        <v>1446</v>
      </c>
      <c r="S58" s="182" t="s">
        <v>294</v>
      </c>
      <c r="T58" s="183" t="s">
        <v>294</v>
      </c>
      <c r="U58" s="159">
        <v>0.32</v>
      </c>
      <c r="V58" s="159">
        <f>ROUND(E58*U58,2)</f>
        <v>8.32</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262" t="s">
        <v>2061</v>
      </c>
      <c r="D59" s="263"/>
      <c r="E59" s="263"/>
      <c r="F59" s="263"/>
      <c r="G59" s="263"/>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299</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77">
        <v>33</v>
      </c>
      <c r="B60" s="178" t="s">
        <v>2091</v>
      </c>
      <c r="C60" s="194" t="s">
        <v>2092</v>
      </c>
      <c r="D60" s="179" t="s">
        <v>331</v>
      </c>
      <c r="E60" s="180">
        <v>19</v>
      </c>
      <c r="F60" s="181"/>
      <c r="G60" s="182">
        <f>ROUND(E60*F60,2)</f>
        <v>0</v>
      </c>
      <c r="H60" s="181"/>
      <c r="I60" s="182">
        <f>ROUND(E60*H60,2)</f>
        <v>0</v>
      </c>
      <c r="J60" s="181"/>
      <c r="K60" s="182">
        <f>ROUND(E60*J60,2)</f>
        <v>0</v>
      </c>
      <c r="L60" s="182">
        <v>21</v>
      </c>
      <c r="M60" s="182">
        <f>G60*(1+L60/100)</f>
        <v>0</v>
      </c>
      <c r="N60" s="180">
        <v>4.6999999999999999E-4</v>
      </c>
      <c r="O60" s="180">
        <f>ROUND(E60*N60,2)</f>
        <v>0.01</v>
      </c>
      <c r="P60" s="180">
        <v>0</v>
      </c>
      <c r="Q60" s="180">
        <f>ROUND(E60*P60,2)</f>
        <v>0</v>
      </c>
      <c r="R60" s="182" t="s">
        <v>1446</v>
      </c>
      <c r="S60" s="182" t="s">
        <v>294</v>
      </c>
      <c r="T60" s="183" t="s">
        <v>294</v>
      </c>
      <c r="U60" s="159">
        <v>0.35899999999999999</v>
      </c>
      <c r="V60" s="159">
        <f>ROUND(E60*U60,2)</f>
        <v>6.82</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
      <c r="A61" s="155"/>
      <c r="B61" s="156"/>
      <c r="C61" s="262" t="s">
        <v>2061</v>
      </c>
      <c r="D61" s="263"/>
      <c r="E61" s="263"/>
      <c r="F61" s="263"/>
      <c r="G61" s="263"/>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299</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77">
        <v>34</v>
      </c>
      <c r="B62" s="178" t="s">
        <v>2093</v>
      </c>
      <c r="C62" s="194" t="s">
        <v>2094</v>
      </c>
      <c r="D62" s="179" t="s">
        <v>331</v>
      </c>
      <c r="E62" s="180">
        <v>4</v>
      </c>
      <c r="F62" s="181"/>
      <c r="G62" s="182">
        <f>ROUND(E62*F62,2)</f>
        <v>0</v>
      </c>
      <c r="H62" s="181"/>
      <c r="I62" s="182">
        <f>ROUND(E62*H62,2)</f>
        <v>0</v>
      </c>
      <c r="J62" s="181"/>
      <c r="K62" s="182">
        <f>ROUND(E62*J62,2)</f>
        <v>0</v>
      </c>
      <c r="L62" s="182">
        <v>21</v>
      </c>
      <c r="M62" s="182">
        <f>G62*(1+L62/100)</f>
        <v>0</v>
      </c>
      <c r="N62" s="180">
        <v>6.9999999999999999E-4</v>
      </c>
      <c r="O62" s="180">
        <f>ROUND(E62*N62,2)</f>
        <v>0</v>
      </c>
      <c r="P62" s="180">
        <v>0</v>
      </c>
      <c r="Q62" s="180">
        <f>ROUND(E62*P62,2)</f>
        <v>0</v>
      </c>
      <c r="R62" s="182" t="s">
        <v>1446</v>
      </c>
      <c r="S62" s="182" t="s">
        <v>294</v>
      </c>
      <c r="T62" s="183" t="s">
        <v>294</v>
      </c>
      <c r="U62" s="159">
        <v>0.45200000000000001</v>
      </c>
      <c r="V62" s="159">
        <f>ROUND(E62*U62,2)</f>
        <v>1.81</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262" t="s">
        <v>2061</v>
      </c>
      <c r="D63" s="263"/>
      <c r="E63" s="263"/>
      <c r="F63" s="263"/>
      <c r="G63" s="263"/>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299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7">
        <v>35</v>
      </c>
      <c r="B64" s="178" t="s">
        <v>2095</v>
      </c>
      <c r="C64" s="194" t="s">
        <v>2096</v>
      </c>
      <c r="D64" s="179" t="s">
        <v>331</v>
      </c>
      <c r="E64" s="180">
        <v>14</v>
      </c>
      <c r="F64" s="181"/>
      <c r="G64" s="182">
        <f>ROUND(E64*F64,2)</f>
        <v>0</v>
      </c>
      <c r="H64" s="181"/>
      <c r="I64" s="182">
        <f>ROUND(E64*H64,2)</f>
        <v>0</v>
      </c>
      <c r="J64" s="181"/>
      <c r="K64" s="182">
        <f>ROUND(E64*J64,2)</f>
        <v>0</v>
      </c>
      <c r="L64" s="182">
        <v>21</v>
      </c>
      <c r="M64" s="182">
        <f>G64*(1+L64/100)</f>
        <v>0</v>
      </c>
      <c r="N64" s="180">
        <v>1.5200000000000001E-3</v>
      </c>
      <c r="O64" s="180">
        <f>ROUND(E64*N64,2)</f>
        <v>0.02</v>
      </c>
      <c r="P64" s="180">
        <v>0</v>
      </c>
      <c r="Q64" s="180">
        <f>ROUND(E64*P64,2)</f>
        <v>0</v>
      </c>
      <c r="R64" s="182" t="s">
        <v>1446</v>
      </c>
      <c r="S64" s="182" t="s">
        <v>294</v>
      </c>
      <c r="T64" s="183" t="s">
        <v>294</v>
      </c>
      <c r="U64" s="159">
        <v>1.173</v>
      </c>
      <c r="V64" s="159">
        <f>ROUND(E64*U64,2)</f>
        <v>16.420000000000002</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262" t="s">
        <v>2061</v>
      </c>
      <c r="D65" s="263"/>
      <c r="E65" s="263"/>
      <c r="F65" s="263"/>
      <c r="G65" s="263"/>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299</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77">
        <v>36</v>
      </c>
      <c r="B66" s="178" t="s">
        <v>2097</v>
      </c>
      <c r="C66" s="194" t="s">
        <v>2098</v>
      </c>
      <c r="D66" s="179" t="s">
        <v>331</v>
      </c>
      <c r="E66" s="180">
        <v>36</v>
      </c>
      <c r="F66" s="181"/>
      <c r="G66" s="182">
        <f>ROUND(E66*F66,2)</f>
        <v>0</v>
      </c>
      <c r="H66" s="181"/>
      <c r="I66" s="182">
        <f>ROUND(E66*H66,2)</f>
        <v>0</v>
      </c>
      <c r="J66" s="181"/>
      <c r="K66" s="182">
        <f>ROUND(E66*J66,2)</f>
        <v>0</v>
      </c>
      <c r="L66" s="182">
        <v>21</v>
      </c>
      <c r="M66" s="182">
        <f>G66*(1+L66/100)</f>
        <v>0</v>
      </c>
      <c r="N66" s="180">
        <v>8.7000000000000001E-4</v>
      </c>
      <c r="O66" s="180">
        <f>ROUND(E66*N66,2)</f>
        <v>0.03</v>
      </c>
      <c r="P66" s="180">
        <v>0</v>
      </c>
      <c r="Q66" s="180">
        <f>ROUND(E66*P66,2)</f>
        <v>0</v>
      </c>
      <c r="R66" s="182" t="s">
        <v>1446</v>
      </c>
      <c r="S66" s="182" t="s">
        <v>294</v>
      </c>
      <c r="T66" s="183" t="s">
        <v>294</v>
      </c>
      <c r="U66" s="159">
        <v>0.81899999999999995</v>
      </c>
      <c r="V66" s="159">
        <f>ROUND(E66*U66,2)</f>
        <v>29.48</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262" t="s">
        <v>2061</v>
      </c>
      <c r="D67" s="263"/>
      <c r="E67" s="263"/>
      <c r="F67" s="263"/>
      <c r="G67" s="263"/>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7">
        <v>37</v>
      </c>
      <c r="B68" s="178" t="s">
        <v>2099</v>
      </c>
      <c r="C68" s="194" t="s">
        <v>2100</v>
      </c>
      <c r="D68" s="179" t="s">
        <v>331</v>
      </c>
      <c r="E68" s="180">
        <v>27</v>
      </c>
      <c r="F68" s="181"/>
      <c r="G68" s="182">
        <f>ROUND(E68*F68,2)</f>
        <v>0</v>
      </c>
      <c r="H68" s="181"/>
      <c r="I68" s="182">
        <f>ROUND(E68*H68,2)</f>
        <v>0</v>
      </c>
      <c r="J68" s="181"/>
      <c r="K68" s="182">
        <f>ROUND(E68*J68,2)</f>
        <v>0</v>
      </c>
      <c r="L68" s="182">
        <v>21</v>
      </c>
      <c r="M68" s="182">
        <f>G68*(1+L68/100)</f>
        <v>0</v>
      </c>
      <c r="N68" s="180">
        <v>1.73E-3</v>
      </c>
      <c r="O68" s="180">
        <f>ROUND(E68*N68,2)</f>
        <v>0.05</v>
      </c>
      <c r="P68" s="180">
        <v>0</v>
      </c>
      <c r="Q68" s="180">
        <f>ROUND(E68*P68,2)</f>
        <v>0</v>
      </c>
      <c r="R68" s="182" t="s">
        <v>1446</v>
      </c>
      <c r="S68" s="182" t="s">
        <v>294</v>
      </c>
      <c r="T68" s="183" t="s">
        <v>294</v>
      </c>
      <c r="U68" s="159">
        <v>0.73899999999999999</v>
      </c>
      <c r="V68" s="159">
        <f>ROUND(E68*U68,2)</f>
        <v>19.95</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262" t="s">
        <v>2061</v>
      </c>
      <c r="D69" s="263"/>
      <c r="E69" s="263"/>
      <c r="F69" s="263"/>
      <c r="G69" s="263"/>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38</v>
      </c>
      <c r="B70" s="186" t="s">
        <v>2067</v>
      </c>
      <c r="C70" s="198" t="s">
        <v>2068</v>
      </c>
      <c r="D70" s="187" t="s">
        <v>331</v>
      </c>
      <c r="E70" s="188">
        <v>257</v>
      </c>
      <c r="F70" s="189"/>
      <c r="G70" s="190">
        <f>ROUND(E70*F70,2)</f>
        <v>0</v>
      </c>
      <c r="H70" s="189"/>
      <c r="I70" s="190">
        <f>ROUND(E70*H70,2)</f>
        <v>0</v>
      </c>
      <c r="J70" s="189"/>
      <c r="K70" s="190">
        <f>ROUND(E70*J70,2)</f>
        <v>0</v>
      </c>
      <c r="L70" s="190">
        <v>21</v>
      </c>
      <c r="M70" s="190">
        <f>G70*(1+L70/100)</f>
        <v>0</v>
      </c>
      <c r="N70" s="188">
        <v>0</v>
      </c>
      <c r="O70" s="188">
        <f>ROUND(E70*N70,2)</f>
        <v>0</v>
      </c>
      <c r="P70" s="188">
        <v>0</v>
      </c>
      <c r="Q70" s="188">
        <f>ROUND(E70*P70,2)</f>
        <v>0</v>
      </c>
      <c r="R70" s="190" t="s">
        <v>1446</v>
      </c>
      <c r="S70" s="190" t="s">
        <v>294</v>
      </c>
      <c r="T70" s="191" t="s">
        <v>294</v>
      </c>
      <c r="U70" s="159">
        <v>4.8000000000000001E-2</v>
      </c>
      <c r="V70" s="159">
        <f>ROUND(E70*U70,2)</f>
        <v>12.34</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39</v>
      </c>
      <c r="B71" s="186" t="s">
        <v>2069</v>
      </c>
      <c r="C71" s="198" t="s">
        <v>2070</v>
      </c>
      <c r="D71" s="187" t="s">
        <v>331</v>
      </c>
      <c r="E71" s="188">
        <v>4</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t="s">
        <v>1446</v>
      </c>
      <c r="S71" s="190" t="s">
        <v>294</v>
      </c>
      <c r="T71" s="191" t="s">
        <v>294</v>
      </c>
      <c r="U71" s="159">
        <v>5.8999999999999997E-2</v>
      </c>
      <c r="V71" s="159">
        <f>ROUND(E71*U71,2)</f>
        <v>0.24</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77">
        <v>40</v>
      </c>
      <c r="B72" s="178" t="s">
        <v>2101</v>
      </c>
      <c r="C72" s="194" t="s">
        <v>2102</v>
      </c>
      <c r="D72" s="179" t="s">
        <v>292</v>
      </c>
      <c r="E72" s="180">
        <v>31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t="s">
        <v>1446</v>
      </c>
      <c r="S72" s="182" t="s">
        <v>294</v>
      </c>
      <c r="T72" s="183" t="s">
        <v>294</v>
      </c>
      <c r="U72" s="159">
        <v>0.157</v>
      </c>
      <c r="V72" s="159">
        <f>ROUND(E72*U72,2)</f>
        <v>4.87</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262" t="s">
        <v>2103</v>
      </c>
      <c r="D73" s="263"/>
      <c r="E73" s="263"/>
      <c r="F73" s="263"/>
      <c r="G73" s="263"/>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299</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77">
        <v>41</v>
      </c>
      <c r="B74" s="178" t="s">
        <v>2104</v>
      </c>
      <c r="C74" s="194" t="s">
        <v>2105</v>
      </c>
      <c r="D74" s="179" t="s">
        <v>292</v>
      </c>
      <c r="E74" s="180">
        <v>9</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1446</v>
      </c>
      <c r="S74" s="182" t="s">
        <v>294</v>
      </c>
      <c r="T74" s="183" t="s">
        <v>294</v>
      </c>
      <c r="U74" s="159">
        <v>0.17399999999999999</v>
      </c>
      <c r="V74" s="159">
        <f>ROUND(E74*U74,2)</f>
        <v>1.57</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262" t="s">
        <v>2103</v>
      </c>
      <c r="D75" s="263"/>
      <c r="E75" s="263"/>
      <c r="F75" s="263"/>
      <c r="G75" s="263"/>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77">
        <v>42</v>
      </c>
      <c r="B76" s="178" t="s">
        <v>2106</v>
      </c>
      <c r="C76" s="194" t="s">
        <v>2107</v>
      </c>
      <c r="D76" s="179" t="s">
        <v>292</v>
      </c>
      <c r="E76" s="180">
        <v>15</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1446</v>
      </c>
      <c r="S76" s="182" t="s">
        <v>294</v>
      </c>
      <c r="T76" s="183" t="s">
        <v>294</v>
      </c>
      <c r="U76" s="159">
        <v>0.25900000000000001</v>
      </c>
      <c r="V76" s="159">
        <f>ROUND(E76*U76,2)</f>
        <v>3.89</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262" t="s">
        <v>2103</v>
      </c>
      <c r="D77" s="263"/>
      <c r="E77" s="263"/>
      <c r="F77" s="263"/>
      <c r="G77" s="263"/>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43</v>
      </c>
      <c r="B78" s="186" t="s">
        <v>2108</v>
      </c>
      <c r="C78" s="198" t="s">
        <v>2109</v>
      </c>
      <c r="D78" s="187" t="s">
        <v>2073</v>
      </c>
      <c r="E78" s="188">
        <v>3</v>
      </c>
      <c r="F78" s="189"/>
      <c r="G78" s="190">
        <f t="shared" ref="G78:G88" si="0">ROUND(E78*F78,2)</f>
        <v>0</v>
      </c>
      <c r="H78" s="189"/>
      <c r="I78" s="190">
        <f t="shared" ref="I78:I88" si="1">ROUND(E78*H78,2)</f>
        <v>0</v>
      </c>
      <c r="J78" s="189"/>
      <c r="K78" s="190">
        <f t="shared" ref="K78:K88" si="2">ROUND(E78*J78,2)</f>
        <v>0</v>
      </c>
      <c r="L78" s="190">
        <v>21</v>
      </c>
      <c r="M78" s="190">
        <f t="shared" ref="M78:M88" si="3">G78*(1+L78/100)</f>
        <v>0</v>
      </c>
      <c r="N78" s="188">
        <v>0</v>
      </c>
      <c r="O78" s="188">
        <f t="shared" ref="O78:O88" si="4">ROUND(E78*N78,2)</f>
        <v>0</v>
      </c>
      <c r="P78" s="188">
        <v>0</v>
      </c>
      <c r="Q78" s="188">
        <f t="shared" ref="Q78:Q88" si="5">ROUND(E78*P78,2)</f>
        <v>0</v>
      </c>
      <c r="R78" s="190"/>
      <c r="S78" s="190" t="s">
        <v>878</v>
      </c>
      <c r="T78" s="191" t="s">
        <v>879</v>
      </c>
      <c r="U78" s="159">
        <v>0</v>
      </c>
      <c r="V78" s="159">
        <f t="shared" ref="V78:V88" si="6">ROUND(E78*U78,2)</f>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44</v>
      </c>
      <c r="B79" s="186" t="s">
        <v>2110</v>
      </c>
      <c r="C79" s="198" t="s">
        <v>2111</v>
      </c>
      <c r="D79" s="187" t="s">
        <v>2073</v>
      </c>
      <c r="E79" s="188">
        <v>3</v>
      </c>
      <c r="F79" s="189"/>
      <c r="G79" s="190">
        <f t="shared" si="0"/>
        <v>0</v>
      </c>
      <c r="H79" s="189"/>
      <c r="I79" s="190">
        <f t="shared" si="1"/>
        <v>0</v>
      </c>
      <c r="J79" s="189"/>
      <c r="K79" s="190">
        <f t="shared" si="2"/>
        <v>0</v>
      </c>
      <c r="L79" s="190">
        <v>21</v>
      </c>
      <c r="M79" s="190">
        <f t="shared" si="3"/>
        <v>0</v>
      </c>
      <c r="N79" s="188">
        <v>0</v>
      </c>
      <c r="O79" s="188">
        <f t="shared" si="4"/>
        <v>0</v>
      </c>
      <c r="P79" s="188">
        <v>0</v>
      </c>
      <c r="Q79" s="188">
        <f t="shared" si="5"/>
        <v>0</v>
      </c>
      <c r="R79" s="190"/>
      <c r="S79" s="190" t="s">
        <v>878</v>
      </c>
      <c r="T79" s="191" t="s">
        <v>879</v>
      </c>
      <c r="U79" s="159">
        <v>0</v>
      </c>
      <c r="V79" s="159">
        <f t="shared" si="6"/>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2.5" outlineLevel="1" x14ac:dyDescent="0.2">
      <c r="A80" s="185">
        <v>45</v>
      </c>
      <c r="B80" s="186" t="s">
        <v>2112</v>
      </c>
      <c r="C80" s="198" t="s">
        <v>2113</v>
      </c>
      <c r="D80" s="187" t="s">
        <v>2073</v>
      </c>
      <c r="E80" s="188">
        <v>4</v>
      </c>
      <c r="F80" s="189"/>
      <c r="G80" s="190">
        <f t="shared" si="0"/>
        <v>0</v>
      </c>
      <c r="H80" s="189"/>
      <c r="I80" s="190">
        <f t="shared" si="1"/>
        <v>0</v>
      </c>
      <c r="J80" s="189"/>
      <c r="K80" s="190">
        <f t="shared" si="2"/>
        <v>0</v>
      </c>
      <c r="L80" s="190">
        <v>21</v>
      </c>
      <c r="M80" s="190">
        <f t="shared" si="3"/>
        <v>0</v>
      </c>
      <c r="N80" s="188">
        <v>0</v>
      </c>
      <c r="O80" s="188">
        <f t="shared" si="4"/>
        <v>0</v>
      </c>
      <c r="P80" s="188">
        <v>0</v>
      </c>
      <c r="Q80" s="188">
        <f t="shared" si="5"/>
        <v>0</v>
      </c>
      <c r="R80" s="190"/>
      <c r="S80" s="190" t="s">
        <v>878</v>
      </c>
      <c r="T80" s="191" t="s">
        <v>879</v>
      </c>
      <c r="U80" s="159">
        <v>0</v>
      </c>
      <c r="V80" s="159">
        <f t="shared" si="6"/>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2.5" outlineLevel="1" x14ac:dyDescent="0.2">
      <c r="A81" s="185">
        <v>46</v>
      </c>
      <c r="B81" s="186" t="s">
        <v>2114</v>
      </c>
      <c r="C81" s="198" t="s">
        <v>2115</v>
      </c>
      <c r="D81" s="187" t="s">
        <v>2073</v>
      </c>
      <c r="E81" s="188">
        <v>1</v>
      </c>
      <c r="F81" s="189"/>
      <c r="G81" s="190">
        <f t="shared" si="0"/>
        <v>0</v>
      </c>
      <c r="H81" s="189"/>
      <c r="I81" s="190">
        <f t="shared" si="1"/>
        <v>0</v>
      </c>
      <c r="J81" s="189"/>
      <c r="K81" s="190">
        <f t="shared" si="2"/>
        <v>0</v>
      </c>
      <c r="L81" s="190">
        <v>21</v>
      </c>
      <c r="M81" s="190">
        <f t="shared" si="3"/>
        <v>0</v>
      </c>
      <c r="N81" s="188">
        <v>0</v>
      </c>
      <c r="O81" s="188">
        <f t="shared" si="4"/>
        <v>0</v>
      </c>
      <c r="P81" s="188">
        <v>0</v>
      </c>
      <c r="Q81" s="188">
        <f t="shared" si="5"/>
        <v>0</v>
      </c>
      <c r="R81" s="190"/>
      <c r="S81" s="190" t="s">
        <v>878</v>
      </c>
      <c r="T81" s="191" t="s">
        <v>879</v>
      </c>
      <c r="U81" s="159">
        <v>0</v>
      </c>
      <c r="V81" s="159">
        <f t="shared" si="6"/>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47</v>
      </c>
      <c r="B82" s="186" t="s">
        <v>2116</v>
      </c>
      <c r="C82" s="198" t="s">
        <v>2117</v>
      </c>
      <c r="D82" s="187" t="s">
        <v>292</v>
      </c>
      <c r="E82" s="188">
        <v>5</v>
      </c>
      <c r="F82" s="189"/>
      <c r="G82" s="190">
        <f t="shared" si="0"/>
        <v>0</v>
      </c>
      <c r="H82" s="189"/>
      <c r="I82" s="190">
        <f t="shared" si="1"/>
        <v>0</v>
      </c>
      <c r="J82" s="189"/>
      <c r="K82" s="190">
        <f t="shared" si="2"/>
        <v>0</v>
      </c>
      <c r="L82" s="190">
        <v>21</v>
      </c>
      <c r="M82" s="190">
        <f t="shared" si="3"/>
        <v>0</v>
      </c>
      <c r="N82" s="188">
        <v>1.3999999999999999E-4</v>
      </c>
      <c r="O82" s="188">
        <f t="shared" si="4"/>
        <v>0</v>
      </c>
      <c r="P82" s="188">
        <v>0</v>
      </c>
      <c r="Q82" s="188">
        <f t="shared" si="5"/>
        <v>0</v>
      </c>
      <c r="R82" s="190" t="s">
        <v>1446</v>
      </c>
      <c r="S82" s="190" t="s">
        <v>294</v>
      </c>
      <c r="T82" s="191" t="s">
        <v>294</v>
      </c>
      <c r="U82" s="159">
        <v>0.246</v>
      </c>
      <c r="V82" s="159">
        <f t="shared" si="6"/>
        <v>1.23</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22.5" outlineLevel="1" x14ac:dyDescent="0.2">
      <c r="A83" s="185">
        <v>48</v>
      </c>
      <c r="B83" s="186" t="s">
        <v>2118</v>
      </c>
      <c r="C83" s="198" t="s">
        <v>2119</v>
      </c>
      <c r="D83" s="187" t="s">
        <v>2073</v>
      </c>
      <c r="E83" s="188">
        <v>3</v>
      </c>
      <c r="F83" s="189"/>
      <c r="G83" s="190">
        <f t="shared" si="0"/>
        <v>0</v>
      </c>
      <c r="H83" s="189"/>
      <c r="I83" s="190">
        <f t="shared" si="1"/>
        <v>0</v>
      </c>
      <c r="J83" s="189"/>
      <c r="K83" s="190">
        <f t="shared" si="2"/>
        <v>0</v>
      </c>
      <c r="L83" s="190">
        <v>21</v>
      </c>
      <c r="M83" s="190">
        <f t="shared" si="3"/>
        <v>0</v>
      </c>
      <c r="N83" s="188">
        <v>0</v>
      </c>
      <c r="O83" s="188">
        <f t="shared" si="4"/>
        <v>0</v>
      </c>
      <c r="P83" s="188">
        <v>0</v>
      </c>
      <c r="Q83" s="188">
        <f t="shared" si="5"/>
        <v>0</v>
      </c>
      <c r="R83" s="190"/>
      <c r="S83" s="190" t="s">
        <v>878</v>
      </c>
      <c r="T83" s="191" t="s">
        <v>879</v>
      </c>
      <c r="U83" s="159">
        <v>0</v>
      </c>
      <c r="V83" s="159">
        <f t="shared" si="6"/>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49</v>
      </c>
      <c r="B84" s="186" t="s">
        <v>2120</v>
      </c>
      <c r="C84" s="198" t="s">
        <v>2121</v>
      </c>
      <c r="D84" s="187" t="s">
        <v>2073</v>
      </c>
      <c r="E84" s="188">
        <v>3</v>
      </c>
      <c r="F84" s="189"/>
      <c r="G84" s="190">
        <f t="shared" si="0"/>
        <v>0</v>
      </c>
      <c r="H84" s="189"/>
      <c r="I84" s="190">
        <f t="shared" si="1"/>
        <v>0</v>
      </c>
      <c r="J84" s="189"/>
      <c r="K84" s="190">
        <f t="shared" si="2"/>
        <v>0</v>
      </c>
      <c r="L84" s="190">
        <v>21</v>
      </c>
      <c r="M84" s="190">
        <f t="shared" si="3"/>
        <v>0</v>
      </c>
      <c r="N84" s="188">
        <v>0</v>
      </c>
      <c r="O84" s="188">
        <f t="shared" si="4"/>
        <v>0</v>
      </c>
      <c r="P84" s="188">
        <v>0</v>
      </c>
      <c r="Q84" s="188">
        <f t="shared" si="5"/>
        <v>0</v>
      </c>
      <c r="R84" s="190"/>
      <c r="S84" s="190" t="s">
        <v>878</v>
      </c>
      <c r="T84" s="191" t="s">
        <v>879</v>
      </c>
      <c r="U84" s="159">
        <v>0</v>
      </c>
      <c r="V84" s="159">
        <f t="shared" si="6"/>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50</v>
      </c>
      <c r="B85" s="186" t="s">
        <v>2122</v>
      </c>
      <c r="C85" s="198" t="s">
        <v>2123</v>
      </c>
      <c r="D85" s="187" t="s">
        <v>2073</v>
      </c>
      <c r="E85" s="188">
        <v>4</v>
      </c>
      <c r="F85" s="189"/>
      <c r="G85" s="190">
        <f t="shared" si="0"/>
        <v>0</v>
      </c>
      <c r="H85" s="189"/>
      <c r="I85" s="190">
        <f t="shared" si="1"/>
        <v>0</v>
      </c>
      <c r="J85" s="189"/>
      <c r="K85" s="190">
        <f t="shared" si="2"/>
        <v>0</v>
      </c>
      <c r="L85" s="190">
        <v>21</v>
      </c>
      <c r="M85" s="190">
        <f t="shared" si="3"/>
        <v>0</v>
      </c>
      <c r="N85" s="188">
        <v>0</v>
      </c>
      <c r="O85" s="188">
        <f t="shared" si="4"/>
        <v>0</v>
      </c>
      <c r="P85" s="188">
        <v>0</v>
      </c>
      <c r="Q85" s="188">
        <f t="shared" si="5"/>
        <v>0</v>
      </c>
      <c r="R85" s="190"/>
      <c r="S85" s="190" t="s">
        <v>878</v>
      </c>
      <c r="T85" s="191" t="s">
        <v>879</v>
      </c>
      <c r="U85" s="159">
        <v>0</v>
      </c>
      <c r="V85" s="159">
        <f t="shared" si="6"/>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51</v>
      </c>
      <c r="B86" s="186" t="s">
        <v>2079</v>
      </c>
      <c r="C86" s="198" t="s">
        <v>2080</v>
      </c>
      <c r="D86" s="187" t="s">
        <v>2073</v>
      </c>
      <c r="E86" s="188">
        <v>4</v>
      </c>
      <c r="F86" s="189"/>
      <c r="G86" s="190">
        <f t="shared" si="0"/>
        <v>0</v>
      </c>
      <c r="H86" s="189"/>
      <c r="I86" s="190">
        <f t="shared" si="1"/>
        <v>0</v>
      </c>
      <c r="J86" s="189"/>
      <c r="K86" s="190">
        <f t="shared" si="2"/>
        <v>0</v>
      </c>
      <c r="L86" s="190">
        <v>21</v>
      </c>
      <c r="M86" s="190">
        <f t="shared" si="3"/>
        <v>0</v>
      </c>
      <c r="N86" s="188">
        <v>0</v>
      </c>
      <c r="O86" s="188">
        <f t="shared" si="4"/>
        <v>0</v>
      </c>
      <c r="P86" s="188">
        <v>0</v>
      </c>
      <c r="Q86" s="188">
        <f t="shared" si="5"/>
        <v>0</v>
      </c>
      <c r="R86" s="190"/>
      <c r="S86" s="190" t="s">
        <v>878</v>
      </c>
      <c r="T86" s="191" t="s">
        <v>879</v>
      </c>
      <c r="U86" s="159">
        <v>0</v>
      </c>
      <c r="V86" s="159">
        <f t="shared" si="6"/>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52</v>
      </c>
      <c r="B87" s="186" t="s">
        <v>2081</v>
      </c>
      <c r="C87" s="198" t="s">
        <v>2082</v>
      </c>
      <c r="D87" s="187" t="s">
        <v>2083</v>
      </c>
      <c r="E87" s="188">
        <v>20</v>
      </c>
      <c r="F87" s="189"/>
      <c r="G87" s="190">
        <f t="shared" si="0"/>
        <v>0</v>
      </c>
      <c r="H87" s="189"/>
      <c r="I87" s="190">
        <f t="shared" si="1"/>
        <v>0</v>
      </c>
      <c r="J87" s="189"/>
      <c r="K87" s="190">
        <f t="shared" si="2"/>
        <v>0</v>
      </c>
      <c r="L87" s="190">
        <v>21</v>
      </c>
      <c r="M87" s="190">
        <f t="shared" si="3"/>
        <v>0</v>
      </c>
      <c r="N87" s="188">
        <v>0</v>
      </c>
      <c r="O87" s="188">
        <f t="shared" si="4"/>
        <v>0</v>
      </c>
      <c r="P87" s="188">
        <v>0</v>
      </c>
      <c r="Q87" s="188">
        <f t="shared" si="5"/>
        <v>0</v>
      </c>
      <c r="R87" s="190"/>
      <c r="S87" s="190" t="s">
        <v>878</v>
      </c>
      <c r="T87" s="191" t="s">
        <v>879</v>
      </c>
      <c r="U87" s="159">
        <v>0</v>
      </c>
      <c r="V87" s="159">
        <f t="shared" si="6"/>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77">
        <v>53</v>
      </c>
      <c r="B88" s="178" t="s">
        <v>2084</v>
      </c>
      <c r="C88" s="194" t="s">
        <v>2085</v>
      </c>
      <c r="D88" s="179" t="s">
        <v>0</v>
      </c>
      <c r="E88" s="180">
        <v>2.4500000000000002</v>
      </c>
      <c r="F88" s="181"/>
      <c r="G88" s="182">
        <f t="shared" si="0"/>
        <v>0</v>
      </c>
      <c r="H88" s="181"/>
      <c r="I88" s="182">
        <f t="shared" si="1"/>
        <v>0</v>
      </c>
      <c r="J88" s="181"/>
      <c r="K88" s="182">
        <f t="shared" si="2"/>
        <v>0</v>
      </c>
      <c r="L88" s="182">
        <v>21</v>
      </c>
      <c r="M88" s="182">
        <f t="shared" si="3"/>
        <v>0</v>
      </c>
      <c r="N88" s="180">
        <v>0</v>
      </c>
      <c r="O88" s="180">
        <f t="shared" si="4"/>
        <v>0</v>
      </c>
      <c r="P88" s="180">
        <v>0</v>
      </c>
      <c r="Q88" s="180">
        <f t="shared" si="5"/>
        <v>0</v>
      </c>
      <c r="R88" s="182" t="s">
        <v>1446</v>
      </c>
      <c r="S88" s="182" t="s">
        <v>294</v>
      </c>
      <c r="T88" s="183" t="s">
        <v>879</v>
      </c>
      <c r="U88" s="159">
        <v>0</v>
      </c>
      <c r="V88" s="159">
        <f t="shared" si="6"/>
        <v>0</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
      <c r="A89" s="155"/>
      <c r="B89" s="156"/>
      <c r="C89" s="262" t="s">
        <v>2086</v>
      </c>
      <c r="D89" s="263"/>
      <c r="E89" s="263"/>
      <c r="F89" s="263"/>
      <c r="G89" s="263"/>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x14ac:dyDescent="0.2">
      <c r="A90" s="170" t="s">
        <v>288</v>
      </c>
      <c r="B90" s="171" t="s">
        <v>202</v>
      </c>
      <c r="C90" s="193" t="s">
        <v>203</v>
      </c>
      <c r="D90" s="172"/>
      <c r="E90" s="173"/>
      <c r="F90" s="174"/>
      <c r="G90" s="174">
        <f>SUMIF(AG91:AG142,"&lt;&gt;NOR",G91:G142)</f>
        <v>0</v>
      </c>
      <c r="H90" s="174"/>
      <c r="I90" s="174">
        <f>SUM(I91:I142)</f>
        <v>0</v>
      </c>
      <c r="J90" s="174"/>
      <c r="K90" s="174">
        <f>SUM(K91:K142)</f>
        <v>0</v>
      </c>
      <c r="L90" s="174"/>
      <c r="M90" s="174">
        <f>SUM(M91:M142)</f>
        <v>0</v>
      </c>
      <c r="N90" s="173"/>
      <c r="O90" s="173">
        <f>SUM(O91:O142)</f>
        <v>0.06</v>
      </c>
      <c r="P90" s="173"/>
      <c r="Q90" s="173">
        <f>SUM(Q91:Q142)</f>
        <v>0</v>
      </c>
      <c r="R90" s="174"/>
      <c r="S90" s="174"/>
      <c r="T90" s="175"/>
      <c r="U90" s="169"/>
      <c r="V90" s="169">
        <f>SUM(V91:V142)</f>
        <v>126.47999999999999</v>
      </c>
      <c r="W90" s="169"/>
      <c r="X90" s="169"/>
      <c r="Y90" s="169"/>
      <c r="AG90" t="s">
        <v>289</v>
      </c>
    </row>
    <row r="91" spans="1:60" ht="22.5" outlineLevel="1" x14ac:dyDescent="0.2">
      <c r="A91" s="177">
        <v>54</v>
      </c>
      <c r="B91" s="178" t="s">
        <v>2087</v>
      </c>
      <c r="C91" s="194" t="s">
        <v>2088</v>
      </c>
      <c r="D91" s="179" t="s">
        <v>331</v>
      </c>
      <c r="E91" s="180">
        <v>18</v>
      </c>
      <c r="F91" s="181"/>
      <c r="G91" s="182">
        <f>ROUND(E91*F91,2)</f>
        <v>0</v>
      </c>
      <c r="H91" s="181"/>
      <c r="I91" s="182">
        <f>ROUND(E91*H91,2)</f>
        <v>0</v>
      </c>
      <c r="J91" s="181"/>
      <c r="K91" s="182">
        <f>ROUND(E91*J91,2)</f>
        <v>0</v>
      </c>
      <c r="L91" s="182">
        <v>21</v>
      </c>
      <c r="M91" s="182">
        <f>G91*(1+L91/100)</f>
        <v>0</v>
      </c>
      <c r="N91" s="180">
        <v>2.0999999999999999E-3</v>
      </c>
      <c r="O91" s="180">
        <f>ROUND(E91*N91,2)</f>
        <v>0.04</v>
      </c>
      <c r="P91" s="180">
        <v>0</v>
      </c>
      <c r="Q91" s="180">
        <f>ROUND(E91*P91,2)</f>
        <v>0</v>
      </c>
      <c r="R91" s="182" t="s">
        <v>1446</v>
      </c>
      <c r="S91" s="182" t="s">
        <v>294</v>
      </c>
      <c r="T91" s="183" t="s">
        <v>294</v>
      </c>
      <c r="U91" s="159">
        <v>0.8</v>
      </c>
      <c r="V91" s="159">
        <f>ROUND(E91*U91,2)</f>
        <v>14.4</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262" t="s">
        <v>2061</v>
      </c>
      <c r="D92" s="263"/>
      <c r="E92" s="263"/>
      <c r="F92" s="263"/>
      <c r="G92" s="263"/>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85">
        <v>55</v>
      </c>
      <c r="B93" s="186" t="s">
        <v>2124</v>
      </c>
      <c r="C93" s="198" t="s">
        <v>2125</v>
      </c>
      <c r="D93" s="187" t="s">
        <v>331</v>
      </c>
      <c r="E93" s="188">
        <v>18</v>
      </c>
      <c r="F93" s="189"/>
      <c r="G93" s="190">
        <f t="shared" ref="G93:G124" si="7">ROUND(E93*F93,2)</f>
        <v>0</v>
      </c>
      <c r="H93" s="189"/>
      <c r="I93" s="190">
        <f t="shared" ref="I93:I124" si="8">ROUND(E93*H93,2)</f>
        <v>0</v>
      </c>
      <c r="J93" s="189"/>
      <c r="K93" s="190">
        <f t="shared" ref="K93:K124" si="9">ROUND(E93*J93,2)</f>
        <v>0</v>
      </c>
      <c r="L93" s="190">
        <v>21</v>
      </c>
      <c r="M93" s="190">
        <f t="shared" ref="M93:M124" si="10">G93*(1+L93/100)</f>
        <v>0</v>
      </c>
      <c r="N93" s="188">
        <v>0</v>
      </c>
      <c r="O93" s="188">
        <f t="shared" ref="O93:O124" si="11">ROUND(E93*N93,2)</f>
        <v>0</v>
      </c>
      <c r="P93" s="188">
        <v>0</v>
      </c>
      <c r="Q93" s="188">
        <f t="shared" ref="Q93:Q124" si="12">ROUND(E93*P93,2)</f>
        <v>0</v>
      </c>
      <c r="R93" s="190"/>
      <c r="S93" s="190" t="s">
        <v>878</v>
      </c>
      <c r="T93" s="191" t="s">
        <v>879</v>
      </c>
      <c r="U93" s="159">
        <v>0</v>
      </c>
      <c r="V93" s="159">
        <f t="shared" ref="V93:V124" si="13">ROUND(E93*U93,2)</f>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85">
        <v>56</v>
      </c>
      <c r="B94" s="186" t="s">
        <v>2126</v>
      </c>
      <c r="C94" s="198" t="s">
        <v>2127</v>
      </c>
      <c r="D94" s="187" t="s">
        <v>331</v>
      </c>
      <c r="E94" s="188">
        <v>18</v>
      </c>
      <c r="F94" s="189"/>
      <c r="G94" s="190">
        <f t="shared" si="7"/>
        <v>0</v>
      </c>
      <c r="H94" s="189"/>
      <c r="I94" s="190">
        <f t="shared" si="8"/>
        <v>0</v>
      </c>
      <c r="J94" s="189"/>
      <c r="K94" s="190">
        <f t="shared" si="9"/>
        <v>0</v>
      </c>
      <c r="L94" s="190">
        <v>21</v>
      </c>
      <c r="M94" s="190">
        <f t="shared" si="10"/>
        <v>0</v>
      </c>
      <c r="N94" s="188">
        <v>0</v>
      </c>
      <c r="O94" s="188">
        <f t="shared" si="11"/>
        <v>0</v>
      </c>
      <c r="P94" s="188">
        <v>0</v>
      </c>
      <c r="Q94" s="188">
        <f t="shared" si="12"/>
        <v>0</v>
      </c>
      <c r="R94" s="190"/>
      <c r="S94" s="190" t="s">
        <v>878</v>
      </c>
      <c r="T94" s="191" t="s">
        <v>879</v>
      </c>
      <c r="U94" s="159">
        <v>0</v>
      </c>
      <c r="V94" s="159">
        <f t="shared" si="13"/>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2.5" outlineLevel="1" x14ac:dyDescent="0.2">
      <c r="A95" s="185">
        <v>57</v>
      </c>
      <c r="B95" s="186" t="s">
        <v>2128</v>
      </c>
      <c r="C95" s="198" t="s">
        <v>2129</v>
      </c>
      <c r="D95" s="187" t="s">
        <v>331</v>
      </c>
      <c r="E95" s="188">
        <v>108</v>
      </c>
      <c r="F95" s="189"/>
      <c r="G95" s="190">
        <f t="shared" si="7"/>
        <v>0</v>
      </c>
      <c r="H95" s="189"/>
      <c r="I95" s="190">
        <f t="shared" si="8"/>
        <v>0</v>
      </c>
      <c r="J95" s="189"/>
      <c r="K95" s="190">
        <f t="shared" si="9"/>
        <v>0</v>
      </c>
      <c r="L95" s="190">
        <v>21</v>
      </c>
      <c r="M95" s="190">
        <f t="shared" si="10"/>
        <v>0</v>
      </c>
      <c r="N95" s="188">
        <v>0</v>
      </c>
      <c r="O95" s="188">
        <f t="shared" si="11"/>
        <v>0</v>
      </c>
      <c r="P95" s="188">
        <v>0</v>
      </c>
      <c r="Q95" s="188">
        <f t="shared" si="12"/>
        <v>0</v>
      </c>
      <c r="R95" s="190"/>
      <c r="S95" s="190" t="s">
        <v>878</v>
      </c>
      <c r="T95" s="191" t="s">
        <v>879</v>
      </c>
      <c r="U95" s="159">
        <v>0</v>
      </c>
      <c r="V95" s="159">
        <f t="shared" si="13"/>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85">
        <v>58</v>
      </c>
      <c r="B96" s="186" t="s">
        <v>2130</v>
      </c>
      <c r="C96" s="198" t="s">
        <v>2131</v>
      </c>
      <c r="D96" s="187" t="s">
        <v>331</v>
      </c>
      <c r="E96" s="188">
        <v>98</v>
      </c>
      <c r="F96" s="189"/>
      <c r="G96" s="190">
        <f t="shared" si="7"/>
        <v>0</v>
      </c>
      <c r="H96" s="189"/>
      <c r="I96" s="190">
        <f t="shared" si="8"/>
        <v>0</v>
      </c>
      <c r="J96" s="189"/>
      <c r="K96" s="190">
        <f t="shared" si="9"/>
        <v>0</v>
      </c>
      <c r="L96" s="190">
        <v>21</v>
      </c>
      <c r="M96" s="190">
        <f t="shared" si="10"/>
        <v>0</v>
      </c>
      <c r="N96" s="188">
        <v>0</v>
      </c>
      <c r="O96" s="188">
        <f t="shared" si="11"/>
        <v>0</v>
      </c>
      <c r="P96" s="188">
        <v>0</v>
      </c>
      <c r="Q96" s="188">
        <f t="shared" si="12"/>
        <v>0</v>
      </c>
      <c r="R96" s="190"/>
      <c r="S96" s="190" t="s">
        <v>878</v>
      </c>
      <c r="T96" s="191" t="s">
        <v>879</v>
      </c>
      <c r="U96" s="159">
        <v>0</v>
      </c>
      <c r="V96" s="159">
        <f t="shared" si="13"/>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2.5" outlineLevel="1" x14ac:dyDescent="0.2">
      <c r="A97" s="185">
        <v>59</v>
      </c>
      <c r="B97" s="186" t="s">
        <v>2132</v>
      </c>
      <c r="C97" s="198" t="s">
        <v>2133</v>
      </c>
      <c r="D97" s="187" t="s">
        <v>331</v>
      </c>
      <c r="E97" s="188">
        <v>81</v>
      </c>
      <c r="F97" s="189"/>
      <c r="G97" s="190">
        <f t="shared" si="7"/>
        <v>0</v>
      </c>
      <c r="H97" s="189"/>
      <c r="I97" s="190">
        <f t="shared" si="8"/>
        <v>0</v>
      </c>
      <c r="J97" s="189"/>
      <c r="K97" s="190">
        <f t="shared" si="9"/>
        <v>0</v>
      </c>
      <c r="L97" s="190">
        <v>21</v>
      </c>
      <c r="M97" s="190">
        <f t="shared" si="10"/>
        <v>0</v>
      </c>
      <c r="N97" s="188">
        <v>0</v>
      </c>
      <c r="O97" s="188">
        <f t="shared" si="11"/>
        <v>0</v>
      </c>
      <c r="P97" s="188">
        <v>0</v>
      </c>
      <c r="Q97" s="188">
        <f t="shared" si="12"/>
        <v>0</v>
      </c>
      <c r="R97" s="190"/>
      <c r="S97" s="190" t="s">
        <v>878</v>
      </c>
      <c r="T97" s="191" t="s">
        <v>879</v>
      </c>
      <c r="U97" s="159">
        <v>0</v>
      </c>
      <c r="V97" s="159">
        <f t="shared" si="13"/>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2.5" outlineLevel="1" x14ac:dyDescent="0.2">
      <c r="A98" s="185">
        <v>60</v>
      </c>
      <c r="B98" s="186" t="s">
        <v>2134</v>
      </c>
      <c r="C98" s="198" t="s">
        <v>2135</v>
      </c>
      <c r="D98" s="187" t="s">
        <v>331</v>
      </c>
      <c r="E98" s="188">
        <v>27</v>
      </c>
      <c r="F98" s="189"/>
      <c r="G98" s="190">
        <f t="shared" si="7"/>
        <v>0</v>
      </c>
      <c r="H98" s="189"/>
      <c r="I98" s="190">
        <f t="shared" si="8"/>
        <v>0</v>
      </c>
      <c r="J98" s="189"/>
      <c r="K98" s="190">
        <f t="shared" si="9"/>
        <v>0</v>
      </c>
      <c r="L98" s="190">
        <v>21</v>
      </c>
      <c r="M98" s="190">
        <f t="shared" si="10"/>
        <v>0</v>
      </c>
      <c r="N98" s="188">
        <v>0</v>
      </c>
      <c r="O98" s="188">
        <f t="shared" si="11"/>
        <v>0</v>
      </c>
      <c r="P98" s="188">
        <v>0</v>
      </c>
      <c r="Q98" s="188">
        <f t="shared" si="12"/>
        <v>0</v>
      </c>
      <c r="R98" s="190"/>
      <c r="S98" s="190" t="s">
        <v>878</v>
      </c>
      <c r="T98" s="191" t="s">
        <v>879</v>
      </c>
      <c r="U98" s="159">
        <v>0</v>
      </c>
      <c r="V98" s="159">
        <f t="shared" si="13"/>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85">
        <v>61</v>
      </c>
      <c r="B99" s="186" t="s">
        <v>2136</v>
      </c>
      <c r="C99" s="198" t="s">
        <v>2137</v>
      </c>
      <c r="D99" s="187" t="s">
        <v>331</v>
      </c>
      <c r="E99" s="188">
        <v>39</v>
      </c>
      <c r="F99" s="189"/>
      <c r="G99" s="190">
        <f t="shared" si="7"/>
        <v>0</v>
      </c>
      <c r="H99" s="189"/>
      <c r="I99" s="190">
        <f t="shared" si="8"/>
        <v>0</v>
      </c>
      <c r="J99" s="189"/>
      <c r="K99" s="190">
        <f t="shared" si="9"/>
        <v>0</v>
      </c>
      <c r="L99" s="190">
        <v>21</v>
      </c>
      <c r="M99" s="190">
        <f t="shared" si="10"/>
        <v>0</v>
      </c>
      <c r="N99" s="188">
        <v>0</v>
      </c>
      <c r="O99" s="188">
        <f t="shared" si="11"/>
        <v>0</v>
      </c>
      <c r="P99" s="188">
        <v>0</v>
      </c>
      <c r="Q99" s="188">
        <f t="shared" si="12"/>
        <v>0</v>
      </c>
      <c r="R99" s="190"/>
      <c r="S99" s="190" t="s">
        <v>878</v>
      </c>
      <c r="T99" s="191" t="s">
        <v>879</v>
      </c>
      <c r="U99" s="159">
        <v>0</v>
      </c>
      <c r="V99" s="159">
        <f t="shared" si="13"/>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2.5" outlineLevel="1" x14ac:dyDescent="0.2">
      <c r="A100" s="185">
        <v>62</v>
      </c>
      <c r="B100" s="186" t="s">
        <v>2138</v>
      </c>
      <c r="C100" s="198" t="s">
        <v>2139</v>
      </c>
      <c r="D100" s="187" t="s">
        <v>331</v>
      </c>
      <c r="E100" s="188">
        <v>65</v>
      </c>
      <c r="F100" s="189"/>
      <c r="G100" s="190">
        <f t="shared" si="7"/>
        <v>0</v>
      </c>
      <c r="H100" s="189"/>
      <c r="I100" s="190">
        <f t="shared" si="8"/>
        <v>0</v>
      </c>
      <c r="J100" s="189"/>
      <c r="K100" s="190">
        <f t="shared" si="9"/>
        <v>0</v>
      </c>
      <c r="L100" s="190">
        <v>21</v>
      </c>
      <c r="M100" s="190">
        <f t="shared" si="10"/>
        <v>0</v>
      </c>
      <c r="N100" s="188">
        <v>0</v>
      </c>
      <c r="O100" s="188">
        <f t="shared" si="11"/>
        <v>0</v>
      </c>
      <c r="P100" s="188">
        <v>0</v>
      </c>
      <c r="Q100" s="188">
        <f t="shared" si="12"/>
        <v>0</v>
      </c>
      <c r="R100" s="190"/>
      <c r="S100" s="190" t="s">
        <v>878</v>
      </c>
      <c r="T100" s="191" t="s">
        <v>879</v>
      </c>
      <c r="U100" s="159">
        <v>0</v>
      </c>
      <c r="V100" s="159">
        <f t="shared" si="13"/>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2.5" outlineLevel="1" x14ac:dyDescent="0.2">
      <c r="A101" s="185">
        <v>63</v>
      </c>
      <c r="B101" s="186" t="s">
        <v>2140</v>
      </c>
      <c r="C101" s="198" t="s">
        <v>2141</v>
      </c>
      <c r="D101" s="187" t="s">
        <v>331</v>
      </c>
      <c r="E101" s="188">
        <v>20</v>
      </c>
      <c r="F101" s="189"/>
      <c r="G101" s="190">
        <f t="shared" si="7"/>
        <v>0</v>
      </c>
      <c r="H101" s="189"/>
      <c r="I101" s="190">
        <f t="shared" si="8"/>
        <v>0</v>
      </c>
      <c r="J101" s="189"/>
      <c r="K101" s="190">
        <f t="shared" si="9"/>
        <v>0</v>
      </c>
      <c r="L101" s="190">
        <v>21</v>
      </c>
      <c r="M101" s="190">
        <f t="shared" si="10"/>
        <v>0</v>
      </c>
      <c r="N101" s="188">
        <v>0</v>
      </c>
      <c r="O101" s="188">
        <f t="shared" si="11"/>
        <v>0</v>
      </c>
      <c r="P101" s="188">
        <v>0</v>
      </c>
      <c r="Q101" s="188">
        <f t="shared" si="12"/>
        <v>0</v>
      </c>
      <c r="R101" s="190"/>
      <c r="S101" s="190" t="s">
        <v>878</v>
      </c>
      <c r="T101" s="191" t="s">
        <v>879</v>
      </c>
      <c r="U101" s="159">
        <v>0</v>
      </c>
      <c r="V101" s="159">
        <f t="shared" si="13"/>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85">
        <v>64</v>
      </c>
      <c r="B102" s="186" t="s">
        <v>2142</v>
      </c>
      <c r="C102" s="198" t="s">
        <v>2143</v>
      </c>
      <c r="D102" s="187" t="s">
        <v>331</v>
      </c>
      <c r="E102" s="188">
        <v>456</v>
      </c>
      <c r="F102" s="189"/>
      <c r="G102" s="190">
        <f t="shared" si="7"/>
        <v>0</v>
      </c>
      <c r="H102" s="189"/>
      <c r="I102" s="190">
        <f t="shared" si="8"/>
        <v>0</v>
      </c>
      <c r="J102" s="189"/>
      <c r="K102" s="190">
        <f t="shared" si="9"/>
        <v>0</v>
      </c>
      <c r="L102" s="190">
        <v>21</v>
      </c>
      <c r="M102" s="190">
        <f t="shared" si="10"/>
        <v>0</v>
      </c>
      <c r="N102" s="188">
        <v>0</v>
      </c>
      <c r="O102" s="188">
        <f t="shared" si="11"/>
        <v>0</v>
      </c>
      <c r="P102" s="188">
        <v>0</v>
      </c>
      <c r="Q102" s="188">
        <f t="shared" si="12"/>
        <v>0</v>
      </c>
      <c r="R102" s="190" t="s">
        <v>1446</v>
      </c>
      <c r="S102" s="190" t="s">
        <v>294</v>
      </c>
      <c r="T102" s="191" t="s">
        <v>294</v>
      </c>
      <c r="U102" s="159">
        <v>2.9000000000000001E-2</v>
      </c>
      <c r="V102" s="159">
        <f t="shared" si="13"/>
        <v>13.22</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65</v>
      </c>
      <c r="B103" s="186" t="s">
        <v>2144</v>
      </c>
      <c r="C103" s="198" t="s">
        <v>2145</v>
      </c>
      <c r="D103" s="187" t="s">
        <v>331</v>
      </c>
      <c r="E103" s="188">
        <v>456</v>
      </c>
      <c r="F103" s="189"/>
      <c r="G103" s="190">
        <f t="shared" si="7"/>
        <v>0</v>
      </c>
      <c r="H103" s="189"/>
      <c r="I103" s="190">
        <f t="shared" si="8"/>
        <v>0</v>
      </c>
      <c r="J103" s="189"/>
      <c r="K103" s="190">
        <f t="shared" si="9"/>
        <v>0</v>
      </c>
      <c r="L103" s="190">
        <v>21</v>
      </c>
      <c r="M103" s="190">
        <f t="shared" si="10"/>
        <v>0</v>
      </c>
      <c r="N103" s="188">
        <v>1.0000000000000001E-5</v>
      </c>
      <c r="O103" s="188">
        <f t="shared" si="11"/>
        <v>0</v>
      </c>
      <c r="P103" s="188">
        <v>0</v>
      </c>
      <c r="Q103" s="188">
        <f t="shared" si="12"/>
        <v>0</v>
      </c>
      <c r="R103" s="190" t="s">
        <v>1446</v>
      </c>
      <c r="S103" s="190" t="s">
        <v>294</v>
      </c>
      <c r="T103" s="191" t="s">
        <v>294</v>
      </c>
      <c r="U103" s="159">
        <v>6.2E-2</v>
      </c>
      <c r="V103" s="159">
        <f t="shared" si="13"/>
        <v>28.27</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66</v>
      </c>
      <c r="B104" s="186" t="s">
        <v>2146</v>
      </c>
      <c r="C104" s="198" t="s">
        <v>2147</v>
      </c>
      <c r="D104" s="187" t="s">
        <v>331</v>
      </c>
      <c r="E104" s="188">
        <v>16</v>
      </c>
      <c r="F104" s="189"/>
      <c r="G104" s="190">
        <f t="shared" si="7"/>
        <v>0</v>
      </c>
      <c r="H104" s="189"/>
      <c r="I104" s="190">
        <f t="shared" si="8"/>
        <v>0</v>
      </c>
      <c r="J104" s="189"/>
      <c r="K104" s="190">
        <f t="shared" si="9"/>
        <v>0</v>
      </c>
      <c r="L104" s="190">
        <v>21</v>
      </c>
      <c r="M104" s="190">
        <f t="shared" si="10"/>
        <v>0</v>
      </c>
      <c r="N104" s="188">
        <v>0</v>
      </c>
      <c r="O104" s="188">
        <f t="shared" si="11"/>
        <v>0</v>
      </c>
      <c r="P104" s="188">
        <v>0</v>
      </c>
      <c r="Q104" s="188">
        <f t="shared" si="12"/>
        <v>0</v>
      </c>
      <c r="R104" s="190"/>
      <c r="S104" s="190" t="s">
        <v>878</v>
      </c>
      <c r="T104" s="191" t="s">
        <v>879</v>
      </c>
      <c r="U104" s="159">
        <v>0</v>
      </c>
      <c r="V104" s="159">
        <f t="shared" si="13"/>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67</v>
      </c>
      <c r="B105" s="186" t="s">
        <v>2148</v>
      </c>
      <c r="C105" s="198" t="s">
        <v>2149</v>
      </c>
      <c r="D105" s="187" t="s">
        <v>331</v>
      </c>
      <c r="E105" s="188">
        <v>16</v>
      </c>
      <c r="F105" s="189"/>
      <c r="G105" s="190">
        <f t="shared" si="7"/>
        <v>0</v>
      </c>
      <c r="H105" s="189"/>
      <c r="I105" s="190">
        <f t="shared" si="8"/>
        <v>0</v>
      </c>
      <c r="J105" s="189"/>
      <c r="K105" s="190">
        <f t="shared" si="9"/>
        <v>0</v>
      </c>
      <c r="L105" s="190">
        <v>21</v>
      </c>
      <c r="M105" s="190">
        <f t="shared" si="10"/>
        <v>0</v>
      </c>
      <c r="N105" s="188">
        <v>0</v>
      </c>
      <c r="O105" s="188">
        <f t="shared" si="11"/>
        <v>0</v>
      </c>
      <c r="P105" s="188">
        <v>0</v>
      </c>
      <c r="Q105" s="188">
        <f t="shared" si="12"/>
        <v>0</v>
      </c>
      <c r="R105" s="190"/>
      <c r="S105" s="190" t="s">
        <v>878</v>
      </c>
      <c r="T105" s="191" t="s">
        <v>879</v>
      </c>
      <c r="U105" s="159">
        <v>0</v>
      </c>
      <c r="V105" s="159">
        <f t="shared" si="13"/>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68</v>
      </c>
      <c r="B106" s="186" t="s">
        <v>2150</v>
      </c>
      <c r="C106" s="198" t="s">
        <v>2151</v>
      </c>
      <c r="D106" s="187" t="s">
        <v>292</v>
      </c>
      <c r="E106" s="188">
        <v>87</v>
      </c>
      <c r="F106" s="189"/>
      <c r="G106" s="190">
        <f t="shared" si="7"/>
        <v>0</v>
      </c>
      <c r="H106" s="189"/>
      <c r="I106" s="190">
        <f t="shared" si="8"/>
        <v>0</v>
      </c>
      <c r="J106" s="189"/>
      <c r="K106" s="190">
        <f t="shared" si="9"/>
        <v>0</v>
      </c>
      <c r="L106" s="190">
        <v>21</v>
      </c>
      <c r="M106" s="190">
        <f t="shared" si="10"/>
        <v>0</v>
      </c>
      <c r="N106" s="188">
        <v>0</v>
      </c>
      <c r="O106" s="188">
        <f t="shared" si="11"/>
        <v>0</v>
      </c>
      <c r="P106" s="188">
        <v>0</v>
      </c>
      <c r="Q106" s="188">
        <f t="shared" si="12"/>
        <v>0</v>
      </c>
      <c r="R106" s="190" t="s">
        <v>1446</v>
      </c>
      <c r="S106" s="190" t="s">
        <v>294</v>
      </c>
      <c r="T106" s="191" t="s">
        <v>294</v>
      </c>
      <c r="U106" s="159">
        <v>0.42499999999999999</v>
      </c>
      <c r="V106" s="159">
        <f t="shared" si="13"/>
        <v>36.979999999999997</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69</v>
      </c>
      <c r="B107" s="186" t="s">
        <v>2152</v>
      </c>
      <c r="C107" s="198" t="s">
        <v>2153</v>
      </c>
      <c r="D107" s="187" t="s">
        <v>292</v>
      </c>
      <c r="E107" s="188">
        <v>8</v>
      </c>
      <c r="F107" s="189"/>
      <c r="G107" s="190">
        <f t="shared" si="7"/>
        <v>0</v>
      </c>
      <c r="H107" s="189"/>
      <c r="I107" s="190">
        <f t="shared" si="8"/>
        <v>0</v>
      </c>
      <c r="J107" s="189"/>
      <c r="K107" s="190">
        <f t="shared" si="9"/>
        <v>0</v>
      </c>
      <c r="L107" s="190">
        <v>21</v>
      </c>
      <c r="M107" s="190">
        <f t="shared" si="10"/>
        <v>0</v>
      </c>
      <c r="N107" s="188">
        <v>0</v>
      </c>
      <c r="O107" s="188">
        <f t="shared" si="11"/>
        <v>0</v>
      </c>
      <c r="P107" s="188">
        <v>0</v>
      </c>
      <c r="Q107" s="188">
        <f t="shared" si="12"/>
        <v>0</v>
      </c>
      <c r="R107" s="190" t="s">
        <v>1446</v>
      </c>
      <c r="S107" s="190" t="s">
        <v>294</v>
      </c>
      <c r="T107" s="191" t="s">
        <v>294</v>
      </c>
      <c r="U107" s="159">
        <v>0.42499999999999999</v>
      </c>
      <c r="V107" s="159">
        <f t="shared" si="13"/>
        <v>3.4</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70</v>
      </c>
      <c r="B108" s="186" t="s">
        <v>2154</v>
      </c>
      <c r="C108" s="198" t="s">
        <v>2155</v>
      </c>
      <c r="D108" s="187" t="s">
        <v>292</v>
      </c>
      <c r="E108" s="188">
        <v>87</v>
      </c>
      <c r="F108" s="189"/>
      <c r="G108" s="190">
        <f t="shared" si="7"/>
        <v>0</v>
      </c>
      <c r="H108" s="189"/>
      <c r="I108" s="190">
        <f t="shared" si="8"/>
        <v>0</v>
      </c>
      <c r="J108" s="189"/>
      <c r="K108" s="190">
        <f t="shared" si="9"/>
        <v>0</v>
      </c>
      <c r="L108" s="190">
        <v>21</v>
      </c>
      <c r="M108" s="190">
        <f t="shared" si="10"/>
        <v>0</v>
      </c>
      <c r="N108" s="188">
        <v>1.8000000000000001E-4</v>
      </c>
      <c r="O108" s="188">
        <f t="shared" si="11"/>
        <v>0.02</v>
      </c>
      <c r="P108" s="188">
        <v>0</v>
      </c>
      <c r="Q108" s="188">
        <f t="shared" si="12"/>
        <v>0</v>
      </c>
      <c r="R108" s="190" t="s">
        <v>1446</v>
      </c>
      <c r="S108" s="190" t="s">
        <v>294</v>
      </c>
      <c r="T108" s="191" t="s">
        <v>294</v>
      </c>
      <c r="U108" s="159">
        <v>0.254</v>
      </c>
      <c r="V108" s="159">
        <f t="shared" si="13"/>
        <v>22.1</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71</v>
      </c>
      <c r="B109" s="186" t="s">
        <v>2156</v>
      </c>
      <c r="C109" s="198" t="s">
        <v>2157</v>
      </c>
      <c r="D109" s="187" t="s">
        <v>2158</v>
      </c>
      <c r="E109" s="188">
        <v>1</v>
      </c>
      <c r="F109" s="189"/>
      <c r="G109" s="190">
        <f t="shared" si="7"/>
        <v>0</v>
      </c>
      <c r="H109" s="189"/>
      <c r="I109" s="190">
        <f t="shared" si="8"/>
        <v>0</v>
      </c>
      <c r="J109" s="189"/>
      <c r="K109" s="190">
        <f t="shared" si="9"/>
        <v>0</v>
      </c>
      <c r="L109" s="190">
        <v>21</v>
      </c>
      <c r="M109" s="190">
        <f t="shared" si="10"/>
        <v>0</v>
      </c>
      <c r="N109" s="188">
        <v>0</v>
      </c>
      <c r="O109" s="188">
        <f t="shared" si="11"/>
        <v>0</v>
      </c>
      <c r="P109" s="188">
        <v>0</v>
      </c>
      <c r="Q109" s="188">
        <f t="shared" si="12"/>
        <v>0</v>
      </c>
      <c r="R109" s="190"/>
      <c r="S109" s="190" t="s">
        <v>878</v>
      </c>
      <c r="T109" s="191" t="s">
        <v>879</v>
      </c>
      <c r="U109" s="159">
        <v>0</v>
      </c>
      <c r="V109" s="159">
        <f t="shared" si="13"/>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22.5" outlineLevel="1" x14ac:dyDescent="0.2">
      <c r="A110" s="185">
        <v>72</v>
      </c>
      <c r="B110" s="186" t="s">
        <v>2159</v>
      </c>
      <c r="C110" s="198" t="s">
        <v>2160</v>
      </c>
      <c r="D110" s="187" t="s">
        <v>2073</v>
      </c>
      <c r="E110" s="188">
        <v>5</v>
      </c>
      <c r="F110" s="189"/>
      <c r="G110" s="190">
        <f t="shared" si="7"/>
        <v>0</v>
      </c>
      <c r="H110" s="189"/>
      <c r="I110" s="190">
        <f t="shared" si="8"/>
        <v>0</v>
      </c>
      <c r="J110" s="189"/>
      <c r="K110" s="190">
        <f t="shared" si="9"/>
        <v>0</v>
      </c>
      <c r="L110" s="190">
        <v>21</v>
      </c>
      <c r="M110" s="190">
        <f t="shared" si="10"/>
        <v>0</v>
      </c>
      <c r="N110" s="188">
        <v>0</v>
      </c>
      <c r="O110" s="188">
        <f t="shared" si="11"/>
        <v>0</v>
      </c>
      <c r="P110" s="188">
        <v>0</v>
      </c>
      <c r="Q110" s="188">
        <f t="shared" si="12"/>
        <v>0</v>
      </c>
      <c r="R110" s="190"/>
      <c r="S110" s="190" t="s">
        <v>878</v>
      </c>
      <c r="T110" s="191" t="s">
        <v>879</v>
      </c>
      <c r="U110" s="159">
        <v>0</v>
      </c>
      <c r="V110" s="159">
        <f t="shared" si="13"/>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85">
        <v>73</v>
      </c>
      <c r="B111" s="186" t="s">
        <v>2161</v>
      </c>
      <c r="C111" s="198" t="s">
        <v>2162</v>
      </c>
      <c r="D111" s="187" t="s">
        <v>2073</v>
      </c>
      <c r="E111" s="188">
        <v>5</v>
      </c>
      <c r="F111" s="189"/>
      <c r="G111" s="190">
        <f t="shared" si="7"/>
        <v>0</v>
      </c>
      <c r="H111" s="189"/>
      <c r="I111" s="190">
        <f t="shared" si="8"/>
        <v>0</v>
      </c>
      <c r="J111" s="189"/>
      <c r="K111" s="190">
        <f t="shared" si="9"/>
        <v>0</v>
      </c>
      <c r="L111" s="190">
        <v>21</v>
      </c>
      <c r="M111" s="190">
        <f t="shared" si="10"/>
        <v>0</v>
      </c>
      <c r="N111" s="188">
        <v>0</v>
      </c>
      <c r="O111" s="188">
        <f t="shared" si="11"/>
        <v>0</v>
      </c>
      <c r="P111" s="188">
        <v>0</v>
      </c>
      <c r="Q111" s="188">
        <f t="shared" si="12"/>
        <v>0</v>
      </c>
      <c r="R111" s="190"/>
      <c r="S111" s="190" t="s">
        <v>878</v>
      </c>
      <c r="T111" s="191" t="s">
        <v>879</v>
      </c>
      <c r="U111" s="159">
        <v>0</v>
      </c>
      <c r="V111" s="159">
        <f t="shared" si="13"/>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2.5" outlineLevel="1" x14ac:dyDescent="0.2">
      <c r="A112" s="185">
        <v>74</v>
      </c>
      <c r="B112" s="186" t="s">
        <v>2163</v>
      </c>
      <c r="C112" s="198" t="s">
        <v>2164</v>
      </c>
      <c r="D112" s="187" t="s">
        <v>2073</v>
      </c>
      <c r="E112" s="188">
        <v>2</v>
      </c>
      <c r="F112" s="189"/>
      <c r="G112" s="190">
        <f t="shared" si="7"/>
        <v>0</v>
      </c>
      <c r="H112" s="189"/>
      <c r="I112" s="190">
        <f t="shared" si="8"/>
        <v>0</v>
      </c>
      <c r="J112" s="189"/>
      <c r="K112" s="190">
        <f t="shared" si="9"/>
        <v>0</v>
      </c>
      <c r="L112" s="190">
        <v>21</v>
      </c>
      <c r="M112" s="190">
        <f t="shared" si="10"/>
        <v>0</v>
      </c>
      <c r="N112" s="188">
        <v>0</v>
      </c>
      <c r="O112" s="188">
        <f t="shared" si="11"/>
        <v>0</v>
      </c>
      <c r="P112" s="188">
        <v>0</v>
      </c>
      <c r="Q112" s="188">
        <f t="shared" si="12"/>
        <v>0</v>
      </c>
      <c r="R112" s="190"/>
      <c r="S112" s="190" t="s">
        <v>878</v>
      </c>
      <c r="T112" s="191" t="s">
        <v>879</v>
      </c>
      <c r="U112" s="159">
        <v>0</v>
      </c>
      <c r="V112" s="159">
        <f t="shared" si="13"/>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75</v>
      </c>
      <c r="B113" s="186" t="s">
        <v>2165</v>
      </c>
      <c r="C113" s="198" t="s">
        <v>2166</v>
      </c>
      <c r="D113" s="187" t="s">
        <v>292</v>
      </c>
      <c r="E113" s="188">
        <v>12</v>
      </c>
      <c r="F113" s="189"/>
      <c r="G113" s="190">
        <f t="shared" si="7"/>
        <v>0</v>
      </c>
      <c r="H113" s="189"/>
      <c r="I113" s="190">
        <f t="shared" si="8"/>
        <v>0</v>
      </c>
      <c r="J113" s="189"/>
      <c r="K113" s="190">
        <f t="shared" si="9"/>
        <v>0</v>
      </c>
      <c r="L113" s="190">
        <v>21</v>
      </c>
      <c r="M113" s="190">
        <f t="shared" si="10"/>
        <v>0</v>
      </c>
      <c r="N113" s="188">
        <v>4.0000000000000003E-5</v>
      </c>
      <c r="O113" s="188">
        <f t="shared" si="11"/>
        <v>0</v>
      </c>
      <c r="P113" s="188">
        <v>0</v>
      </c>
      <c r="Q113" s="188">
        <f t="shared" si="12"/>
        <v>0</v>
      </c>
      <c r="R113" s="190" t="s">
        <v>1446</v>
      </c>
      <c r="S113" s="190" t="s">
        <v>294</v>
      </c>
      <c r="T113" s="191" t="s">
        <v>294</v>
      </c>
      <c r="U113" s="159">
        <v>0.14499999999999999</v>
      </c>
      <c r="V113" s="159">
        <f t="shared" si="13"/>
        <v>1.74</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2.5" outlineLevel="1" x14ac:dyDescent="0.2">
      <c r="A114" s="185">
        <v>76</v>
      </c>
      <c r="B114" s="186" t="s">
        <v>2167</v>
      </c>
      <c r="C114" s="198" t="s">
        <v>2168</v>
      </c>
      <c r="D114" s="187" t="s">
        <v>2073</v>
      </c>
      <c r="E114" s="188">
        <v>1</v>
      </c>
      <c r="F114" s="189"/>
      <c r="G114" s="190">
        <f t="shared" si="7"/>
        <v>0</v>
      </c>
      <c r="H114" s="189"/>
      <c r="I114" s="190">
        <f t="shared" si="8"/>
        <v>0</v>
      </c>
      <c r="J114" s="189"/>
      <c r="K114" s="190">
        <f t="shared" si="9"/>
        <v>0</v>
      </c>
      <c r="L114" s="190">
        <v>21</v>
      </c>
      <c r="M114" s="190">
        <f t="shared" si="10"/>
        <v>0</v>
      </c>
      <c r="N114" s="188">
        <v>0</v>
      </c>
      <c r="O114" s="188">
        <f t="shared" si="11"/>
        <v>0</v>
      </c>
      <c r="P114" s="188">
        <v>0</v>
      </c>
      <c r="Q114" s="188">
        <f t="shared" si="12"/>
        <v>0</v>
      </c>
      <c r="R114" s="190"/>
      <c r="S114" s="190" t="s">
        <v>878</v>
      </c>
      <c r="T114" s="191" t="s">
        <v>879</v>
      </c>
      <c r="U114" s="159">
        <v>0</v>
      </c>
      <c r="V114" s="159">
        <f t="shared" si="13"/>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ht="22.5" outlineLevel="1" x14ac:dyDescent="0.2">
      <c r="A115" s="185">
        <v>77</v>
      </c>
      <c r="B115" s="186" t="s">
        <v>2169</v>
      </c>
      <c r="C115" s="198" t="s">
        <v>2170</v>
      </c>
      <c r="D115" s="187" t="s">
        <v>2073</v>
      </c>
      <c r="E115" s="188">
        <v>2</v>
      </c>
      <c r="F115" s="189"/>
      <c r="G115" s="190">
        <f t="shared" si="7"/>
        <v>0</v>
      </c>
      <c r="H115" s="189"/>
      <c r="I115" s="190">
        <f t="shared" si="8"/>
        <v>0</v>
      </c>
      <c r="J115" s="189"/>
      <c r="K115" s="190">
        <f t="shared" si="9"/>
        <v>0</v>
      </c>
      <c r="L115" s="190">
        <v>21</v>
      </c>
      <c r="M115" s="190">
        <f t="shared" si="10"/>
        <v>0</v>
      </c>
      <c r="N115" s="188">
        <v>0</v>
      </c>
      <c r="O115" s="188">
        <f t="shared" si="11"/>
        <v>0</v>
      </c>
      <c r="P115" s="188">
        <v>0</v>
      </c>
      <c r="Q115" s="188">
        <f t="shared" si="12"/>
        <v>0</v>
      </c>
      <c r="R115" s="190"/>
      <c r="S115" s="190" t="s">
        <v>878</v>
      </c>
      <c r="T115" s="191" t="s">
        <v>879</v>
      </c>
      <c r="U115" s="159">
        <v>0</v>
      </c>
      <c r="V115" s="159">
        <f t="shared" si="13"/>
        <v>0</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22.5" outlineLevel="1" x14ac:dyDescent="0.2">
      <c r="A116" s="185">
        <v>78</v>
      </c>
      <c r="B116" s="186" t="s">
        <v>2171</v>
      </c>
      <c r="C116" s="198" t="s">
        <v>2172</v>
      </c>
      <c r="D116" s="187" t="s">
        <v>2073</v>
      </c>
      <c r="E116" s="188">
        <v>7</v>
      </c>
      <c r="F116" s="189"/>
      <c r="G116" s="190">
        <f t="shared" si="7"/>
        <v>0</v>
      </c>
      <c r="H116" s="189"/>
      <c r="I116" s="190">
        <f t="shared" si="8"/>
        <v>0</v>
      </c>
      <c r="J116" s="189"/>
      <c r="K116" s="190">
        <f t="shared" si="9"/>
        <v>0</v>
      </c>
      <c r="L116" s="190">
        <v>21</v>
      </c>
      <c r="M116" s="190">
        <f t="shared" si="10"/>
        <v>0</v>
      </c>
      <c r="N116" s="188">
        <v>0</v>
      </c>
      <c r="O116" s="188">
        <f t="shared" si="11"/>
        <v>0</v>
      </c>
      <c r="P116" s="188">
        <v>0</v>
      </c>
      <c r="Q116" s="188">
        <f t="shared" si="12"/>
        <v>0</v>
      </c>
      <c r="R116" s="190"/>
      <c r="S116" s="190" t="s">
        <v>878</v>
      </c>
      <c r="T116" s="191" t="s">
        <v>879</v>
      </c>
      <c r="U116" s="159">
        <v>0</v>
      </c>
      <c r="V116" s="159">
        <f t="shared" si="13"/>
        <v>0</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2.5" outlineLevel="1" x14ac:dyDescent="0.2">
      <c r="A117" s="185">
        <v>79</v>
      </c>
      <c r="B117" s="186" t="s">
        <v>2173</v>
      </c>
      <c r="C117" s="198" t="s">
        <v>2174</v>
      </c>
      <c r="D117" s="187" t="s">
        <v>2073</v>
      </c>
      <c r="E117" s="188">
        <v>3</v>
      </c>
      <c r="F117" s="189"/>
      <c r="G117" s="190">
        <f t="shared" si="7"/>
        <v>0</v>
      </c>
      <c r="H117" s="189"/>
      <c r="I117" s="190">
        <f t="shared" si="8"/>
        <v>0</v>
      </c>
      <c r="J117" s="189"/>
      <c r="K117" s="190">
        <f t="shared" si="9"/>
        <v>0</v>
      </c>
      <c r="L117" s="190">
        <v>21</v>
      </c>
      <c r="M117" s="190">
        <f t="shared" si="10"/>
        <v>0</v>
      </c>
      <c r="N117" s="188">
        <v>0</v>
      </c>
      <c r="O117" s="188">
        <f t="shared" si="11"/>
        <v>0</v>
      </c>
      <c r="P117" s="188">
        <v>0</v>
      </c>
      <c r="Q117" s="188">
        <f t="shared" si="12"/>
        <v>0</v>
      </c>
      <c r="R117" s="190"/>
      <c r="S117" s="190" t="s">
        <v>878</v>
      </c>
      <c r="T117" s="191" t="s">
        <v>879</v>
      </c>
      <c r="U117" s="159">
        <v>0</v>
      </c>
      <c r="V117" s="159">
        <f t="shared" si="13"/>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80</v>
      </c>
      <c r="B118" s="186" t="s">
        <v>2175</v>
      </c>
      <c r="C118" s="198" t="s">
        <v>2176</v>
      </c>
      <c r="D118" s="187" t="s">
        <v>2073</v>
      </c>
      <c r="E118" s="188">
        <v>2</v>
      </c>
      <c r="F118" s="189"/>
      <c r="G118" s="190">
        <f t="shared" si="7"/>
        <v>0</v>
      </c>
      <c r="H118" s="189"/>
      <c r="I118" s="190">
        <f t="shared" si="8"/>
        <v>0</v>
      </c>
      <c r="J118" s="189"/>
      <c r="K118" s="190">
        <f t="shared" si="9"/>
        <v>0</v>
      </c>
      <c r="L118" s="190">
        <v>21</v>
      </c>
      <c r="M118" s="190">
        <f t="shared" si="10"/>
        <v>0</v>
      </c>
      <c r="N118" s="188">
        <v>0</v>
      </c>
      <c r="O118" s="188">
        <f t="shared" si="11"/>
        <v>0</v>
      </c>
      <c r="P118" s="188">
        <v>0</v>
      </c>
      <c r="Q118" s="188">
        <f t="shared" si="12"/>
        <v>0</v>
      </c>
      <c r="R118" s="190"/>
      <c r="S118" s="190" t="s">
        <v>878</v>
      </c>
      <c r="T118" s="191" t="s">
        <v>879</v>
      </c>
      <c r="U118" s="159">
        <v>0</v>
      </c>
      <c r="V118" s="159">
        <f t="shared" si="13"/>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81</v>
      </c>
      <c r="B119" s="186" t="s">
        <v>2177</v>
      </c>
      <c r="C119" s="198" t="s">
        <v>2178</v>
      </c>
      <c r="D119" s="187" t="s">
        <v>2073</v>
      </c>
      <c r="E119" s="188">
        <v>1</v>
      </c>
      <c r="F119" s="189"/>
      <c r="G119" s="190">
        <f t="shared" si="7"/>
        <v>0</v>
      </c>
      <c r="H119" s="189"/>
      <c r="I119" s="190">
        <f t="shared" si="8"/>
        <v>0</v>
      </c>
      <c r="J119" s="189"/>
      <c r="K119" s="190">
        <f t="shared" si="9"/>
        <v>0</v>
      </c>
      <c r="L119" s="190">
        <v>21</v>
      </c>
      <c r="M119" s="190">
        <f t="shared" si="10"/>
        <v>0</v>
      </c>
      <c r="N119" s="188">
        <v>0</v>
      </c>
      <c r="O119" s="188">
        <f t="shared" si="11"/>
        <v>0</v>
      </c>
      <c r="P119" s="188">
        <v>0</v>
      </c>
      <c r="Q119" s="188">
        <f t="shared" si="12"/>
        <v>0</v>
      </c>
      <c r="R119" s="190"/>
      <c r="S119" s="190" t="s">
        <v>878</v>
      </c>
      <c r="T119" s="191" t="s">
        <v>879</v>
      </c>
      <c r="U119" s="159">
        <v>0</v>
      </c>
      <c r="V119" s="159">
        <f t="shared" si="13"/>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82</v>
      </c>
      <c r="B120" s="186" t="s">
        <v>2179</v>
      </c>
      <c r="C120" s="198" t="s">
        <v>2180</v>
      </c>
      <c r="D120" s="187" t="s">
        <v>2073</v>
      </c>
      <c r="E120" s="188">
        <v>1</v>
      </c>
      <c r="F120" s="189"/>
      <c r="G120" s="190">
        <f t="shared" si="7"/>
        <v>0</v>
      </c>
      <c r="H120" s="189"/>
      <c r="I120" s="190">
        <f t="shared" si="8"/>
        <v>0</v>
      </c>
      <c r="J120" s="189"/>
      <c r="K120" s="190">
        <f t="shared" si="9"/>
        <v>0</v>
      </c>
      <c r="L120" s="190">
        <v>21</v>
      </c>
      <c r="M120" s="190">
        <f t="shared" si="10"/>
        <v>0</v>
      </c>
      <c r="N120" s="188">
        <v>0</v>
      </c>
      <c r="O120" s="188">
        <f t="shared" si="11"/>
        <v>0</v>
      </c>
      <c r="P120" s="188">
        <v>0</v>
      </c>
      <c r="Q120" s="188">
        <f t="shared" si="12"/>
        <v>0</v>
      </c>
      <c r="R120" s="190"/>
      <c r="S120" s="190" t="s">
        <v>878</v>
      </c>
      <c r="T120" s="191" t="s">
        <v>879</v>
      </c>
      <c r="U120" s="159">
        <v>0</v>
      </c>
      <c r="V120" s="159">
        <f t="shared" si="13"/>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83</v>
      </c>
      <c r="B121" s="186" t="s">
        <v>2181</v>
      </c>
      <c r="C121" s="198" t="s">
        <v>2182</v>
      </c>
      <c r="D121" s="187" t="s">
        <v>2073</v>
      </c>
      <c r="E121" s="188">
        <v>1</v>
      </c>
      <c r="F121" s="189"/>
      <c r="G121" s="190">
        <f t="shared" si="7"/>
        <v>0</v>
      </c>
      <c r="H121" s="189"/>
      <c r="I121" s="190">
        <f t="shared" si="8"/>
        <v>0</v>
      </c>
      <c r="J121" s="189"/>
      <c r="K121" s="190">
        <f t="shared" si="9"/>
        <v>0</v>
      </c>
      <c r="L121" s="190">
        <v>21</v>
      </c>
      <c r="M121" s="190">
        <f t="shared" si="10"/>
        <v>0</v>
      </c>
      <c r="N121" s="188">
        <v>0</v>
      </c>
      <c r="O121" s="188">
        <f t="shared" si="11"/>
        <v>0</v>
      </c>
      <c r="P121" s="188">
        <v>0</v>
      </c>
      <c r="Q121" s="188">
        <f t="shared" si="12"/>
        <v>0</v>
      </c>
      <c r="R121" s="190"/>
      <c r="S121" s="190" t="s">
        <v>878</v>
      </c>
      <c r="T121" s="191" t="s">
        <v>879</v>
      </c>
      <c r="U121" s="159">
        <v>0</v>
      </c>
      <c r="V121" s="159">
        <f t="shared" si="13"/>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2.5" outlineLevel="1" x14ac:dyDescent="0.2">
      <c r="A122" s="185">
        <v>84</v>
      </c>
      <c r="B122" s="186" t="s">
        <v>2183</v>
      </c>
      <c r="C122" s="198" t="s">
        <v>2184</v>
      </c>
      <c r="D122" s="187" t="s">
        <v>2073</v>
      </c>
      <c r="E122" s="188">
        <v>1</v>
      </c>
      <c r="F122" s="189"/>
      <c r="G122" s="190">
        <f t="shared" si="7"/>
        <v>0</v>
      </c>
      <c r="H122" s="189"/>
      <c r="I122" s="190">
        <f t="shared" si="8"/>
        <v>0</v>
      </c>
      <c r="J122" s="189"/>
      <c r="K122" s="190">
        <f t="shared" si="9"/>
        <v>0</v>
      </c>
      <c r="L122" s="190">
        <v>21</v>
      </c>
      <c r="M122" s="190">
        <f t="shared" si="10"/>
        <v>0</v>
      </c>
      <c r="N122" s="188">
        <v>0</v>
      </c>
      <c r="O122" s="188">
        <f t="shared" si="11"/>
        <v>0</v>
      </c>
      <c r="P122" s="188">
        <v>0</v>
      </c>
      <c r="Q122" s="188">
        <f t="shared" si="12"/>
        <v>0</v>
      </c>
      <c r="R122" s="190"/>
      <c r="S122" s="190" t="s">
        <v>878</v>
      </c>
      <c r="T122" s="191" t="s">
        <v>879</v>
      </c>
      <c r="U122" s="159">
        <v>0</v>
      </c>
      <c r="V122" s="159">
        <f t="shared" si="13"/>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22.5" outlineLevel="1" x14ac:dyDescent="0.2">
      <c r="A123" s="185">
        <v>85</v>
      </c>
      <c r="B123" s="186" t="s">
        <v>2185</v>
      </c>
      <c r="C123" s="198" t="s">
        <v>2186</v>
      </c>
      <c r="D123" s="187" t="s">
        <v>2073</v>
      </c>
      <c r="E123" s="188">
        <v>1</v>
      </c>
      <c r="F123" s="189"/>
      <c r="G123" s="190">
        <f t="shared" si="7"/>
        <v>0</v>
      </c>
      <c r="H123" s="189"/>
      <c r="I123" s="190">
        <f t="shared" si="8"/>
        <v>0</v>
      </c>
      <c r="J123" s="189"/>
      <c r="K123" s="190">
        <f t="shared" si="9"/>
        <v>0</v>
      </c>
      <c r="L123" s="190">
        <v>21</v>
      </c>
      <c r="M123" s="190">
        <f t="shared" si="10"/>
        <v>0</v>
      </c>
      <c r="N123" s="188">
        <v>0</v>
      </c>
      <c r="O123" s="188">
        <f t="shared" si="11"/>
        <v>0</v>
      </c>
      <c r="P123" s="188">
        <v>0</v>
      </c>
      <c r="Q123" s="188">
        <f t="shared" si="12"/>
        <v>0</v>
      </c>
      <c r="R123" s="190"/>
      <c r="S123" s="190" t="s">
        <v>878</v>
      </c>
      <c r="T123" s="191" t="s">
        <v>879</v>
      </c>
      <c r="U123" s="159">
        <v>0</v>
      </c>
      <c r="V123" s="159">
        <f t="shared" si="13"/>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86</v>
      </c>
      <c r="B124" s="186" t="s">
        <v>2187</v>
      </c>
      <c r="C124" s="198" t="s">
        <v>2188</v>
      </c>
      <c r="D124" s="187" t="s">
        <v>292</v>
      </c>
      <c r="E124" s="188">
        <v>5</v>
      </c>
      <c r="F124" s="189"/>
      <c r="G124" s="190">
        <f t="shared" si="7"/>
        <v>0</v>
      </c>
      <c r="H124" s="189"/>
      <c r="I124" s="190">
        <f t="shared" si="8"/>
        <v>0</v>
      </c>
      <c r="J124" s="189"/>
      <c r="K124" s="190">
        <f t="shared" si="9"/>
        <v>0</v>
      </c>
      <c r="L124" s="190">
        <v>21</v>
      </c>
      <c r="M124" s="190">
        <f t="shared" si="10"/>
        <v>0</v>
      </c>
      <c r="N124" s="188">
        <v>0</v>
      </c>
      <c r="O124" s="188">
        <f t="shared" si="11"/>
        <v>0</v>
      </c>
      <c r="P124" s="188">
        <v>0</v>
      </c>
      <c r="Q124" s="188">
        <f t="shared" si="12"/>
        <v>0</v>
      </c>
      <c r="R124" s="190" t="s">
        <v>1446</v>
      </c>
      <c r="S124" s="190" t="s">
        <v>294</v>
      </c>
      <c r="T124" s="191" t="s">
        <v>294</v>
      </c>
      <c r="U124" s="159">
        <v>0.16500000000000001</v>
      </c>
      <c r="V124" s="159">
        <f t="shared" si="13"/>
        <v>0.83</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87</v>
      </c>
      <c r="B125" s="186" t="s">
        <v>2189</v>
      </c>
      <c r="C125" s="198" t="s">
        <v>2190</v>
      </c>
      <c r="D125" s="187" t="s">
        <v>292</v>
      </c>
      <c r="E125" s="188">
        <v>1</v>
      </c>
      <c r="F125" s="189"/>
      <c r="G125" s="190">
        <f t="shared" ref="G125:G141" si="14">ROUND(E125*F125,2)</f>
        <v>0</v>
      </c>
      <c r="H125" s="189"/>
      <c r="I125" s="190">
        <f t="shared" ref="I125:I141" si="15">ROUND(E125*H125,2)</f>
        <v>0</v>
      </c>
      <c r="J125" s="189"/>
      <c r="K125" s="190">
        <f t="shared" ref="K125:K141" si="16">ROUND(E125*J125,2)</f>
        <v>0</v>
      </c>
      <c r="L125" s="190">
        <v>21</v>
      </c>
      <c r="M125" s="190">
        <f t="shared" ref="M125:M141" si="17">G125*(1+L125/100)</f>
        <v>0</v>
      </c>
      <c r="N125" s="188">
        <v>0</v>
      </c>
      <c r="O125" s="188">
        <f t="shared" ref="O125:O141" si="18">ROUND(E125*N125,2)</f>
        <v>0</v>
      </c>
      <c r="P125" s="188">
        <v>0</v>
      </c>
      <c r="Q125" s="188">
        <f t="shared" ref="Q125:Q141" si="19">ROUND(E125*P125,2)</f>
        <v>0</v>
      </c>
      <c r="R125" s="190" t="s">
        <v>1446</v>
      </c>
      <c r="S125" s="190" t="s">
        <v>294</v>
      </c>
      <c r="T125" s="191" t="s">
        <v>294</v>
      </c>
      <c r="U125" s="159">
        <v>0.20699999999999999</v>
      </c>
      <c r="V125" s="159">
        <f t="shared" ref="V125:V141" si="20">ROUND(E125*U125,2)</f>
        <v>0.21</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88</v>
      </c>
      <c r="B126" s="186" t="s">
        <v>2191</v>
      </c>
      <c r="C126" s="198" t="s">
        <v>2192</v>
      </c>
      <c r="D126" s="187" t="s">
        <v>292</v>
      </c>
      <c r="E126" s="188">
        <v>10</v>
      </c>
      <c r="F126" s="189"/>
      <c r="G126" s="190">
        <f t="shared" si="14"/>
        <v>0</v>
      </c>
      <c r="H126" s="189"/>
      <c r="I126" s="190">
        <f t="shared" si="15"/>
        <v>0</v>
      </c>
      <c r="J126" s="189"/>
      <c r="K126" s="190">
        <f t="shared" si="16"/>
        <v>0</v>
      </c>
      <c r="L126" s="190">
        <v>21</v>
      </c>
      <c r="M126" s="190">
        <f t="shared" si="17"/>
        <v>0</v>
      </c>
      <c r="N126" s="188">
        <v>0</v>
      </c>
      <c r="O126" s="188">
        <f t="shared" si="18"/>
        <v>0</v>
      </c>
      <c r="P126" s="188">
        <v>0</v>
      </c>
      <c r="Q126" s="188">
        <f t="shared" si="19"/>
        <v>0</v>
      </c>
      <c r="R126" s="190" t="s">
        <v>1446</v>
      </c>
      <c r="S126" s="190" t="s">
        <v>294</v>
      </c>
      <c r="T126" s="191" t="s">
        <v>294</v>
      </c>
      <c r="U126" s="159">
        <v>0.22700000000000001</v>
      </c>
      <c r="V126" s="159">
        <f t="shared" si="20"/>
        <v>2.27</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89</v>
      </c>
      <c r="B127" s="186" t="s">
        <v>2193</v>
      </c>
      <c r="C127" s="198" t="s">
        <v>2194</v>
      </c>
      <c r="D127" s="187" t="s">
        <v>292</v>
      </c>
      <c r="E127" s="188">
        <v>5</v>
      </c>
      <c r="F127" s="189"/>
      <c r="G127" s="190">
        <f t="shared" si="14"/>
        <v>0</v>
      </c>
      <c r="H127" s="189"/>
      <c r="I127" s="190">
        <f t="shared" si="15"/>
        <v>0</v>
      </c>
      <c r="J127" s="189"/>
      <c r="K127" s="190">
        <f t="shared" si="16"/>
        <v>0</v>
      </c>
      <c r="L127" s="190">
        <v>21</v>
      </c>
      <c r="M127" s="190">
        <f t="shared" si="17"/>
        <v>0</v>
      </c>
      <c r="N127" s="188">
        <v>0</v>
      </c>
      <c r="O127" s="188">
        <f t="shared" si="18"/>
        <v>0</v>
      </c>
      <c r="P127" s="188">
        <v>0</v>
      </c>
      <c r="Q127" s="188">
        <f t="shared" si="19"/>
        <v>0</v>
      </c>
      <c r="R127" s="190" t="s">
        <v>1446</v>
      </c>
      <c r="S127" s="190" t="s">
        <v>294</v>
      </c>
      <c r="T127" s="191" t="s">
        <v>294</v>
      </c>
      <c r="U127" s="159">
        <v>0.26900000000000002</v>
      </c>
      <c r="V127" s="159">
        <f t="shared" si="20"/>
        <v>1.35</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33.75" outlineLevel="1" x14ac:dyDescent="0.2">
      <c r="A128" s="185">
        <v>90</v>
      </c>
      <c r="B128" s="186" t="s">
        <v>2195</v>
      </c>
      <c r="C128" s="198" t="s">
        <v>2196</v>
      </c>
      <c r="D128" s="187" t="s">
        <v>2073</v>
      </c>
      <c r="E128" s="188">
        <v>1</v>
      </c>
      <c r="F128" s="189"/>
      <c r="G128" s="190">
        <f t="shared" si="14"/>
        <v>0</v>
      </c>
      <c r="H128" s="189"/>
      <c r="I128" s="190">
        <f t="shared" si="15"/>
        <v>0</v>
      </c>
      <c r="J128" s="189"/>
      <c r="K128" s="190">
        <f t="shared" si="16"/>
        <v>0</v>
      </c>
      <c r="L128" s="190">
        <v>21</v>
      </c>
      <c r="M128" s="190">
        <f t="shared" si="17"/>
        <v>0</v>
      </c>
      <c r="N128" s="188">
        <v>0</v>
      </c>
      <c r="O128" s="188">
        <f t="shared" si="18"/>
        <v>0</v>
      </c>
      <c r="P128" s="188">
        <v>0</v>
      </c>
      <c r="Q128" s="188">
        <f t="shared" si="19"/>
        <v>0</v>
      </c>
      <c r="R128" s="190"/>
      <c r="S128" s="190" t="s">
        <v>878</v>
      </c>
      <c r="T128" s="191" t="s">
        <v>879</v>
      </c>
      <c r="U128" s="159">
        <v>0</v>
      </c>
      <c r="V128" s="159">
        <f t="shared" si="20"/>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
      <c r="A129" s="185">
        <v>91</v>
      </c>
      <c r="B129" s="186" t="s">
        <v>2197</v>
      </c>
      <c r="C129" s="198" t="s">
        <v>2198</v>
      </c>
      <c r="D129" s="187" t="s">
        <v>292</v>
      </c>
      <c r="E129" s="188">
        <v>1</v>
      </c>
      <c r="F129" s="189"/>
      <c r="G129" s="190">
        <f t="shared" si="14"/>
        <v>0</v>
      </c>
      <c r="H129" s="189"/>
      <c r="I129" s="190">
        <f t="shared" si="15"/>
        <v>0</v>
      </c>
      <c r="J129" s="189"/>
      <c r="K129" s="190">
        <f t="shared" si="16"/>
        <v>0</v>
      </c>
      <c r="L129" s="190">
        <v>21</v>
      </c>
      <c r="M129" s="190">
        <f t="shared" si="17"/>
        <v>0</v>
      </c>
      <c r="N129" s="188">
        <v>0</v>
      </c>
      <c r="O129" s="188">
        <f t="shared" si="18"/>
        <v>0</v>
      </c>
      <c r="P129" s="188">
        <v>0</v>
      </c>
      <c r="Q129" s="188">
        <f t="shared" si="19"/>
        <v>0</v>
      </c>
      <c r="R129" s="190" t="s">
        <v>2199</v>
      </c>
      <c r="S129" s="190" t="s">
        <v>294</v>
      </c>
      <c r="T129" s="191" t="s">
        <v>294</v>
      </c>
      <c r="U129" s="159">
        <v>0.28799999999999998</v>
      </c>
      <c r="V129" s="159">
        <f t="shared" si="20"/>
        <v>0.28999999999999998</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92</v>
      </c>
      <c r="B130" s="186" t="s">
        <v>2200</v>
      </c>
      <c r="C130" s="198" t="s">
        <v>2201</v>
      </c>
      <c r="D130" s="187" t="s">
        <v>2073</v>
      </c>
      <c r="E130" s="188">
        <v>1</v>
      </c>
      <c r="F130" s="189"/>
      <c r="G130" s="190">
        <f t="shared" si="14"/>
        <v>0</v>
      </c>
      <c r="H130" s="189"/>
      <c r="I130" s="190">
        <f t="shared" si="15"/>
        <v>0</v>
      </c>
      <c r="J130" s="189"/>
      <c r="K130" s="190">
        <f t="shared" si="16"/>
        <v>0</v>
      </c>
      <c r="L130" s="190">
        <v>21</v>
      </c>
      <c r="M130" s="190">
        <f t="shared" si="17"/>
        <v>0</v>
      </c>
      <c r="N130" s="188">
        <v>0</v>
      </c>
      <c r="O130" s="188">
        <f t="shared" si="18"/>
        <v>0</v>
      </c>
      <c r="P130" s="188">
        <v>0</v>
      </c>
      <c r="Q130" s="188">
        <f t="shared" si="19"/>
        <v>0</v>
      </c>
      <c r="R130" s="190"/>
      <c r="S130" s="190" t="s">
        <v>878</v>
      </c>
      <c r="T130" s="191" t="s">
        <v>879</v>
      </c>
      <c r="U130" s="159">
        <v>0</v>
      </c>
      <c r="V130" s="159">
        <f t="shared" si="20"/>
        <v>0</v>
      </c>
      <c r="W130" s="159"/>
      <c r="X130" s="159" t="s">
        <v>295</v>
      </c>
      <c r="Y130" s="159" t="s">
        <v>296</v>
      </c>
      <c r="Z130" s="148"/>
      <c r="AA130" s="148"/>
      <c r="AB130" s="148"/>
      <c r="AC130" s="148"/>
      <c r="AD130" s="148"/>
      <c r="AE130" s="148"/>
      <c r="AF130" s="148"/>
      <c r="AG130" s="148" t="s">
        <v>2041</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
      <c r="A131" s="185">
        <v>93</v>
      </c>
      <c r="B131" s="186" t="s">
        <v>2202</v>
      </c>
      <c r="C131" s="198" t="s">
        <v>2203</v>
      </c>
      <c r="D131" s="187" t="s">
        <v>1445</v>
      </c>
      <c r="E131" s="188">
        <v>1</v>
      </c>
      <c r="F131" s="189"/>
      <c r="G131" s="190">
        <f t="shared" si="14"/>
        <v>0</v>
      </c>
      <c r="H131" s="189"/>
      <c r="I131" s="190">
        <f t="shared" si="15"/>
        <v>0</v>
      </c>
      <c r="J131" s="189"/>
      <c r="K131" s="190">
        <f t="shared" si="16"/>
        <v>0</v>
      </c>
      <c r="L131" s="190">
        <v>21</v>
      </c>
      <c r="M131" s="190">
        <f t="shared" si="17"/>
        <v>0</v>
      </c>
      <c r="N131" s="188">
        <v>8.0000000000000007E-5</v>
      </c>
      <c r="O131" s="188">
        <f t="shared" si="18"/>
        <v>0</v>
      </c>
      <c r="P131" s="188">
        <v>0</v>
      </c>
      <c r="Q131" s="188">
        <f t="shared" si="19"/>
        <v>0</v>
      </c>
      <c r="R131" s="190" t="s">
        <v>1446</v>
      </c>
      <c r="S131" s="190" t="s">
        <v>294</v>
      </c>
      <c r="T131" s="191" t="s">
        <v>294</v>
      </c>
      <c r="U131" s="159">
        <v>0.28999999999999998</v>
      </c>
      <c r="V131" s="159">
        <f t="shared" si="20"/>
        <v>0.28999999999999998</v>
      </c>
      <c r="W131" s="159"/>
      <c r="X131" s="159" t="s">
        <v>295</v>
      </c>
      <c r="Y131" s="159" t="s">
        <v>296</v>
      </c>
      <c r="Z131" s="148"/>
      <c r="AA131" s="148"/>
      <c r="AB131" s="148"/>
      <c r="AC131" s="148"/>
      <c r="AD131" s="148"/>
      <c r="AE131" s="148"/>
      <c r="AF131" s="148"/>
      <c r="AG131" s="148" t="s">
        <v>2041</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22.5" outlineLevel="1" x14ac:dyDescent="0.2">
      <c r="A132" s="185">
        <v>94</v>
      </c>
      <c r="B132" s="186" t="s">
        <v>2204</v>
      </c>
      <c r="C132" s="198" t="s">
        <v>2205</v>
      </c>
      <c r="D132" s="187" t="s">
        <v>2073</v>
      </c>
      <c r="E132" s="188">
        <v>2</v>
      </c>
      <c r="F132" s="189"/>
      <c r="G132" s="190">
        <f t="shared" si="14"/>
        <v>0</v>
      </c>
      <c r="H132" s="189"/>
      <c r="I132" s="190">
        <f t="shared" si="15"/>
        <v>0</v>
      </c>
      <c r="J132" s="189"/>
      <c r="K132" s="190">
        <f t="shared" si="16"/>
        <v>0</v>
      </c>
      <c r="L132" s="190">
        <v>21</v>
      </c>
      <c r="M132" s="190">
        <f t="shared" si="17"/>
        <v>0</v>
      </c>
      <c r="N132" s="188">
        <v>0</v>
      </c>
      <c r="O132" s="188">
        <f t="shared" si="18"/>
        <v>0</v>
      </c>
      <c r="P132" s="188">
        <v>0</v>
      </c>
      <c r="Q132" s="188">
        <f t="shared" si="19"/>
        <v>0</v>
      </c>
      <c r="R132" s="190"/>
      <c r="S132" s="190" t="s">
        <v>878</v>
      </c>
      <c r="T132" s="191" t="s">
        <v>879</v>
      </c>
      <c r="U132" s="159">
        <v>0</v>
      </c>
      <c r="V132" s="159">
        <f t="shared" si="20"/>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22.5" outlineLevel="1" x14ac:dyDescent="0.2">
      <c r="A133" s="185">
        <v>95</v>
      </c>
      <c r="B133" s="186" t="s">
        <v>2206</v>
      </c>
      <c r="C133" s="198" t="s">
        <v>2207</v>
      </c>
      <c r="D133" s="187" t="s">
        <v>2073</v>
      </c>
      <c r="E133" s="188">
        <v>1</v>
      </c>
      <c r="F133" s="189"/>
      <c r="G133" s="190">
        <f t="shared" si="14"/>
        <v>0</v>
      </c>
      <c r="H133" s="189"/>
      <c r="I133" s="190">
        <f t="shared" si="15"/>
        <v>0</v>
      </c>
      <c r="J133" s="189"/>
      <c r="K133" s="190">
        <f t="shared" si="16"/>
        <v>0</v>
      </c>
      <c r="L133" s="190">
        <v>21</v>
      </c>
      <c r="M133" s="190">
        <f t="shared" si="17"/>
        <v>0</v>
      </c>
      <c r="N133" s="188">
        <v>0</v>
      </c>
      <c r="O133" s="188">
        <f t="shared" si="18"/>
        <v>0</v>
      </c>
      <c r="P133" s="188">
        <v>0</v>
      </c>
      <c r="Q133" s="188">
        <f t="shared" si="19"/>
        <v>0</v>
      </c>
      <c r="R133" s="190"/>
      <c r="S133" s="190" t="s">
        <v>878</v>
      </c>
      <c r="T133" s="191" t="s">
        <v>879</v>
      </c>
      <c r="U133" s="159">
        <v>0</v>
      </c>
      <c r="V133" s="159">
        <f t="shared" si="20"/>
        <v>0</v>
      </c>
      <c r="W133" s="159"/>
      <c r="X133" s="159" t="s">
        <v>295</v>
      </c>
      <c r="Y133" s="159" t="s">
        <v>296</v>
      </c>
      <c r="Z133" s="148"/>
      <c r="AA133" s="148"/>
      <c r="AB133" s="148"/>
      <c r="AC133" s="148"/>
      <c r="AD133" s="148"/>
      <c r="AE133" s="148"/>
      <c r="AF133" s="148"/>
      <c r="AG133" s="148" t="s">
        <v>2041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
      <c r="A134" s="185">
        <v>96</v>
      </c>
      <c r="B134" s="186" t="s">
        <v>2208</v>
      </c>
      <c r="C134" s="198" t="s">
        <v>2209</v>
      </c>
      <c r="D134" s="187" t="s">
        <v>292</v>
      </c>
      <c r="E134" s="188">
        <v>2</v>
      </c>
      <c r="F134" s="189"/>
      <c r="G134" s="190">
        <f t="shared" si="14"/>
        <v>0</v>
      </c>
      <c r="H134" s="189"/>
      <c r="I134" s="190">
        <f t="shared" si="15"/>
        <v>0</v>
      </c>
      <c r="J134" s="189"/>
      <c r="K134" s="190">
        <f t="shared" si="16"/>
        <v>0</v>
      </c>
      <c r="L134" s="190">
        <v>21</v>
      </c>
      <c r="M134" s="190">
        <f t="shared" si="17"/>
        <v>0</v>
      </c>
      <c r="N134" s="188">
        <v>1.64E-3</v>
      </c>
      <c r="O134" s="188">
        <f t="shared" si="18"/>
        <v>0</v>
      </c>
      <c r="P134" s="188">
        <v>0</v>
      </c>
      <c r="Q134" s="188">
        <f t="shared" si="19"/>
        <v>0</v>
      </c>
      <c r="R134" s="190" t="s">
        <v>1446</v>
      </c>
      <c r="S134" s="190" t="s">
        <v>294</v>
      </c>
      <c r="T134" s="191" t="s">
        <v>294</v>
      </c>
      <c r="U134" s="159">
        <v>0.372</v>
      </c>
      <c r="V134" s="159">
        <f t="shared" si="20"/>
        <v>0.74</v>
      </c>
      <c r="W134" s="159"/>
      <c r="X134" s="159" t="s">
        <v>295</v>
      </c>
      <c r="Y134" s="159" t="s">
        <v>296</v>
      </c>
      <c r="Z134" s="148"/>
      <c r="AA134" s="148"/>
      <c r="AB134" s="148"/>
      <c r="AC134" s="148"/>
      <c r="AD134" s="148"/>
      <c r="AE134" s="148"/>
      <c r="AF134" s="148"/>
      <c r="AG134" s="148" t="s">
        <v>2041</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85">
        <v>97</v>
      </c>
      <c r="B135" s="186" t="s">
        <v>2210</v>
      </c>
      <c r="C135" s="198" t="s">
        <v>2211</v>
      </c>
      <c r="D135" s="187" t="s">
        <v>292</v>
      </c>
      <c r="E135" s="188">
        <v>1</v>
      </c>
      <c r="F135" s="189"/>
      <c r="G135" s="190">
        <f t="shared" si="14"/>
        <v>0</v>
      </c>
      <c r="H135" s="189"/>
      <c r="I135" s="190">
        <f t="shared" si="15"/>
        <v>0</v>
      </c>
      <c r="J135" s="189"/>
      <c r="K135" s="190">
        <f t="shared" si="16"/>
        <v>0</v>
      </c>
      <c r="L135" s="190">
        <v>21</v>
      </c>
      <c r="M135" s="190">
        <f t="shared" si="17"/>
        <v>0</v>
      </c>
      <c r="N135" s="188">
        <v>1.9400000000000001E-3</v>
      </c>
      <c r="O135" s="188">
        <f t="shared" si="18"/>
        <v>0</v>
      </c>
      <c r="P135" s="188">
        <v>0</v>
      </c>
      <c r="Q135" s="188">
        <f t="shared" si="19"/>
        <v>0</v>
      </c>
      <c r="R135" s="190" t="s">
        <v>1446</v>
      </c>
      <c r="S135" s="190" t="s">
        <v>294</v>
      </c>
      <c r="T135" s="191" t="s">
        <v>294</v>
      </c>
      <c r="U135" s="159">
        <v>0.39300000000000002</v>
      </c>
      <c r="V135" s="159">
        <f t="shared" si="20"/>
        <v>0.39</v>
      </c>
      <c r="W135" s="159"/>
      <c r="X135" s="159" t="s">
        <v>295</v>
      </c>
      <c r="Y135" s="159" t="s">
        <v>296</v>
      </c>
      <c r="Z135" s="148"/>
      <c r="AA135" s="148"/>
      <c r="AB135" s="148"/>
      <c r="AC135" s="148"/>
      <c r="AD135" s="148"/>
      <c r="AE135" s="148"/>
      <c r="AF135" s="148"/>
      <c r="AG135" s="148" t="s">
        <v>2041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
      <c r="A136" s="185">
        <v>98</v>
      </c>
      <c r="B136" s="186" t="s">
        <v>2212</v>
      </c>
      <c r="C136" s="198" t="s">
        <v>2213</v>
      </c>
      <c r="D136" s="187" t="s">
        <v>2073</v>
      </c>
      <c r="E136" s="188">
        <v>1</v>
      </c>
      <c r="F136" s="189"/>
      <c r="G136" s="190">
        <f t="shared" si="14"/>
        <v>0</v>
      </c>
      <c r="H136" s="189"/>
      <c r="I136" s="190">
        <f t="shared" si="15"/>
        <v>0</v>
      </c>
      <c r="J136" s="189"/>
      <c r="K136" s="190">
        <f t="shared" si="16"/>
        <v>0</v>
      </c>
      <c r="L136" s="190">
        <v>21</v>
      </c>
      <c r="M136" s="190">
        <f t="shared" si="17"/>
        <v>0</v>
      </c>
      <c r="N136" s="188">
        <v>0</v>
      </c>
      <c r="O136" s="188">
        <f t="shared" si="18"/>
        <v>0</v>
      </c>
      <c r="P136" s="188">
        <v>0</v>
      </c>
      <c r="Q136" s="188">
        <f t="shared" si="19"/>
        <v>0</v>
      </c>
      <c r="R136" s="190"/>
      <c r="S136" s="190" t="s">
        <v>878</v>
      </c>
      <c r="T136" s="191" t="s">
        <v>879</v>
      </c>
      <c r="U136" s="159">
        <v>0</v>
      </c>
      <c r="V136" s="159">
        <f t="shared" si="20"/>
        <v>0</v>
      </c>
      <c r="W136" s="159"/>
      <c r="X136" s="159" t="s">
        <v>295</v>
      </c>
      <c r="Y136" s="159" t="s">
        <v>296</v>
      </c>
      <c r="Z136" s="148"/>
      <c r="AA136" s="148"/>
      <c r="AB136" s="148"/>
      <c r="AC136" s="148"/>
      <c r="AD136" s="148"/>
      <c r="AE136" s="148"/>
      <c r="AF136" s="148"/>
      <c r="AG136" s="148" t="s">
        <v>2041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99</v>
      </c>
      <c r="B137" s="186" t="s">
        <v>2214</v>
      </c>
      <c r="C137" s="198" t="s">
        <v>2078</v>
      </c>
      <c r="D137" s="187" t="s">
        <v>2073</v>
      </c>
      <c r="E137" s="188">
        <v>2</v>
      </c>
      <c r="F137" s="189"/>
      <c r="G137" s="190">
        <f t="shared" si="14"/>
        <v>0</v>
      </c>
      <c r="H137" s="189"/>
      <c r="I137" s="190">
        <f t="shared" si="15"/>
        <v>0</v>
      </c>
      <c r="J137" s="189"/>
      <c r="K137" s="190">
        <f t="shared" si="16"/>
        <v>0</v>
      </c>
      <c r="L137" s="190">
        <v>21</v>
      </c>
      <c r="M137" s="190">
        <f t="shared" si="17"/>
        <v>0</v>
      </c>
      <c r="N137" s="188">
        <v>0</v>
      </c>
      <c r="O137" s="188">
        <f t="shared" si="18"/>
        <v>0</v>
      </c>
      <c r="P137" s="188">
        <v>0</v>
      </c>
      <c r="Q137" s="188">
        <f t="shared" si="19"/>
        <v>0</v>
      </c>
      <c r="R137" s="190"/>
      <c r="S137" s="190" t="s">
        <v>878</v>
      </c>
      <c r="T137" s="191" t="s">
        <v>879</v>
      </c>
      <c r="U137" s="159">
        <v>0</v>
      </c>
      <c r="V137" s="159">
        <f t="shared" si="20"/>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100</v>
      </c>
      <c r="B138" s="186" t="s">
        <v>2079</v>
      </c>
      <c r="C138" s="198" t="s">
        <v>2080</v>
      </c>
      <c r="D138" s="187" t="s">
        <v>2073</v>
      </c>
      <c r="E138" s="188">
        <v>3</v>
      </c>
      <c r="F138" s="189"/>
      <c r="G138" s="190">
        <f t="shared" si="14"/>
        <v>0</v>
      </c>
      <c r="H138" s="189"/>
      <c r="I138" s="190">
        <f t="shared" si="15"/>
        <v>0</v>
      </c>
      <c r="J138" s="189"/>
      <c r="K138" s="190">
        <f t="shared" si="16"/>
        <v>0</v>
      </c>
      <c r="L138" s="190">
        <v>21</v>
      </c>
      <c r="M138" s="190">
        <f t="shared" si="17"/>
        <v>0</v>
      </c>
      <c r="N138" s="188">
        <v>0</v>
      </c>
      <c r="O138" s="188">
        <f t="shared" si="18"/>
        <v>0</v>
      </c>
      <c r="P138" s="188">
        <v>0</v>
      </c>
      <c r="Q138" s="188">
        <f t="shared" si="19"/>
        <v>0</v>
      </c>
      <c r="R138" s="190"/>
      <c r="S138" s="190" t="s">
        <v>878</v>
      </c>
      <c r="T138" s="191" t="s">
        <v>879</v>
      </c>
      <c r="U138" s="159">
        <v>0</v>
      </c>
      <c r="V138" s="159">
        <f t="shared" si="20"/>
        <v>0</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101</v>
      </c>
      <c r="B139" s="186" t="s">
        <v>2081</v>
      </c>
      <c r="C139" s="198" t="s">
        <v>2082</v>
      </c>
      <c r="D139" s="187" t="s">
        <v>2083</v>
      </c>
      <c r="E139" s="188">
        <v>20</v>
      </c>
      <c r="F139" s="189"/>
      <c r="G139" s="190">
        <f t="shared" si="14"/>
        <v>0</v>
      </c>
      <c r="H139" s="189"/>
      <c r="I139" s="190">
        <f t="shared" si="15"/>
        <v>0</v>
      </c>
      <c r="J139" s="189"/>
      <c r="K139" s="190">
        <f t="shared" si="16"/>
        <v>0</v>
      </c>
      <c r="L139" s="190">
        <v>21</v>
      </c>
      <c r="M139" s="190">
        <f t="shared" si="17"/>
        <v>0</v>
      </c>
      <c r="N139" s="188">
        <v>0</v>
      </c>
      <c r="O139" s="188">
        <f t="shared" si="18"/>
        <v>0</v>
      </c>
      <c r="P139" s="188">
        <v>0</v>
      </c>
      <c r="Q139" s="188">
        <f t="shared" si="19"/>
        <v>0</v>
      </c>
      <c r="R139" s="190"/>
      <c r="S139" s="190" t="s">
        <v>878</v>
      </c>
      <c r="T139" s="191" t="s">
        <v>879</v>
      </c>
      <c r="U139" s="159">
        <v>0</v>
      </c>
      <c r="V139" s="159">
        <f t="shared" si="20"/>
        <v>0</v>
      </c>
      <c r="W139" s="159"/>
      <c r="X139" s="159" t="s">
        <v>295</v>
      </c>
      <c r="Y139" s="159" t="s">
        <v>296</v>
      </c>
      <c r="Z139" s="148"/>
      <c r="AA139" s="148"/>
      <c r="AB139" s="148"/>
      <c r="AC139" s="148"/>
      <c r="AD139" s="148"/>
      <c r="AE139" s="148"/>
      <c r="AF139" s="148"/>
      <c r="AG139" s="148" t="s">
        <v>2041</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
      <c r="A140" s="185">
        <v>102</v>
      </c>
      <c r="B140" s="186" t="s">
        <v>2215</v>
      </c>
      <c r="C140" s="198" t="s">
        <v>2216</v>
      </c>
      <c r="D140" s="187" t="s">
        <v>2217</v>
      </c>
      <c r="E140" s="188">
        <v>1</v>
      </c>
      <c r="F140" s="189"/>
      <c r="G140" s="190">
        <f t="shared" si="14"/>
        <v>0</v>
      </c>
      <c r="H140" s="189"/>
      <c r="I140" s="190">
        <f t="shared" si="15"/>
        <v>0</v>
      </c>
      <c r="J140" s="189"/>
      <c r="K140" s="190">
        <f t="shared" si="16"/>
        <v>0</v>
      </c>
      <c r="L140" s="190">
        <v>21</v>
      </c>
      <c r="M140" s="190">
        <f t="shared" si="17"/>
        <v>0</v>
      </c>
      <c r="N140" s="188">
        <v>0</v>
      </c>
      <c r="O140" s="188">
        <f t="shared" si="18"/>
        <v>0</v>
      </c>
      <c r="P140" s="188">
        <v>0</v>
      </c>
      <c r="Q140" s="188">
        <f t="shared" si="19"/>
        <v>0</v>
      </c>
      <c r="R140" s="190"/>
      <c r="S140" s="190" t="s">
        <v>878</v>
      </c>
      <c r="T140" s="191" t="s">
        <v>879</v>
      </c>
      <c r="U140" s="159">
        <v>0</v>
      </c>
      <c r="V140" s="159">
        <f t="shared" si="20"/>
        <v>0</v>
      </c>
      <c r="W140" s="159"/>
      <c r="X140" s="159" t="s">
        <v>295</v>
      </c>
      <c r="Y140" s="159" t="s">
        <v>296</v>
      </c>
      <c r="Z140" s="148"/>
      <c r="AA140" s="148"/>
      <c r="AB140" s="148"/>
      <c r="AC140" s="148"/>
      <c r="AD140" s="148"/>
      <c r="AE140" s="148"/>
      <c r="AF140" s="148"/>
      <c r="AG140" s="148" t="s">
        <v>2041</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
      <c r="A141" s="177">
        <v>103</v>
      </c>
      <c r="B141" s="178" t="s">
        <v>2218</v>
      </c>
      <c r="C141" s="194" t="s">
        <v>2219</v>
      </c>
      <c r="D141" s="179" t="s">
        <v>0</v>
      </c>
      <c r="E141" s="180">
        <v>1.6</v>
      </c>
      <c r="F141" s="181"/>
      <c r="G141" s="182">
        <f t="shared" si="14"/>
        <v>0</v>
      </c>
      <c r="H141" s="181"/>
      <c r="I141" s="182">
        <f t="shared" si="15"/>
        <v>0</v>
      </c>
      <c r="J141" s="181"/>
      <c r="K141" s="182">
        <f t="shared" si="16"/>
        <v>0</v>
      </c>
      <c r="L141" s="182">
        <v>21</v>
      </c>
      <c r="M141" s="182">
        <f t="shared" si="17"/>
        <v>0</v>
      </c>
      <c r="N141" s="180">
        <v>0</v>
      </c>
      <c r="O141" s="180">
        <f t="shared" si="18"/>
        <v>0</v>
      </c>
      <c r="P141" s="180">
        <v>0</v>
      </c>
      <c r="Q141" s="180">
        <f t="shared" si="19"/>
        <v>0</v>
      </c>
      <c r="R141" s="182" t="s">
        <v>1446</v>
      </c>
      <c r="S141" s="182" t="s">
        <v>294</v>
      </c>
      <c r="T141" s="183" t="s">
        <v>879</v>
      </c>
      <c r="U141" s="159">
        <v>0</v>
      </c>
      <c r="V141" s="159">
        <f t="shared" si="20"/>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262" t="s">
        <v>1458</v>
      </c>
      <c r="D142" s="263"/>
      <c r="E142" s="263"/>
      <c r="F142" s="263"/>
      <c r="G142" s="263"/>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299</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x14ac:dyDescent="0.2">
      <c r="A143" s="170" t="s">
        <v>288</v>
      </c>
      <c r="B143" s="171" t="s">
        <v>206</v>
      </c>
      <c r="C143" s="193" t="s">
        <v>207</v>
      </c>
      <c r="D143" s="172"/>
      <c r="E143" s="173"/>
      <c r="F143" s="174"/>
      <c r="G143" s="174">
        <f>SUMIF(AG144:AG155,"&lt;&gt;NOR",G144:G155)</f>
        <v>0</v>
      </c>
      <c r="H143" s="174"/>
      <c r="I143" s="174">
        <f>SUM(I144:I155)</f>
        <v>0</v>
      </c>
      <c r="J143" s="174"/>
      <c r="K143" s="174">
        <f>SUM(K144:K155)</f>
        <v>0</v>
      </c>
      <c r="L143" s="174"/>
      <c r="M143" s="174">
        <f>SUM(M144:M155)</f>
        <v>0</v>
      </c>
      <c r="N143" s="173"/>
      <c r="O143" s="173">
        <f>SUM(O144:O155)</f>
        <v>0</v>
      </c>
      <c r="P143" s="173"/>
      <c r="Q143" s="173">
        <f>SUM(Q144:Q155)</f>
        <v>0</v>
      </c>
      <c r="R143" s="174"/>
      <c r="S143" s="174"/>
      <c r="T143" s="175"/>
      <c r="U143" s="169"/>
      <c r="V143" s="169">
        <f>SUM(V144:V155)</f>
        <v>0.24</v>
      </c>
      <c r="W143" s="169"/>
      <c r="X143" s="169"/>
      <c r="Y143" s="169"/>
      <c r="AG143" t="s">
        <v>289</v>
      </c>
    </row>
    <row r="144" spans="1:60" ht="22.5" outlineLevel="1" x14ac:dyDescent="0.2">
      <c r="A144" s="185">
        <v>104</v>
      </c>
      <c r="B144" s="186" t="s">
        <v>2220</v>
      </c>
      <c r="C144" s="198" t="s">
        <v>2221</v>
      </c>
      <c r="D144" s="187" t="s">
        <v>2073</v>
      </c>
      <c r="E144" s="188">
        <v>1</v>
      </c>
      <c r="F144" s="189"/>
      <c r="G144" s="190">
        <f t="shared" ref="G144:G149" si="21">ROUND(E144*F144,2)</f>
        <v>0</v>
      </c>
      <c r="H144" s="189"/>
      <c r="I144" s="190">
        <f t="shared" ref="I144:I149" si="22">ROUND(E144*H144,2)</f>
        <v>0</v>
      </c>
      <c r="J144" s="189"/>
      <c r="K144" s="190">
        <f t="shared" ref="K144:K149" si="23">ROUND(E144*J144,2)</f>
        <v>0</v>
      </c>
      <c r="L144" s="190">
        <v>21</v>
      </c>
      <c r="M144" s="190">
        <f t="shared" ref="M144:M149" si="24">G144*(1+L144/100)</f>
        <v>0</v>
      </c>
      <c r="N144" s="188">
        <v>0</v>
      </c>
      <c r="O144" s="188">
        <f t="shared" ref="O144:O149" si="25">ROUND(E144*N144,2)</f>
        <v>0</v>
      </c>
      <c r="P144" s="188">
        <v>0</v>
      </c>
      <c r="Q144" s="188">
        <f t="shared" ref="Q144:Q149" si="26">ROUND(E144*P144,2)</f>
        <v>0</v>
      </c>
      <c r="R144" s="190"/>
      <c r="S144" s="190" t="s">
        <v>878</v>
      </c>
      <c r="T144" s="191" t="s">
        <v>879</v>
      </c>
      <c r="U144" s="159">
        <v>0</v>
      </c>
      <c r="V144" s="159">
        <f t="shared" ref="V144:V149" si="27">ROUND(E144*U144,2)</f>
        <v>0</v>
      </c>
      <c r="W144" s="159"/>
      <c r="X144" s="159" t="s">
        <v>295</v>
      </c>
      <c r="Y144" s="159" t="s">
        <v>296</v>
      </c>
      <c r="Z144" s="148"/>
      <c r="AA144" s="148"/>
      <c r="AB144" s="148"/>
      <c r="AC144" s="148"/>
      <c r="AD144" s="148"/>
      <c r="AE144" s="148"/>
      <c r="AF144" s="148"/>
      <c r="AG144" s="148" t="s">
        <v>2041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85">
        <v>105</v>
      </c>
      <c r="B145" s="186" t="s">
        <v>2222</v>
      </c>
      <c r="C145" s="198" t="s">
        <v>2223</v>
      </c>
      <c r="D145" s="187" t="s">
        <v>2073</v>
      </c>
      <c r="E145" s="188">
        <v>1</v>
      </c>
      <c r="F145" s="189"/>
      <c r="G145" s="190">
        <f t="shared" si="21"/>
        <v>0</v>
      </c>
      <c r="H145" s="189"/>
      <c r="I145" s="190">
        <f t="shared" si="22"/>
        <v>0</v>
      </c>
      <c r="J145" s="189"/>
      <c r="K145" s="190">
        <f t="shared" si="23"/>
        <v>0</v>
      </c>
      <c r="L145" s="190">
        <v>21</v>
      </c>
      <c r="M145" s="190">
        <f t="shared" si="24"/>
        <v>0</v>
      </c>
      <c r="N145" s="188">
        <v>0</v>
      </c>
      <c r="O145" s="188">
        <f t="shared" si="25"/>
        <v>0</v>
      </c>
      <c r="P145" s="188">
        <v>0</v>
      </c>
      <c r="Q145" s="188">
        <f t="shared" si="26"/>
        <v>0</v>
      </c>
      <c r="R145" s="190"/>
      <c r="S145" s="190" t="s">
        <v>878</v>
      </c>
      <c r="T145" s="191" t="s">
        <v>879</v>
      </c>
      <c r="U145" s="159">
        <v>0</v>
      </c>
      <c r="V145" s="159">
        <f t="shared" si="27"/>
        <v>0</v>
      </c>
      <c r="W145" s="159"/>
      <c r="X145" s="159" t="s">
        <v>295</v>
      </c>
      <c r="Y145" s="159" t="s">
        <v>296</v>
      </c>
      <c r="Z145" s="148"/>
      <c r="AA145" s="148"/>
      <c r="AB145" s="148"/>
      <c r="AC145" s="148"/>
      <c r="AD145" s="148"/>
      <c r="AE145" s="148"/>
      <c r="AF145" s="148"/>
      <c r="AG145" s="148" t="s">
        <v>2041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85">
        <v>106</v>
      </c>
      <c r="B146" s="186" t="s">
        <v>2224</v>
      </c>
      <c r="C146" s="198" t="s">
        <v>2225</v>
      </c>
      <c r="D146" s="187" t="s">
        <v>1445</v>
      </c>
      <c r="E146" s="188">
        <v>1</v>
      </c>
      <c r="F146" s="189"/>
      <c r="G146" s="190">
        <f t="shared" si="21"/>
        <v>0</v>
      </c>
      <c r="H146" s="189"/>
      <c r="I146" s="190">
        <f t="shared" si="22"/>
        <v>0</v>
      </c>
      <c r="J146" s="189"/>
      <c r="K146" s="190">
        <f t="shared" si="23"/>
        <v>0</v>
      </c>
      <c r="L146" s="190">
        <v>21</v>
      </c>
      <c r="M146" s="190">
        <f t="shared" si="24"/>
        <v>0</v>
      </c>
      <c r="N146" s="188">
        <v>5.2999999999999998E-4</v>
      </c>
      <c r="O146" s="188">
        <f t="shared" si="25"/>
        <v>0</v>
      </c>
      <c r="P146" s="188">
        <v>0</v>
      </c>
      <c r="Q146" s="188">
        <f t="shared" si="26"/>
        <v>0</v>
      </c>
      <c r="R146" s="190" t="s">
        <v>2199</v>
      </c>
      <c r="S146" s="190" t="s">
        <v>294</v>
      </c>
      <c r="T146" s="191" t="s">
        <v>879</v>
      </c>
      <c r="U146" s="159">
        <v>0.23899999999999999</v>
      </c>
      <c r="V146" s="159">
        <f t="shared" si="27"/>
        <v>0.24</v>
      </c>
      <c r="W146" s="159"/>
      <c r="X146" s="159" t="s">
        <v>295</v>
      </c>
      <c r="Y146" s="159" t="s">
        <v>296</v>
      </c>
      <c r="Z146" s="148"/>
      <c r="AA146" s="148"/>
      <c r="AB146" s="148"/>
      <c r="AC146" s="148"/>
      <c r="AD146" s="148"/>
      <c r="AE146" s="148"/>
      <c r="AF146" s="148"/>
      <c r="AG146" s="148" t="s">
        <v>2041</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85">
        <v>107</v>
      </c>
      <c r="B147" s="186" t="s">
        <v>2226</v>
      </c>
      <c r="C147" s="198" t="s">
        <v>2227</v>
      </c>
      <c r="D147" s="187" t="s">
        <v>2158</v>
      </c>
      <c r="E147" s="188">
        <v>1</v>
      </c>
      <c r="F147" s="189"/>
      <c r="G147" s="190">
        <f t="shared" si="21"/>
        <v>0</v>
      </c>
      <c r="H147" s="189"/>
      <c r="I147" s="190">
        <f t="shared" si="22"/>
        <v>0</v>
      </c>
      <c r="J147" s="189"/>
      <c r="K147" s="190">
        <f t="shared" si="23"/>
        <v>0</v>
      </c>
      <c r="L147" s="190">
        <v>21</v>
      </c>
      <c r="M147" s="190">
        <f t="shared" si="24"/>
        <v>0</v>
      </c>
      <c r="N147" s="188">
        <v>0</v>
      </c>
      <c r="O147" s="188">
        <f t="shared" si="25"/>
        <v>0</v>
      </c>
      <c r="P147" s="188">
        <v>0</v>
      </c>
      <c r="Q147" s="188">
        <f t="shared" si="26"/>
        <v>0</v>
      </c>
      <c r="R147" s="190"/>
      <c r="S147" s="190" t="s">
        <v>878</v>
      </c>
      <c r="T147" s="191" t="s">
        <v>879</v>
      </c>
      <c r="U147" s="159">
        <v>0</v>
      </c>
      <c r="V147" s="159">
        <f t="shared" si="27"/>
        <v>0</v>
      </c>
      <c r="W147" s="159"/>
      <c r="X147" s="159" t="s">
        <v>295</v>
      </c>
      <c r="Y147" s="159" t="s">
        <v>296</v>
      </c>
      <c r="Z147" s="148"/>
      <c r="AA147" s="148"/>
      <c r="AB147" s="148"/>
      <c r="AC147" s="148"/>
      <c r="AD147" s="148"/>
      <c r="AE147" s="148"/>
      <c r="AF147" s="148"/>
      <c r="AG147" s="148" t="s">
        <v>2041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85">
        <v>108</v>
      </c>
      <c r="B148" s="186" t="s">
        <v>2228</v>
      </c>
      <c r="C148" s="198" t="s">
        <v>2229</v>
      </c>
      <c r="D148" s="187" t="s">
        <v>2217</v>
      </c>
      <c r="E148" s="188">
        <v>1</v>
      </c>
      <c r="F148" s="189"/>
      <c r="G148" s="190">
        <f t="shared" si="21"/>
        <v>0</v>
      </c>
      <c r="H148" s="189"/>
      <c r="I148" s="190">
        <f t="shared" si="22"/>
        <v>0</v>
      </c>
      <c r="J148" s="189"/>
      <c r="K148" s="190">
        <f t="shared" si="23"/>
        <v>0</v>
      </c>
      <c r="L148" s="190">
        <v>21</v>
      </c>
      <c r="M148" s="190">
        <f t="shared" si="24"/>
        <v>0</v>
      </c>
      <c r="N148" s="188">
        <v>0</v>
      </c>
      <c r="O148" s="188">
        <f t="shared" si="25"/>
        <v>0</v>
      </c>
      <c r="P148" s="188">
        <v>0</v>
      </c>
      <c r="Q148" s="188">
        <f t="shared" si="26"/>
        <v>0</v>
      </c>
      <c r="R148" s="190"/>
      <c r="S148" s="190" t="s">
        <v>878</v>
      </c>
      <c r="T148" s="191" t="s">
        <v>879</v>
      </c>
      <c r="U148" s="159">
        <v>0</v>
      </c>
      <c r="V148" s="159">
        <f t="shared" si="27"/>
        <v>0</v>
      </c>
      <c r="W148" s="159"/>
      <c r="X148" s="159" t="s">
        <v>295</v>
      </c>
      <c r="Y148" s="159" t="s">
        <v>296</v>
      </c>
      <c r="Z148" s="148"/>
      <c r="AA148" s="148"/>
      <c r="AB148" s="148"/>
      <c r="AC148" s="148"/>
      <c r="AD148" s="148"/>
      <c r="AE148" s="148"/>
      <c r="AF148" s="148"/>
      <c r="AG148" s="148" t="s">
        <v>2041</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ht="33.75" outlineLevel="1" x14ac:dyDescent="0.2">
      <c r="A149" s="177">
        <v>109</v>
      </c>
      <c r="B149" s="178" t="s">
        <v>2230</v>
      </c>
      <c r="C149" s="194" t="s">
        <v>2231</v>
      </c>
      <c r="D149" s="179" t="s">
        <v>2073</v>
      </c>
      <c r="E149" s="180">
        <v>1</v>
      </c>
      <c r="F149" s="181"/>
      <c r="G149" s="182">
        <f t="shared" si="21"/>
        <v>0</v>
      </c>
      <c r="H149" s="181"/>
      <c r="I149" s="182">
        <f t="shared" si="22"/>
        <v>0</v>
      </c>
      <c r="J149" s="181"/>
      <c r="K149" s="182">
        <f t="shared" si="23"/>
        <v>0</v>
      </c>
      <c r="L149" s="182">
        <v>21</v>
      </c>
      <c r="M149" s="182">
        <f t="shared" si="24"/>
        <v>0</v>
      </c>
      <c r="N149" s="180">
        <v>0</v>
      </c>
      <c r="O149" s="180">
        <f t="shared" si="25"/>
        <v>0</v>
      </c>
      <c r="P149" s="180">
        <v>0</v>
      </c>
      <c r="Q149" s="180">
        <f t="shared" si="26"/>
        <v>0</v>
      </c>
      <c r="R149" s="182"/>
      <c r="S149" s="182" t="s">
        <v>878</v>
      </c>
      <c r="T149" s="183" t="s">
        <v>879</v>
      </c>
      <c r="U149" s="159">
        <v>0</v>
      </c>
      <c r="V149" s="159">
        <f t="shared" si="27"/>
        <v>0</v>
      </c>
      <c r="W149" s="159"/>
      <c r="X149" s="159" t="s">
        <v>295</v>
      </c>
      <c r="Y149" s="159" t="s">
        <v>296</v>
      </c>
      <c r="Z149" s="148"/>
      <c r="AA149" s="148"/>
      <c r="AB149" s="148"/>
      <c r="AC149" s="148"/>
      <c r="AD149" s="148"/>
      <c r="AE149" s="148"/>
      <c r="AF149" s="148"/>
      <c r="AG149" s="148" t="s">
        <v>2041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273" t="s">
        <v>2232</v>
      </c>
      <c r="D150" s="274"/>
      <c r="E150" s="274"/>
      <c r="F150" s="274"/>
      <c r="G150" s="274"/>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85">
        <v>110</v>
      </c>
      <c r="B151" s="186" t="s">
        <v>2233</v>
      </c>
      <c r="C151" s="198" t="s">
        <v>2234</v>
      </c>
      <c r="D151" s="187" t="s">
        <v>2217</v>
      </c>
      <c r="E151" s="188">
        <v>1</v>
      </c>
      <c r="F151" s="189"/>
      <c r="G151" s="190">
        <f>ROUND(E151*F151,2)</f>
        <v>0</v>
      </c>
      <c r="H151" s="189"/>
      <c r="I151" s="190">
        <f>ROUND(E151*H151,2)</f>
        <v>0</v>
      </c>
      <c r="J151" s="189"/>
      <c r="K151" s="190">
        <f>ROUND(E151*J151,2)</f>
        <v>0</v>
      </c>
      <c r="L151" s="190">
        <v>21</v>
      </c>
      <c r="M151" s="190">
        <f>G151*(1+L151/100)</f>
        <v>0</v>
      </c>
      <c r="N151" s="188">
        <v>0</v>
      </c>
      <c r="O151" s="188">
        <f>ROUND(E151*N151,2)</f>
        <v>0</v>
      </c>
      <c r="P151" s="188">
        <v>0</v>
      </c>
      <c r="Q151" s="188">
        <f>ROUND(E151*P151,2)</f>
        <v>0</v>
      </c>
      <c r="R151" s="190"/>
      <c r="S151" s="190" t="s">
        <v>878</v>
      </c>
      <c r="T151" s="191" t="s">
        <v>879</v>
      </c>
      <c r="U151" s="159">
        <v>0</v>
      </c>
      <c r="V151" s="159">
        <f>ROUND(E151*U151,2)</f>
        <v>0</v>
      </c>
      <c r="W151" s="159"/>
      <c r="X151" s="159" t="s">
        <v>295</v>
      </c>
      <c r="Y151" s="159" t="s">
        <v>296</v>
      </c>
      <c r="Z151" s="148"/>
      <c r="AA151" s="148"/>
      <c r="AB151" s="148"/>
      <c r="AC151" s="148"/>
      <c r="AD151" s="148"/>
      <c r="AE151" s="148"/>
      <c r="AF151" s="148"/>
      <c r="AG151" s="148" t="s">
        <v>2041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33.75" outlineLevel="1" x14ac:dyDescent="0.2">
      <c r="A152" s="185">
        <v>111</v>
      </c>
      <c r="B152" s="186" t="s">
        <v>2235</v>
      </c>
      <c r="C152" s="198" t="s">
        <v>2236</v>
      </c>
      <c r="D152" s="187" t="s">
        <v>2158</v>
      </c>
      <c r="E152" s="188">
        <v>1</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112</v>
      </c>
      <c r="B153" s="186" t="s">
        <v>2237</v>
      </c>
      <c r="C153" s="198" t="s">
        <v>2238</v>
      </c>
      <c r="D153" s="187" t="s">
        <v>2217</v>
      </c>
      <c r="E153" s="188">
        <v>1</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77">
        <v>113</v>
      </c>
      <c r="B154" s="178" t="s">
        <v>2239</v>
      </c>
      <c r="C154" s="194" t="s">
        <v>2240</v>
      </c>
      <c r="D154" s="179" t="s">
        <v>0</v>
      </c>
      <c r="E154" s="180">
        <v>0.95</v>
      </c>
      <c r="F154" s="181"/>
      <c r="G154" s="182">
        <f>ROUND(E154*F154,2)</f>
        <v>0</v>
      </c>
      <c r="H154" s="181"/>
      <c r="I154" s="182">
        <f>ROUND(E154*H154,2)</f>
        <v>0</v>
      </c>
      <c r="J154" s="181"/>
      <c r="K154" s="182">
        <f>ROUND(E154*J154,2)</f>
        <v>0</v>
      </c>
      <c r="L154" s="182">
        <v>21</v>
      </c>
      <c r="M154" s="182">
        <f>G154*(1+L154/100)</f>
        <v>0</v>
      </c>
      <c r="N154" s="180">
        <v>0</v>
      </c>
      <c r="O154" s="180">
        <f>ROUND(E154*N154,2)</f>
        <v>0</v>
      </c>
      <c r="P154" s="180">
        <v>0</v>
      </c>
      <c r="Q154" s="180">
        <f>ROUND(E154*P154,2)</f>
        <v>0</v>
      </c>
      <c r="R154" s="182" t="s">
        <v>1446</v>
      </c>
      <c r="S154" s="182" t="s">
        <v>294</v>
      </c>
      <c r="T154" s="183" t="s">
        <v>879</v>
      </c>
      <c r="U154" s="159">
        <v>0</v>
      </c>
      <c r="V154" s="159">
        <f>ROUND(E154*U154,2)</f>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2" x14ac:dyDescent="0.2">
      <c r="A155" s="155"/>
      <c r="B155" s="156"/>
      <c r="C155" s="262" t="s">
        <v>1458</v>
      </c>
      <c r="D155" s="263"/>
      <c r="E155" s="263"/>
      <c r="F155" s="263"/>
      <c r="G155" s="263"/>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299</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x14ac:dyDescent="0.2">
      <c r="A156" s="170" t="s">
        <v>288</v>
      </c>
      <c r="B156" s="171" t="s">
        <v>208</v>
      </c>
      <c r="C156" s="193" t="s">
        <v>209</v>
      </c>
      <c r="D156" s="172"/>
      <c r="E156" s="173"/>
      <c r="F156" s="174"/>
      <c r="G156" s="174">
        <f>SUMIF(AG157:AG303,"&lt;&gt;NOR",G157:G303)</f>
        <v>0</v>
      </c>
      <c r="H156" s="174"/>
      <c r="I156" s="174">
        <f>SUM(I157:I303)</f>
        <v>0</v>
      </c>
      <c r="J156" s="174"/>
      <c r="K156" s="174">
        <f>SUM(K157:K303)</f>
        <v>0</v>
      </c>
      <c r="L156" s="174"/>
      <c r="M156" s="174">
        <f>SUM(M157:M303)</f>
        <v>0</v>
      </c>
      <c r="N156" s="173"/>
      <c r="O156" s="173">
        <f>SUM(O157:O303)</f>
        <v>6.0000000000000005E-2</v>
      </c>
      <c r="P156" s="173"/>
      <c r="Q156" s="173">
        <f>SUM(Q157:Q303)</f>
        <v>0</v>
      </c>
      <c r="R156" s="174"/>
      <c r="S156" s="174"/>
      <c r="T156" s="175"/>
      <c r="U156" s="169"/>
      <c r="V156" s="169">
        <f>SUM(V157:V303)</f>
        <v>92.420000000000016</v>
      </c>
      <c r="W156" s="169"/>
      <c r="X156" s="169"/>
      <c r="Y156" s="169"/>
      <c r="AG156" t="s">
        <v>289</v>
      </c>
    </row>
    <row r="157" spans="1:60" outlineLevel="1" x14ac:dyDescent="0.2">
      <c r="A157" s="185">
        <v>114</v>
      </c>
      <c r="B157" s="186" t="s">
        <v>2241</v>
      </c>
      <c r="C157" s="198" t="s">
        <v>2242</v>
      </c>
      <c r="D157" s="187"/>
      <c r="E157" s="188">
        <v>0</v>
      </c>
      <c r="F157" s="189"/>
      <c r="G157" s="190">
        <f t="shared" ref="G157:G188" si="28">ROUND(E157*F157,2)</f>
        <v>0</v>
      </c>
      <c r="H157" s="189"/>
      <c r="I157" s="190">
        <f t="shared" ref="I157:I188" si="29">ROUND(E157*H157,2)</f>
        <v>0</v>
      </c>
      <c r="J157" s="189"/>
      <c r="K157" s="190">
        <f t="shared" ref="K157:K188" si="30">ROUND(E157*J157,2)</f>
        <v>0</v>
      </c>
      <c r="L157" s="190">
        <v>21</v>
      </c>
      <c r="M157" s="190">
        <f t="shared" ref="M157:M188" si="31">G157*(1+L157/100)</f>
        <v>0</v>
      </c>
      <c r="N157" s="188">
        <v>0</v>
      </c>
      <c r="O157" s="188">
        <f t="shared" ref="O157:O188" si="32">ROUND(E157*N157,2)</f>
        <v>0</v>
      </c>
      <c r="P157" s="188">
        <v>0</v>
      </c>
      <c r="Q157" s="188">
        <f t="shared" ref="Q157:Q188" si="33">ROUND(E157*P157,2)</f>
        <v>0</v>
      </c>
      <c r="R157" s="190"/>
      <c r="S157" s="190" t="s">
        <v>878</v>
      </c>
      <c r="T157" s="191" t="s">
        <v>879</v>
      </c>
      <c r="U157" s="159">
        <v>0</v>
      </c>
      <c r="V157" s="159">
        <f t="shared" ref="V157:V188" si="34">ROUND(E157*U157,2)</f>
        <v>0</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
      <c r="A158" s="185">
        <v>115</v>
      </c>
      <c r="B158" s="186" t="s">
        <v>2243</v>
      </c>
      <c r="C158" s="198" t="s">
        <v>2244</v>
      </c>
      <c r="D158" s="187" t="s">
        <v>2073</v>
      </c>
      <c r="E158" s="188">
        <v>13</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2041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85">
        <v>116</v>
      </c>
      <c r="B159" s="186" t="s">
        <v>2245</v>
      </c>
      <c r="C159" s="198" t="s">
        <v>2246</v>
      </c>
      <c r="D159" s="187" t="s">
        <v>2073</v>
      </c>
      <c r="E159" s="188">
        <v>13</v>
      </c>
      <c r="F159" s="189"/>
      <c r="G159" s="190">
        <f t="shared" si="28"/>
        <v>0</v>
      </c>
      <c r="H159" s="189"/>
      <c r="I159" s="190">
        <f t="shared" si="29"/>
        <v>0</v>
      </c>
      <c r="J159" s="189"/>
      <c r="K159" s="190">
        <f t="shared" si="30"/>
        <v>0</v>
      </c>
      <c r="L159" s="190">
        <v>21</v>
      </c>
      <c r="M159" s="190">
        <f t="shared" si="31"/>
        <v>0</v>
      </c>
      <c r="N159" s="188">
        <v>0</v>
      </c>
      <c r="O159" s="188">
        <f t="shared" si="32"/>
        <v>0</v>
      </c>
      <c r="P159" s="188">
        <v>0</v>
      </c>
      <c r="Q159" s="188">
        <f t="shared" si="33"/>
        <v>0</v>
      </c>
      <c r="R159" s="190"/>
      <c r="S159" s="190" t="s">
        <v>878</v>
      </c>
      <c r="T159" s="191" t="s">
        <v>879</v>
      </c>
      <c r="U159" s="159">
        <v>0</v>
      </c>
      <c r="V159" s="159">
        <f t="shared" si="34"/>
        <v>0</v>
      </c>
      <c r="W159" s="159"/>
      <c r="X159" s="159" t="s">
        <v>295</v>
      </c>
      <c r="Y159" s="159" t="s">
        <v>296</v>
      </c>
      <c r="Z159" s="148"/>
      <c r="AA159" s="148"/>
      <c r="AB159" s="148"/>
      <c r="AC159" s="148"/>
      <c r="AD159" s="148"/>
      <c r="AE159" s="148"/>
      <c r="AF159" s="148"/>
      <c r="AG159" s="148" t="s">
        <v>2041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
      <c r="A160" s="185">
        <v>117</v>
      </c>
      <c r="B160" s="186" t="s">
        <v>2247</v>
      </c>
      <c r="C160" s="198" t="s">
        <v>2248</v>
      </c>
      <c r="D160" s="187" t="s">
        <v>2073</v>
      </c>
      <c r="E160" s="188">
        <v>13</v>
      </c>
      <c r="F160" s="189"/>
      <c r="G160" s="190">
        <f t="shared" si="28"/>
        <v>0</v>
      </c>
      <c r="H160" s="189"/>
      <c r="I160" s="190">
        <f t="shared" si="29"/>
        <v>0</v>
      </c>
      <c r="J160" s="189"/>
      <c r="K160" s="190">
        <f t="shared" si="30"/>
        <v>0</v>
      </c>
      <c r="L160" s="190">
        <v>21</v>
      </c>
      <c r="M160" s="190">
        <f t="shared" si="31"/>
        <v>0</v>
      </c>
      <c r="N160" s="188">
        <v>0</v>
      </c>
      <c r="O160" s="188">
        <f t="shared" si="32"/>
        <v>0</v>
      </c>
      <c r="P160" s="188">
        <v>0</v>
      </c>
      <c r="Q160" s="188">
        <f t="shared" si="33"/>
        <v>0</v>
      </c>
      <c r="R160" s="190"/>
      <c r="S160" s="190" t="s">
        <v>878</v>
      </c>
      <c r="T160" s="191" t="s">
        <v>879</v>
      </c>
      <c r="U160" s="159">
        <v>0</v>
      </c>
      <c r="V160" s="159">
        <f t="shared" si="34"/>
        <v>0</v>
      </c>
      <c r="W160" s="159"/>
      <c r="X160" s="159" t="s">
        <v>295</v>
      </c>
      <c r="Y160" s="159" t="s">
        <v>296</v>
      </c>
      <c r="Z160" s="148"/>
      <c r="AA160" s="148"/>
      <c r="AB160" s="148"/>
      <c r="AC160" s="148"/>
      <c r="AD160" s="148"/>
      <c r="AE160" s="148"/>
      <c r="AF160" s="148"/>
      <c r="AG160" s="148" t="s">
        <v>2041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85">
        <v>118</v>
      </c>
      <c r="B161" s="186" t="s">
        <v>2249</v>
      </c>
      <c r="C161" s="198" t="s">
        <v>2250</v>
      </c>
      <c r="D161" s="187" t="s">
        <v>2073</v>
      </c>
      <c r="E161" s="188">
        <v>13</v>
      </c>
      <c r="F161" s="189"/>
      <c r="G161" s="190">
        <f t="shared" si="28"/>
        <v>0</v>
      </c>
      <c r="H161" s="189"/>
      <c r="I161" s="190">
        <f t="shared" si="29"/>
        <v>0</v>
      </c>
      <c r="J161" s="189"/>
      <c r="K161" s="190">
        <f t="shared" si="30"/>
        <v>0</v>
      </c>
      <c r="L161" s="190">
        <v>21</v>
      </c>
      <c r="M161" s="190">
        <f t="shared" si="31"/>
        <v>0</v>
      </c>
      <c r="N161" s="188">
        <v>0</v>
      </c>
      <c r="O161" s="188">
        <f t="shared" si="32"/>
        <v>0</v>
      </c>
      <c r="P161" s="188">
        <v>0</v>
      </c>
      <c r="Q161" s="188">
        <f t="shared" si="33"/>
        <v>0</v>
      </c>
      <c r="R161" s="190"/>
      <c r="S161" s="190" t="s">
        <v>878</v>
      </c>
      <c r="T161" s="191" t="s">
        <v>879</v>
      </c>
      <c r="U161" s="159">
        <v>0</v>
      </c>
      <c r="V161" s="159">
        <f t="shared" si="34"/>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2.5" outlineLevel="1" x14ac:dyDescent="0.2">
      <c r="A162" s="185">
        <v>119</v>
      </c>
      <c r="B162" s="186" t="s">
        <v>2251</v>
      </c>
      <c r="C162" s="198" t="s">
        <v>2252</v>
      </c>
      <c r="D162" s="187" t="s">
        <v>2073</v>
      </c>
      <c r="E162" s="188">
        <v>13</v>
      </c>
      <c r="F162" s="189"/>
      <c r="G162" s="190">
        <f t="shared" si="28"/>
        <v>0</v>
      </c>
      <c r="H162" s="189"/>
      <c r="I162" s="190">
        <f t="shared" si="29"/>
        <v>0</v>
      </c>
      <c r="J162" s="189"/>
      <c r="K162" s="190">
        <f t="shared" si="30"/>
        <v>0</v>
      </c>
      <c r="L162" s="190">
        <v>21</v>
      </c>
      <c r="M162" s="190">
        <f t="shared" si="31"/>
        <v>0</v>
      </c>
      <c r="N162" s="188">
        <v>0</v>
      </c>
      <c r="O162" s="188">
        <f t="shared" si="32"/>
        <v>0</v>
      </c>
      <c r="P162" s="188">
        <v>0</v>
      </c>
      <c r="Q162" s="188">
        <f t="shared" si="33"/>
        <v>0</v>
      </c>
      <c r="R162" s="190"/>
      <c r="S162" s="190" t="s">
        <v>878</v>
      </c>
      <c r="T162" s="191" t="s">
        <v>879</v>
      </c>
      <c r="U162" s="159">
        <v>0</v>
      </c>
      <c r="V162" s="159">
        <f t="shared" si="34"/>
        <v>0</v>
      </c>
      <c r="W162" s="159"/>
      <c r="X162" s="159" t="s">
        <v>295</v>
      </c>
      <c r="Y162" s="159" t="s">
        <v>296</v>
      </c>
      <c r="Z162" s="148"/>
      <c r="AA162" s="148"/>
      <c r="AB162" s="148"/>
      <c r="AC162" s="148"/>
      <c r="AD162" s="148"/>
      <c r="AE162" s="148"/>
      <c r="AF162" s="148"/>
      <c r="AG162" s="148" t="s">
        <v>2041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85">
        <v>120</v>
      </c>
      <c r="B163" s="186" t="s">
        <v>2253</v>
      </c>
      <c r="C163" s="198" t="s">
        <v>2201</v>
      </c>
      <c r="D163" s="187" t="s">
        <v>2073</v>
      </c>
      <c r="E163" s="188">
        <v>26</v>
      </c>
      <c r="F163" s="189"/>
      <c r="G163" s="190">
        <f t="shared" si="28"/>
        <v>0</v>
      </c>
      <c r="H163" s="189"/>
      <c r="I163" s="190">
        <f t="shared" si="29"/>
        <v>0</v>
      </c>
      <c r="J163" s="189"/>
      <c r="K163" s="190">
        <f t="shared" si="30"/>
        <v>0</v>
      </c>
      <c r="L163" s="190">
        <v>21</v>
      </c>
      <c r="M163" s="190">
        <f t="shared" si="31"/>
        <v>0</v>
      </c>
      <c r="N163" s="188">
        <v>0</v>
      </c>
      <c r="O163" s="188">
        <f t="shared" si="32"/>
        <v>0</v>
      </c>
      <c r="P163" s="188">
        <v>0</v>
      </c>
      <c r="Q163" s="188">
        <f t="shared" si="33"/>
        <v>0</v>
      </c>
      <c r="R163" s="190"/>
      <c r="S163" s="190" t="s">
        <v>878</v>
      </c>
      <c r="T163" s="191" t="s">
        <v>879</v>
      </c>
      <c r="U163" s="159">
        <v>0</v>
      </c>
      <c r="V163" s="159">
        <f t="shared" si="34"/>
        <v>0</v>
      </c>
      <c r="W163" s="159"/>
      <c r="X163" s="159" t="s">
        <v>295</v>
      </c>
      <c r="Y163" s="159" t="s">
        <v>296</v>
      </c>
      <c r="Z163" s="148"/>
      <c r="AA163" s="148"/>
      <c r="AB163" s="148"/>
      <c r="AC163" s="148"/>
      <c r="AD163" s="148"/>
      <c r="AE163" s="148"/>
      <c r="AF163" s="148"/>
      <c r="AG163" s="148" t="s">
        <v>2041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
      <c r="A164" s="185">
        <v>121</v>
      </c>
      <c r="B164" s="186" t="s">
        <v>2254</v>
      </c>
      <c r="C164" s="198" t="s">
        <v>2255</v>
      </c>
      <c r="D164" s="187" t="s">
        <v>1445</v>
      </c>
      <c r="E164" s="188">
        <v>13</v>
      </c>
      <c r="F164" s="189"/>
      <c r="G164" s="190">
        <f t="shared" si="28"/>
        <v>0</v>
      </c>
      <c r="H164" s="189"/>
      <c r="I164" s="190">
        <f t="shared" si="29"/>
        <v>0</v>
      </c>
      <c r="J164" s="189"/>
      <c r="K164" s="190">
        <f t="shared" si="30"/>
        <v>0</v>
      </c>
      <c r="L164" s="190">
        <v>21</v>
      </c>
      <c r="M164" s="190">
        <f t="shared" si="31"/>
        <v>0</v>
      </c>
      <c r="N164" s="188">
        <v>1.41E-3</v>
      </c>
      <c r="O164" s="188">
        <f t="shared" si="32"/>
        <v>0.02</v>
      </c>
      <c r="P164" s="188">
        <v>0</v>
      </c>
      <c r="Q164" s="188">
        <f t="shared" si="33"/>
        <v>0</v>
      </c>
      <c r="R164" s="190" t="s">
        <v>1446</v>
      </c>
      <c r="S164" s="190" t="s">
        <v>294</v>
      </c>
      <c r="T164" s="191" t="s">
        <v>294</v>
      </c>
      <c r="U164" s="159">
        <v>1.575</v>
      </c>
      <c r="V164" s="159">
        <f t="shared" si="34"/>
        <v>20.48</v>
      </c>
      <c r="W164" s="159"/>
      <c r="X164" s="159" t="s">
        <v>295</v>
      </c>
      <c r="Y164" s="159" t="s">
        <v>296</v>
      </c>
      <c r="Z164" s="148"/>
      <c r="AA164" s="148"/>
      <c r="AB164" s="148"/>
      <c r="AC164" s="148"/>
      <c r="AD164" s="148"/>
      <c r="AE164" s="148"/>
      <c r="AF164" s="148"/>
      <c r="AG164" s="148" t="s">
        <v>2041</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
      <c r="A165" s="185">
        <v>122</v>
      </c>
      <c r="B165" s="186" t="s">
        <v>2256</v>
      </c>
      <c r="C165" s="198" t="s">
        <v>2257</v>
      </c>
      <c r="D165" s="187" t="s">
        <v>292</v>
      </c>
      <c r="E165" s="188">
        <v>13</v>
      </c>
      <c r="F165" s="189"/>
      <c r="G165" s="190">
        <f t="shared" si="28"/>
        <v>0</v>
      </c>
      <c r="H165" s="189"/>
      <c r="I165" s="190">
        <f t="shared" si="29"/>
        <v>0</v>
      </c>
      <c r="J165" s="189"/>
      <c r="K165" s="190">
        <f t="shared" si="30"/>
        <v>0</v>
      </c>
      <c r="L165" s="190">
        <v>21</v>
      </c>
      <c r="M165" s="190">
        <f t="shared" si="31"/>
        <v>0</v>
      </c>
      <c r="N165" s="188">
        <v>4.0000000000000003E-5</v>
      </c>
      <c r="O165" s="188">
        <f t="shared" si="32"/>
        <v>0</v>
      </c>
      <c r="P165" s="188">
        <v>0</v>
      </c>
      <c r="Q165" s="188">
        <f t="shared" si="33"/>
        <v>0</v>
      </c>
      <c r="R165" s="190" t="s">
        <v>1446</v>
      </c>
      <c r="S165" s="190" t="s">
        <v>294</v>
      </c>
      <c r="T165" s="191" t="s">
        <v>294</v>
      </c>
      <c r="U165" s="159">
        <v>0.44500000000000001</v>
      </c>
      <c r="V165" s="159">
        <f t="shared" si="34"/>
        <v>5.79</v>
      </c>
      <c r="W165" s="159"/>
      <c r="X165" s="159" t="s">
        <v>295</v>
      </c>
      <c r="Y165" s="159" t="s">
        <v>296</v>
      </c>
      <c r="Z165" s="148"/>
      <c r="AA165" s="148"/>
      <c r="AB165" s="148"/>
      <c r="AC165" s="148"/>
      <c r="AD165" s="148"/>
      <c r="AE165" s="148"/>
      <c r="AF165" s="148"/>
      <c r="AG165" s="148" t="s">
        <v>2041</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85">
        <v>123</v>
      </c>
      <c r="B166" s="186" t="s">
        <v>2202</v>
      </c>
      <c r="C166" s="198" t="s">
        <v>2203</v>
      </c>
      <c r="D166" s="187" t="s">
        <v>1445</v>
      </c>
      <c r="E166" s="188">
        <v>26</v>
      </c>
      <c r="F166" s="189"/>
      <c r="G166" s="190">
        <f t="shared" si="28"/>
        <v>0</v>
      </c>
      <c r="H166" s="189"/>
      <c r="I166" s="190">
        <f t="shared" si="29"/>
        <v>0</v>
      </c>
      <c r="J166" s="189"/>
      <c r="K166" s="190">
        <f t="shared" si="30"/>
        <v>0</v>
      </c>
      <c r="L166" s="190">
        <v>21</v>
      </c>
      <c r="M166" s="190">
        <f t="shared" si="31"/>
        <v>0</v>
      </c>
      <c r="N166" s="188">
        <v>8.0000000000000007E-5</v>
      </c>
      <c r="O166" s="188">
        <f t="shared" si="32"/>
        <v>0</v>
      </c>
      <c r="P166" s="188">
        <v>0</v>
      </c>
      <c r="Q166" s="188">
        <f t="shared" si="33"/>
        <v>0</v>
      </c>
      <c r="R166" s="190" t="s">
        <v>1446</v>
      </c>
      <c r="S166" s="190" t="s">
        <v>294</v>
      </c>
      <c r="T166" s="191" t="s">
        <v>294</v>
      </c>
      <c r="U166" s="159">
        <v>0.28999999999999998</v>
      </c>
      <c r="V166" s="159">
        <f t="shared" si="34"/>
        <v>7.54</v>
      </c>
      <c r="W166" s="159"/>
      <c r="X166" s="159" t="s">
        <v>295</v>
      </c>
      <c r="Y166" s="159" t="s">
        <v>296</v>
      </c>
      <c r="Z166" s="148"/>
      <c r="AA166" s="148"/>
      <c r="AB166" s="148"/>
      <c r="AC166" s="148"/>
      <c r="AD166" s="148"/>
      <c r="AE166" s="148"/>
      <c r="AF166" s="148"/>
      <c r="AG166" s="148" t="s">
        <v>2041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
      <c r="A167" s="185">
        <v>124</v>
      </c>
      <c r="B167" s="186" t="s">
        <v>2258</v>
      </c>
      <c r="C167" s="198" t="s">
        <v>2259</v>
      </c>
      <c r="D167" s="187"/>
      <c r="E167" s="188">
        <v>0</v>
      </c>
      <c r="F167" s="189"/>
      <c r="G167" s="190">
        <f t="shared" si="28"/>
        <v>0</v>
      </c>
      <c r="H167" s="189"/>
      <c r="I167" s="190">
        <f t="shared" si="29"/>
        <v>0</v>
      </c>
      <c r="J167" s="189"/>
      <c r="K167" s="190">
        <f t="shared" si="30"/>
        <v>0</v>
      </c>
      <c r="L167" s="190">
        <v>21</v>
      </c>
      <c r="M167" s="190">
        <f t="shared" si="31"/>
        <v>0</v>
      </c>
      <c r="N167" s="188">
        <v>0</v>
      </c>
      <c r="O167" s="188">
        <f t="shared" si="32"/>
        <v>0</v>
      </c>
      <c r="P167" s="188">
        <v>0</v>
      </c>
      <c r="Q167" s="188">
        <f t="shared" si="33"/>
        <v>0</v>
      </c>
      <c r="R167" s="190"/>
      <c r="S167" s="190" t="s">
        <v>878</v>
      </c>
      <c r="T167" s="191" t="s">
        <v>879</v>
      </c>
      <c r="U167" s="159">
        <v>0</v>
      </c>
      <c r="V167" s="159">
        <f t="shared" si="34"/>
        <v>0</v>
      </c>
      <c r="W167" s="159"/>
      <c r="X167" s="159" t="s">
        <v>295</v>
      </c>
      <c r="Y167" s="159" t="s">
        <v>296</v>
      </c>
      <c r="Z167" s="148"/>
      <c r="AA167" s="148"/>
      <c r="AB167" s="148"/>
      <c r="AC167" s="148"/>
      <c r="AD167" s="148"/>
      <c r="AE167" s="148"/>
      <c r="AF167" s="148"/>
      <c r="AG167" s="148" t="s">
        <v>2041</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22.5" outlineLevel="1" x14ac:dyDescent="0.2">
      <c r="A168" s="185">
        <v>125</v>
      </c>
      <c r="B168" s="186" t="s">
        <v>2260</v>
      </c>
      <c r="C168" s="198" t="s">
        <v>2261</v>
      </c>
      <c r="D168" s="187" t="s">
        <v>2073</v>
      </c>
      <c r="E168" s="188">
        <v>2</v>
      </c>
      <c r="F168" s="189"/>
      <c r="G168" s="190">
        <f t="shared" si="28"/>
        <v>0</v>
      </c>
      <c r="H168" s="189"/>
      <c r="I168" s="190">
        <f t="shared" si="29"/>
        <v>0</v>
      </c>
      <c r="J168" s="189"/>
      <c r="K168" s="190">
        <f t="shared" si="30"/>
        <v>0</v>
      </c>
      <c r="L168" s="190">
        <v>21</v>
      </c>
      <c r="M168" s="190">
        <f t="shared" si="31"/>
        <v>0</v>
      </c>
      <c r="N168" s="188">
        <v>0</v>
      </c>
      <c r="O168" s="188">
        <f t="shared" si="32"/>
        <v>0</v>
      </c>
      <c r="P168" s="188">
        <v>0</v>
      </c>
      <c r="Q168" s="188">
        <f t="shared" si="33"/>
        <v>0</v>
      </c>
      <c r="R168" s="190"/>
      <c r="S168" s="190" t="s">
        <v>878</v>
      </c>
      <c r="T168" s="191" t="s">
        <v>879</v>
      </c>
      <c r="U168" s="159">
        <v>0</v>
      </c>
      <c r="V168" s="159">
        <f t="shared" si="34"/>
        <v>0</v>
      </c>
      <c r="W168" s="159"/>
      <c r="X168" s="159" t="s">
        <v>295</v>
      </c>
      <c r="Y168" s="159" t="s">
        <v>296</v>
      </c>
      <c r="Z168" s="148"/>
      <c r="AA168" s="148"/>
      <c r="AB168" s="148"/>
      <c r="AC168" s="148"/>
      <c r="AD168" s="148"/>
      <c r="AE168" s="148"/>
      <c r="AF168" s="148"/>
      <c r="AG168" s="148" t="s">
        <v>2041</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
      <c r="A169" s="185">
        <v>126</v>
      </c>
      <c r="B169" s="186" t="s">
        <v>2262</v>
      </c>
      <c r="C169" s="198" t="s">
        <v>2246</v>
      </c>
      <c r="D169" s="187" t="s">
        <v>2073</v>
      </c>
      <c r="E169" s="188">
        <v>2</v>
      </c>
      <c r="F169" s="189"/>
      <c r="G169" s="190">
        <f t="shared" si="28"/>
        <v>0</v>
      </c>
      <c r="H169" s="189"/>
      <c r="I169" s="190">
        <f t="shared" si="29"/>
        <v>0</v>
      </c>
      <c r="J169" s="189"/>
      <c r="K169" s="190">
        <f t="shared" si="30"/>
        <v>0</v>
      </c>
      <c r="L169" s="190">
        <v>21</v>
      </c>
      <c r="M169" s="190">
        <f t="shared" si="31"/>
        <v>0</v>
      </c>
      <c r="N169" s="188">
        <v>0</v>
      </c>
      <c r="O169" s="188">
        <f t="shared" si="32"/>
        <v>0</v>
      </c>
      <c r="P169" s="188">
        <v>0</v>
      </c>
      <c r="Q169" s="188">
        <f t="shared" si="33"/>
        <v>0</v>
      </c>
      <c r="R169" s="190"/>
      <c r="S169" s="190" t="s">
        <v>878</v>
      </c>
      <c r="T169" s="191" t="s">
        <v>879</v>
      </c>
      <c r="U169" s="159">
        <v>0</v>
      </c>
      <c r="V169" s="159">
        <f t="shared" si="34"/>
        <v>0</v>
      </c>
      <c r="W169" s="159"/>
      <c r="X169" s="159" t="s">
        <v>295</v>
      </c>
      <c r="Y169" s="159" t="s">
        <v>296</v>
      </c>
      <c r="Z169" s="148"/>
      <c r="AA169" s="148"/>
      <c r="AB169" s="148"/>
      <c r="AC169" s="148"/>
      <c r="AD169" s="148"/>
      <c r="AE169" s="148"/>
      <c r="AF169" s="148"/>
      <c r="AG169" s="148" t="s">
        <v>2041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ht="22.5" outlineLevel="1" x14ac:dyDescent="0.2">
      <c r="A170" s="185">
        <v>127</v>
      </c>
      <c r="B170" s="186" t="s">
        <v>2263</v>
      </c>
      <c r="C170" s="198" t="s">
        <v>2264</v>
      </c>
      <c r="D170" s="187" t="s">
        <v>2073</v>
      </c>
      <c r="E170" s="188">
        <v>2</v>
      </c>
      <c r="F170" s="189"/>
      <c r="G170" s="190">
        <f t="shared" si="28"/>
        <v>0</v>
      </c>
      <c r="H170" s="189"/>
      <c r="I170" s="190">
        <f t="shared" si="29"/>
        <v>0</v>
      </c>
      <c r="J170" s="189"/>
      <c r="K170" s="190">
        <f t="shared" si="30"/>
        <v>0</v>
      </c>
      <c r="L170" s="190">
        <v>21</v>
      </c>
      <c r="M170" s="190">
        <f t="shared" si="31"/>
        <v>0</v>
      </c>
      <c r="N170" s="188">
        <v>0</v>
      </c>
      <c r="O170" s="188">
        <f t="shared" si="32"/>
        <v>0</v>
      </c>
      <c r="P170" s="188">
        <v>0</v>
      </c>
      <c r="Q170" s="188">
        <f t="shared" si="33"/>
        <v>0</v>
      </c>
      <c r="R170" s="190"/>
      <c r="S170" s="190" t="s">
        <v>878</v>
      </c>
      <c r="T170" s="191" t="s">
        <v>879</v>
      </c>
      <c r="U170" s="159">
        <v>0</v>
      </c>
      <c r="V170" s="159">
        <f t="shared" si="34"/>
        <v>0</v>
      </c>
      <c r="W170" s="159"/>
      <c r="X170" s="159" t="s">
        <v>295</v>
      </c>
      <c r="Y170" s="159" t="s">
        <v>296</v>
      </c>
      <c r="Z170" s="148"/>
      <c r="AA170" s="148"/>
      <c r="AB170" s="148"/>
      <c r="AC170" s="148"/>
      <c r="AD170" s="148"/>
      <c r="AE170" s="148"/>
      <c r="AF170" s="148"/>
      <c r="AG170" s="148" t="s">
        <v>2041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22.5" outlineLevel="1" x14ac:dyDescent="0.2">
      <c r="A171" s="185">
        <v>128</v>
      </c>
      <c r="B171" s="186" t="s">
        <v>2265</v>
      </c>
      <c r="C171" s="198" t="s">
        <v>2266</v>
      </c>
      <c r="D171" s="187" t="s">
        <v>2073</v>
      </c>
      <c r="E171" s="188">
        <v>2</v>
      </c>
      <c r="F171" s="189"/>
      <c r="G171" s="190">
        <f t="shared" si="28"/>
        <v>0</v>
      </c>
      <c r="H171" s="189"/>
      <c r="I171" s="190">
        <f t="shared" si="29"/>
        <v>0</v>
      </c>
      <c r="J171" s="189"/>
      <c r="K171" s="190">
        <f t="shared" si="30"/>
        <v>0</v>
      </c>
      <c r="L171" s="190">
        <v>21</v>
      </c>
      <c r="M171" s="190">
        <f t="shared" si="31"/>
        <v>0</v>
      </c>
      <c r="N171" s="188">
        <v>0</v>
      </c>
      <c r="O171" s="188">
        <f t="shared" si="32"/>
        <v>0</v>
      </c>
      <c r="P171" s="188">
        <v>0</v>
      </c>
      <c r="Q171" s="188">
        <f t="shared" si="33"/>
        <v>0</v>
      </c>
      <c r="R171" s="190"/>
      <c r="S171" s="190" t="s">
        <v>878</v>
      </c>
      <c r="T171" s="191" t="s">
        <v>879</v>
      </c>
      <c r="U171" s="159">
        <v>0</v>
      </c>
      <c r="V171" s="159">
        <f t="shared" si="34"/>
        <v>0</v>
      </c>
      <c r="W171" s="159"/>
      <c r="X171" s="159" t="s">
        <v>295</v>
      </c>
      <c r="Y171" s="159" t="s">
        <v>296</v>
      </c>
      <c r="Z171" s="148"/>
      <c r="AA171" s="148"/>
      <c r="AB171" s="148"/>
      <c r="AC171" s="148"/>
      <c r="AD171" s="148"/>
      <c r="AE171" s="148"/>
      <c r="AF171" s="148"/>
      <c r="AG171" s="148" t="s">
        <v>2041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
      <c r="A172" s="185">
        <v>129</v>
      </c>
      <c r="B172" s="186" t="s">
        <v>2267</v>
      </c>
      <c r="C172" s="198" t="s">
        <v>2201</v>
      </c>
      <c r="D172" s="187" t="s">
        <v>2073</v>
      </c>
      <c r="E172" s="188">
        <v>4</v>
      </c>
      <c r="F172" s="189"/>
      <c r="G172" s="190">
        <f t="shared" si="28"/>
        <v>0</v>
      </c>
      <c r="H172" s="189"/>
      <c r="I172" s="190">
        <f t="shared" si="29"/>
        <v>0</v>
      </c>
      <c r="J172" s="189"/>
      <c r="K172" s="190">
        <f t="shared" si="30"/>
        <v>0</v>
      </c>
      <c r="L172" s="190">
        <v>21</v>
      </c>
      <c r="M172" s="190">
        <f t="shared" si="31"/>
        <v>0</v>
      </c>
      <c r="N172" s="188">
        <v>0</v>
      </c>
      <c r="O172" s="188">
        <f t="shared" si="32"/>
        <v>0</v>
      </c>
      <c r="P172" s="188">
        <v>0</v>
      </c>
      <c r="Q172" s="188">
        <f t="shared" si="33"/>
        <v>0</v>
      </c>
      <c r="R172" s="190"/>
      <c r="S172" s="190" t="s">
        <v>878</v>
      </c>
      <c r="T172" s="191" t="s">
        <v>879</v>
      </c>
      <c r="U172" s="159">
        <v>0</v>
      </c>
      <c r="V172" s="159">
        <f t="shared" si="34"/>
        <v>0</v>
      </c>
      <c r="W172" s="159"/>
      <c r="X172" s="159" t="s">
        <v>295</v>
      </c>
      <c r="Y172" s="159" t="s">
        <v>296</v>
      </c>
      <c r="Z172" s="148"/>
      <c r="AA172" s="148"/>
      <c r="AB172" s="148"/>
      <c r="AC172" s="148"/>
      <c r="AD172" s="148"/>
      <c r="AE172" s="148"/>
      <c r="AF172" s="148"/>
      <c r="AG172" s="148" t="s">
        <v>2041</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
      <c r="A173" s="185">
        <v>130</v>
      </c>
      <c r="B173" s="186" t="s">
        <v>2268</v>
      </c>
      <c r="C173" s="198" t="s">
        <v>2269</v>
      </c>
      <c r="D173" s="187" t="s">
        <v>2073</v>
      </c>
      <c r="E173" s="188">
        <v>2</v>
      </c>
      <c r="F173" s="189"/>
      <c r="G173" s="190">
        <f t="shared" si="28"/>
        <v>0</v>
      </c>
      <c r="H173" s="189"/>
      <c r="I173" s="190">
        <f t="shared" si="29"/>
        <v>0</v>
      </c>
      <c r="J173" s="189"/>
      <c r="K173" s="190">
        <f t="shared" si="30"/>
        <v>0</v>
      </c>
      <c r="L173" s="190">
        <v>21</v>
      </c>
      <c r="M173" s="190">
        <f t="shared" si="31"/>
        <v>0</v>
      </c>
      <c r="N173" s="188">
        <v>0</v>
      </c>
      <c r="O173" s="188">
        <f t="shared" si="32"/>
        <v>0</v>
      </c>
      <c r="P173" s="188">
        <v>0</v>
      </c>
      <c r="Q173" s="188">
        <f t="shared" si="33"/>
        <v>0</v>
      </c>
      <c r="R173" s="190"/>
      <c r="S173" s="190" t="s">
        <v>878</v>
      </c>
      <c r="T173" s="191" t="s">
        <v>879</v>
      </c>
      <c r="U173" s="159">
        <v>0</v>
      </c>
      <c r="V173" s="159">
        <f t="shared" si="34"/>
        <v>0</v>
      </c>
      <c r="W173" s="159"/>
      <c r="X173" s="159" t="s">
        <v>295</v>
      </c>
      <c r="Y173" s="159" t="s">
        <v>296</v>
      </c>
      <c r="Z173" s="148"/>
      <c r="AA173" s="148"/>
      <c r="AB173" s="148"/>
      <c r="AC173" s="148"/>
      <c r="AD173" s="148"/>
      <c r="AE173" s="148"/>
      <c r="AF173" s="148"/>
      <c r="AG173" s="148" t="s">
        <v>2041</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
      <c r="A174" s="185">
        <v>131</v>
      </c>
      <c r="B174" s="186" t="s">
        <v>2270</v>
      </c>
      <c r="C174" s="198" t="s">
        <v>2271</v>
      </c>
      <c r="D174" s="187" t="s">
        <v>2073</v>
      </c>
      <c r="E174" s="188">
        <v>2</v>
      </c>
      <c r="F174" s="189"/>
      <c r="G174" s="190">
        <f t="shared" si="28"/>
        <v>0</v>
      </c>
      <c r="H174" s="189"/>
      <c r="I174" s="190">
        <f t="shared" si="29"/>
        <v>0</v>
      </c>
      <c r="J174" s="189"/>
      <c r="K174" s="190">
        <f t="shared" si="30"/>
        <v>0</v>
      </c>
      <c r="L174" s="190">
        <v>21</v>
      </c>
      <c r="M174" s="190">
        <f t="shared" si="31"/>
        <v>0</v>
      </c>
      <c r="N174" s="188">
        <v>0</v>
      </c>
      <c r="O174" s="188">
        <f t="shared" si="32"/>
        <v>0</v>
      </c>
      <c r="P174" s="188">
        <v>0</v>
      </c>
      <c r="Q174" s="188">
        <f t="shared" si="33"/>
        <v>0</v>
      </c>
      <c r="R174" s="190"/>
      <c r="S174" s="190" t="s">
        <v>878</v>
      </c>
      <c r="T174" s="191" t="s">
        <v>879</v>
      </c>
      <c r="U174" s="159">
        <v>0</v>
      </c>
      <c r="V174" s="159">
        <f t="shared" si="34"/>
        <v>0</v>
      </c>
      <c r="W174" s="159"/>
      <c r="X174" s="159" t="s">
        <v>295</v>
      </c>
      <c r="Y174" s="159" t="s">
        <v>296</v>
      </c>
      <c r="Z174" s="148"/>
      <c r="AA174" s="148"/>
      <c r="AB174" s="148"/>
      <c r="AC174" s="148"/>
      <c r="AD174" s="148"/>
      <c r="AE174" s="148"/>
      <c r="AF174" s="148"/>
      <c r="AG174" s="148" t="s">
        <v>2041</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
      <c r="A175" s="185">
        <v>132</v>
      </c>
      <c r="B175" s="186" t="s">
        <v>2254</v>
      </c>
      <c r="C175" s="198" t="s">
        <v>2255</v>
      </c>
      <c r="D175" s="187" t="s">
        <v>1445</v>
      </c>
      <c r="E175" s="188">
        <v>2</v>
      </c>
      <c r="F175" s="189"/>
      <c r="G175" s="190">
        <f t="shared" si="28"/>
        <v>0</v>
      </c>
      <c r="H175" s="189"/>
      <c r="I175" s="190">
        <f t="shared" si="29"/>
        <v>0</v>
      </c>
      <c r="J175" s="189"/>
      <c r="K175" s="190">
        <f t="shared" si="30"/>
        <v>0</v>
      </c>
      <c r="L175" s="190">
        <v>21</v>
      </c>
      <c r="M175" s="190">
        <f t="shared" si="31"/>
        <v>0</v>
      </c>
      <c r="N175" s="188">
        <v>1.41E-3</v>
      </c>
      <c r="O175" s="188">
        <f t="shared" si="32"/>
        <v>0</v>
      </c>
      <c r="P175" s="188">
        <v>0</v>
      </c>
      <c r="Q175" s="188">
        <f t="shared" si="33"/>
        <v>0</v>
      </c>
      <c r="R175" s="190" t="s">
        <v>1446</v>
      </c>
      <c r="S175" s="190" t="s">
        <v>294</v>
      </c>
      <c r="T175" s="191" t="s">
        <v>294</v>
      </c>
      <c r="U175" s="159">
        <v>1.575</v>
      </c>
      <c r="V175" s="159">
        <f t="shared" si="34"/>
        <v>3.15</v>
      </c>
      <c r="W175" s="159"/>
      <c r="X175" s="159" t="s">
        <v>295</v>
      </c>
      <c r="Y175" s="159" t="s">
        <v>296</v>
      </c>
      <c r="Z175" s="148"/>
      <c r="AA175" s="148"/>
      <c r="AB175" s="148"/>
      <c r="AC175" s="148"/>
      <c r="AD175" s="148"/>
      <c r="AE175" s="148"/>
      <c r="AF175" s="148"/>
      <c r="AG175" s="148" t="s">
        <v>2041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
      <c r="A176" s="185">
        <v>133</v>
      </c>
      <c r="B176" s="186" t="s">
        <v>2256</v>
      </c>
      <c r="C176" s="198" t="s">
        <v>2257</v>
      </c>
      <c r="D176" s="187" t="s">
        <v>292</v>
      </c>
      <c r="E176" s="188">
        <v>2</v>
      </c>
      <c r="F176" s="189"/>
      <c r="G176" s="190">
        <f t="shared" si="28"/>
        <v>0</v>
      </c>
      <c r="H176" s="189"/>
      <c r="I176" s="190">
        <f t="shared" si="29"/>
        <v>0</v>
      </c>
      <c r="J176" s="189"/>
      <c r="K176" s="190">
        <f t="shared" si="30"/>
        <v>0</v>
      </c>
      <c r="L176" s="190">
        <v>21</v>
      </c>
      <c r="M176" s="190">
        <f t="shared" si="31"/>
        <v>0</v>
      </c>
      <c r="N176" s="188">
        <v>4.0000000000000003E-5</v>
      </c>
      <c r="O176" s="188">
        <f t="shared" si="32"/>
        <v>0</v>
      </c>
      <c r="P176" s="188">
        <v>0</v>
      </c>
      <c r="Q176" s="188">
        <f t="shared" si="33"/>
        <v>0</v>
      </c>
      <c r="R176" s="190" t="s">
        <v>1446</v>
      </c>
      <c r="S176" s="190" t="s">
        <v>294</v>
      </c>
      <c r="T176" s="191" t="s">
        <v>294</v>
      </c>
      <c r="U176" s="159">
        <v>0.44500000000000001</v>
      </c>
      <c r="V176" s="159">
        <f t="shared" si="34"/>
        <v>0.89</v>
      </c>
      <c r="W176" s="159"/>
      <c r="X176" s="159" t="s">
        <v>295</v>
      </c>
      <c r="Y176" s="159" t="s">
        <v>296</v>
      </c>
      <c r="Z176" s="148"/>
      <c r="AA176" s="148"/>
      <c r="AB176" s="148"/>
      <c r="AC176" s="148"/>
      <c r="AD176" s="148"/>
      <c r="AE176" s="148"/>
      <c r="AF176" s="148"/>
      <c r="AG176" s="148" t="s">
        <v>2041</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85">
        <v>134</v>
      </c>
      <c r="B177" s="186" t="s">
        <v>2202</v>
      </c>
      <c r="C177" s="198" t="s">
        <v>2203</v>
      </c>
      <c r="D177" s="187" t="s">
        <v>1445</v>
      </c>
      <c r="E177" s="188">
        <v>4</v>
      </c>
      <c r="F177" s="189"/>
      <c r="G177" s="190">
        <f t="shared" si="28"/>
        <v>0</v>
      </c>
      <c r="H177" s="189"/>
      <c r="I177" s="190">
        <f t="shared" si="29"/>
        <v>0</v>
      </c>
      <c r="J177" s="189"/>
      <c r="K177" s="190">
        <f t="shared" si="30"/>
        <v>0</v>
      </c>
      <c r="L177" s="190">
        <v>21</v>
      </c>
      <c r="M177" s="190">
        <f t="shared" si="31"/>
        <v>0</v>
      </c>
      <c r="N177" s="188">
        <v>8.0000000000000007E-5</v>
      </c>
      <c r="O177" s="188">
        <f t="shared" si="32"/>
        <v>0</v>
      </c>
      <c r="P177" s="188">
        <v>0</v>
      </c>
      <c r="Q177" s="188">
        <f t="shared" si="33"/>
        <v>0</v>
      </c>
      <c r="R177" s="190" t="s">
        <v>1446</v>
      </c>
      <c r="S177" s="190" t="s">
        <v>294</v>
      </c>
      <c r="T177" s="191" t="s">
        <v>294</v>
      </c>
      <c r="U177" s="159">
        <v>0.28999999999999998</v>
      </c>
      <c r="V177" s="159">
        <f t="shared" si="34"/>
        <v>1.1599999999999999</v>
      </c>
      <c r="W177" s="159"/>
      <c r="X177" s="159" t="s">
        <v>295</v>
      </c>
      <c r="Y177" s="159" t="s">
        <v>296</v>
      </c>
      <c r="Z177" s="148"/>
      <c r="AA177" s="148"/>
      <c r="AB177" s="148"/>
      <c r="AC177" s="148"/>
      <c r="AD177" s="148"/>
      <c r="AE177" s="148"/>
      <c r="AF177" s="148"/>
      <c r="AG177" s="148" t="s">
        <v>2041</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
      <c r="A178" s="185">
        <v>135</v>
      </c>
      <c r="B178" s="186" t="s">
        <v>2272</v>
      </c>
      <c r="C178" s="198" t="s">
        <v>2273</v>
      </c>
      <c r="D178" s="187" t="s">
        <v>2073</v>
      </c>
      <c r="E178" s="188">
        <v>4</v>
      </c>
      <c r="F178" s="189"/>
      <c r="G178" s="190">
        <f t="shared" si="28"/>
        <v>0</v>
      </c>
      <c r="H178" s="189"/>
      <c r="I178" s="190">
        <f t="shared" si="29"/>
        <v>0</v>
      </c>
      <c r="J178" s="189"/>
      <c r="K178" s="190">
        <f t="shared" si="30"/>
        <v>0</v>
      </c>
      <c r="L178" s="190">
        <v>21</v>
      </c>
      <c r="M178" s="190">
        <f t="shared" si="31"/>
        <v>0</v>
      </c>
      <c r="N178" s="188">
        <v>0</v>
      </c>
      <c r="O178" s="188">
        <f t="shared" si="32"/>
        <v>0</v>
      </c>
      <c r="P178" s="188">
        <v>0</v>
      </c>
      <c r="Q178" s="188">
        <f t="shared" si="33"/>
        <v>0</v>
      </c>
      <c r="R178" s="190"/>
      <c r="S178" s="190" t="s">
        <v>878</v>
      </c>
      <c r="T178" s="191" t="s">
        <v>879</v>
      </c>
      <c r="U178" s="159">
        <v>0</v>
      </c>
      <c r="V178" s="159">
        <f t="shared" si="34"/>
        <v>0</v>
      </c>
      <c r="W178" s="159"/>
      <c r="X178" s="159" t="s">
        <v>295</v>
      </c>
      <c r="Y178" s="159" t="s">
        <v>296</v>
      </c>
      <c r="Z178" s="148"/>
      <c r="AA178" s="148"/>
      <c r="AB178" s="148"/>
      <c r="AC178" s="148"/>
      <c r="AD178" s="148"/>
      <c r="AE178" s="148"/>
      <c r="AF178" s="148"/>
      <c r="AG178" s="148" t="s">
        <v>2041</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x14ac:dyDescent="0.2">
      <c r="A179" s="185">
        <v>136</v>
      </c>
      <c r="B179" s="186" t="s">
        <v>2274</v>
      </c>
      <c r="C179" s="198" t="s">
        <v>2275</v>
      </c>
      <c r="D179" s="187"/>
      <c r="E179" s="188">
        <v>0</v>
      </c>
      <c r="F179" s="189"/>
      <c r="G179" s="190">
        <f t="shared" si="28"/>
        <v>0</v>
      </c>
      <c r="H179" s="189"/>
      <c r="I179" s="190">
        <f t="shared" si="29"/>
        <v>0</v>
      </c>
      <c r="J179" s="189"/>
      <c r="K179" s="190">
        <f t="shared" si="30"/>
        <v>0</v>
      </c>
      <c r="L179" s="190">
        <v>21</v>
      </c>
      <c r="M179" s="190">
        <f t="shared" si="31"/>
        <v>0</v>
      </c>
      <c r="N179" s="188">
        <v>0</v>
      </c>
      <c r="O179" s="188">
        <f t="shared" si="32"/>
        <v>0</v>
      </c>
      <c r="P179" s="188">
        <v>0</v>
      </c>
      <c r="Q179" s="188">
        <f t="shared" si="33"/>
        <v>0</v>
      </c>
      <c r="R179" s="190"/>
      <c r="S179" s="190" t="s">
        <v>878</v>
      </c>
      <c r="T179" s="191" t="s">
        <v>879</v>
      </c>
      <c r="U179" s="159">
        <v>0</v>
      </c>
      <c r="V179" s="159">
        <f t="shared" si="34"/>
        <v>0</v>
      </c>
      <c r="W179" s="159"/>
      <c r="X179" s="159" t="s">
        <v>295</v>
      </c>
      <c r="Y179" s="159" t="s">
        <v>296</v>
      </c>
      <c r="Z179" s="148"/>
      <c r="AA179" s="148"/>
      <c r="AB179" s="148"/>
      <c r="AC179" s="148"/>
      <c r="AD179" s="148"/>
      <c r="AE179" s="148"/>
      <c r="AF179" s="148"/>
      <c r="AG179" s="148" t="s">
        <v>2041</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
      <c r="A180" s="185">
        <v>137</v>
      </c>
      <c r="B180" s="186" t="s">
        <v>2276</v>
      </c>
      <c r="C180" s="198" t="s">
        <v>2244</v>
      </c>
      <c r="D180" s="187" t="s">
        <v>2073</v>
      </c>
      <c r="E180" s="188">
        <v>3</v>
      </c>
      <c r="F180" s="189"/>
      <c r="G180" s="190">
        <f t="shared" si="28"/>
        <v>0</v>
      </c>
      <c r="H180" s="189"/>
      <c r="I180" s="190">
        <f t="shared" si="29"/>
        <v>0</v>
      </c>
      <c r="J180" s="189"/>
      <c r="K180" s="190">
        <f t="shared" si="30"/>
        <v>0</v>
      </c>
      <c r="L180" s="190">
        <v>21</v>
      </c>
      <c r="M180" s="190">
        <f t="shared" si="31"/>
        <v>0</v>
      </c>
      <c r="N180" s="188">
        <v>0</v>
      </c>
      <c r="O180" s="188">
        <f t="shared" si="32"/>
        <v>0</v>
      </c>
      <c r="P180" s="188">
        <v>0</v>
      </c>
      <c r="Q180" s="188">
        <f t="shared" si="33"/>
        <v>0</v>
      </c>
      <c r="R180" s="190"/>
      <c r="S180" s="190" t="s">
        <v>878</v>
      </c>
      <c r="T180" s="191" t="s">
        <v>879</v>
      </c>
      <c r="U180" s="159">
        <v>0</v>
      </c>
      <c r="V180" s="159">
        <f t="shared" si="34"/>
        <v>0</v>
      </c>
      <c r="W180" s="159"/>
      <c r="X180" s="159" t="s">
        <v>295</v>
      </c>
      <c r="Y180" s="159" t="s">
        <v>296</v>
      </c>
      <c r="Z180" s="148"/>
      <c r="AA180" s="148"/>
      <c r="AB180" s="148"/>
      <c r="AC180" s="148"/>
      <c r="AD180" s="148"/>
      <c r="AE180" s="148"/>
      <c r="AF180" s="148"/>
      <c r="AG180" s="148" t="s">
        <v>2041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85">
        <v>138</v>
      </c>
      <c r="B181" s="186" t="s">
        <v>2277</v>
      </c>
      <c r="C181" s="198" t="s">
        <v>2246</v>
      </c>
      <c r="D181" s="187" t="s">
        <v>2073</v>
      </c>
      <c r="E181" s="188">
        <v>3</v>
      </c>
      <c r="F181" s="189"/>
      <c r="G181" s="190">
        <f t="shared" si="28"/>
        <v>0</v>
      </c>
      <c r="H181" s="189"/>
      <c r="I181" s="190">
        <f t="shared" si="29"/>
        <v>0</v>
      </c>
      <c r="J181" s="189"/>
      <c r="K181" s="190">
        <f t="shared" si="30"/>
        <v>0</v>
      </c>
      <c r="L181" s="190">
        <v>21</v>
      </c>
      <c r="M181" s="190">
        <f t="shared" si="31"/>
        <v>0</v>
      </c>
      <c r="N181" s="188">
        <v>0</v>
      </c>
      <c r="O181" s="188">
        <f t="shared" si="32"/>
        <v>0</v>
      </c>
      <c r="P181" s="188">
        <v>0</v>
      </c>
      <c r="Q181" s="188">
        <f t="shared" si="33"/>
        <v>0</v>
      </c>
      <c r="R181" s="190"/>
      <c r="S181" s="190" t="s">
        <v>878</v>
      </c>
      <c r="T181" s="191" t="s">
        <v>879</v>
      </c>
      <c r="U181" s="159">
        <v>0</v>
      </c>
      <c r="V181" s="159">
        <f t="shared" si="34"/>
        <v>0</v>
      </c>
      <c r="W181" s="159"/>
      <c r="X181" s="159" t="s">
        <v>295</v>
      </c>
      <c r="Y181" s="159" t="s">
        <v>296</v>
      </c>
      <c r="Z181" s="148"/>
      <c r="AA181" s="148"/>
      <c r="AB181" s="148"/>
      <c r="AC181" s="148"/>
      <c r="AD181" s="148"/>
      <c r="AE181" s="148"/>
      <c r="AF181" s="148"/>
      <c r="AG181" s="148" t="s">
        <v>2041</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
      <c r="A182" s="185">
        <v>139</v>
      </c>
      <c r="B182" s="186" t="s">
        <v>2278</v>
      </c>
      <c r="C182" s="198" t="s">
        <v>2248</v>
      </c>
      <c r="D182" s="187" t="s">
        <v>2073</v>
      </c>
      <c r="E182" s="188">
        <v>3</v>
      </c>
      <c r="F182" s="189"/>
      <c r="G182" s="190">
        <f t="shared" si="28"/>
        <v>0</v>
      </c>
      <c r="H182" s="189"/>
      <c r="I182" s="190">
        <f t="shared" si="29"/>
        <v>0</v>
      </c>
      <c r="J182" s="189"/>
      <c r="K182" s="190">
        <f t="shared" si="30"/>
        <v>0</v>
      </c>
      <c r="L182" s="190">
        <v>21</v>
      </c>
      <c r="M182" s="190">
        <f t="shared" si="31"/>
        <v>0</v>
      </c>
      <c r="N182" s="188">
        <v>0</v>
      </c>
      <c r="O182" s="188">
        <f t="shared" si="32"/>
        <v>0</v>
      </c>
      <c r="P182" s="188">
        <v>0</v>
      </c>
      <c r="Q182" s="188">
        <f t="shared" si="33"/>
        <v>0</v>
      </c>
      <c r="R182" s="190"/>
      <c r="S182" s="190" t="s">
        <v>878</v>
      </c>
      <c r="T182" s="191" t="s">
        <v>879</v>
      </c>
      <c r="U182" s="159">
        <v>0</v>
      </c>
      <c r="V182" s="159">
        <f t="shared" si="34"/>
        <v>0</v>
      </c>
      <c r="W182" s="159"/>
      <c r="X182" s="159" t="s">
        <v>295</v>
      </c>
      <c r="Y182" s="159" t="s">
        <v>296</v>
      </c>
      <c r="Z182" s="148"/>
      <c r="AA182" s="148"/>
      <c r="AB182" s="148"/>
      <c r="AC182" s="148"/>
      <c r="AD182" s="148"/>
      <c r="AE182" s="148"/>
      <c r="AF182" s="148"/>
      <c r="AG182" s="148" t="s">
        <v>2041</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
      <c r="A183" s="185">
        <v>140</v>
      </c>
      <c r="B183" s="186" t="s">
        <v>2279</v>
      </c>
      <c r="C183" s="198" t="s">
        <v>2250</v>
      </c>
      <c r="D183" s="187" t="s">
        <v>2073</v>
      </c>
      <c r="E183" s="188">
        <v>3</v>
      </c>
      <c r="F183" s="189"/>
      <c r="G183" s="190">
        <f t="shared" si="28"/>
        <v>0</v>
      </c>
      <c r="H183" s="189"/>
      <c r="I183" s="190">
        <f t="shared" si="29"/>
        <v>0</v>
      </c>
      <c r="J183" s="189"/>
      <c r="K183" s="190">
        <f t="shared" si="30"/>
        <v>0</v>
      </c>
      <c r="L183" s="190">
        <v>21</v>
      </c>
      <c r="M183" s="190">
        <f t="shared" si="31"/>
        <v>0</v>
      </c>
      <c r="N183" s="188">
        <v>0</v>
      </c>
      <c r="O183" s="188">
        <f t="shared" si="32"/>
        <v>0</v>
      </c>
      <c r="P183" s="188">
        <v>0</v>
      </c>
      <c r="Q183" s="188">
        <f t="shared" si="33"/>
        <v>0</v>
      </c>
      <c r="R183" s="190"/>
      <c r="S183" s="190" t="s">
        <v>878</v>
      </c>
      <c r="T183" s="191" t="s">
        <v>879</v>
      </c>
      <c r="U183" s="159">
        <v>0</v>
      </c>
      <c r="V183" s="159">
        <f t="shared" si="34"/>
        <v>0</v>
      </c>
      <c r="W183" s="159"/>
      <c r="X183" s="159" t="s">
        <v>295</v>
      </c>
      <c r="Y183" s="159" t="s">
        <v>296</v>
      </c>
      <c r="Z183" s="148"/>
      <c r="AA183" s="148"/>
      <c r="AB183" s="148"/>
      <c r="AC183" s="148"/>
      <c r="AD183" s="148"/>
      <c r="AE183" s="148"/>
      <c r="AF183" s="148"/>
      <c r="AG183" s="148" t="s">
        <v>2041</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2.5" outlineLevel="1" x14ac:dyDescent="0.2">
      <c r="A184" s="185">
        <v>141</v>
      </c>
      <c r="B184" s="186" t="s">
        <v>2280</v>
      </c>
      <c r="C184" s="198" t="s">
        <v>2281</v>
      </c>
      <c r="D184" s="187" t="s">
        <v>2073</v>
      </c>
      <c r="E184" s="188">
        <v>3</v>
      </c>
      <c r="F184" s="189"/>
      <c r="G184" s="190">
        <f t="shared" si="28"/>
        <v>0</v>
      </c>
      <c r="H184" s="189"/>
      <c r="I184" s="190">
        <f t="shared" si="29"/>
        <v>0</v>
      </c>
      <c r="J184" s="189"/>
      <c r="K184" s="190">
        <f t="shared" si="30"/>
        <v>0</v>
      </c>
      <c r="L184" s="190">
        <v>21</v>
      </c>
      <c r="M184" s="190">
        <f t="shared" si="31"/>
        <v>0</v>
      </c>
      <c r="N184" s="188">
        <v>0</v>
      </c>
      <c r="O184" s="188">
        <f t="shared" si="32"/>
        <v>0</v>
      </c>
      <c r="P184" s="188">
        <v>0</v>
      </c>
      <c r="Q184" s="188">
        <f t="shared" si="33"/>
        <v>0</v>
      </c>
      <c r="R184" s="190"/>
      <c r="S184" s="190" t="s">
        <v>878</v>
      </c>
      <c r="T184" s="191" t="s">
        <v>879</v>
      </c>
      <c r="U184" s="159">
        <v>0</v>
      </c>
      <c r="V184" s="159">
        <f t="shared" si="34"/>
        <v>0</v>
      </c>
      <c r="W184" s="159"/>
      <c r="X184" s="159" t="s">
        <v>295</v>
      </c>
      <c r="Y184" s="159" t="s">
        <v>296</v>
      </c>
      <c r="Z184" s="148"/>
      <c r="AA184" s="148"/>
      <c r="AB184" s="148"/>
      <c r="AC184" s="148"/>
      <c r="AD184" s="148"/>
      <c r="AE184" s="148"/>
      <c r="AF184" s="148"/>
      <c r="AG184" s="148" t="s">
        <v>2041</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
      <c r="A185" s="185">
        <v>142</v>
      </c>
      <c r="B185" s="186" t="s">
        <v>2282</v>
      </c>
      <c r="C185" s="198" t="s">
        <v>2201</v>
      </c>
      <c r="D185" s="187" t="s">
        <v>2073</v>
      </c>
      <c r="E185" s="188">
        <v>6</v>
      </c>
      <c r="F185" s="189"/>
      <c r="G185" s="190">
        <f t="shared" si="28"/>
        <v>0</v>
      </c>
      <c r="H185" s="189"/>
      <c r="I185" s="190">
        <f t="shared" si="29"/>
        <v>0</v>
      </c>
      <c r="J185" s="189"/>
      <c r="K185" s="190">
        <f t="shared" si="30"/>
        <v>0</v>
      </c>
      <c r="L185" s="190">
        <v>21</v>
      </c>
      <c r="M185" s="190">
        <f t="shared" si="31"/>
        <v>0</v>
      </c>
      <c r="N185" s="188">
        <v>0</v>
      </c>
      <c r="O185" s="188">
        <f t="shared" si="32"/>
        <v>0</v>
      </c>
      <c r="P185" s="188">
        <v>0</v>
      </c>
      <c r="Q185" s="188">
        <f t="shared" si="33"/>
        <v>0</v>
      </c>
      <c r="R185" s="190"/>
      <c r="S185" s="190" t="s">
        <v>878</v>
      </c>
      <c r="T185" s="191" t="s">
        <v>879</v>
      </c>
      <c r="U185" s="159">
        <v>0</v>
      </c>
      <c r="V185" s="159">
        <f t="shared" si="34"/>
        <v>0</v>
      </c>
      <c r="W185" s="159"/>
      <c r="X185" s="159" t="s">
        <v>295</v>
      </c>
      <c r="Y185" s="159" t="s">
        <v>296</v>
      </c>
      <c r="Z185" s="148"/>
      <c r="AA185" s="148"/>
      <c r="AB185" s="148"/>
      <c r="AC185" s="148"/>
      <c r="AD185" s="148"/>
      <c r="AE185" s="148"/>
      <c r="AF185" s="148"/>
      <c r="AG185" s="148" t="s">
        <v>2041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
      <c r="A186" s="185">
        <v>143</v>
      </c>
      <c r="B186" s="186" t="s">
        <v>2254</v>
      </c>
      <c r="C186" s="198" t="s">
        <v>2255</v>
      </c>
      <c r="D186" s="187" t="s">
        <v>1445</v>
      </c>
      <c r="E186" s="188">
        <v>3</v>
      </c>
      <c r="F186" s="189"/>
      <c r="G186" s="190">
        <f t="shared" si="28"/>
        <v>0</v>
      </c>
      <c r="H186" s="189"/>
      <c r="I186" s="190">
        <f t="shared" si="29"/>
        <v>0</v>
      </c>
      <c r="J186" s="189"/>
      <c r="K186" s="190">
        <f t="shared" si="30"/>
        <v>0</v>
      </c>
      <c r="L186" s="190">
        <v>21</v>
      </c>
      <c r="M186" s="190">
        <f t="shared" si="31"/>
        <v>0</v>
      </c>
      <c r="N186" s="188">
        <v>1.41E-3</v>
      </c>
      <c r="O186" s="188">
        <f t="shared" si="32"/>
        <v>0</v>
      </c>
      <c r="P186" s="188">
        <v>0</v>
      </c>
      <c r="Q186" s="188">
        <f t="shared" si="33"/>
        <v>0</v>
      </c>
      <c r="R186" s="190" t="s">
        <v>1446</v>
      </c>
      <c r="S186" s="190" t="s">
        <v>294</v>
      </c>
      <c r="T186" s="191" t="s">
        <v>294</v>
      </c>
      <c r="U186" s="159">
        <v>1.575</v>
      </c>
      <c r="V186" s="159">
        <f t="shared" si="34"/>
        <v>4.7300000000000004</v>
      </c>
      <c r="W186" s="159"/>
      <c r="X186" s="159" t="s">
        <v>295</v>
      </c>
      <c r="Y186" s="159" t="s">
        <v>296</v>
      </c>
      <c r="Z186" s="148"/>
      <c r="AA186" s="148"/>
      <c r="AB186" s="148"/>
      <c r="AC186" s="148"/>
      <c r="AD186" s="148"/>
      <c r="AE186" s="148"/>
      <c r="AF186" s="148"/>
      <c r="AG186" s="148" t="s">
        <v>2041</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
      <c r="A187" s="185">
        <v>144</v>
      </c>
      <c r="B187" s="186" t="s">
        <v>2256</v>
      </c>
      <c r="C187" s="198" t="s">
        <v>2257</v>
      </c>
      <c r="D187" s="187" t="s">
        <v>292</v>
      </c>
      <c r="E187" s="188">
        <v>3</v>
      </c>
      <c r="F187" s="189"/>
      <c r="G187" s="190">
        <f t="shared" si="28"/>
        <v>0</v>
      </c>
      <c r="H187" s="189"/>
      <c r="I187" s="190">
        <f t="shared" si="29"/>
        <v>0</v>
      </c>
      <c r="J187" s="189"/>
      <c r="K187" s="190">
        <f t="shared" si="30"/>
        <v>0</v>
      </c>
      <c r="L187" s="190">
        <v>21</v>
      </c>
      <c r="M187" s="190">
        <f t="shared" si="31"/>
        <v>0</v>
      </c>
      <c r="N187" s="188">
        <v>4.0000000000000003E-5</v>
      </c>
      <c r="O187" s="188">
        <f t="shared" si="32"/>
        <v>0</v>
      </c>
      <c r="P187" s="188">
        <v>0</v>
      </c>
      <c r="Q187" s="188">
        <f t="shared" si="33"/>
        <v>0</v>
      </c>
      <c r="R187" s="190" t="s">
        <v>1446</v>
      </c>
      <c r="S187" s="190" t="s">
        <v>294</v>
      </c>
      <c r="T187" s="191" t="s">
        <v>294</v>
      </c>
      <c r="U187" s="159">
        <v>0.44500000000000001</v>
      </c>
      <c r="V187" s="159">
        <f t="shared" si="34"/>
        <v>1.34</v>
      </c>
      <c r="W187" s="159"/>
      <c r="X187" s="159" t="s">
        <v>295</v>
      </c>
      <c r="Y187" s="159" t="s">
        <v>296</v>
      </c>
      <c r="Z187" s="148"/>
      <c r="AA187" s="148"/>
      <c r="AB187" s="148"/>
      <c r="AC187" s="148"/>
      <c r="AD187" s="148"/>
      <c r="AE187" s="148"/>
      <c r="AF187" s="148"/>
      <c r="AG187" s="148" t="s">
        <v>2041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
      <c r="A188" s="185">
        <v>145</v>
      </c>
      <c r="B188" s="186" t="s">
        <v>2202</v>
      </c>
      <c r="C188" s="198" t="s">
        <v>2203</v>
      </c>
      <c r="D188" s="187" t="s">
        <v>1445</v>
      </c>
      <c r="E188" s="188">
        <v>6</v>
      </c>
      <c r="F188" s="189"/>
      <c r="G188" s="190">
        <f t="shared" si="28"/>
        <v>0</v>
      </c>
      <c r="H188" s="189"/>
      <c r="I188" s="190">
        <f t="shared" si="29"/>
        <v>0</v>
      </c>
      <c r="J188" s="189"/>
      <c r="K188" s="190">
        <f t="shared" si="30"/>
        <v>0</v>
      </c>
      <c r="L188" s="190">
        <v>21</v>
      </c>
      <c r="M188" s="190">
        <f t="shared" si="31"/>
        <v>0</v>
      </c>
      <c r="N188" s="188">
        <v>8.0000000000000007E-5</v>
      </c>
      <c r="O188" s="188">
        <f t="shared" si="32"/>
        <v>0</v>
      </c>
      <c r="P188" s="188">
        <v>0</v>
      </c>
      <c r="Q188" s="188">
        <f t="shared" si="33"/>
        <v>0</v>
      </c>
      <c r="R188" s="190" t="s">
        <v>1446</v>
      </c>
      <c r="S188" s="190" t="s">
        <v>294</v>
      </c>
      <c r="T188" s="191" t="s">
        <v>294</v>
      </c>
      <c r="U188" s="159">
        <v>0.28999999999999998</v>
      </c>
      <c r="V188" s="159">
        <f t="shared" si="34"/>
        <v>1.74</v>
      </c>
      <c r="W188" s="159"/>
      <c r="X188" s="159" t="s">
        <v>295</v>
      </c>
      <c r="Y188" s="159" t="s">
        <v>296</v>
      </c>
      <c r="Z188" s="148"/>
      <c r="AA188" s="148"/>
      <c r="AB188" s="148"/>
      <c r="AC188" s="148"/>
      <c r="AD188" s="148"/>
      <c r="AE188" s="148"/>
      <c r="AF188" s="148"/>
      <c r="AG188" s="148" t="s">
        <v>2041</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
      <c r="A189" s="185">
        <v>146</v>
      </c>
      <c r="B189" s="186" t="s">
        <v>2283</v>
      </c>
      <c r="C189" s="198" t="s">
        <v>2284</v>
      </c>
      <c r="D189" s="187"/>
      <c r="E189" s="188">
        <v>0</v>
      </c>
      <c r="F189" s="189"/>
      <c r="G189" s="190">
        <f t="shared" ref="G189:G220" si="35">ROUND(E189*F189,2)</f>
        <v>0</v>
      </c>
      <c r="H189" s="189"/>
      <c r="I189" s="190">
        <f t="shared" ref="I189:I220" si="36">ROUND(E189*H189,2)</f>
        <v>0</v>
      </c>
      <c r="J189" s="189"/>
      <c r="K189" s="190">
        <f t="shared" ref="K189:K220" si="37">ROUND(E189*J189,2)</f>
        <v>0</v>
      </c>
      <c r="L189" s="190">
        <v>21</v>
      </c>
      <c r="M189" s="190">
        <f t="shared" ref="M189:M220" si="38">G189*(1+L189/100)</f>
        <v>0</v>
      </c>
      <c r="N189" s="188">
        <v>0</v>
      </c>
      <c r="O189" s="188">
        <f t="shared" ref="O189:O220" si="39">ROUND(E189*N189,2)</f>
        <v>0</v>
      </c>
      <c r="P189" s="188">
        <v>0</v>
      </c>
      <c r="Q189" s="188">
        <f t="shared" ref="Q189:Q220" si="40">ROUND(E189*P189,2)</f>
        <v>0</v>
      </c>
      <c r="R189" s="190"/>
      <c r="S189" s="190" t="s">
        <v>878</v>
      </c>
      <c r="T189" s="191" t="s">
        <v>879</v>
      </c>
      <c r="U189" s="159">
        <v>0</v>
      </c>
      <c r="V189" s="159">
        <f t="shared" ref="V189:V220" si="41">ROUND(E189*U189,2)</f>
        <v>0</v>
      </c>
      <c r="W189" s="159"/>
      <c r="X189" s="159" t="s">
        <v>295</v>
      </c>
      <c r="Y189" s="159" t="s">
        <v>296</v>
      </c>
      <c r="Z189" s="148"/>
      <c r="AA189" s="148"/>
      <c r="AB189" s="148"/>
      <c r="AC189" s="148"/>
      <c r="AD189" s="148"/>
      <c r="AE189" s="148"/>
      <c r="AF189" s="148"/>
      <c r="AG189" s="148" t="s">
        <v>2041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
      <c r="A190" s="185">
        <v>147</v>
      </c>
      <c r="B190" s="186" t="s">
        <v>2285</v>
      </c>
      <c r="C190" s="198" t="s">
        <v>2286</v>
      </c>
      <c r="D190" s="187" t="s">
        <v>2073</v>
      </c>
      <c r="E190" s="188">
        <v>1</v>
      </c>
      <c r="F190" s="189"/>
      <c r="G190" s="190">
        <f t="shared" si="35"/>
        <v>0</v>
      </c>
      <c r="H190" s="189"/>
      <c r="I190" s="190">
        <f t="shared" si="36"/>
        <v>0</v>
      </c>
      <c r="J190" s="189"/>
      <c r="K190" s="190">
        <f t="shared" si="37"/>
        <v>0</v>
      </c>
      <c r="L190" s="190">
        <v>21</v>
      </c>
      <c r="M190" s="190">
        <f t="shared" si="38"/>
        <v>0</v>
      </c>
      <c r="N190" s="188">
        <v>0</v>
      </c>
      <c r="O190" s="188">
        <f t="shared" si="39"/>
        <v>0</v>
      </c>
      <c r="P190" s="188">
        <v>0</v>
      </c>
      <c r="Q190" s="188">
        <f t="shared" si="40"/>
        <v>0</v>
      </c>
      <c r="R190" s="190"/>
      <c r="S190" s="190" t="s">
        <v>878</v>
      </c>
      <c r="T190" s="191" t="s">
        <v>879</v>
      </c>
      <c r="U190" s="159">
        <v>0</v>
      </c>
      <c r="V190" s="159">
        <f t="shared" si="41"/>
        <v>0</v>
      </c>
      <c r="W190" s="159"/>
      <c r="X190" s="159" t="s">
        <v>295</v>
      </c>
      <c r="Y190" s="159" t="s">
        <v>296</v>
      </c>
      <c r="Z190" s="148"/>
      <c r="AA190" s="148"/>
      <c r="AB190" s="148"/>
      <c r="AC190" s="148"/>
      <c r="AD190" s="148"/>
      <c r="AE190" s="148"/>
      <c r="AF190" s="148"/>
      <c r="AG190" s="148" t="s">
        <v>2041</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
      <c r="A191" s="185">
        <v>148</v>
      </c>
      <c r="B191" s="186" t="s">
        <v>2287</v>
      </c>
      <c r="C191" s="198" t="s">
        <v>2246</v>
      </c>
      <c r="D191" s="187" t="s">
        <v>2073</v>
      </c>
      <c r="E191" s="188">
        <v>1</v>
      </c>
      <c r="F191" s="189"/>
      <c r="G191" s="190">
        <f t="shared" si="35"/>
        <v>0</v>
      </c>
      <c r="H191" s="189"/>
      <c r="I191" s="190">
        <f t="shared" si="36"/>
        <v>0</v>
      </c>
      <c r="J191" s="189"/>
      <c r="K191" s="190">
        <f t="shared" si="37"/>
        <v>0</v>
      </c>
      <c r="L191" s="190">
        <v>21</v>
      </c>
      <c r="M191" s="190">
        <f t="shared" si="38"/>
        <v>0</v>
      </c>
      <c r="N191" s="188">
        <v>0</v>
      </c>
      <c r="O191" s="188">
        <f t="shared" si="39"/>
        <v>0</v>
      </c>
      <c r="P191" s="188">
        <v>0</v>
      </c>
      <c r="Q191" s="188">
        <f t="shared" si="40"/>
        <v>0</v>
      </c>
      <c r="R191" s="190"/>
      <c r="S191" s="190" t="s">
        <v>878</v>
      </c>
      <c r="T191" s="191" t="s">
        <v>879</v>
      </c>
      <c r="U191" s="159">
        <v>0</v>
      </c>
      <c r="V191" s="159">
        <f t="shared" si="41"/>
        <v>0</v>
      </c>
      <c r="W191" s="159"/>
      <c r="X191" s="159" t="s">
        <v>295</v>
      </c>
      <c r="Y191" s="159" t="s">
        <v>296</v>
      </c>
      <c r="Z191" s="148"/>
      <c r="AA191" s="148"/>
      <c r="AB191" s="148"/>
      <c r="AC191" s="148"/>
      <c r="AD191" s="148"/>
      <c r="AE191" s="148"/>
      <c r="AF191" s="148"/>
      <c r="AG191" s="148" t="s">
        <v>2041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
      <c r="A192" s="185">
        <v>149</v>
      </c>
      <c r="B192" s="186" t="s">
        <v>2288</v>
      </c>
      <c r="C192" s="198" t="s">
        <v>2248</v>
      </c>
      <c r="D192" s="187" t="s">
        <v>2073</v>
      </c>
      <c r="E192" s="188">
        <v>1</v>
      </c>
      <c r="F192" s="189"/>
      <c r="G192" s="190">
        <f t="shared" si="35"/>
        <v>0</v>
      </c>
      <c r="H192" s="189"/>
      <c r="I192" s="190">
        <f t="shared" si="36"/>
        <v>0</v>
      </c>
      <c r="J192" s="189"/>
      <c r="K192" s="190">
        <f t="shared" si="37"/>
        <v>0</v>
      </c>
      <c r="L192" s="190">
        <v>21</v>
      </c>
      <c r="M192" s="190">
        <f t="shared" si="38"/>
        <v>0</v>
      </c>
      <c r="N192" s="188">
        <v>0</v>
      </c>
      <c r="O192" s="188">
        <f t="shared" si="39"/>
        <v>0</v>
      </c>
      <c r="P192" s="188">
        <v>0</v>
      </c>
      <c r="Q192" s="188">
        <f t="shared" si="40"/>
        <v>0</v>
      </c>
      <c r="R192" s="190"/>
      <c r="S192" s="190" t="s">
        <v>878</v>
      </c>
      <c r="T192" s="191" t="s">
        <v>879</v>
      </c>
      <c r="U192" s="159">
        <v>0</v>
      </c>
      <c r="V192" s="159">
        <f t="shared" si="41"/>
        <v>0</v>
      </c>
      <c r="W192" s="159"/>
      <c r="X192" s="159" t="s">
        <v>295</v>
      </c>
      <c r="Y192" s="159" t="s">
        <v>296</v>
      </c>
      <c r="Z192" s="148"/>
      <c r="AA192" s="148"/>
      <c r="AB192" s="148"/>
      <c r="AC192" s="148"/>
      <c r="AD192" s="148"/>
      <c r="AE192" s="148"/>
      <c r="AF192" s="148"/>
      <c r="AG192" s="148" t="s">
        <v>2041</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
      <c r="A193" s="185">
        <v>150</v>
      </c>
      <c r="B193" s="186" t="s">
        <v>2289</v>
      </c>
      <c r="C193" s="198" t="s">
        <v>2250</v>
      </c>
      <c r="D193" s="187" t="s">
        <v>2073</v>
      </c>
      <c r="E193" s="188">
        <v>1</v>
      </c>
      <c r="F193" s="189"/>
      <c r="G193" s="190">
        <f t="shared" si="35"/>
        <v>0</v>
      </c>
      <c r="H193" s="189"/>
      <c r="I193" s="190">
        <f t="shared" si="36"/>
        <v>0</v>
      </c>
      <c r="J193" s="189"/>
      <c r="K193" s="190">
        <f t="shared" si="37"/>
        <v>0</v>
      </c>
      <c r="L193" s="190">
        <v>21</v>
      </c>
      <c r="M193" s="190">
        <f t="shared" si="38"/>
        <v>0</v>
      </c>
      <c r="N193" s="188">
        <v>0</v>
      </c>
      <c r="O193" s="188">
        <f t="shared" si="39"/>
        <v>0</v>
      </c>
      <c r="P193" s="188">
        <v>0</v>
      </c>
      <c r="Q193" s="188">
        <f t="shared" si="40"/>
        <v>0</v>
      </c>
      <c r="R193" s="190"/>
      <c r="S193" s="190" t="s">
        <v>878</v>
      </c>
      <c r="T193" s="191" t="s">
        <v>879</v>
      </c>
      <c r="U193" s="159">
        <v>0</v>
      </c>
      <c r="V193" s="159">
        <f t="shared" si="41"/>
        <v>0</v>
      </c>
      <c r="W193" s="159"/>
      <c r="X193" s="159" t="s">
        <v>295</v>
      </c>
      <c r="Y193" s="159" t="s">
        <v>296</v>
      </c>
      <c r="Z193" s="148"/>
      <c r="AA193" s="148"/>
      <c r="AB193" s="148"/>
      <c r="AC193" s="148"/>
      <c r="AD193" s="148"/>
      <c r="AE193" s="148"/>
      <c r="AF193" s="148"/>
      <c r="AG193" s="148" t="s">
        <v>2041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22.5" outlineLevel="1" x14ac:dyDescent="0.2">
      <c r="A194" s="185">
        <v>151</v>
      </c>
      <c r="B194" s="186" t="s">
        <v>2290</v>
      </c>
      <c r="C194" s="198" t="s">
        <v>2252</v>
      </c>
      <c r="D194" s="187" t="s">
        <v>2073</v>
      </c>
      <c r="E194" s="188">
        <v>1</v>
      </c>
      <c r="F194" s="189"/>
      <c r="G194" s="190">
        <f t="shared" si="35"/>
        <v>0</v>
      </c>
      <c r="H194" s="189"/>
      <c r="I194" s="190">
        <f t="shared" si="36"/>
        <v>0</v>
      </c>
      <c r="J194" s="189"/>
      <c r="K194" s="190">
        <f t="shared" si="37"/>
        <v>0</v>
      </c>
      <c r="L194" s="190">
        <v>21</v>
      </c>
      <c r="M194" s="190">
        <f t="shared" si="38"/>
        <v>0</v>
      </c>
      <c r="N194" s="188">
        <v>0</v>
      </c>
      <c r="O194" s="188">
        <f t="shared" si="39"/>
        <v>0</v>
      </c>
      <c r="P194" s="188">
        <v>0</v>
      </c>
      <c r="Q194" s="188">
        <f t="shared" si="40"/>
        <v>0</v>
      </c>
      <c r="R194" s="190"/>
      <c r="S194" s="190" t="s">
        <v>878</v>
      </c>
      <c r="T194" s="191" t="s">
        <v>879</v>
      </c>
      <c r="U194" s="159">
        <v>0</v>
      </c>
      <c r="V194" s="159">
        <f t="shared" si="41"/>
        <v>0</v>
      </c>
      <c r="W194" s="159"/>
      <c r="X194" s="159" t="s">
        <v>295</v>
      </c>
      <c r="Y194" s="159" t="s">
        <v>296</v>
      </c>
      <c r="Z194" s="148"/>
      <c r="AA194" s="148"/>
      <c r="AB194" s="148"/>
      <c r="AC194" s="148"/>
      <c r="AD194" s="148"/>
      <c r="AE194" s="148"/>
      <c r="AF194" s="148"/>
      <c r="AG194" s="148" t="s">
        <v>2041</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
      <c r="A195" s="185">
        <v>152</v>
      </c>
      <c r="B195" s="186" t="s">
        <v>2291</v>
      </c>
      <c r="C195" s="198" t="s">
        <v>2201</v>
      </c>
      <c r="D195" s="187" t="s">
        <v>2073</v>
      </c>
      <c r="E195" s="188">
        <v>2</v>
      </c>
      <c r="F195" s="189"/>
      <c r="G195" s="190">
        <f t="shared" si="35"/>
        <v>0</v>
      </c>
      <c r="H195" s="189"/>
      <c r="I195" s="190">
        <f t="shared" si="36"/>
        <v>0</v>
      </c>
      <c r="J195" s="189"/>
      <c r="K195" s="190">
        <f t="shared" si="37"/>
        <v>0</v>
      </c>
      <c r="L195" s="190">
        <v>21</v>
      </c>
      <c r="M195" s="190">
        <f t="shared" si="38"/>
        <v>0</v>
      </c>
      <c r="N195" s="188">
        <v>0</v>
      </c>
      <c r="O195" s="188">
        <f t="shared" si="39"/>
        <v>0</v>
      </c>
      <c r="P195" s="188">
        <v>0</v>
      </c>
      <c r="Q195" s="188">
        <f t="shared" si="40"/>
        <v>0</v>
      </c>
      <c r="R195" s="190"/>
      <c r="S195" s="190" t="s">
        <v>878</v>
      </c>
      <c r="T195" s="191" t="s">
        <v>879</v>
      </c>
      <c r="U195" s="159">
        <v>0</v>
      </c>
      <c r="V195" s="159">
        <f t="shared" si="41"/>
        <v>0</v>
      </c>
      <c r="W195" s="159"/>
      <c r="X195" s="159" t="s">
        <v>295</v>
      </c>
      <c r="Y195" s="159" t="s">
        <v>296</v>
      </c>
      <c r="Z195" s="148"/>
      <c r="AA195" s="148"/>
      <c r="AB195" s="148"/>
      <c r="AC195" s="148"/>
      <c r="AD195" s="148"/>
      <c r="AE195" s="148"/>
      <c r="AF195" s="148"/>
      <c r="AG195" s="148" t="s">
        <v>2041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
      <c r="A196" s="185">
        <v>153</v>
      </c>
      <c r="B196" s="186" t="s">
        <v>2254</v>
      </c>
      <c r="C196" s="198" t="s">
        <v>2255</v>
      </c>
      <c r="D196" s="187" t="s">
        <v>1445</v>
      </c>
      <c r="E196" s="188">
        <v>1</v>
      </c>
      <c r="F196" s="189"/>
      <c r="G196" s="190">
        <f t="shared" si="35"/>
        <v>0</v>
      </c>
      <c r="H196" s="189"/>
      <c r="I196" s="190">
        <f t="shared" si="36"/>
        <v>0</v>
      </c>
      <c r="J196" s="189"/>
      <c r="K196" s="190">
        <f t="shared" si="37"/>
        <v>0</v>
      </c>
      <c r="L196" s="190">
        <v>21</v>
      </c>
      <c r="M196" s="190">
        <f t="shared" si="38"/>
        <v>0</v>
      </c>
      <c r="N196" s="188">
        <v>1.41E-3</v>
      </c>
      <c r="O196" s="188">
        <f t="shared" si="39"/>
        <v>0</v>
      </c>
      <c r="P196" s="188">
        <v>0</v>
      </c>
      <c r="Q196" s="188">
        <f t="shared" si="40"/>
        <v>0</v>
      </c>
      <c r="R196" s="190" t="s">
        <v>1446</v>
      </c>
      <c r="S196" s="190" t="s">
        <v>294</v>
      </c>
      <c r="T196" s="191" t="s">
        <v>294</v>
      </c>
      <c r="U196" s="159">
        <v>1.575</v>
      </c>
      <c r="V196" s="159">
        <f t="shared" si="41"/>
        <v>1.58</v>
      </c>
      <c r="W196" s="159"/>
      <c r="X196" s="159" t="s">
        <v>295</v>
      </c>
      <c r="Y196" s="159" t="s">
        <v>296</v>
      </c>
      <c r="Z196" s="148"/>
      <c r="AA196" s="148"/>
      <c r="AB196" s="148"/>
      <c r="AC196" s="148"/>
      <c r="AD196" s="148"/>
      <c r="AE196" s="148"/>
      <c r="AF196" s="148"/>
      <c r="AG196" s="148" t="s">
        <v>2041</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85">
        <v>154</v>
      </c>
      <c r="B197" s="186" t="s">
        <v>2256</v>
      </c>
      <c r="C197" s="198" t="s">
        <v>2257</v>
      </c>
      <c r="D197" s="187" t="s">
        <v>292</v>
      </c>
      <c r="E197" s="188">
        <v>1</v>
      </c>
      <c r="F197" s="189"/>
      <c r="G197" s="190">
        <f t="shared" si="35"/>
        <v>0</v>
      </c>
      <c r="H197" s="189"/>
      <c r="I197" s="190">
        <f t="shared" si="36"/>
        <v>0</v>
      </c>
      <c r="J197" s="189"/>
      <c r="K197" s="190">
        <f t="shared" si="37"/>
        <v>0</v>
      </c>
      <c r="L197" s="190">
        <v>21</v>
      </c>
      <c r="M197" s="190">
        <f t="shared" si="38"/>
        <v>0</v>
      </c>
      <c r="N197" s="188">
        <v>4.0000000000000003E-5</v>
      </c>
      <c r="O197" s="188">
        <f t="shared" si="39"/>
        <v>0</v>
      </c>
      <c r="P197" s="188">
        <v>0</v>
      </c>
      <c r="Q197" s="188">
        <f t="shared" si="40"/>
        <v>0</v>
      </c>
      <c r="R197" s="190" t="s">
        <v>1446</v>
      </c>
      <c r="S197" s="190" t="s">
        <v>294</v>
      </c>
      <c r="T197" s="191" t="s">
        <v>294</v>
      </c>
      <c r="U197" s="159">
        <v>0.44500000000000001</v>
      </c>
      <c r="V197" s="159">
        <f t="shared" si="41"/>
        <v>0.45</v>
      </c>
      <c r="W197" s="159"/>
      <c r="X197" s="159" t="s">
        <v>295</v>
      </c>
      <c r="Y197" s="159" t="s">
        <v>296</v>
      </c>
      <c r="Z197" s="148"/>
      <c r="AA197" s="148"/>
      <c r="AB197" s="148"/>
      <c r="AC197" s="148"/>
      <c r="AD197" s="148"/>
      <c r="AE197" s="148"/>
      <c r="AF197" s="148"/>
      <c r="AG197" s="148" t="s">
        <v>2041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1" x14ac:dyDescent="0.2">
      <c r="A198" s="185">
        <v>155</v>
      </c>
      <c r="B198" s="186" t="s">
        <v>2202</v>
      </c>
      <c r="C198" s="198" t="s">
        <v>2203</v>
      </c>
      <c r="D198" s="187" t="s">
        <v>1445</v>
      </c>
      <c r="E198" s="188">
        <v>2</v>
      </c>
      <c r="F198" s="189"/>
      <c r="G198" s="190">
        <f t="shared" si="35"/>
        <v>0</v>
      </c>
      <c r="H198" s="189"/>
      <c r="I198" s="190">
        <f t="shared" si="36"/>
        <v>0</v>
      </c>
      <c r="J198" s="189"/>
      <c r="K198" s="190">
        <f t="shared" si="37"/>
        <v>0</v>
      </c>
      <c r="L198" s="190">
        <v>21</v>
      </c>
      <c r="M198" s="190">
        <f t="shared" si="38"/>
        <v>0</v>
      </c>
      <c r="N198" s="188">
        <v>8.0000000000000007E-5</v>
      </c>
      <c r="O198" s="188">
        <f t="shared" si="39"/>
        <v>0</v>
      </c>
      <c r="P198" s="188">
        <v>0</v>
      </c>
      <c r="Q198" s="188">
        <f t="shared" si="40"/>
        <v>0</v>
      </c>
      <c r="R198" s="190" t="s">
        <v>1446</v>
      </c>
      <c r="S198" s="190" t="s">
        <v>294</v>
      </c>
      <c r="T198" s="191" t="s">
        <v>294</v>
      </c>
      <c r="U198" s="159">
        <v>0.28999999999999998</v>
      </c>
      <c r="V198" s="159">
        <f t="shared" si="41"/>
        <v>0.57999999999999996</v>
      </c>
      <c r="W198" s="159"/>
      <c r="X198" s="159" t="s">
        <v>295</v>
      </c>
      <c r="Y198" s="159" t="s">
        <v>296</v>
      </c>
      <c r="Z198" s="148"/>
      <c r="AA198" s="148"/>
      <c r="AB198" s="148"/>
      <c r="AC198" s="148"/>
      <c r="AD198" s="148"/>
      <c r="AE198" s="148"/>
      <c r="AF198" s="148"/>
      <c r="AG198" s="148" t="s">
        <v>2041</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
      <c r="A199" s="185">
        <v>156</v>
      </c>
      <c r="B199" s="186" t="s">
        <v>2292</v>
      </c>
      <c r="C199" s="198" t="s">
        <v>2293</v>
      </c>
      <c r="D199" s="187"/>
      <c r="E199" s="188">
        <v>0</v>
      </c>
      <c r="F199" s="189"/>
      <c r="G199" s="190">
        <f t="shared" si="35"/>
        <v>0</v>
      </c>
      <c r="H199" s="189"/>
      <c r="I199" s="190">
        <f t="shared" si="36"/>
        <v>0</v>
      </c>
      <c r="J199" s="189"/>
      <c r="K199" s="190">
        <f t="shared" si="37"/>
        <v>0</v>
      </c>
      <c r="L199" s="190">
        <v>21</v>
      </c>
      <c r="M199" s="190">
        <f t="shared" si="38"/>
        <v>0</v>
      </c>
      <c r="N199" s="188">
        <v>0</v>
      </c>
      <c r="O199" s="188">
        <f t="shared" si="39"/>
        <v>0</v>
      </c>
      <c r="P199" s="188">
        <v>0</v>
      </c>
      <c r="Q199" s="188">
        <f t="shared" si="40"/>
        <v>0</v>
      </c>
      <c r="R199" s="190"/>
      <c r="S199" s="190" t="s">
        <v>878</v>
      </c>
      <c r="T199" s="191" t="s">
        <v>879</v>
      </c>
      <c r="U199" s="159">
        <v>0</v>
      </c>
      <c r="V199" s="159">
        <f t="shared" si="41"/>
        <v>0</v>
      </c>
      <c r="W199" s="159"/>
      <c r="X199" s="159" t="s">
        <v>295</v>
      </c>
      <c r="Y199" s="159" t="s">
        <v>296</v>
      </c>
      <c r="Z199" s="148"/>
      <c r="AA199" s="148"/>
      <c r="AB199" s="148"/>
      <c r="AC199" s="148"/>
      <c r="AD199" s="148"/>
      <c r="AE199" s="148"/>
      <c r="AF199" s="148"/>
      <c r="AG199" s="148" t="s">
        <v>2041</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ht="22.5" outlineLevel="1" x14ac:dyDescent="0.2">
      <c r="A200" s="185">
        <v>157</v>
      </c>
      <c r="B200" s="186" t="s">
        <v>2294</v>
      </c>
      <c r="C200" s="198" t="s">
        <v>2295</v>
      </c>
      <c r="D200" s="187" t="s">
        <v>2073</v>
      </c>
      <c r="E200" s="188">
        <v>3</v>
      </c>
      <c r="F200" s="189"/>
      <c r="G200" s="190">
        <f t="shared" si="35"/>
        <v>0</v>
      </c>
      <c r="H200" s="189"/>
      <c r="I200" s="190">
        <f t="shared" si="36"/>
        <v>0</v>
      </c>
      <c r="J200" s="189"/>
      <c r="K200" s="190">
        <f t="shared" si="37"/>
        <v>0</v>
      </c>
      <c r="L200" s="190">
        <v>21</v>
      </c>
      <c r="M200" s="190">
        <f t="shared" si="38"/>
        <v>0</v>
      </c>
      <c r="N200" s="188">
        <v>0</v>
      </c>
      <c r="O200" s="188">
        <f t="shared" si="39"/>
        <v>0</v>
      </c>
      <c r="P200" s="188">
        <v>0</v>
      </c>
      <c r="Q200" s="188">
        <f t="shared" si="40"/>
        <v>0</v>
      </c>
      <c r="R200" s="190"/>
      <c r="S200" s="190" t="s">
        <v>878</v>
      </c>
      <c r="T200" s="191" t="s">
        <v>879</v>
      </c>
      <c r="U200" s="159">
        <v>0</v>
      </c>
      <c r="V200" s="159">
        <f t="shared" si="41"/>
        <v>0</v>
      </c>
      <c r="W200" s="159"/>
      <c r="X200" s="159" t="s">
        <v>295</v>
      </c>
      <c r="Y200" s="159" t="s">
        <v>296</v>
      </c>
      <c r="Z200" s="148"/>
      <c r="AA200" s="148"/>
      <c r="AB200" s="148"/>
      <c r="AC200" s="148"/>
      <c r="AD200" s="148"/>
      <c r="AE200" s="148"/>
      <c r="AF200" s="148"/>
      <c r="AG200" s="148" t="s">
        <v>2041</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
      <c r="A201" s="185">
        <v>158</v>
      </c>
      <c r="B201" s="186" t="s">
        <v>2296</v>
      </c>
      <c r="C201" s="198" t="s">
        <v>2246</v>
      </c>
      <c r="D201" s="187" t="s">
        <v>2073</v>
      </c>
      <c r="E201" s="188">
        <v>3</v>
      </c>
      <c r="F201" s="189"/>
      <c r="G201" s="190">
        <f t="shared" si="35"/>
        <v>0</v>
      </c>
      <c r="H201" s="189"/>
      <c r="I201" s="190">
        <f t="shared" si="36"/>
        <v>0</v>
      </c>
      <c r="J201" s="189"/>
      <c r="K201" s="190">
        <f t="shared" si="37"/>
        <v>0</v>
      </c>
      <c r="L201" s="190">
        <v>21</v>
      </c>
      <c r="M201" s="190">
        <f t="shared" si="38"/>
        <v>0</v>
      </c>
      <c r="N201" s="188">
        <v>0</v>
      </c>
      <c r="O201" s="188">
        <f t="shared" si="39"/>
        <v>0</v>
      </c>
      <c r="P201" s="188">
        <v>0</v>
      </c>
      <c r="Q201" s="188">
        <f t="shared" si="40"/>
        <v>0</v>
      </c>
      <c r="R201" s="190"/>
      <c r="S201" s="190" t="s">
        <v>878</v>
      </c>
      <c r="T201" s="191" t="s">
        <v>879</v>
      </c>
      <c r="U201" s="159">
        <v>0</v>
      </c>
      <c r="V201" s="159">
        <f t="shared" si="41"/>
        <v>0</v>
      </c>
      <c r="W201" s="159"/>
      <c r="X201" s="159" t="s">
        <v>295</v>
      </c>
      <c r="Y201" s="159" t="s">
        <v>296</v>
      </c>
      <c r="Z201" s="148"/>
      <c r="AA201" s="148"/>
      <c r="AB201" s="148"/>
      <c r="AC201" s="148"/>
      <c r="AD201" s="148"/>
      <c r="AE201" s="148"/>
      <c r="AF201" s="148"/>
      <c r="AG201" s="148" t="s">
        <v>2041</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85">
        <v>159</v>
      </c>
      <c r="B202" s="186" t="s">
        <v>2297</v>
      </c>
      <c r="C202" s="198" t="s">
        <v>2248</v>
      </c>
      <c r="D202" s="187" t="s">
        <v>2073</v>
      </c>
      <c r="E202" s="188">
        <v>3</v>
      </c>
      <c r="F202" s="189"/>
      <c r="G202" s="190">
        <f t="shared" si="35"/>
        <v>0</v>
      </c>
      <c r="H202" s="189"/>
      <c r="I202" s="190">
        <f t="shared" si="36"/>
        <v>0</v>
      </c>
      <c r="J202" s="189"/>
      <c r="K202" s="190">
        <f t="shared" si="37"/>
        <v>0</v>
      </c>
      <c r="L202" s="190">
        <v>21</v>
      </c>
      <c r="M202" s="190">
        <f t="shared" si="38"/>
        <v>0</v>
      </c>
      <c r="N202" s="188">
        <v>0</v>
      </c>
      <c r="O202" s="188">
        <f t="shared" si="39"/>
        <v>0</v>
      </c>
      <c r="P202" s="188">
        <v>0</v>
      </c>
      <c r="Q202" s="188">
        <f t="shared" si="40"/>
        <v>0</v>
      </c>
      <c r="R202" s="190"/>
      <c r="S202" s="190" t="s">
        <v>878</v>
      </c>
      <c r="T202" s="191" t="s">
        <v>879</v>
      </c>
      <c r="U202" s="159">
        <v>0</v>
      </c>
      <c r="V202" s="159">
        <f t="shared" si="41"/>
        <v>0</v>
      </c>
      <c r="W202" s="159"/>
      <c r="X202" s="159" t="s">
        <v>295</v>
      </c>
      <c r="Y202" s="159" t="s">
        <v>296</v>
      </c>
      <c r="Z202" s="148"/>
      <c r="AA202" s="148"/>
      <c r="AB202" s="148"/>
      <c r="AC202" s="148"/>
      <c r="AD202" s="148"/>
      <c r="AE202" s="148"/>
      <c r="AF202" s="148"/>
      <c r="AG202" s="148" t="s">
        <v>2041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
      <c r="A203" s="185">
        <v>160</v>
      </c>
      <c r="B203" s="186" t="s">
        <v>2298</v>
      </c>
      <c r="C203" s="198" t="s">
        <v>2250</v>
      </c>
      <c r="D203" s="187" t="s">
        <v>2073</v>
      </c>
      <c r="E203" s="188">
        <v>3</v>
      </c>
      <c r="F203" s="189"/>
      <c r="G203" s="190">
        <f t="shared" si="35"/>
        <v>0</v>
      </c>
      <c r="H203" s="189"/>
      <c r="I203" s="190">
        <f t="shared" si="36"/>
        <v>0</v>
      </c>
      <c r="J203" s="189"/>
      <c r="K203" s="190">
        <f t="shared" si="37"/>
        <v>0</v>
      </c>
      <c r="L203" s="190">
        <v>21</v>
      </c>
      <c r="M203" s="190">
        <f t="shared" si="38"/>
        <v>0</v>
      </c>
      <c r="N203" s="188">
        <v>0</v>
      </c>
      <c r="O203" s="188">
        <f t="shared" si="39"/>
        <v>0</v>
      </c>
      <c r="P203" s="188">
        <v>0</v>
      </c>
      <c r="Q203" s="188">
        <f t="shared" si="40"/>
        <v>0</v>
      </c>
      <c r="R203" s="190"/>
      <c r="S203" s="190" t="s">
        <v>878</v>
      </c>
      <c r="T203" s="191" t="s">
        <v>879</v>
      </c>
      <c r="U203" s="159">
        <v>0</v>
      </c>
      <c r="V203" s="159">
        <f t="shared" si="41"/>
        <v>0</v>
      </c>
      <c r="W203" s="159"/>
      <c r="X203" s="159" t="s">
        <v>295</v>
      </c>
      <c r="Y203" s="159" t="s">
        <v>296</v>
      </c>
      <c r="Z203" s="148"/>
      <c r="AA203" s="148"/>
      <c r="AB203" s="148"/>
      <c r="AC203" s="148"/>
      <c r="AD203" s="148"/>
      <c r="AE203" s="148"/>
      <c r="AF203" s="148"/>
      <c r="AG203" s="148" t="s">
        <v>2041</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1" x14ac:dyDescent="0.2">
      <c r="A204" s="185">
        <v>161</v>
      </c>
      <c r="B204" s="186" t="s">
        <v>2299</v>
      </c>
      <c r="C204" s="198" t="s">
        <v>2252</v>
      </c>
      <c r="D204" s="187" t="s">
        <v>2073</v>
      </c>
      <c r="E204" s="188">
        <v>3</v>
      </c>
      <c r="F204" s="189"/>
      <c r="G204" s="190">
        <f t="shared" si="35"/>
        <v>0</v>
      </c>
      <c r="H204" s="189"/>
      <c r="I204" s="190">
        <f t="shared" si="36"/>
        <v>0</v>
      </c>
      <c r="J204" s="189"/>
      <c r="K204" s="190">
        <f t="shared" si="37"/>
        <v>0</v>
      </c>
      <c r="L204" s="190">
        <v>21</v>
      </c>
      <c r="M204" s="190">
        <f t="shared" si="38"/>
        <v>0</v>
      </c>
      <c r="N204" s="188">
        <v>0</v>
      </c>
      <c r="O204" s="188">
        <f t="shared" si="39"/>
        <v>0</v>
      </c>
      <c r="P204" s="188">
        <v>0</v>
      </c>
      <c r="Q204" s="188">
        <f t="shared" si="40"/>
        <v>0</v>
      </c>
      <c r="R204" s="190"/>
      <c r="S204" s="190" t="s">
        <v>878</v>
      </c>
      <c r="T204" s="191" t="s">
        <v>879</v>
      </c>
      <c r="U204" s="159">
        <v>0</v>
      </c>
      <c r="V204" s="159">
        <f t="shared" si="41"/>
        <v>0</v>
      </c>
      <c r="W204" s="159"/>
      <c r="X204" s="159" t="s">
        <v>295</v>
      </c>
      <c r="Y204" s="159" t="s">
        <v>296</v>
      </c>
      <c r="Z204" s="148"/>
      <c r="AA204" s="148"/>
      <c r="AB204" s="148"/>
      <c r="AC204" s="148"/>
      <c r="AD204" s="148"/>
      <c r="AE204" s="148"/>
      <c r="AF204" s="148"/>
      <c r="AG204" s="148" t="s">
        <v>2041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1" x14ac:dyDescent="0.2">
      <c r="A205" s="185">
        <v>162</v>
      </c>
      <c r="B205" s="186" t="s">
        <v>2300</v>
      </c>
      <c r="C205" s="198" t="s">
        <v>2201</v>
      </c>
      <c r="D205" s="187" t="s">
        <v>2073</v>
      </c>
      <c r="E205" s="188">
        <v>6</v>
      </c>
      <c r="F205" s="189"/>
      <c r="G205" s="190">
        <f t="shared" si="35"/>
        <v>0</v>
      </c>
      <c r="H205" s="189"/>
      <c r="I205" s="190">
        <f t="shared" si="36"/>
        <v>0</v>
      </c>
      <c r="J205" s="189"/>
      <c r="K205" s="190">
        <f t="shared" si="37"/>
        <v>0</v>
      </c>
      <c r="L205" s="190">
        <v>21</v>
      </c>
      <c r="M205" s="190">
        <f t="shared" si="38"/>
        <v>0</v>
      </c>
      <c r="N205" s="188">
        <v>0</v>
      </c>
      <c r="O205" s="188">
        <f t="shared" si="39"/>
        <v>0</v>
      </c>
      <c r="P205" s="188">
        <v>0</v>
      </c>
      <c r="Q205" s="188">
        <f t="shared" si="40"/>
        <v>0</v>
      </c>
      <c r="R205" s="190"/>
      <c r="S205" s="190" t="s">
        <v>878</v>
      </c>
      <c r="T205" s="191" t="s">
        <v>879</v>
      </c>
      <c r="U205" s="159">
        <v>0</v>
      </c>
      <c r="V205" s="159">
        <f t="shared" si="41"/>
        <v>0</v>
      </c>
      <c r="W205" s="159"/>
      <c r="X205" s="159" t="s">
        <v>295</v>
      </c>
      <c r="Y205" s="159" t="s">
        <v>296</v>
      </c>
      <c r="Z205" s="148"/>
      <c r="AA205" s="148"/>
      <c r="AB205" s="148"/>
      <c r="AC205" s="148"/>
      <c r="AD205" s="148"/>
      <c r="AE205" s="148"/>
      <c r="AF205" s="148"/>
      <c r="AG205" s="148" t="s">
        <v>2041</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85">
        <v>163</v>
      </c>
      <c r="B206" s="186" t="s">
        <v>2301</v>
      </c>
      <c r="C206" s="198" t="s">
        <v>2302</v>
      </c>
      <c r="D206" s="187" t="s">
        <v>2073</v>
      </c>
      <c r="E206" s="188">
        <v>3</v>
      </c>
      <c r="F206" s="189"/>
      <c r="G206" s="190">
        <f t="shared" si="35"/>
        <v>0</v>
      </c>
      <c r="H206" s="189"/>
      <c r="I206" s="190">
        <f t="shared" si="36"/>
        <v>0</v>
      </c>
      <c r="J206" s="189"/>
      <c r="K206" s="190">
        <f t="shared" si="37"/>
        <v>0</v>
      </c>
      <c r="L206" s="190">
        <v>21</v>
      </c>
      <c r="M206" s="190">
        <f t="shared" si="38"/>
        <v>0</v>
      </c>
      <c r="N206" s="188">
        <v>0</v>
      </c>
      <c r="O206" s="188">
        <f t="shared" si="39"/>
        <v>0</v>
      </c>
      <c r="P206" s="188">
        <v>0</v>
      </c>
      <c r="Q206" s="188">
        <f t="shared" si="40"/>
        <v>0</v>
      </c>
      <c r="R206" s="190"/>
      <c r="S206" s="190" t="s">
        <v>878</v>
      </c>
      <c r="T206" s="191" t="s">
        <v>879</v>
      </c>
      <c r="U206" s="159">
        <v>0</v>
      </c>
      <c r="V206" s="159">
        <f t="shared" si="41"/>
        <v>0</v>
      </c>
      <c r="W206" s="159"/>
      <c r="X206" s="159" t="s">
        <v>295</v>
      </c>
      <c r="Y206" s="159" t="s">
        <v>296</v>
      </c>
      <c r="Z206" s="148"/>
      <c r="AA206" s="148"/>
      <c r="AB206" s="148"/>
      <c r="AC206" s="148"/>
      <c r="AD206" s="148"/>
      <c r="AE206" s="148"/>
      <c r="AF206" s="148"/>
      <c r="AG206" s="148" t="s">
        <v>2041</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x14ac:dyDescent="0.2">
      <c r="A207" s="185">
        <v>164</v>
      </c>
      <c r="B207" s="186" t="s">
        <v>2256</v>
      </c>
      <c r="C207" s="198" t="s">
        <v>2257</v>
      </c>
      <c r="D207" s="187" t="s">
        <v>292</v>
      </c>
      <c r="E207" s="188">
        <v>3</v>
      </c>
      <c r="F207" s="189"/>
      <c r="G207" s="190">
        <f t="shared" si="35"/>
        <v>0</v>
      </c>
      <c r="H207" s="189"/>
      <c r="I207" s="190">
        <f t="shared" si="36"/>
        <v>0</v>
      </c>
      <c r="J207" s="189"/>
      <c r="K207" s="190">
        <f t="shared" si="37"/>
        <v>0</v>
      </c>
      <c r="L207" s="190">
        <v>21</v>
      </c>
      <c r="M207" s="190">
        <f t="shared" si="38"/>
        <v>0</v>
      </c>
      <c r="N207" s="188">
        <v>4.0000000000000003E-5</v>
      </c>
      <c r="O207" s="188">
        <f t="shared" si="39"/>
        <v>0</v>
      </c>
      <c r="P207" s="188">
        <v>0</v>
      </c>
      <c r="Q207" s="188">
        <f t="shared" si="40"/>
        <v>0</v>
      </c>
      <c r="R207" s="190" t="s">
        <v>1446</v>
      </c>
      <c r="S207" s="190" t="s">
        <v>294</v>
      </c>
      <c r="T207" s="191" t="s">
        <v>294</v>
      </c>
      <c r="U207" s="159">
        <v>0.44500000000000001</v>
      </c>
      <c r="V207" s="159">
        <f t="shared" si="41"/>
        <v>1.34</v>
      </c>
      <c r="W207" s="159"/>
      <c r="X207" s="159" t="s">
        <v>295</v>
      </c>
      <c r="Y207" s="159" t="s">
        <v>296</v>
      </c>
      <c r="Z207" s="148"/>
      <c r="AA207" s="148"/>
      <c r="AB207" s="148"/>
      <c r="AC207" s="148"/>
      <c r="AD207" s="148"/>
      <c r="AE207" s="148"/>
      <c r="AF207" s="148"/>
      <c r="AG207" s="148" t="s">
        <v>2041</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
      <c r="A208" s="185">
        <v>165</v>
      </c>
      <c r="B208" s="186" t="s">
        <v>2202</v>
      </c>
      <c r="C208" s="198" t="s">
        <v>2203</v>
      </c>
      <c r="D208" s="187" t="s">
        <v>1445</v>
      </c>
      <c r="E208" s="188">
        <v>6</v>
      </c>
      <c r="F208" s="189"/>
      <c r="G208" s="190">
        <f t="shared" si="35"/>
        <v>0</v>
      </c>
      <c r="H208" s="189"/>
      <c r="I208" s="190">
        <f t="shared" si="36"/>
        <v>0</v>
      </c>
      <c r="J208" s="189"/>
      <c r="K208" s="190">
        <f t="shared" si="37"/>
        <v>0</v>
      </c>
      <c r="L208" s="190">
        <v>21</v>
      </c>
      <c r="M208" s="190">
        <f t="shared" si="38"/>
        <v>0</v>
      </c>
      <c r="N208" s="188">
        <v>8.0000000000000007E-5</v>
      </c>
      <c r="O208" s="188">
        <f t="shared" si="39"/>
        <v>0</v>
      </c>
      <c r="P208" s="188">
        <v>0</v>
      </c>
      <c r="Q208" s="188">
        <f t="shared" si="40"/>
        <v>0</v>
      </c>
      <c r="R208" s="190" t="s">
        <v>1446</v>
      </c>
      <c r="S208" s="190" t="s">
        <v>294</v>
      </c>
      <c r="T208" s="191" t="s">
        <v>294</v>
      </c>
      <c r="U208" s="159">
        <v>0.28999999999999998</v>
      </c>
      <c r="V208" s="159">
        <f t="shared" si="41"/>
        <v>1.74</v>
      </c>
      <c r="W208" s="159"/>
      <c r="X208" s="159" t="s">
        <v>295</v>
      </c>
      <c r="Y208" s="159" t="s">
        <v>296</v>
      </c>
      <c r="Z208" s="148"/>
      <c r="AA208" s="148"/>
      <c r="AB208" s="148"/>
      <c r="AC208" s="148"/>
      <c r="AD208" s="148"/>
      <c r="AE208" s="148"/>
      <c r="AF208" s="148"/>
      <c r="AG208" s="148" t="s">
        <v>2041</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
      <c r="A209" s="185">
        <v>166</v>
      </c>
      <c r="B209" s="186" t="s">
        <v>2303</v>
      </c>
      <c r="C209" s="198" t="s">
        <v>2304</v>
      </c>
      <c r="D209" s="187"/>
      <c r="E209" s="188">
        <v>0</v>
      </c>
      <c r="F209" s="189"/>
      <c r="G209" s="190">
        <f t="shared" si="35"/>
        <v>0</v>
      </c>
      <c r="H209" s="189"/>
      <c r="I209" s="190">
        <f t="shared" si="36"/>
        <v>0</v>
      </c>
      <c r="J209" s="189"/>
      <c r="K209" s="190">
        <f t="shared" si="37"/>
        <v>0</v>
      </c>
      <c r="L209" s="190">
        <v>21</v>
      </c>
      <c r="M209" s="190">
        <f t="shared" si="38"/>
        <v>0</v>
      </c>
      <c r="N209" s="188">
        <v>0</v>
      </c>
      <c r="O209" s="188">
        <f t="shared" si="39"/>
        <v>0</v>
      </c>
      <c r="P209" s="188">
        <v>0</v>
      </c>
      <c r="Q209" s="188">
        <f t="shared" si="40"/>
        <v>0</v>
      </c>
      <c r="R209" s="190"/>
      <c r="S209" s="190" t="s">
        <v>878</v>
      </c>
      <c r="T209" s="191" t="s">
        <v>879</v>
      </c>
      <c r="U209" s="159">
        <v>0</v>
      </c>
      <c r="V209" s="159">
        <f t="shared" si="41"/>
        <v>0</v>
      </c>
      <c r="W209" s="159"/>
      <c r="X209" s="159" t="s">
        <v>295</v>
      </c>
      <c r="Y209" s="159" t="s">
        <v>296</v>
      </c>
      <c r="Z209" s="148"/>
      <c r="AA209" s="148"/>
      <c r="AB209" s="148"/>
      <c r="AC209" s="148"/>
      <c r="AD209" s="148"/>
      <c r="AE209" s="148"/>
      <c r="AF209" s="148"/>
      <c r="AG209" s="148" t="s">
        <v>2041</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2.5" outlineLevel="1" x14ac:dyDescent="0.2">
      <c r="A210" s="185">
        <v>167</v>
      </c>
      <c r="B210" s="186" t="s">
        <v>2305</v>
      </c>
      <c r="C210" s="198" t="s">
        <v>2306</v>
      </c>
      <c r="D210" s="187" t="s">
        <v>2073</v>
      </c>
      <c r="E210" s="188">
        <v>9</v>
      </c>
      <c r="F210" s="189"/>
      <c r="G210" s="190">
        <f t="shared" si="35"/>
        <v>0</v>
      </c>
      <c r="H210" s="189"/>
      <c r="I210" s="190">
        <f t="shared" si="36"/>
        <v>0</v>
      </c>
      <c r="J210" s="189"/>
      <c r="K210" s="190">
        <f t="shared" si="37"/>
        <v>0</v>
      </c>
      <c r="L210" s="190">
        <v>21</v>
      </c>
      <c r="M210" s="190">
        <f t="shared" si="38"/>
        <v>0</v>
      </c>
      <c r="N210" s="188">
        <v>0</v>
      </c>
      <c r="O210" s="188">
        <f t="shared" si="39"/>
        <v>0</v>
      </c>
      <c r="P210" s="188">
        <v>0</v>
      </c>
      <c r="Q210" s="188">
        <f t="shared" si="40"/>
        <v>0</v>
      </c>
      <c r="R210" s="190"/>
      <c r="S210" s="190" t="s">
        <v>878</v>
      </c>
      <c r="T210" s="191" t="s">
        <v>879</v>
      </c>
      <c r="U210" s="159">
        <v>0</v>
      </c>
      <c r="V210" s="159">
        <f t="shared" si="41"/>
        <v>0</v>
      </c>
      <c r="W210" s="159"/>
      <c r="X210" s="159" t="s">
        <v>295</v>
      </c>
      <c r="Y210" s="159" t="s">
        <v>296</v>
      </c>
      <c r="Z210" s="148"/>
      <c r="AA210" s="148"/>
      <c r="AB210" s="148"/>
      <c r="AC210" s="148"/>
      <c r="AD210" s="148"/>
      <c r="AE210" s="148"/>
      <c r="AF210" s="148"/>
      <c r="AG210" s="148" t="s">
        <v>2041</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
      <c r="A211" s="185">
        <v>168</v>
      </c>
      <c r="B211" s="186" t="s">
        <v>2307</v>
      </c>
      <c r="C211" s="198" t="s">
        <v>2308</v>
      </c>
      <c r="D211" s="187" t="s">
        <v>2073</v>
      </c>
      <c r="E211" s="188">
        <v>9</v>
      </c>
      <c r="F211" s="189"/>
      <c r="G211" s="190">
        <f t="shared" si="35"/>
        <v>0</v>
      </c>
      <c r="H211" s="189"/>
      <c r="I211" s="190">
        <f t="shared" si="36"/>
        <v>0</v>
      </c>
      <c r="J211" s="189"/>
      <c r="K211" s="190">
        <f t="shared" si="37"/>
        <v>0</v>
      </c>
      <c r="L211" s="190">
        <v>21</v>
      </c>
      <c r="M211" s="190">
        <f t="shared" si="38"/>
        <v>0</v>
      </c>
      <c r="N211" s="188">
        <v>0</v>
      </c>
      <c r="O211" s="188">
        <f t="shared" si="39"/>
        <v>0</v>
      </c>
      <c r="P211" s="188">
        <v>0</v>
      </c>
      <c r="Q211" s="188">
        <f t="shared" si="40"/>
        <v>0</v>
      </c>
      <c r="R211" s="190"/>
      <c r="S211" s="190" t="s">
        <v>878</v>
      </c>
      <c r="T211" s="191" t="s">
        <v>879</v>
      </c>
      <c r="U211" s="159">
        <v>0</v>
      </c>
      <c r="V211" s="159">
        <f t="shared" si="41"/>
        <v>0</v>
      </c>
      <c r="W211" s="159"/>
      <c r="X211" s="159" t="s">
        <v>295</v>
      </c>
      <c r="Y211" s="159" t="s">
        <v>296</v>
      </c>
      <c r="Z211" s="148"/>
      <c r="AA211" s="148"/>
      <c r="AB211" s="148"/>
      <c r="AC211" s="148"/>
      <c r="AD211" s="148"/>
      <c r="AE211" s="148"/>
      <c r="AF211" s="148"/>
      <c r="AG211" s="148" t="s">
        <v>2041</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1" x14ac:dyDescent="0.2">
      <c r="A212" s="185">
        <v>169</v>
      </c>
      <c r="B212" s="186" t="s">
        <v>2309</v>
      </c>
      <c r="C212" s="198" t="s">
        <v>2310</v>
      </c>
      <c r="D212" s="187" t="s">
        <v>2073</v>
      </c>
      <c r="E212" s="188">
        <v>9</v>
      </c>
      <c r="F212" s="189"/>
      <c r="G212" s="190">
        <f t="shared" si="35"/>
        <v>0</v>
      </c>
      <c r="H212" s="189"/>
      <c r="I212" s="190">
        <f t="shared" si="36"/>
        <v>0</v>
      </c>
      <c r="J212" s="189"/>
      <c r="K212" s="190">
        <f t="shared" si="37"/>
        <v>0</v>
      </c>
      <c r="L212" s="190">
        <v>21</v>
      </c>
      <c r="M212" s="190">
        <f t="shared" si="38"/>
        <v>0</v>
      </c>
      <c r="N212" s="188">
        <v>0</v>
      </c>
      <c r="O212" s="188">
        <f t="shared" si="39"/>
        <v>0</v>
      </c>
      <c r="P212" s="188">
        <v>0</v>
      </c>
      <c r="Q212" s="188">
        <f t="shared" si="40"/>
        <v>0</v>
      </c>
      <c r="R212" s="190"/>
      <c r="S212" s="190" t="s">
        <v>878</v>
      </c>
      <c r="T212" s="191" t="s">
        <v>879</v>
      </c>
      <c r="U212" s="159">
        <v>0</v>
      </c>
      <c r="V212" s="159">
        <f t="shared" si="41"/>
        <v>0</v>
      </c>
      <c r="W212" s="159"/>
      <c r="X212" s="159" t="s">
        <v>295</v>
      </c>
      <c r="Y212" s="159" t="s">
        <v>296</v>
      </c>
      <c r="Z212" s="148"/>
      <c r="AA212" s="148"/>
      <c r="AB212" s="148"/>
      <c r="AC212" s="148"/>
      <c r="AD212" s="148"/>
      <c r="AE212" s="148"/>
      <c r="AF212" s="148"/>
      <c r="AG212" s="148" t="s">
        <v>2041</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
      <c r="A213" s="185">
        <v>170</v>
      </c>
      <c r="B213" s="186" t="s">
        <v>2311</v>
      </c>
      <c r="C213" s="198" t="s">
        <v>2312</v>
      </c>
      <c r="D213" s="187" t="s">
        <v>2073</v>
      </c>
      <c r="E213" s="188">
        <v>9</v>
      </c>
      <c r="F213" s="189"/>
      <c r="G213" s="190">
        <f t="shared" si="35"/>
        <v>0</v>
      </c>
      <c r="H213" s="189"/>
      <c r="I213" s="190">
        <f t="shared" si="36"/>
        <v>0</v>
      </c>
      <c r="J213" s="189"/>
      <c r="K213" s="190">
        <f t="shared" si="37"/>
        <v>0</v>
      </c>
      <c r="L213" s="190">
        <v>21</v>
      </c>
      <c r="M213" s="190">
        <f t="shared" si="38"/>
        <v>0</v>
      </c>
      <c r="N213" s="188">
        <v>0</v>
      </c>
      <c r="O213" s="188">
        <f t="shared" si="39"/>
        <v>0</v>
      </c>
      <c r="P213" s="188">
        <v>0</v>
      </c>
      <c r="Q213" s="188">
        <f t="shared" si="40"/>
        <v>0</v>
      </c>
      <c r="R213" s="190"/>
      <c r="S213" s="190" t="s">
        <v>878</v>
      </c>
      <c r="T213" s="191" t="s">
        <v>879</v>
      </c>
      <c r="U213" s="159">
        <v>0</v>
      </c>
      <c r="V213" s="159">
        <f t="shared" si="41"/>
        <v>0</v>
      </c>
      <c r="W213" s="159"/>
      <c r="X213" s="159" t="s">
        <v>295</v>
      </c>
      <c r="Y213" s="159" t="s">
        <v>296</v>
      </c>
      <c r="Z213" s="148"/>
      <c r="AA213" s="148"/>
      <c r="AB213" s="148"/>
      <c r="AC213" s="148"/>
      <c r="AD213" s="148"/>
      <c r="AE213" s="148"/>
      <c r="AF213" s="148"/>
      <c r="AG213" s="148" t="s">
        <v>2041</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
      <c r="A214" s="185">
        <v>171</v>
      </c>
      <c r="B214" s="186" t="s">
        <v>2313</v>
      </c>
      <c r="C214" s="198" t="s">
        <v>2314</v>
      </c>
      <c r="D214" s="187" t="s">
        <v>2073</v>
      </c>
      <c r="E214" s="188">
        <v>9</v>
      </c>
      <c r="F214" s="189"/>
      <c r="G214" s="190">
        <f t="shared" si="35"/>
        <v>0</v>
      </c>
      <c r="H214" s="189"/>
      <c r="I214" s="190">
        <f t="shared" si="36"/>
        <v>0</v>
      </c>
      <c r="J214" s="189"/>
      <c r="K214" s="190">
        <f t="shared" si="37"/>
        <v>0</v>
      </c>
      <c r="L214" s="190">
        <v>21</v>
      </c>
      <c r="M214" s="190">
        <f t="shared" si="38"/>
        <v>0</v>
      </c>
      <c r="N214" s="188">
        <v>0</v>
      </c>
      <c r="O214" s="188">
        <f t="shared" si="39"/>
        <v>0</v>
      </c>
      <c r="P214" s="188">
        <v>0</v>
      </c>
      <c r="Q214" s="188">
        <f t="shared" si="40"/>
        <v>0</v>
      </c>
      <c r="R214" s="190"/>
      <c r="S214" s="190" t="s">
        <v>878</v>
      </c>
      <c r="T214" s="191" t="s">
        <v>879</v>
      </c>
      <c r="U214" s="159">
        <v>0</v>
      </c>
      <c r="V214" s="159">
        <f t="shared" si="41"/>
        <v>0</v>
      </c>
      <c r="W214" s="159"/>
      <c r="X214" s="159" t="s">
        <v>295</v>
      </c>
      <c r="Y214" s="159" t="s">
        <v>296</v>
      </c>
      <c r="Z214" s="148"/>
      <c r="AA214" s="148"/>
      <c r="AB214" s="148"/>
      <c r="AC214" s="148"/>
      <c r="AD214" s="148"/>
      <c r="AE214" s="148"/>
      <c r="AF214" s="148"/>
      <c r="AG214" s="148" t="s">
        <v>2041</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x14ac:dyDescent="0.2">
      <c r="A215" s="185">
        <v>172</v>
      </c>
      <c r="B215" s="186" t="s">
        <v>2315</v>
      </c>
      <c r="C215" s="198" t="s">
        <v>2316</v>
      </c>
      <c r="D215" s="187" t="s">
        <v>1445</v>
      </c>
      <c r="E215" s="188">
        <v>9</v>
      </c>
      <c r="F215" s="189"/>
      <c r="G215" s="190">
        <f t="shared" si="35"/>
        <v>0</v>
      </c>
      <c r="H215" s="189"/>
      <c r="I215" s="190">
        <f t="shared" si="36"/>
        <v>0</v>
      </c>
      <c r="J215" s="189"/>
      <c r="K215" s="190">
        <f t="shared" si="37"/>
        <v>0</v>
      </c>
      <c r="L215" s="190">
        <v>21</v>
      </c>
      <c r="M215" s="190">
        <f t="shared" si="38"/>
        <v>0</v>
      </c>
      <c r="N215" s="188">
        <v>1.8400000000000001E-3</v>
      </c>
      <c r="O215" s="188">
        <f t="shared" si="39"/>
        <v>0.02</v>
      </c>
      <c r="P215" s="188">
        <v>0</v>
      </c>
      <c r="Q215" s="188">
        <f t="shared" si="40"/>
        <v>0</v>
      </c>
      <c r="R215" s="190" t="s">
        <v>1446</v>
      </c>
      <c r="S215" s="190" t="s">
        <v>294</v>
      </c>
      <c r="T215" s="191" t="s">
        <v>294</v>
      </c>
      <c r="U215" s="159">
        <v>1.3340000000000001</v>
      </c>
      <c r="V215" s="159">
        <f t="shared" si="41"/>
        <v>12.01</v>
      </c>
      <c r="W215" s="159"/>
      <c r="X215" s="159" t="s">
        <v>295</v>
      </c>
      <c r="Y215" s="159" t="s">
        <v>296</v>
      </c>
      <c r="Z215" s="148"/>
      <c r="AA215" s="148"/>
      <c r="AB215" s="148"/>
      <c r="AC215" s="148"/>
      <c r="AD215" s="148"/>
      <c r="AE215" s="148"/>
      <c r="AF215" s="148"/>
      <c r="AG215" s="148" t="s">
        <v>2041</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x14ac:dyDescent="0.2">
      <c r="A216" s="185">
        <v>173</v>
      </c>
      <c r="B216" s="186" t="s">
        <v>2317</v>
      </c>
      <c r="C216" s="198" t="s">
        <v>2318</v>
      </c>
      <c r="D216" s="187" t="s">
        <v>1445</v>
      </c>
      <c r="E216" s="188">
        <v>9</v>
      </c>
      <c r="F216" s="189"/>
      <c r="G216" s="190">
        <f t="shared" si="35"/>
        <v>0</v>
      </c>
      <c r="H216" s="189"/>
      <c r="I216" s="190">
        <f t="shared" si="36"/>
        <v>0</v>
      </c>
      <c r="J216" s="189"/>
      <c r="K216" s="190">
        <f t="shared" si="37"/>
        <v>0</v>
      </c>
      <c r="L216" s="190">
        <v>21</v>
      </c>
      <c r="M216" s="190">
        <f t="shared" si="38"/>
        <v>0</v>
      </c>
      <c r="N216" s="188">
        <v>8.0000000000000007E-5</v>
      </c>
      <c r="O216" s="188">
        <f t="shared" si="39"/>
        <v>0</v>
      </c>
      <c r="P216" s="188">
        <v>0</v>
      </c>
      <c r="Q216" s="188">
        <f t="shared" si="40"/>
        <v>0</v>
      </c>
      <c r="R216" s="190" t="s">
        <v>1446</v>
      </c>
      <c r="S216" s="190" t="s">
        <v>294</v>
      </c>
      <c r="T216" s="191" t="s">
        <v>294</v>
      </c>
      <c r="U216" s="159">
        <v>0.22700000000000001</v>
      </c>
      <c r="V216" s="159">
        <f t="shared" si="41"/>
        <v>2.04</v>
      </c>
      <c r="W216" s="159"/>
      <c r="X216" s="159" t="s">
        <v>295</v>
      </c>
      <c r="Y216" s="159" t="s">
        <v>296</v>
      </c>
      <c r="Z216" s="148"/>
      <c r="AA216" s="148"/>
      <c r="AB216" s="148"/>
      <c r="AC216" s="148"/>
      <c r="AD216" s="148"/>
      <c r="AE216" s="148"/>
      <c r="AF216" s="148"/>
      <c r="AG216" s="148" t="s">
        <v>2041</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
      <c r="A217" s="185">
        <v>174</v>
      </c>
      <c r="B217" s="186" t="s">
        <v>2319</v>
      </c>
      <c r="C217" s="198" t="s">
        <v>2320</v>
      </c>
      <c r="D217" s="187"/>
      <c r="E217" s="188">
        <v>0</v>
      </c>
      <c r="F217" s="189"/>
      <c r="G217" s="190">
        <f t="shared" si="35"/>
        <v>0</v>
      </c>
      <c r="H217" s="189"/>
      <c r="I217" s="190">
        <f t="shared" si="36"/>
        <v>0</v>
      </c>
      <c r="J217" s="189"/>
      <c r="K217" s="190">
        <f t="shared" si="37"/>
        <v>0</v>
      </c>
      <c r="L217" s="190">
        <v>21</v>
      </c>
      <c r="M217" s="190">
        <f t="shared" si="38"/>
        <v>0</v>
      </c>
      <c r="N217" s="188">
        <v>0</v>
      </c>
      <c r="O217" s="188">
        <f t="shared" si="39"/>
        <v>0</v>
      </c>
      <c r="P217" s="188">
        <v>0</v>
      </c>
      <c r="Q217" s="188">
        <f t="shared" si="40"/>
        <v>0</v>
      </c>
      <c r="R217" s="190"/>
      <c r="S217" s="190" t="s">
        <v>878</v>
      </c>
      <c r="T217" s="191" t="s">
        <v>879</v>
      </c>
      <c r="U217" s="159">
        <v>0</v>
      </c>
      <c r="V217" s="159">
        <f t="shared" si="41"/>
        <v>0</v>
      </c>
      <c r="W217" s="159"/>
      <c r="X217" s="159" t="s">
        <v>295</v>
      </c>
      <c r="Y217" s="159" t="s">
        <v>296</v>
      </c>
      <c r="Z217" s="148"/>
      <c r="AA217" s="148"/>
      <c r="AB217" s="148"/>
      <c r="AC217" s="148"/>
      <c r="AD217" s="148"/>
      <c r="AE217" s="148"/>
      <c r="AF217" s="148"/>
      <c r="AG217" s="148" t="s">
        <v>2041</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ht="33.75" outlineLevel="1" x14ac:dyDescent="0.2">
      <c r="A218" s="185">
        <v>175</v>
      </c>
      <c r="B218" s="186" t="s">
        <v>2321</v>
      </c>
      <c r="C218" s="198" t="s">
        <v>2322</v>
      </c>
      <c r="D218" s="187" t="s">
        <v>2073</v>
      </c>
      <c r="E218" s="188">
        <v>2</v>
      </c>
      <c r="F218" s="189"/>
      <c r="G218" s="190">
        <f t="shared" si="35"/>
        <v>0</v>
      </c>
      <c r="H218" s="189"/>
      <c r="I218" s="190">
        <f t="shared" si="36"/>
        <v>0</v>
      </c>
      <c r="J218" s="189"/>
      <c r="K218" s="190">
        <f t="shared" si="37"/>
        <v>0</v>
      </c>
      <c r="L218" s="190">
        <v>21</v>
      </c>
      <c r="M218" s="190">
        <f t="shared" si="38"/>
        <v>0</v>
      </c>
      <c r="N218" s="188">
        <v>0</v>
      </c>
      <c r="O218" s="188">
        <f t="shared" si="39"/>
        <v>0</v>
      </c>
      <c r="P218" s="188">
        <v>0</v>
      </c>
      <c r="Q218" s="188">
        <f t="shared" si="40"/>
        <v>0</v>
      </c>
      <c r="R218" s="190"/>
      <c r="S218" s="190" t="s">
        <v>878</v>
      </c>
      <c r="T218" s="191" t="s">
        <v>879</v>
      </c>
      <c r="U218" s="159">
        <v>0</v>
      </c>
      <c r="V218" s="159">
        <f t="shared" si="41"/>
        <v>0</v>
      </c>
      <c r="W218" s="159"/>
      <c r="X218" s="159" t="s">
        <v>295</v>
      </c>
      <c r="Y218" s="159" t="s">
        <v>296</v>
      </c>
      <c r="Z218" s="148"/>
      <c r="AA218" s="148"/>
      <c r="AB218" s="148"/>
      <c r="AC218" s="148"/>
      <c r="AD218" s="148"/>
      <c r="AE218" s="148"/>
      <c r="AF218" s="148"/>
      <c r="AG218" s="148" t="s">
        <v>2041</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
      <c r="A219" s="185">
        <v>176</v>
      </c>
      <c r="B219" s="186" t="s">
        <v>2323</v>
      </c>
      <c r="C219" s="198" t="s">
        <v>2308</v>
      </c>
      <c r="D219" s="187" t="s">
        <v>2073</v>
      </c>
      <c r="E219" s="188">
        <v>2</v>
      </c>
      <c r="F219" s="189"/>
      <c r="G219" s="190">
        <f t="shared" si="35"/>
        <v>0</v>
      </c>
      <c r="H219" s="189"/>
      <c r="I219" s="190">
        <f t="shared" si="36"/>
        <v>0</v>
      </c>
      <c r="J219" s="189"/>
      <c r="K219" s="190">
        <f t="shared" si="37"/>
        <v>0</v>
      </c>
      <c r="L219" s="190">
        <v>21</v>
      </c>
      <c r="M219" s="190">
        <f t="shared" si="38"/>
        <v>0</v>
      </c>
      <c r="N219" s="188">
        <v>0</v>
      </c>
      <c r="O219" s="188">
        <f t="shared" si="39"/>
        <v>0</v>
      </c>
      <c r="P219" s="188">
        <v>0</v>
      </c>
      <c r="Q219" s="188">
        <f t="shared" si="40"/>
        <v>0</v>
      </c>
      <c r="R219" s="190"/>
      <c r="S219" s="190" t="s">
        <v>878</v>
      </c>
      <c r="T219" s="191" t="s">
        <v>879</v>
      </c>
      <c r="U219" s="159">
        <v>0</v>
      </c>
      <c r="V219" s="159">
        <f t="shared" si="41"/>
        <v>0</v>
      </c>
      <c r="W219" s="159"/>
      <c r="X219" s="159" t="s">
        <v>295</v>
      </c>
      <c r="Y219" s="159" t="s">
        <v>296</v>
      </c>
      <c r="Z219" s="148"/>
      <c r="AA219" s="148"/>
      <c r="AB219" s="148"/>
      <c r="AC219" s="148"/>
      <c r="AD219" s="148"/>
      <c r="AE219" s="148"/>
      <c r="AF219" s="148"/>
      <c r="AG219" s="148" t="s">
        <v>2041</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
      <c r="A220" s="185">
        <v>177</v>
      </c>
      <c r="B220" s="186" t="s">
        <v>2324</v>
      </c>
      <c r="C220" s="198" t="s">
        <v>2310</v>
      </c>
      <c r="D220" s="187" t="s">
        <v>2073</v>
      </c>
      <c r="E220" s="188">
        <v>2</v>
      </c>
      <c r="F220" s="189"/>
      <c r="G220" s="190">
        <f t="shared" si="35"/>
        <v>0</v>
      </c>
      <c r="H220" s="189"/>
      <c r="I220" s="190">
        <f t="shared" si="36"/>
        <v>0</v>
      </c>
      <c r="J220" s="189"/>
      <c r="K220" s="190">
        <f t="shared" si="37"/>
        <v>0</v>
      </c>
      <c r="L220" s="190">
        <v>21</v>
      </c>
      <c r="M220" s="190">
        <f t="shared" si="38"/>
        <v>0</v>
      </c>
      <c r="N220" s="188">
        <v>0</v>
      </c>
      <c r="O220" s="188">
        <f t="shared" si="39"/>
        <v>0</v>
      </c>
      <c r="P220" s="188">
        <v>0</v>
      </c>
      <c r="Q220" s="188">
        <f t="shared" si="40"/>
        <v>0</v>
      </c>
      <c r="R220" s="190"/>
      <c r="S220" s="190" t="s">
        <v>878</v>
      </c>
      <c r="T220" s="191" t="s">
        <v>879</v>
      </c>
      <c r="U220" s="159">
        <v>0</v>
      </c>
      <c r="V220" s="159">
        <f t="shared" si="41"/>
        <v>0</v>
      </c>
      <c r="W220" s="159"/>
      <c r="X220" s="159" t="s">
        <v>295</v>
      </c>
      <c r="Y220" s="159" t="s">
        <v>296</v>
      </c>
      <c r="Z220" s="148"/>
      <c r="AA220" s="148"/>
      <c r="AB220" s="148"/>
      <c r="AC220" s="148"/>
      <c r="AD220" s="148"/>
      <c r="AE220" s="148"/>
      <c r="AF220" s="148"/>
      <c r="AG220" s="148" t="s">
        <v>2041</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
      <c r="A221" s="185">
        <v>178</v>
      </c>
      <c r="B221" s="186" t="s">
        <v>2325</v>
      </c>
      <c r="C221" s="198" t="s">
        <v>2312</v>
      </c>
      <c r="D221" s="187" t="s">
        <v>2073</v>
      </c>
      <c r="E221" s="188">
        <v>2</v>
      </c>
      <c r="F221" s="189"/>
      <c r="G221" s="190">
        <f t="shared" ref="G221:G236" si="42">ROUND(E221*F221,2)</f>
        <v>0</v>
      </c>
      <c r="H221" s="189"/>
      <c r="I221" s="190">
        <f t="shared" ref="I221:I236" si="43">ROUND(E221*H221,2)</f>
        <v>0</v>
      </c>
      <c r="J221" s="189"/>
      <c r="K221" s="190">
        <f t="shared" ref="K221:K236" si="44">ROUND(E221*J221,2)</f>
        <v>0</v>
      </c>
      <c r="L221" s="190">
        <v>21</v>
      </c>
      <c r="M221" s="190">
        <f t="shared" ref="M221:M236" si="45">G221*(1+L221/100)</f>
        <v>0</v>
      </c>
      <c r="N221" s="188">
        <v>0</v>
      </c>
      <c r="O221" s="188">
        <f t="shared" ref="O221:O236" si="46">ROUND(E221*N221,2)</f>
        <v>0</v>
      </c>
      <c r="P221" s="188">
        <v>0</v>
      </c>
      <c r="Q221" s="188">
        <f t="shared" ref="Q221:Q236" si="47">ROUND(E221*P221,2)</f>
        <v>0</v>
      </c>
      <c r="R221" s="190"/>
      <c r="S221" s="190" t="s">
        <v>878</v>
      </c>
      <c r="T221" s="191" t="s">
        <v>879</v>
      </c>
      <c r="U221" s="159">
        <v>0</v>
      </c>
      <c r="V221" s="159">
        <f t="shared" ref="V221:V236" si="48">ROUND(E221*U221,2)</f>
        <v>0</v>
      </c>
      <c r="W221" s="159"/>
      <c r="X221" s="159" t="s">
        <v>295</v>
      </c>
      <c r="Y221" s="159" t="s">
        <v>296</v>
      </c>
      <c r="Z221" s="148"/>
      <c r="AA221" s="148"/>
      <c r="AB221" s="148"/>
      <c r="AC221" s="148"/>
      <c r="AD221" s="148"/>
      <c r="AE221" s="148"/>
      <c r="AF221" s="148"/>
      <c r="AG221" s="148" t="s">
        <v>2041</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
      <c r="A222" s="185">
        <v>179</v>
      </c>
      <c r="B222" s="186" t="s">
        <v>2326</v>
      </c>
      <c r="C222" s="198" t="s">
        <v>2314</v>
      </c>
      <c r="D222" s="187" t="s">
        <v>2073</v>
      </c>
      <c r="E222" s="188">
        <v>2</v>
      </c>
      <c r="F222" s="189"/>
      <c r="G222" s="190">
        <f t="shared" si="42"/>
        <v>0</v>
      </c>
      <c r="H222" s="189"/>
      <c r="I222" s="190">
        <f t="shared" si="43"/>
        <v>0</v>
      </c>
      <c r="J222" s="189"/>
      <c r="K222" s="190">
        <f t="shared" si="44"/>
        <v>0</v>
      </c>
      <c r="L222" s="190">
        <v>21</v>
      </c>
      <c r="M222" s="190">
        <f t="shared" si="45"/>
        <v>0</v>
      </c>
      <c r="N222" s="188">
        <v>0</v>
      </c>
      <c r="O222" s="188">
        <f t="shared" si="46"/>
        <v>0</v>
      </c>
      <c r="P222" s="188">
        <v>0</v>
      </c>
      <c r="Q222" s="188">
        <f t="shared" si="47"/>
        <v>0</v>
      </c>
      <c r="R222" s="190"/>
      <c r="S222" s="190" t="s">
        <v>878</v>
      </c>
      <c r="T222" s="191" t="s">
        <v>879</v>
      </c>
      <c r="U222" s="159">
        <v>0</v>
      </c>
      <c r="V222" s="159">
        <f t="shared" si="48"/>
        <v>0</v>
      </c>
      <c r="W222" s="159"/>
      <c r="X222" s="159" t="s">
        <v>295</v>
      </c>
      <c r="Y222" s="159" t="s">
        <v>296</v>
      </c>
      <c r="Z222" s="148"/>
      <c r="AA222" s="148"/>
      <c r="AB222" s="148"/>
      <c r="AC222" s="148"/>
      <c r="AD222" s="148"/>
      <c r="AE222" s="148"/>
      <c r="AF222" s="148"/>
      <c r="AG222" s="148" t="s">
        <v>2041</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
      <c r="A223" s="185">
        <v>180</v>
      </c>
      <c r="B223" s="186" t="s">
        <v>2327</v>
      </c>
      <c r="C223" s="198" t="s">
        <v>2328</v>
      </c>
      <c r="D223" s="187" t="s">
        <v>2073</v>
      </c>
      <c r="E223" s="188">
        <v>2</v>
      </c>
      <c r="F223" s="189"/>
      <c r="G223" s="190">
        <f t="shared" si="42"/>
        <v>0</v>
      </c>
      <c r="H223" s="189"/>
      <c r="I223" s="190">
        <f t="shared" si="43"/>
        <v>0</v>
      </c>
      <c r="J223" s="189"/>
      <c r="K223" s="190">
        <f t="shared" si="44"/>
        <v>0</v>
      </c>
      <c r="L223" s="190">
        <v>21</v>
      </c>
      <c r="M223" s="190">
        <f t="shared" si="45"/>
        <v>0</v>
      </c>
      <c r="N223" s="188">
        <v>0</v>
      </c>
      <c r="O223" s="188">
        <f t="shared" si="46"/>
        <v>0</v>
      </c>
      <c r="P223" s="188">
        <v>0</v>
      </c>
      <c r="Q223" s="188">
        <f t="shared" si="47"/>
        <v>0</v>
      </c>
      <c r="R223" s="190"/>
      <c r="S223" s="190" t="s">
        <v>878</v>
      </c>
      <c r="T223" s="191" t="s">
        <v>879</v>
      </c>
      <c r="U223" s="159">
        <v>0</v>
      </c>
      <c r="V223" s="159">
        <f t="shared" si="48"/>
        <v>0</v>
      </c>
      <c r="W223" s="159"/>
      <c r="X223" s="159" t="s">
        <v>295</v>
      </c>
      <c r="Y223" s="159" t="s">
        <v>296</v>
      </c>
      <c r="Z223" s="148"/>
      <c r="AA223" s="148"/>
      <c r="AB223" s="148"/>
      <c r="AC223" s="148"/>
      <c r="AD223" s="148"/>
      <c r="AE223" s="148"/>
      <c r="AF223" s="148"/>
      <c r="AG223" s="148" t="s">
        <v>2041</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x14ac:dyDescent="0.2">
      <c r="A224" s="185">
        <v>181</v>
      </c>
      <c r="B224" s="186" t="s">
        <v>2329</v>
      </c>
      <c r="C224" s="198" t="s">
        <v>2330</v>
      </c>
      <c r="D224" s="187" t="s">
        <v>2073</v>
      </c>
      <c r="E224" s="188">
        <v>2</v>
      </c>
      <c r="F224" s="189"/>
      <c r="G224" s="190">
        <f t="shared" si="42"/>
        <v>0</v>
      </c>
      <c r="H224" s="189"/>
      <c r="I224" s="190">
        <f t="shared" si="43"/>
        <v>0</v>
      </c>
      <c r="J224" s="189"/>
      <c r="K224" s="190">
        <f t="shared" si="44"/>
        <v>0</v>
      </c>
      <c r="L224" s="190">
        <v>21</v>
      </c>
      <c r="M224" s="190">
        <f t="shared" si="45"/>
        <v>0</v>
      </c>
      <c r="N224" s="188">
        <v>0</v>
      </c>
      <c r="O224" s="188">
        <f t="shared" si="46"/>
        <v>0</v>
      </c>
      <c r="P224" s="188">
        <v>0</v>
      </c>
      <c r="Q224" s="188">
        <f t="shared" si="47"/>
        <v>0</v>
      </c>
      <c r="R224" s="190"/>
      <c r="S224" s="190" t="s">
        <v>878</v>
      </c>
      <c r="T224" s="191" t="s">
        <v>879</v>
      </c>
      <c r="U224" s="159">
        <v>0</v>
      </c>
      <c r="V224" s="159">
        <f t="shared" si="48"/>
        <v>0</v>
      </c>
      <c r="W224" s="159"/>
      <c r="X224" s="159" t="s">
        <v>295</v>
      </c>
      <c r="Y224" s="159" t="s">
        <v>296</v>
      </c>
      <c r="Z224" s="148"/>
      <c r="AA224" s="148"/>
      <c r="AB224" s="148"/>
      <c r="AC224" s="148"/>
      <c r="AD224" s="148"/>
      <c r="AE224" s="148"/>
      <c r="AF224" s="148"/>
      <c r="AG224" s="148" t="s">
        <v>2041</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x14ac:dyDescent="0.2">
      <c r="A225" s="185">
        <v>182</v>
      </c>
      <c r="B225" s="186" t="s">
        <v>2315</v>
      </c>
      <c r="C225" s="198" t="s">
        <v>2316</v>
      </c>
      <c r="D225" s="187" t="s">
        <v>1445</v>
      </c>
      <c r="E225" s="188">
        <v>2</v>
      </c>
      <c r="F225" s="189"/>
      <c r="G225" s="190">
        <f t="shared" si="42"/>
        <v>0</v>
      </c>
      <c r="H225" s="189"/>
      <c r="I225" s="190">
        <f t="shared" si="43"/>
        <v>0</v>
      </c>
      <c r="J225" s="189"/>
      <c r="K225" s="190">
        <f t="shared" si="44"/>
        <v>0</v>
      </c>
      <c r="L225" s="190">
        <v>21</v>
      </c>
      <c r="M225" s="190">
        <f t="shared" si="45"/>
        <v>0</v>
      </c>
      <c r="N225" s="188">
        <v>1.8400000000000001E-3</v>
      </c>
      <c r="O225" s="188">
        <f t="shared" si="46"/>
        <v>0</v>
      </c>
      <c r="P225" s="188">
        <v>0</v>
      </c>
      <c r="Q225" s="188">
        <f t="shared" si="47"/>
        <v>0</v>
      </c>
      <c r="R225" s="190" t="s">
        <v>1446</v>
      </c>
      <c r="S225" s="190" t="s">
        <v>294</v>
      </c>
      <c r="T225" s="191" t="s">
        <v>294</v>
      </c>
      <c r="U225" s="159">
        <v>1.3340000000000001</v>
      </c>
      <c r="V225" s="159">
        <f t="shared" si="48"/>
        <v>2.67</v>
      </c>
      <c r="W225" s="159"/>
      <c r="X225" s="159" t="s">
        <v>295</v>
      </c>
      <c r="Y225" s="159" t="s">
        <v>296</v>
      </c>
      <c r="Z225" s="148"/>
      <c r="AA225" s="148"/>
      <c r="AB225" s="148"/>
      <c r="AC225" s="148"/>
      <c r="AD225" s="148"/>
      <c r="AE225" s="148"/>
      <c r="AF225" s="148"/>
      <c r="AG225" s="148" t="s">
        <v>2041</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
      <c r="A226" s="185">
        <v>183</v>
      </c>
      <c r="B226" s="186" t="s">
        <v>2317</v>
      </c>
      <c r="C226" s="198" t="s">
        <v>2318</v>
      </c>
      <c r="D226" s="187" t="s">
        <v>1445</v>
      </c>
      <c r="E226" s="188">
        <v>2</v>
      </c>
      <c r="F226" s="189"/>
      <c r="G226" s="190">
        <f t="shared" si="42"/>
        <v>0</v>
      </c>
      <c r="H226" s="189"/>
      <c r="I226" s="190">
        <f t="shared" si="43"/>
        <v>0</v>
      </c>
      <c r="J226" s="189"/>
      <c r="K226" s="190">
        <f t="shared" si="44"/>
        <v>0</v>
      </c>
      <c r="L226" s="190">
        <v>21</v>
      </c>
      <c r="M226" s="190">
        <f t="shared" si="45"/>
        <v>0</v>
      </c>
      <c r="N226" s="188">
        <v>8.0000000000000007E-5</v>
      </c>
      <c r="O226" s="188">
        <f t="shared" si="46"/>
        <v>0</v>
      </c>
      <c r="P226" s="188">
        <v>0</v>
      </c>
      <c r="Q226" s="188">
        <f t="shared" si="47"/>
        <v>0</v>
      </c>
      <c r="R226" s="190" t="s">
        <v>1446</v>
      </c>
      <c r="S226" s="190" t="s">
        <v>294</v>
      </c>
      <c r="T226" s="191" t="s">
        <v>294</v>
      </c>
      <c r="U226" s="159">
        <v>0.22700000000000001</v>
      </c>
      <c r="V226" s="159">
        <f t="shared" si="48"/>
        <v>0.45</v>
      </c>
      <c r="W226" s="159"/>
      <c r="X226" s="159" t="s">
        <v>295</v>
      </c>
      <c r="Y226" s="159" t="s">
        <v>296</v>
      </c>
      <c r="Z226" s="148"/>
      <c r="AA226" s="148"/>
      <c r="AB226" s="148"/>
      <c r="AC226" s="148"/>
      <c r="AD226" s="148"/>
      <c r="AE226" s="148"/>
      <c r="AF226" s="148"/>
      <c r="AG226" s="148" t="s">
        <v>2041</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
      <c r="A227" s="185">
        <v>184</v>
      </c>
      <c r="B227" s="186" t="s">
        <v>2272</v>
      </c>
      <c r="C227" s="198" t="s">
        <v>2273</v>
      </c>
      <c r="D227" s="187" t="s">
        <v>2073</v>
      </c>
      <c r="E227" s="188">
        <v>4</v>
      </c>
      <c r="F227" s="189"/>
      <c r="G227" s="190">
        <f t="shared" si="42"/>
        <v>0</v>
      </c>
      <c r="H227" s="189"/>
      <c r="I227" s="190">
        <f t="shared" si="43"/>
        <v>0</v>
      </c>
      <c r="J227" s="189"/>
      <c r="K227" s="190">
        <f t="shared" si="44"/>
        <v>0</v>
      </c>
      <c r="L227" s="190">
        <v>21</v>
      </c>
      <c r="M227" s="190">
        <f t="shared" si="45"/>
        <v>0</v>
      </c>
      <c r="N227" s="188">
        <v>0</v>
      </c>
      <c r="O227" s="188">
        <f t="shared" si="46"/>
        <v>0</v>
      </c>
      <c r="P227" s="188">
        <v>0</v>
      </c>
      <c r="Q227" s="188">
        <f t="shared" si="47"/>
        <v>0</v>
      </c>
      <c r="R227" s="190"/>
      <c r="S227" s="190" t="s">
        <v>878</v>
      </c>
      <c r="T227" s="191" t="s">
        <v>879</v>
      </c>
      <c r="U227" s="159">
        <v>0</v>
      </c>
      <c r="V227" s="159">
        <f t="shared" si="48"/>
        <v>0</v>
      </c>
      <c r="W227" s="159"/>
      <c r="X227" s="159" t="s">
        <v>295</v>
      </c>
      <c r="Y227" s="159" t="s">
        <v>296</v>
      </c>
      <c r="Z227" s="148"/>
      <c r="AA227" s="148"/>
      <c r="AB227" s="148"/>
      <c r="AC227" s="148"/>
      <c r="AD227" s="148"/>
      <c r="AE227" s="148"/>
      <c r="AF227" s="148"/>
      <c r="AG227" s="148" t="s">
        <v>2041</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
      <c r="A228" s="185">
        <v>185</v>
      </c>
      <c r="B228" s="186" t="s">
        <v>2331</v>
      </c>
      <c r="C228" s="198" t="s">
        <v>2332</v>
      </c>
      <c r="D228" s="187"/>
      <c r="E228" s="188">
        <v>0</v>
      </c>
      <c r="F228" s="189"/>
      <c r="G228" s="190">
        <f t="shared" si="42"/>
        <v>0</v>
      </c>
      <c r="H228" s="189"/>
      <c r="I228" s="190">
        <f t="shared" si="43"/>
        <v>0</v>
      </c>
      <c r="J228" s="189"/>
      <c r="K228" s="190">
        <f t="shared" si="44"/>
        <v>0</v>
      </c>
      <c r="L228" s="190">
        <v>21</v>
      </c>
      <c r="M228" s="190">
        <f t="shared" si="45"/>
        <v>0</v>
      </c>
      <c r="N228" s="188">
        <v>0</v>
      </c>
      <c r="O228" s="188">
        <f t="shared" si="46"/>
        <v>0</v>
      </c>
      <c r="P228" s="188">
        <v>0</v>
      </c>
      <c r="Q228" s="188">
        <f t="shared" si="47"/>
        <v>0</v>
      </c>
      <c r="R228" s="190"/>
      <c r="S228" s="190" t="s">
        <v>878</v>
      </c>
      <c r="T228" s="191" t="s">
        <v>879</v>
      </c>
      <c r="U228" s="159">
        <v>0</v>
      </c>
      <c r="V228" s="159">
        <f t="shared" si="48"/>
        <v>0</v>
      </c>
      <c r="W228" s="159"/>
      <c r="X228" s="159" t="s">
        <v>295</v>
      </c>
      <c r="Y228" s="159" t="s">
        <v>296</v>
      </c>
      <c r="Z228" s="148"/>
      <c r="AA228" s="148"/>
      <c r="AB228" s="148"/>
      <c r="AC228" s="148"/>
      <c r="AD228" s="148"/>
      <c r="AE228" s="148"/>
      <c r="AF228" s="148"/>
      <c r="AG228" s="148" t="s">
        <v>2041</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ht="22.5" outlineLevel="1" x14ac:dyDescent="0.2">
      <c r="A229" s="185">
        <v>186</v>
      </c>
      <c r="B229" s="186" t="s">
        <v>2333</v>
      </c>
      <c r="C229" s="198" t="s">
        <v>2306</v>
      </c>
      <c r="D229" s="187" t="s">
        <v>2073</v>
      </c>
      <c r="E229" s="188">
        <v>1</v>
      </c>
      <c r="F229" s="189"/>
      <c r="G229" s="190">
        <f t="shared" si="42"/>
        <v>0</v>
      </c>
      <c r="H229" s="189"/>
      <c r="I229" s="190">
        <f t="shared" si="43"/>
        <v>0</v>
      </c>
      <c r="J229" s="189"/>
      <c r="K229" s="190">
        <f t="shared" si="44"/>
        <v>0</v>
      </c>
      <c r="L229" s="190">
        <v>21</v>
      </c>
      <c r="M229" s="190">
        <f t="shared" si="45"/>
        <v>0</v>
      </c>
      <c r="N229" s="188">
        <v>0</v>
      </c>
      <c r="O229" s="188">
        <f t="shared" si="46"/>
        <v>0</v>
      </c>
      <c r="P229" s="188">
        <v>0</v>
      </c>
      <c r="Q229" s="188">
        <f t="shared" si="47"/>
        <v>0</v>
      </c>
      <c r="R229" s="190"/>
      <c r="S229" s="190" t="s">
        <v>878</v>
      </c>
      <c r="T229" s="191" t="s">
        <v>879</v>
      </c>
      <c r="U229" s="159">
        <v>0</v>
      </c>
      <c r="V229" s="159">
        <f t="shared" si="48"/>
        <v>0</v>
      </c>
      <c r="W229" s="159"/>
      <c r="X229" s="159" t="s">
        <v>295</v>
      </c>
      <c r="Y229" s="159" t="s">
        <v>296</v>
      </c>
      <c r="Z229" s="148"/>
      <c r="AA229" s="148"/>
      <c r="AB229" s="148"/>
      <c r="AC229" s="148"/>
      <c r="AD229" s="148"/>
      <c r="AE229" s="148"/>
      <c r="AF229" s="148"/>
      <c r="AG229" s="148" t="s">
        <v>2041</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85">
        <v>187</v>
      </c>
      <c r="B230" s="186" t="s">
        <v>2334</v>
      </c>
      <c r="C230" s="198" t="s">
        <v>2308</v>
      </c>
      <c r="D230" s="187" t="s">
        <v>2073</v>
      </c>
      <c r="E230" s="188">
        <v>1</v>
      </c>
      <c r="F230" s="189"/>
      <c r="G230" s="190">
        <f t="shared" si="42"/>
        <v>0</v>
      </c>
      <c r="H230" s="189"/>
      <c r="I230" s="190">
        <f t="shared" si="43"/>
        <v>0</v>
      </c>
      <c r="J230" s="189"/>
      <c r="K230" s="190">
        <f t="shared" si="44"/>
        <v>0</v>
      </c>
      <c r="L230" s="190">
        <v>21</v>
      </c>
      <c r="M230" s="190">
        <f t="shared" si="45"/>
        <v>0</v>
      </c>
      <c r="N230" s="188">
        <v>0</v>
      </c>
      <c r="O230" s="188">
        <f t="shared" si="46"/>
        <v>0</v>
      </c>
      <c r="P230" s="188">
        <v>0</v>
      </c>
      <c r="Q230" s="188">
        <f t="shared" si="47"/>
        <v>0</v>
      </c>
      <c r="R230" s="190"/>
      <c r="S230" s="190" t="s">
        <v>878</v>
      </c>
      <c r="T230" s="191" t="s">
        <v>879</v>
      </c>
      <c r="U230" s="159">
        <v>0</v>
      </c>
      <c r="V230" s="159">
        <f t="shared" si="48"/>
        <v>0</v>
      </c>
      <c r="W230" s="159"/>
      <c r="X230" s="159" t="s">
        <v>295</v>
      </c>
      <c r="Y230" s="159" t="s">
        <v>296</v>
      </c>
      <c r="Z230" s="148"/>
      <c r="AA230" s="148"/>
      <c r="AB230" s="148"/>
      <c r="AC230" s="148"/>
      <c r="AD230" s="148"/>
      <c r="AE230" s="148"/>
      <c r="AF230" s="148"/>
      <c r="AG230" s="148" t="s">
        <v>2041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1" x14ac:dyDescent="0.2">
      <c r="A231" s="185">
        <v>188</v>
      </c>
      <c r="B231" s="186" t="s">
        <v>2335</v>
      </c>
      <c r="C231" s="198" t="s">
        <v>2310</v>
      </c>
      <c r="D231" s="187" t="s">
        <v>2073</v>
      </c>
      <c r="E231" s="188">
        <v>1</v>
      </c>
      <c r="F231" s="189"/>
      <c r="G231" s="190">
        <f t="shared" si="42"/>
        <v>0</v>
      </c>
      <c r="H231" s="189"/>
      <c r="I231" s="190">
        <f t="shared" si="43"/>
        <v>0</v>
      </c>
      <c r="J231" s="189"/>
      <c r="K231" s="190">
        <f t="shared" si="44"/>
        <v>0</v>
      </c>
      <c r="L231" s="190">
        <v>21</v>
      </c>
      <c r="M231" s="190">
        <f t="shared" si="45"/>
        <v>0</v>
      </c>
      <c r="N231" s="188">
        <v>0</v>
      </c>
      <c r="O231" s="188">
        <f t="shared" si="46"/>
        <v>0</v>
      </c>
      <c r="P231" s="188">
        <v>0</v>
      </c>
      <c r="Q231" s="188">
        <f t="shared" si="47"/>
        <v>0</v>
      </c>
      <c r="R231" s="190"/>
      <c r="S231" s="190" t="s">
        <v>878</v>
      </c>
      <c r="T231" s="191" t="s">
        <v>879</v>
      </c>
      <c r="U231" s="159">
        <v>0</v>
      </c>
      <c r="V231" s="159">
        <f t="shared" si="48"/>
        <v>0</v>
      </c>
      <c r="W231" s="159"/>
      <c r="X231" s="159" t="s">
        <v>295</v>
      </c>
      <c r="Y231" s="159" t="s">
        <v>296</v>
      </c>
      <c r="Z231" s="148"/>
      <c r="AA231" s="148"/>
      <c r="AB231" s="148"/>
      <c r="AC231" s="148"/>
      <c r="AD231" s="148"/>
      <c r="AE231" s="148"/>
      <c r="AF231" s="148"/>
      <c r="AG231" s="148" t="s">
        <v>2041</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
      <c r="A232" s="185">
        <v>189</v>
      </c>
      <c r="B232" s="186" t="s">
        <v>2336</v>
      </c>
      <c r="C232" s="198" t="s">
        <v>2312</v>
      </c>
      <c r="D232" s="187" t="s">
        <v>2073</v>
      </c>
      <c r="E232" s="188">
        <v>1</v>
      </c>
      <c r="F232" s="189"/>
      <c r="G232" s="190">
        <f t="shared" si="42"/>
        <v>0</v>
      </c>
      <c r="H232" s="189"/>
      <c r="I232" s="190">
        <f t="shared" si="43"/>
        <v>0</v>
      </c>
      <c r="J232" s="189"/>
      <c r="K232" s="190">
        <f t="shared" si="44"/>
        <v>0</v>
      </c>
      <c r="L232" s="190">
        <v>21</v>
      </c>
      <c r="M232" s="190">
        <f t="shared" si="45"/>
        <v>0</v>
      </c>
      <c r="N232" s="188">
        <v>0</v>
      </c>
      <c r="O232" s="188">
        <f t="shared" si="46"/>
        <v>0</v>
      </c>
      <c r="P232" s="188">
        <v>0</v>
      </c>
      <c r="Q232" s="188">
        <f t="shared" si="47"/>
        <v>0</v>
      </c>
      <c r="R232" s="190"/>
      <c r="S232" s="190" t="s">
        <v>878</v>
      </c>
      <c r="T232" s="191" t="s">
        <v>879</v>
      </c>
      <c r="U232" s="159">
        <v>0</v>
      </c>
      <c r="V232" s="159">
        <f t="shared" si="48"/>
        <v>0</v>
      </c>
      <c r="W232" s="159"/>
      <c r="X232" s="159" t="s">
        <v>295</v>
      </c>
      <c r="Y232" s="159" t="s">
        <v>296</v>
      </c>
      <c r="Z232" s="148"/>
      <c r="AA232" s="148"/>
      <c r="AB232" s="148"/>
      <c r="AC232" s="148"/>
      <c r="AD232" s="148"/>
      <c r="AE232" s="148"/>
      <c r="AF232" s="148"/>
      <c r="AG232" s="148" t="s">
        <v>2041</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85">
        <v>190</v>
      </c>
      <c r="B233" s="186" t="s">
        <v>2337</v>
      </c>
      <c r="C233" s="198" t="s">
        <v>2314</v>
      </c>
      <c r="D233" s="187" t="s">
        <v>2073</v>
      </c>
      <c r="E233" s="188">
        <v>1</v>
      </c>
      <c r="F233" s="189"/>
      <c r="G233" s="190">
        <f t="shared" si="42"/>
        <v>0</v>
      </c>
      <c r="H233" s="189"/>
      <c r="I233" s="190">
        <f t="shared" si="43"/>
        <v>0</v>
      </c>
      <c r="J233" s="189"/>
      <c r="K233" s="190">
        <f t="shared" si="44"/>
        <v>0</v>
      </c>
      <c r="L233" s="190">
        <v>21</v>
      </c>
      <c r="M233" s="190">
        <f t="shared" si="45"/>
        <v>0</v>
      </c>
      <c r="N233" s="188">
        <v>0</v>
      </c>
      <c r="O233" s="188">
        <f t="shared" si="46"/>
        <v>0</v>
      </c>
      <c r="P233" s="188">
        <v>0</v>
      </c>
      <c r="Q233" s="188">
        <f t="shared" si="47"/>
        <v>0</v>
      </c>
      <c r="R233" s="190"/>
      <c r="S233" s="190" t="s">
        <v>878</v>
      </c>
      <c r="T233" s="191" t="s">
        <v>879</v>
      </c>
      <c r="U233" s="159">
        <v>0</v>
      </c>
      <c r="V233" s="159">
        <f t="shared" si="48"/>
        <v>0</v>
      </c>
      <c r="W233" s="159"/>
      <c r="X233" s="159" t="s">
        <v>295</v>
      </c>
      <c r="Y233" s="159" t="s">
        <v>296</v>
      </c>
      <c r="Z233" s="148"/>
      <c r="AA233" s="148"/>
      <c r="AB233" s="148"/>
      <c r="AC233" s="148"/>
      <c r="AD233" s="148"/>
      <c r="AE233" s="148"/>
      <c r="AF233" s="148"/>
      <c r="AG233" s="148" t="s">
        <v>2041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1" x14ac:dyDescent="0.2">
      <c r="A234" s="185">
        <v>191</v>
      </c>
      <c r="B234" s="186" t="s">
        <v>2315</v>
      </c>
      <c r="C234" s="198" t="s">
        <v>2316</v>
      </c>
      <c r="D234" s="187" t="s">
        <v>1445</v>
      </c>
      <c r="E234" s="188">
        <v>1</v>
      </c>
      <c r="F234" s="189"/>
      <c r="G234" s="190">
        <f t="shared" si="42"/>
        <v>0</v>
      </c>
      <c r="H234" s="189"/>
      <c r="I234" s="190">
        <f t="shared" si="43"/>
        <v>0</v>
      </c>
      <c r="J234" s="189"/>
      <c r="K234" s="190">
        <f t="shared" si="44"/>
        <v>0</v>
      </c>
      <c r="L234" s="190">
        <v>21</v>
      </c>
      <c r="M234" s="190">
        <f t="shared" si="45"/>
        <v>0</v>
      </c>
      <c r="N234" s="188">
        <v>1.8400000000000001E-3</v>
      </c>
      <c r="O234" s="188">
        <f t="shared" si="46"/>
        <v>0</v>
      </c>
      <c r="P234" s="188">
        <v>0</v>
      </c>
      <c r="Q234" s="188">
        <f t="shared" si="47"/>
        <v>0</v>
      </c>
      <c r="R234" s="190" t="s">
        <v>1446</v>
      </c>
      <c r="S234" s="190" t="s">
        <v>294</v>
      </c>
      <c r="T234" s="191" t="s">
        <v>294</v>
      </c>
      <c r="U234" s="159">
        <v>1.3340000000000001</v>
      </c>
      <c r="V234" s="159">
        <f t="shared" si="48"/>
        <v>1.33</v>
      </c>
      <c r="W234" s="159"/>
      <c r="X234" s="159" t="s">
        <v>295</v>
      </c>
      <c r="Y234" s="159" t="s">
        <v>296</v>
      </c>
      <c r="Z234" s="148"/>
      <c r="AA234" s="148"/>
      <c r="AB234" s="148"/>
      <c r="AC234" s="148"/>
      <c r="AD234" s="148"/>
      <c r="AE234" s="148"/>
      <c r="AF234" s="148"/>
      <c r="AG234" s="148" t="s">
        <v>2041</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1" x14ac:dyDescent="0.2">
      <c r="A235" s="185">
        <v>192</v>
      </c>
      <c r="B235" s="186" t="s">
        <v>2317</v>
      </c>
      <c r="C235" s="198" t="s">
        <v>2318</v>
      </c>
      <c r="D235" s="187" t="s">
        <v>1445</v>
      </c>
      <c r="E235" s="188">
        <v>1</v>
      </c>
      <c r="F235" s="189"/>
      <c r="G235" s="190">
        <f t="shared" si="42"/>
        <v>0</v>
      </c>
      <c r="H235" s="189"/>
      <c r="I235" s="190">
        <f t="shared" si="43"/>
        <v>0</v>
      </c>
      <c r="J235" s="189"/>
      <c r="K235" s="190">
        <f t="shared" si="44"/>
        <v>0</v>
      </c>
      <c r="L235" s="190">
        <v>21</v>
      </c>
      <c r="M235" s="190">
        <f t="shared" si="45"/>
        <v>0</v>
      </c>
      <c r="N235" s="188">
        <v>8.0000000000000007E-5</v>
      </c>
      <c r="O235" s="188">
        <f t="shared" si="46"/>
        <v>0</v>
      </c>
      <c r="P235" s="188">
        <v>0</v>
      </c>
      <c r="Q235" s="188">
        <f t="shared" si="47"/>
        <v>0</v>
      </c>
      <c r="R235" s="190" t="s">
        <v>1446</v>
      </c>
      <c r="S235" s="190" t="s">
        <v>294</v>
      </c>
      <c r="T235" s="191" t="s">
        <v>294</v>
      </c>
      <c r="U235" s="159">
        <v>0.22700000000000001</v>
      </c>
      <c r="V235" s="159">
        <f t="shared" si="48"/>
        <v>0.23</v>
      </c>
      <c r="W235" s="159"/>
      <c r="X235" s="159" t="s">
        <v>295</v>
      </c>
      <c r="Y235" s="159" t="s">
        <v>296</v>
      </c>
      <c r="Z235" s="148"/>
      <c r="AA235" s="148"/>
      <c r="AB235" s="148"/>
      <c r="AC235" s="148"/>
      <c r="AD235" s="148"/>
      <c r="AE235" s="148"/>
      <c r="AF235" s="148"/>
      <c r="AG235" s="148" t="s">
        <v>2041</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7">
        <v>193</v>
      </c>
      <c r="B236" s="178" t="s">
        <v>2338</v>
      </c>
      <c r="C236" s="194" t="s">
        <v>2339</v>
      </c>
      <c r="D236" s="179"/>
      <c r="E236" s="180">
        <v>0</v>
      </c>
      <c r="F236" s="181"/>
      <c r="G236" s="182">
        <f t="shared" si="42"/>
        <v>0</v>
      </c>
      <c r="H236" s="181"/>
      <c r="I236" s="182">
        <f t="shared" si="43"/>
        <v>0</v>
      </c>
      <c r="J236" s="181"/>
      <c r="K236" s="182">
        <f t="shared" si="44"/>
        <v>0</v>
      </c>
      <c r="L236" s="182">
        <v>21</v>
      </c>
      <c r="M236" s="182">
        <f t="shared" si="45"/>
        <v>0</v>
      </c>
      <c r="N236" s="180">
        <v>0</v>
      </c>
      <c r="O236" s="180">
        <f t="shared" si="46"/>
        <v>0</v>
      </c>
      <c r="P236" s="180">
        <v>0</v>
      </c>
      <c r="Q236" s="180">
        <f t="shared" si="47"/>
        <v>0</v>
      </c>
      <c r="R236" s="182"/>
      <c r="S236" s="182" t="s">
        <v>878</v>
      </c>
      <c r="T236" s="183" t="s">
        <v>879</v>
      </c>
      <c r="U236" s="159">
        <v>0</v>
      </c>
      <c r="V236" s="159">
        <f t="shared" si="48"/>
        <v>0</v>
      </c>
      <c r="W236" s="159"/>
      <c r="X236" s="159" t="s">
        <v>295</v>
      </c>
      <c r="Y236" s="159" t="s">
        <v>296</v>
      </c>
      <c r="Z236" s="148"/>
      <c r="AA236" s="148"/>
      <c r="AB236" s="148"/>
      <c r="AC236" s="148"/>
      <c r="AD236" s="148"/>
      <c r="AE236" s="148"/>
      <c r="AF236" s="148"/>
      <c r="AG236" s="148" t="s">
        <v>2041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273" t="s">
        <v>2340</v>
      </c>
      <c r="D237" s="274"/>
      <c r="E237" s="274"/>
      <c r="F237" s="274"/>
      <c r="G237" s="274"/>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300</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
      <c r="A238" s="155"/>
      <c r="B238" s="156"/>
      <c r="C238" s="264" t="s">
        <v>2341</v>
      </c>
      <c r="D238" s="265"/>
      <c r="E238" s="265"/>
      <c r="F238" s="265"/>
      <c r="G238" s="265"/>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300</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2.5" outlineLevel="1" x14ac:dyDescent="0.2">
      <c r="A239" s="185">
        <v>194</v>
      </c>
      <c r="B239" s="186" t="s">
        <v>2342</v>
      </c>
      <c r="C239" s="198" t="s">
        <v>2343</v>
      </c>
      <c r="D239" s="187" t="s">
        <v>2073</v>
      </c>
      <c r="E239" s="188">
        <v>3</v>
      </c>
      <c r="F239" s="189"/>
      <c r="G239" s="190">
        <f t="shared" ref="G239:G245" si="49">ROUND(E239*F239,2)</f>
        <v>0</v>
      </c>
      <c r="H239" s="189"/>
      <c r="I239" s="190">
        <f t="shared" ref="I239:I245" si="50">ROUND(E239*H239,2)</f>
        <v>0</v>
      </c>
      <c r="J239" s="189"/>
      <c r="K239" s="190">
        <f t="shared" ref="K239:K245" si="51">ROUND(E239*J239,2)</f>
        <v>0</v>
      </c>
      <c r="L239" s="190">
        <v>21</v>
      </c>
      <c r="M239" s="190">
        <f t="shared" ref="M239:M245" si="52">G239*(1+L239/100)</f>
        <v>0</v>
      </c>
      <c r="N239" s="188">
        <v>0</v>
      </c>
      <c r="O239" s="188">
        <f t="shared" ref="O239:O245" si="53">ROUND(E239*N239,2)</f>
        <v>0</v>
      </c>
      <c r="P239" s="188">
        <v>0</v>
      </c>
      <c r="Q239" s="188">
        <f t="shared" ref="Q239:Q245" si="54">ROUND(E239*P239,2)</f>
        <v>0</v>
      </c>
      <c r="R239" s="190"/>
      <c r="S239" s="190" t="s">
        <v>878</v>
      </c>
      <c r="T239" s="191" t="s">
        <v>879</v>
      </c>
      <c r="U239" s="159">
        <v>0</v>
      </c>
      <c r="V239" s="159">
        <f t="shared" ref="V239:V245" si="55">ROUND(E239*U239,2)</f>
        <v>0</v>
      </c>
      <c r="W239" s="159"/>
      <c r="X239" s="159" t="s">
        <v>295</v>
      </c>
      <c r="Y239" s="159" t="s">
        <v>296</v>
      </c>
      <c r="Z239" s="148"/>
      <c r="AA239" s="148"/>
      <c r="AB239" s="148"/>
      <c r="AC239" s="148"/>
      <c r="AD239" s="148"/>
      <c r="AE239" s="148"/>
      <c r="AF239" s="148"/>
      <c r="AG239" s="148" t="s">
        <v>2041</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1" x14ac:dyDescent="0.2">
      <c r="A240" s="185">
        <v>195</v>
      </c>
      <c r="B240" s="186" t="s">
        <v>2344</v>
      </c>
      <c r="C240" s="198" t="s">
        <v>2345</v>
      </c>
      <c r="D240" s="187" t="s">
        <v>2073</v>
      </c>
      <c r="E240" s="188">
        <v>3</v>
      </c>
      <c r="F240" s="189"/>
      <c r="G240" s="190">
        <f t="shared" si="49"/>
        <v>0</v>
      </c>
      <c r="H240" s="189"/>
      <c r="I240" s="190">
        <f t="shared" si="50"/>
        <v>0</v>
      </c>
      <c r="J240" s="189"/>
      <c r="K240" s="190">
        <f t="shared" si="51"/>
        <v>0</v>
      </c>
      <c r="L240" s="190">
        <v>21</v>
      </c>
      <c r="M240" s="190">
        <f t="shared" si="52"/>
        <v>0</v>
      </c>
      <c r="N240" s="188">
        <v>0</v>
      </c>
      <c r="O240" s="188">
        <f t="shared" si="53"/>
        <v>0</v>
      </c>
      <c r="P240" s="188">
        <v>0</v>
      </c>
      <c r="Q240" s="188">
        <f t="shared" si="54"/>
        <v>0</v>
      </c>
      <c r="R240" s="190"/>
      <c r="S240" s="190" t="s">
        <v>878</v>
      </c>
      <c r="T240" s="191" t="s">
        <v>879</v>
      </c>
      <c r="U240" s="159">
        <v>0</v>
      </c>
      <c r="V240" s="159">
        <f t="shared" si="55"/>
        <v>0</v>
      </c>
      <c r="W240" s="159"/>
      <c r="X240" s="159" t="s">
        <v>295</v>
      </c>
      <c r="Y240" s="159" t="s">
        <v>296</v>
      </c>
      <c r="Z240" s="148"/>
      <c r="AA240" s="148"/>
      <c r="AB240" s="148"/>
      <c r="AC240" s="148"/>
      <c r="AD240" s="148"/>
      <c r="AE240" s="148"/>
      <c r="AF240" s="148"/>
      <c r="AG240" s="148" t="s">
        <v>2041</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x14ac:dyDescent="0.2">
      <c r="A241" s="185">
        <v>196</v>
      </c>
      <c r="B241" s="186" t="s">
        <v>2346</v>
      </c>
      <c r="C241" s="198" t="s">
        <v>2201</v>
      </c>
      <c r="D241" s="187" t="s">
        <v>2073</v>
      </c>
      <c r="E241" s="188">
        <v>6</v>
      </c>
      <c r="F241" s="189"/>
      <c r="G241" s="190">
        <f t="shared" si="49"/>
        <v>0</v>
      </c>
      <c r="H241" s="189"/>
      <c r="I241" s="190">
        <f t="shared" si="50"/>
        <v>0</v>
      </c>
      <c r="J241" s="189"/>
      <c r="K241" s="190">
        <f t="shared" si="51"/>
        <v>0</v>
      </c>
      <c r="L241" s="190">
        <v>21</v>
      </c>
      <c r="M241" s="190">
        <f t="shared" si="52"/>
        <v>0</v>
      </c>
      <c r="N241" s="188">
        <v>0</v>
      </c>
      <c r="O241" s="188">
        <f t="shared" si="53"/>
        <v>0</v>
      </c>
      <c r="P241" s="188">
        <v>0</v>
      </c>
      <c r="Q241" s="188">
        <f t="shared" si="54"/>
        <v>0</v>
      </c>
      <c r="R241" s="190"/>
      <c r="S241" s="190" t="s">
        <v>878</v>
      </c>
      <c r="T241" s="191" t="s">
        <v>879</v>
      </c>
      <c r="U241" s="159">
        <v>0</v>
      </c>
      <c r="V241" s="159">
        <f t="shared" si="55"/>
        <v>0</v>
      </c>
      <c r="W241" s="159"/>
      <c r="X241" s="159" t="s">
        <v>295</v>
      </c>
      <c r="Y241" s="159" t="s">
        <v>296</v>
      </c>
      <c r="Z241" s="148"/>
      <c r="AA241" s="148"/>
      <c r="AB241" s="148"/>
      <c r="AC241" s="148"/>
      <c r="AD241" s="148"/>
      <c r="AE241" s="148"/>
      <c r="AF241" s="148"/>
      <c r="AG241" s="148" t="s">
        <v>2041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1" x14ac:dyDescent="0.2">
      <c r="A242" s="185">
        <v>197</v>
      </c>
      <c r="B242" s="186" t="s">
        <v>2347</v>
      </c>
      <c r="C242" s="198" t="s">
        <v>2348</v>
      </c>
      <c r="D242" s="187" t="s">
        <v>1445</v>
      </c>
      <c r="E242" s="188">
        <v>3</v>
      </c>
      <c r="F242" s="189"/>
      <c r="G242" s="190">
        <f t="shared" si="49"/>
        <v>0</v>
      </c>
      <c r="H242" s="189"/>
      <c r="I242" s="190">
        <f t="shared" si="50"/>
        <v>0</v>
      </c>
      <c r="J242" s="189"/>
      <c r="K242" s="190">
        <f t="shared" si="51"/>
        <v>0</v>
      </c>
      <c r="L242" s="190">
        <v>21</v>
      </c>
      <c r="M242" s="190">
        <f t="shared" si="52"/>
        <v>0</v>
      </c>
      <c r="N242" s="188">
        <v>7.2000000000000005E-4</v>
      </c>
      <c r="O242" s="188">
        <f t="shared" si="53"/>
        <v>0</v>
      </c>
      <c r="P242" s="188">
        <v>0</v>
      </c>
      <c r="Q242" s="188">
        <f t="shared" si="54"/>
        <v>0</v>
      </c>
      <c r="R242" s="190" t="s">
        <v>1446</v>
      </c>
      <c r="S242" s="190" t="s">
        <v>294</v>
      </c>
      <c r="T242" s="191" t="s">
        <v>294</v>
      </c>
      <c r="U242" s="159">
        <v>0.50600000000000001</v>
      </c>
      <c r="V242" s="159">
        <f t="shared" si="55"/>
        <v>1.52</v>
      </c>
      <c r="W242" s="159"/>
      <c r="X242" s="159" t="s">
        <v>295</v>
      </c>
      <c r="Y242" s="159" t="s">
        <v>296</v>
      </c>
      <c r="Z242" s="148"/>
      <c r="AA242" s="148"/>
      <c r="AB242" s="148"/>
      <c r="AC242" s="148"/>
      <c r="AD242" s="148"/>
      <c r="AE242" s="148"/>
      <c r="AF242" s="148"/>
      <c r="AG242" s="148" t="s">
        <v>2041</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
      <c r="A243" s="185">
        <v>198</v>
      </c>
      <c r="B243" s="186" t="s">
        <v>2256</v>
      </c>
      <c r="C243" s="198" t="s">
        <v>2257</v>
      </c>
      <c r="D243" s="187" t="s">
        <v>292</v>
      </c>
      <c r="E243" s="188">
        <v>3</v>
      </c>
      <c r="F243" s="189"/>
      <c r="G243" s="190">
        <f t="shared" si="49"/>
        <v>0</v>
      </c>
      <c r="H243" s="189"/>
      <c r="I243" s="190">
        <f t="shared" si="50"/>
        <v>0</v>
      </c>
      <c r="J243" s="189"/>
      <c r="K243" s="190">
        <f t="shared" si="51"/>
        <v>0</v>
      </c>
      <c r="L243" s="190">
        <v>21</v>
      </c>
      <c r="M243" s="190">
        <f t="shared" si="52"/>
        <v>0</v>
      </c>
      <c r="N243" s="188">
        <v>4.0000000000000003E-5</v>
      </c>
      <c r="O243" s="188">
        <f t="shared" si="53"/>
        <v>0</v>
      </c>
      <c r="P243" s="188">
        <v>0</v>
      </c>
      <c r="Q243" s="188">
        <f t="shared" si="54"/>
        <v>0</v>
      </c>
      <c r="R243" s="190" t="s">
        <v>1446</v>
      </c>
      <c r="S243" s="190" t="s">
        <v>294</v>
      </c>
      <c r="T243" s="191" t="s">
        <v>294</v>
      </c>
      <c r="U243" s="159">
        <v>0.44500000000000001</v>
      </c>
      <c r="V243" s="159">
        <f t="shared" si="55"/>
        <v>1.34</v>
      </c>
      <c r="W243" s="159"/>
      <c r="X243" s="159" t="s">
        <v>295</v>
      </c>
      <c r="Y243" s="159" t="s">
        <v>296</v>
      </c>
      <c r="Z243" s="148"/>
      <c r="AA243" s="148"/>
      <c r="AB243" s="148"/>
      <c r="AC243" s="148"/>
      <c r="AD243" s="148"/>
      <c r="AE243" s="148"/>
      <c r="AF243" s="148"/>
      <c r="AG243" s="148" t="s">
        <v>2041</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x14ac:dyDescent="0.2">
      <c r="A244" s="185">
        <v>199</v>
      </c>
      <c r="B244" s="186" t="s">
        <v>2202</v>
      </c>
      <c r="C244" s="198" t="s">
        <v>2203</v>
      </c>
      <c r="D244" s="187" t="s">
        <v>1445</v>
      </c>
      <c r="E244" s="188">
        <v>6</v>
      </c>
      <c r="F244" s="189"/>
      <c r="G244" s="190">
        <f t="shared" si="49"/>
        <v>0</v>
      </c>
      <c r="H244" s="189"/>
      <c r="I244" s="190">
        <f t="shared" si="50"/>
        <v>0</v>
      </c>
      <c r="J244" s="189"/>
      <c r="K244" s="190">
        <f t="shared" si="51"/>
        <v>0</v>
      </c>
      <c r="L244" s="190">
        <v>21</v>
      </c>
      <c r="M244" s="190">
        <f t="shared" si="52"/>
        <v>0</v>
      </c>
      <c r="N244" s="188">
        <v>8.0000000000000007E-5</v>
      </c>
      <c r="O244" s="188">
        <f t="shared" si="53"/>
        <v>0</v>
      </c>
      <c r="P244" s="188">
        <v>0</v>
      </c>
      <c r="Q244" s="188">
        <f t="shared" si="54"/>
        <v>0</v>
      </c>
      <c r="R244" s="190" t="s">
        <v>1446</v>
      </c>
      <c r="S244" s="190" t="s">
        <v>294</v>
      </c>
      <c r="T244" s="191" t="s">
        <v>294</v>
      </c>
      <c r="U244" s="159">
        <v>0.28999999999999998</v>
      </c>
      <c r="V244" s="159">
        <f t="shared" si="55"/>
        <v>1.74</v>
      </c>
      <c r="W244" s="159"/>
      <c r="X244" s="159" t="s">
        <v>295</v>
      </c>
      <c r="Y244" s="159" t="s">
        <v>296</v>
      </c>
      <c r="Z244" s="148"/>
      <c r="AA244" s="148"/>
      <c r="AB244" s="148"/>
      <c r="AC244" s="148"/>
      <c r="AD244" s="148"/>
      <c r="AE244" s="148"/>
      <c r="AF244" s="148"/>
      <c r="AG244" s="148" t="s">
        <v>2041</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x14ac:dyDescent="0.2">
      <c r="A245" s="177">
        <v>200</v>
      </c>
      <c r="B245" s="178" t="s">
        <v>2349</v>
      </c>
      <c r="C245" s="194" t="s">
        <v>2350</v>
      </c>
      <c r="D245" s="179"/>
      <c r="E245" s="180">
        <v>0</v>
      </c>
      <c r="F245" s="181"/>
      <c r="G245" s="182">
        <f t="shared" si="49"/>
        <v>0</v>
      </c>
      <c r="H245" s="181"/>
      <c r="I245" s="182">
        <f t="shared" si="50"/>
        <v>0</v>
      </c>
      <c r="J245" s="181"/>
      <c r="K245" s="182">
        <f t="shared" si="51"/>
        <v>0</v>
      </c>
      <c r="L245" s="182">
        <v>21</v>
      </c>
      <c r="M245" s="182">
        <f t="shared" si="52"/>
        <v>0</v>
      </c>
      <c r="N245" s="180">
        <v>0</v>
      </c>
      <c r="O245" s="180">
        <f t="shared" si="53"/>
        <v>0</v>
      </c>
      <c r="P245" s="180">
        <v>0</v>
      </c>
      <c r="Q245" s="180">
        <f t="shared" si="54"/>
        <v>0</v>
      </c>
      <c r="R245" s="182"/>
      <c r="S245" s="182" t="s">
        <v>878</v>
      </c>
      <c r="T245" s="183" t="s">
        <v>879</v>
      </c>
      <c r="U245" s="159">
        <v>0</v>
      </c>
      <c r="V245" s="159">
        <f t="shared" si="55"/>
        <v>0</v>
      </c>
      <c r="W245" s="159"/>
      <c r="X245" s="159" t="s">
        <v>295</v>
      </c>
      <c r="Y245" s="159" t="s">
        <v>296</v>
      </c>
      <c r="Z245" s="148"/>
      <c r="AA245" s="148"/>
      <c r="AB245" s="148"/>
      <c r="AC245" s="148"/>
      <c r="AD245" s="148"/>
      <c r="AE245" s="148"/>
      <c r="AF245" s="148"/>
      <c r="AG245" s="148" t="s">
        <v>2041</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2" x14ac:dyDescent="0.2">
      <c r="A246" s="155"/>
      <c r="B246" s="156"/>
      <c r="C246" s="273" t="s">
        <v>2340</v>
      </c>
      <c r="D246" s="274"/>
      <c r="E246" s="274"/>
      <c r="F246" s="274"/>
      <c r="G246" s="274"/>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300</v>
      </c>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264" t="s">
        <v>2341</v>
      </c>
      <c r="D247" s="265"/>
      <c r="E247" s="265"/>
      <c r="F247" s="265"/>
      <c r="G247" s="265"/>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300</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2.5" outlineLevel="1" x14ac:dyDescent="0.2">
      <c r="A248" s="185">
        <v>201</v>
      </c>
      <c r="B248" s="186" t="s">
        <v>2351</v>
      </c>
      <c r="C248" s="198" t="s">
        <v>2343</v>
      </c>
      <c r="D248" s="187" t="s">
        <v>2073</v>
      </c>
      <c r="E248" s="188">
        <v>1</v>
      </c>
      <c r="F248" s="189"/>
      <c r="G248" s="190">
        <f t="shared" ref="G248:G279" si="56">ROUND(E248*F248,2)</f>
        <v>0</v>
      </c>
      <c r="H248" s="189"/>
      <c r="I248" s="190">
        <f t="shared" ref="I248:I279" si="57">ROUND(E248*H248,2)</f>
        <v>0</v>
      </c>
      <c r="J248" s="189"/>
      <c r="K248" s="190">
        <f t="shared" ref="K248:K279" si="58">ROUND(E248*J248,2)</f>
        <v>0</v>
      </c>
      <c r="L248" s="190">
        <v>21</v>
      </c>
      <c r="M248" s="190">
        <f t="shared" ref="M248:M279" si="59">G248*(1+L248/100)</f>
        <v>0</v>
      </c>
      <c r="N248" s="188">
        <v>0</v>
      </c>
      <c r="O248" s="188">
        <f t="shared" ref="O248:O279" si="60">ROUND(E248*N248,2)</f>
        <v>0</v>
      </c>
      <c r="P248" s="188">
        <v>0</v>
      </c>
      <c r="Q248" s="188">
        <f t="shared" ref="Q248:Q279" si="61">ROUND(E248*P248,2)</f>
        <v>0</v>
      </c>
      <c r="R248" s="190"/>
      <c r="S248" s="190" t="s">
        <v>878</v>
      </c>
      <c r="T248" s="191" t="s">
        <v>879</v>
      </c>
      <c r="U248" s="159">
        <v>0</v>
      </c>
      <c r="V248" s="159">
        <f t="shared" ref="V248:V279" si="62">ROUND(E248*U248,2)</f>
        <v>0</v>
      </c>
      <c r="W248" s="159"/>
      <c r="X248" s="159" t="s">
        <v>295</v>
      </c>
      <c r="Y248" s="159" t="s">
        <v>296</v>
      </c>
      <c r="Z248" s="148"/>
      <c r="AA248" s="148"/>
      <c r="AB248" s="148"/>
      <c r="AC248" s="148"/>
      <c r="AD248" s="148"/>
      <c r="AE248" s="148"/>
      <c r="AF248" s="148"/>
      <c r="AG248" s="148" t="s">
        <v>2041</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x14ac:dyDescent="0.2">
      <c r="A249" s="185">
        <v>202</v>
      </c>
      <c r="B249" s="186" t="s">
        <v>2352</v>
      </c>
      <c r="C249" s="198" t="s">
        <v>2345</v>
      </c>
      <c r="D249" s="187" t="s">
        <v>2073</v>
      </c>
      <c r="E249" s="188">
        <v>1</v>
      </c>
      <c r="F249" s="189"/>
      <c r="G249" s="190">
        <f t="shared" si="56"/>
        <v>0</v>
      </c>
      <c r="H249" s="189"/>
      <c r="I249" s="190">
        <f t="shared" si="57"/>
        <v>0</v>
      </c>
      <c r="J249" s="189"/>
      <c r="K249" s="190">
        <f t="shared" si="58"/>
        <v>0</v>
      </c>
      <c r="L249" s="190">
        <v>21</v>
      </c>
      <c r="M249" s="190">
        <f t="shared" si="59"/>
        <v>0</v>
      </c>
      <c r="N249" s="188">
        <v>0</v>
      </c>
      <c r="O249" s="188">
        <f t="shared" si="60"/>
        <v>0</v>
      </c>
      <c r="P249" s="188">
        <v>0</v>
      </c>
      <c r="Q249" s="188">
        <f t="shared" si="61"/>
        <v>0</v>
      </c>
      <c r="R249" s="190"/>
      <c r="S249" s="190" t="s">
        <v>878</v>
      </c>
      <c r="T249" s="191" t="s">
        <v>879</v>
      </c>
      <c r="U249" s="159">
        <v>0</v>
      </c>
      <c r="V249" s="159">
        <f t="shared" si="62"/>
        <v>0</v>
      </c>
      <c r="W249" s="159"/>
      <c r="X249" s="159" t="s">
        <v>295</v>
      </c>
      <c r="Y249" s="159" t="s">
        <v>296</v>
      </c>
      <c r="Z249" s="148"/>
      <c r="AA249" s="148"/>
      <c r="AB249" s="148"/>
      <c r="AC249" s="148"/>
      <c r="AD249" s="148"/>
      <c r="AE249" s="148"/>
      <c r="AF249" s="148"/>
      <c r="AG249" s="148" t="s">
        <v>2041</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x14ac:dyDescent="0.2">
      <c r="A250" s="185">
        <v>203</v>
      </c>
      <c r="B250" s="186" t="s">
        <v>2353</v>
      </c>
      <c r="C250" s="198" t="s">
        <v>2201</v>
      </c>
      <c r="D250" s="187" t="s">
        <v>2073</v>
      </c>
      <c r="E250" s="188">
        <v>2</v>
      </c>
      <c r="F250" s="189"/>
      <c r="G250" s="190">
        <f t="shared" si="56"/>
        <v>0</v>
      </c>
      <c r="H250" s="189"/>
      <c r="I250" s="190">
        <f t="shared" si="57"/>
        <v>0</v>
      </c>
      <c r="J250" s="189"/>
      <c r="K250" s="190">
        <f t="shared" si="58"/>
        <v>0</v>
      </c>
      <c r="L250" s="190">
        <v>21</v>
      </c>
      <c r="M250" s="190">
        <f t="shared" si="59"/>
        <v>0</v>
      </c>
      <c r="N250" s="188">
        <v>0</v>
      </c>
      <c r="O250" s="188">
        <f t="shared" si="60"/>
        <v>0</v>
      </c>
      <c r="P250" s="188">
        <v>0</v>
      </c>
      <c r="Q250" s="188">
        <f t="shared" si="61"/>
        <v>0</v>
      </c>
      <c r="R250" s="190"/>
      <c r="S250" s="190" t="s">
        <v>878</v>
      </c>
      <c r="T250" s="191" t="s">
        <v>879</v>
      </c>
      <c r="U250" s="159">
        <v>0</v>
      </c>
      <c r="V250" s="159">
        <f t="shared" si="62"/>
        <v>0</v>
      </c>
      <c r="W250" s="159"/>
      <c r="X250" s="159" t="s">
        <v>295</v>
      </c>
      <c r="Y250" s="159" t="s">
        <v>296</v>
      </c>
      <c r="Z250" s="148"/>
      <c r="AA250" s="148"/>
      <c r="AB250" s="148"/>
      <c r="AC250" s="148"/>
      <c r="AD250" s="148"/>
      <c r="AE250" s="148"/>
      <c r="AF250" s="148"/>
      <c r="AG250" s="148" t="s">
        <v>2041</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85">
        <v>204</v>
      </c>
      <c r="B251" s="186" t="s">
        <v>2347</v>
      </c>
      <c r="C251" s="198" t="s">
        <v>2348</v>
      </c>
      <c r="D251" s="187" t="s">
        <v>1445</v>
      </c>
      <c r="E251" s="188">
        <v>1</v>
      </c>
      <c r="F251" s="189"/>
      <c r="G251" s="190">
        <f t="shared" si="56"/>
        <v>0</v>
      </c>
      <c r="H251" s="189"/>
      <c r="I251" s="190">
        <f t="shared" si="57"/>
        <v>0</v>
      </c>
      <c r="J251" s="189"/>
      <c r="K251" s="190">
        <f t="shared" si="58"/>
        <v>0</v>
      </c>
      <c r="L251" s="190">
        <v>21</v>
      </c>
      <c r="M251" s="190">
        <f t="shared" si="59"/>
        <v>0</v>
      </c>
      <c r="N251" s="188">
        <v>7.2000000000000005E-4</v>
      </c>
      <c r="O251" s="188">
        <f t="shared" si="60"/>
        <v>0</v>
      </c>
      <c r="P251" s="188">
        <v>0</v>
      </c>
      <c r="Q251" s="188">
        <f t="shared" si="61"/>
        <v>0</v>
      </c>
      <c r="R251" s="190" t="s">
        <v>1446</v>
      </c>
      <c r="S251" s="190" t="s">
        <v>294</v>
      </c>
      <c r="T251" s="191" t="s">
        <v>294</v>
      </c>
      <c r="U251" s="159">
        <v>0.50600000000000001</v>
      </c>
      <c r="V251" s="159">
        <f t="shared" si="62"/>
        <v>0.51</v>
      </c>
      <c r="W251" s="159"/>
      <c r="X251" s="159" t="s">
        <v>295</v>
      </c>
      <c r="Y251" s="159" t="s">
        <v>296</v>
      </c>
      <c r="Z251" s="148"/>
      <c r="AA251" s="148"/>
      <c r="AB251" s="148"/>
      <c r="AC251" s="148"/>
      <c r="AD251" s="148"/>
      <c r="AE251" s="148"/>
      <c r="AF251" s="148"/>
      <c r="AG251" s="148" t="s">
        <v>2041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
      <c r="A252" s="185">
        <v>205</v>
      </c>
      <c r="B252" s="186" t="s">
        <v>2256</v>
      </c>
      <c r="C252" s="198" t="s">
        <v>2257</v>
      </c>
      <c r="D252" s="187" t="s">
        <v>292</v>
      </c>
      <c r="E252" s="188">
        <v>1</v>
      </c>
      <c r="F252" s="189"/>
      <c r="G252" s="190">
        <f t="shared" si="56"/>
        <v>0</v>
      </c>
      <c r="H252" s="189"/>
      <c r="I252" s="190">
        <f t="shared" si="57"/>
        <v>0</v>
      </c>
      <c r="J252" s="189"/>
      <c r="K252" s="190">
        <f t="shared" si="58"/>
        <v>0</v>
      </c>
      <c r="L252" s="190">
        <v>21</v>
      </c>
      <c r="M252" s="190">
        <f t="shared" si="59"/>
        <v>0</v>
      </c>
      <c r="N252" s="188">
        <v>4.0000000000000003E-5</v>
      </c>
      <c r="O252" s="188">
        <f t="shared" si="60"/>
        <v>0</v>
      </c>
      <c r="P252" s="188">
        <v>0</v>
      </c>
      <c r="Q252" s="188">
        <f t="shared" si="61"/>
        <v>0</v>
      </c>
      <c r="R252" s="190" t="s">
        <v>1446</v>
      </c>
      <c r="S252" s="190" t="s">
        <v>294</v>
      </c>
      <c r="T252" s="191" t="s">
        <v>294</v>
      </c>
      <c r="U252" s="159">
        <v>0.44500000000000001</v>
      </c>
      <c r="V252" s="159">
        <f t="shared" si="62"/>
        <v>0.45</v>
      </c>
      <c r="W252" s="159"/>
      <c r="X252" s="159" t="s">
        <v>295</v>
      </c>
      <c r="Y252" s="159" t="s">
        <v>296</v>
      </c>
      <c r="Z252" s="148"/>
      <c r="AA252" s="148"/>
      <c r="AB252" s="148"/>
      <c r="AC252" s="148"/>
      <c r="AD252" s="148"/>
      <c r="AE252" s="148"/>
      <c r="AF252" s="148"/>
      <c r="AG252" s="148" t="s">
        <v>2041</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
      <c r="A253" s="185">
        <v>206</v>
      </c>
      <c r="B253" s="186" t="s">
        <v>2202</v>
      </c>
      <c r="C253" s="198" t="s">
        <v>2203</v>
      </c>
      <c r="D253" s="187" t="s">
        <v>1445</v>
      </c>
      <c r="E253" s="188">
        <v>2</v>
      </c>
      <c r="F253" s="189"/>
      <c r="G253" s="190">
        <f t="shared" si="56"/>
        <v>0</v>
      </c>
      <c r="H253" s="189"/>
      <c r="I253" s="190">
        <f t="shared" si="57"/>
        <v>0</v>
      </c>
      <c r="J253" s="189"/>
      <c r="K253" s="190">
        <f t="shared" si="58"/>
        <v>0</v>
      </c>
      <c r="L253" s="190">
        <v>21</v>
      </c>
      <c r="M253" s="190">
        <f t="shared" si="59"/>
        <v>0</v>
      </c>
      <c r="N253" s="188">
        <v>8.0000000000000007E-5</v>
      </c>
      <c r="O253" s="188">
        <f t="shared" si="60"/>
        <v>0</v>
      </c>
      <c r="P253" s="188">
        <v>0</v>
      </c>
      <c r="Q253" s="188">
        <f t="shared" si="61"/>
        <v>0</v>
      </c>
      <c r="R253" s="190" t="s">
        <v>1446</v>
      </c>
      <c r="S253" s="190" t="s">
        <v>294</v>
      </c>
      <c r="T253" s="191" t="s">
        <v>294</v>
      </c>
      <c r="U253" s="159">
        <v>0.28999999999999998</v>
      </c>
      <c r="V253" s="159">
        <f t="shared" si="62"/>
        <v>0.57999999999999996</v>
      </c>
      <c r="W253" s="159"/>
      <c r="X253" s="159" t="s">
        <v>295</v>
      </c>
      <c r="Y253" s="159" t="s">
        <v>296</v>
      </c>
      <c r="Z253" s="148"/>
      <c r="AA253" s="148"/>
      <c r="AB253" s="148"/>
      <c r="AC253" s="148"/>
      <c r="AD253" s="148"/>
      <c r="AE253" s="148"/>
      <c r="AF253" s="148"/>
      <c r="AG253" s="148" t="s">
        <v>2041</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85">
        <v>207</v>
      </c>
      <c r="B254" s="186" t="s">
        <v>2354</v>
      </c>
      <c r="C254" s="198" t="s">
        <v>2355</v>
      </c>
      <c r="D254" s="187"/>
      <c r="E254" s="188">
        <v>0</v>
      </c>
      <c r="F254" s="189"/>
      <c r="G254" s="190">
        <f t="shared" si="56"/>
        <v>0</v>
      </c>
      <c r="H254" s="189"/>
      <c r="I254" s="190">
        <f t="shared" si="57"/>
        <v>0</v>
      </c>
      <c r="J254" s="189"/>
      <c r="K254" s="190">
        <f t="shared" si="58"/>
        <v>0</v>
      </c>
      <c r="L254" s="190">
        <v>21</v>
      </c>
      <c r="M254" s="190">
        <f t="shared" si="59"/>
        <v>0</v>
      </c>
      <c r="N254" s="188">
        <v>0</v>
      </c>
      <c r="O254" s="188">
        <f t="shared" si="60"/>
        <v>0</v>
      </c>
      <c r="P254" s="188">
        <v>0</v>
      </c>
      <c r="Q254" s="188">
        <f t="shared" si="61"/>
        <v>0</v>
      </c>
      <c r="R254" s="190"/>
      <c r="S254" s="190" t="s">
        <v>878</v>
      </c>
      <c r="T254" s="191" t="s">
        <v>879</v>
      </c>
      <c r="U254" s="159">
        <v>0</v>
      </c>
      <c r="V254" s="159">
        <f t="shared" si="62"/>
        <v>0</v>
      </c>
      <c r="W254" s="159"/>
      <c r="X254" s="159" t="s">
        <v>295</v>
      </c>
      <c r="Y254" s="159" t="s">
        <v>296</v>
      </c>
      <c r="Z254" s="148"/>
      <c r="AA254" s="148"/>
      <c r="AB254" s="148"/>
      <c r="AC254" s="148"/>
      <c r="AD254" s="148"/>
      <c r="AE254" s="148"/>
      <c r="AF254" s="148"/>
      <c r="AG254" s="148" t="s">
        <v>2041</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ht="22.5" outlineLevel="1" x14ac:dyDescent="0.2">
      <c r="A255" s="185">
        <v>208</v>
      </c>
      <c r="B255" s="186" t="s">
        <v>2356</v>
      </c>
      <c r="C255" s="198" t="s">
        <v>2357</v>
      </c>
      <c r="D255" s="187" t="s">
        <v>2073</v>
      </c>
      <c r="E255" s="188">
        <v>1</v>
      </c>
      <c r="F255" s="189"/>
      <c r="G255" s="190">
        <f t="shared" si="56"/>
        <v>0</v>
      </c>
      <c r="H255" s="189"/>
      <c r="I255" s="190">
        <f t="shared" si="57"/>
        <v>0</v>
      </c>
      <c r="J255" s="189"/>
      <c r="K255" s="190">
        <f t="shared" si="58"/>
        <v>0</v>
      </c>
      <c r="L255" s="190">
        <v>21</v>
      </c>
      <c r="M255" s="190">
        <f t="shared" si="59"/>
        <v>0</v>
      </c>
      <c r="N255" s="188">
        <v>0</v>
      </c>
      <c r="O255" s="188">
        <f t="shared" si="60"/>
        <v>0</v>
      </c>
      <c r="P255" s="188">
        <v>0</v>
      </c>
      <c r="Q255" s="188">
        <f t="shared" si="61"/>
        <v>0</v>
      </c>
      <c r="R255" s="190"/>
      <c r="S255" s="190" t="s">
        <v>878</v>
      </c>
      <c r="T255" s="191" t="s">
        <v>879</v>
      </c>
      <c r="U255" s="159">
        <v>0</v>
      </c>
      <c r="V255" s="159">
        <f t="shared" si="62"/>
        <v>0</v>
      </c>
      <c r="W255" s="159"/>
      <c r="X255" s="159" t="s">
        <v>295</v>
      </c>
      <c r="Y255" s="159" t="s">
        <v>296</v>
      </c>
      <c r="Z255" s="148"/>
      <c r="AA255" s="148"/>
      <c r="AB255" s="148"/>
      <c r="AC255" s="148"/>
      <c r="AD255" s="148"/>
      <c r="AE255" s="148"/>
      <c r="AF255" s="148"/>
      <c r="AG255" s="148" t="s">
        <v>2041</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ht="33.75" outlineLevel="1" x14ac:dyDescent="0.2">
      <c r="A256" s="185">
        <v>209</v>
      </c>
      <c r="B256" s="186" t="s">
        <v>2358</v>
      </c>
      <c r="C256" s="198" t="s">
        <v>2359</v>
      </c>
      <c r="D256" s="187" t="s">
        <v>2073</v>
      </c>
      <c r="E256" s="188">
        <v>1</v>
      </c>
      <c r="F256" s="189"/>
      <c r="G256" s="190">
        <f t="shared" si="56"/>
        <v>0</v>
      </c>
      <c r="H256" s="189"/>
      <c r="I256" s="190">
        <f t="shared" si="57"/>
        <v>0</v>
      </c>
      <c r="J256" s="189"/>
      <c r="K256" s="190">
        <f t="shared" si="58"/>
        <v>0</v>
      </c>
      <c r="L256" s="190">
        <v>21</v>
      </c>
      <c r="M256" s="190">
        <f t="shared" si="59"/>
        <v>0</v>
      </c>
      <c r="N256" s="188">
        <v>0</v>
      </c>
      <c r="O256" s="188">
        <f t="shared" si="60"/>
        <v>0</v>
      </c>
      <c r="P256" s="188">
        <v>0</v>
      </c>
      <c r="Q256" s="188">
        <f t="shared" si="61"/>
        <v>0</v>
      </c>
      <c r="R256" s="190"/>
      <c r="S256" s="190" t="s">
        <v>878</v>
      </c>
      <c r="T256" s="191" t="s">
        <v>879</v>
      </c>
      <c r="U256" s="159">
        <v>0</v>
      </c>
      <c r="V256" s="159">
        <f t="shared" si="62"/>
        <v>0</v>
      </c>
      <c r="W256" s="159"/>
      <c r="X256" s="159" t="s">
        <v>295</v>
      </c>
      <c r="Y256" s="159" t="s">
        <v>296</v>
      </c>
      <c r="Z256" s="148"/>
      <c r="AA256" s="148"/>
      <c r="AB256" s="148"/>
      <c r="AC256" s="148"/>
      <c r="AD256" s="148"/>
      <c r="AE256" s="148"/>
      <c r="AF256" s="148"/>
      <c r="AG256" s="148" t="s">
        <v>2041</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22.5" outlineLevel="1" x14ac:dyDescent="0.2">
      <c r="A257" s="185">
        <v>210</v>
      </c>
      <c r="B257" s="186" t="s">
        <v>2360</v>
      </c>
      <c r="C257" s="198" t="s">
        <v>2361</v>
      </c>
      <c r="D257" s="187" t="s">
        <v>2073</v>
      </c>
      <c r="E257" s="188">
        <v>1</v>
      </c>
      <c r="F257" s="189"/>
      <c r="G257" s="190">
        <f t="shared" si="56"/>
        <v>0</v>
      </c>
      <c r="H257" s="189"/>
      <c r="I257" s="190">
        <f t="shared" si="57"/>
        <v>0</v>
      </c>
      <c r="J257" s="189"/>
      <c r="K257" s="190">
        <f t="shared" si="58"/>
        <v>0</v>
      </c>
      <c r="L257" s="190">
        <v>21</v>
      </c>
      <c r="M257" s="190">
        <f t="shared" si="59"/>
        <v>0</v>
      </c>
      <c r="N257" s="188">
        <v>0</v>
      </c>
      <c r="O257" s="188">
        <f t="shared" si="60"/>
        <v>0</v>
      </c>
      <c r="P257" s="188">
        <v>0</v>
      </c>
      <c r="Q257" s="188">
        <f t="shared" si="61"/>
        <v>0</v>
      </c>
      <c r="R257" s="190"/>
      <c r="S257" s="190" t="s">
        <v>878</v>
      </c>
      <c r="T257" s="191" t="s">
        <v>879</v>
      </c>
      <c r="U257" s="159">
        <v>0</v>
      </c>
      <c r="V257" s="159">
        <f t="shared" si="62"/>
        <v>0</v>
      </c>
      <c r="W257" s="159"/>
      <c r="X257" s="159" t="s">
        <v>295</v>
      </c>
      <c r="Y257" s="159" t="s">
        <v>296</v>
      </c>
      <c r="Z257" s="148"/>
      <c r="AA257" s="148"/>
      <c r="AB257" s="148"/>
      <c r="AC257" s="148"/>
      <c r="AD257" s="148"/>
      <c r="AE257" s="148"/>
      <c r="AF257" s="148"/>
      <c r="AG257" s="148" t="s">
        <v>2041</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1" x14ac:dyDescent="0.2">
      <c r="A258" s="185">
        <v>211</v>
      </c>
      <c r="B258" s="186" t="s">
        <v>2362</v>
      </c>
      <c r="C258" s="198" t="s">
        <v>2363</v>
      </c>
      <c r="D258" s="187" t="s">
        <v>2073</v>
      </c>
      <c r="E258" s="188">
        <v>1</v>
      </c>
      <c r="F258" s="189"/>
      <c r="G258" s="190">
        <f t="shared" si="56"/>
        <v>0</v>
      </c>
      <c r="H258" s="189"/>
      <c r="I258" s="190">
        <f t="shared" si="57"/>
        <v>0</v>
      </c>
      <c r="J258" s="189"/>
      <c r="K258" s="190">
        <f t="shared" si="58"/>
        <v>0</v>
      </c>
      <c r="L258" s="190">
        <v>21</v>
      </c>
      <c r="M258" s="190">
        <f t="shared" si="59"/>
        <v>0</v>
      </c>
      <c r="N258" s="188">
        <v>0</v>
      </c>
      <c r="O258" s="188">
        <f t="shared" si="60"/>
        <v>0</v>
      </c>
      <c r="P258" s="188">
        <v>0</v>
      </c>
      <c r="Q258" s="188">
        <f t="shared" si="61"/>
        <v>0</v>
      </c>
      <c r="R258" s="190"/>
      <c r="S258" s="190" t="s">
        <v>878</v>
      </c>
      <c r="T258" s="191" t="s">
        <v>879</v>
      </c>
      <c r="U258" s="159">
        <v>0</v>
      </c>
      <c r="V258" s="159">
        <f t="shared" si="62"/>
        <v>0</v>
      </c>
      <c r="W258" s="159"/>
      <c r="X258" s="159" t="s">
        <v>295</v>
      </c>
      <c r="Y258" s="159" t="s">
        <v>296</v>
      </c>
      <c r="Z258" s="148"/>
      <c r="AA258" s="148"/>
      <c r="AB258" s="148"/>
      <c r="AC258" s="148"/>
      <c r="AD258" s="148"/>
      <c r="AE258" s="148"/>
      <c r="AF258" s="148"/>
      <c r="AG258" s="148" t="s">
        <v>2041</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1" x14ac:dyDescent="0.2">
      <c r="A259" s="185">
        <v>212</v>
      </c>
      <c r="B259" s="186" t="s">
        <v>2364</v>
      </c>
      <c r="C259" s="198" t="s">
        <v>2365</v>
      </c>
      <c r="D259" s="187" t="s">
        <v>292</v>
      </c>
      <c r="E259" s="188">
        <v>1</v>
      </c>
      <c r="F259" s="189"/>
      <c r="G259" s="190">
        <f t="shared" si="56"/>
        <v>0</v>
      </c>
      <c r="H259" s="189"/>
      <c r="I259" s="190">
        <f t="shared" si="57"/>
        <v>0</v>
      </c>
      <c r="J259" s="189"/>
      <c r="K259" s="190">
        <f t="shared" si="58"/>
        <v>0</v>
      </c>
      <c r="L259" s="190">
        <v>21</v>
      </c>
      <c r="M259" s="190">
        <f t="shared" si="59"/>
        <v>0</v>
      </c>
      <c r="N259" s="188">
        <v>1.2E-4</v>
      </c>
      <c r="O259" s="188">
        <f t="shared" si="60"/>
        <v>0</v>
      </c>
      <c r="P259" s="188">
        <v>0</v>
      </c>
      <c r="Q259" s="188">
        <f t="shared" si="61"/>
        <v>0</v>
      </c>
      <c r="R259" s="190" t="s">
        <v>1446</v>
      </c>
      <c r="S259" s="190" t="s">
        <v>294</v>
      </c>
      <c r="T259" s="191" t="s">
        <v>294</v>
      </c>
      <c r="U259" s="159">
        <v>0.71099999999999997</v>
      </c>
      <c r="V259" s="159">
        <f t="shared" si="62"/>
        <v>0.71</v>
      </c>
      <c r="W259" s="159"/>
      <c r="X259" s="159" t="s">
        <v>295</v>
      </c>
      <c r="Y259" s="159" t="s">
        <v>296</v>
      </c>
      <c r="Z259" s="148"/>
      <c r="AA259" s="148"/>
      <c r="AB259" s="148"/>
      <c r="AC259" s="148"/>
      <c r="AD259" s="148"/>
      <c r="AE259" s="148"/>
      <c r="AF259" s="148"/>
      <c r="AG259" s="148" t="s">
        <v>2041</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
      <c r="A260" s="185">
        <v>213</v>
      </c>
      <c r="B260" s="186" t="s">
        <v>2366</v>
      </c>
      <c r="C260" s="198" t="s">
        <v>2367</v>
      </c>
      <c r="D260" s="187" t="s">
        <v>292</v>
      </c>
      <c r="E260" s="188">
        <v>1</v>
      </c>
      <c r="F260" s="189"/>
      <c r="G260" s="190">
        <f t="shared" si="56"/>
        <v>0</v>
      </c>
      <c r="H260" s="189"/>
      <c r="I260" s="190">
        <f t="shared" si="57"/>
        <v>0</v>
      </c>
      <c r="J260" s="189"/>
      <c r="K260" s="190">
        <f t="shared" si="58"/>
        <v>0</v>
      </c>
      <c r="L260" s="190">
        <v>21</v>
      </c>
      <c r="M260" s="190">
        <f t="shared" si="59"/>
        <v>0</v>
      </c>
      <c r="N260" s="188">
        <v>2.0000000000000002E-5</v>
      </c>
      <c r="O260" s="188">
        <f t="shared" si="60"/>
        <v>0</v>
      </c>
      <c r="P260" s="188">
        <v>0</v>
      </c>
      <c r="Q260" s="188">
        <f t="shared" si="61"/>
        <v>0</v>
      </c>
      <c r="R260" s="190" t="s">
        <v>1446</v>
      </c>
      <c r="S260" s="190" t="s">
        <v>294</v>
      </c>
      <c r="T260" s="191" t="s">
        <v>294</v>
      </c>
      <c r="U260" s="159">
        <v>0.16800000000000001</v>
      </c>
      <c r="V260" s="159">
        <f t="shared" si="62"/>
        <v>0.17</v>
      </c>
      <c r="W260" s="159"/>
      <c r="X260" s="159" t="s">
        <v>295</v>
      </c>
      <c r="Y260" s="159" t="s">
        <v>296</v>
      </c>
      <c r="Z260" s="148"/>
      <c r="AA260" s="148"/>
      <c r="AB260" s="148"/>
      <c r="AC260" s="148"/>
      <c r="AD260" s="148"/>
      <c r="AE260" s="148"/>
      <c r="AF260" s="148"/>
      <c r="AG260" s="148" t="s">
        <v>2041</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85">
        <v>214</v>
      </c>
      <c r="B261" s="186" t="s">
        <v>2368</v>
      </c>
      <c r="C261" s="198" t="s">
        <v>2369</v>
      </c>
      <c r="D261" s="187" t="s">
        <v>2073</v>
      </c>
      <c r="E261" s="188">
        <v>1</v>
      </c>
      <c r="F261" s="189"/>
      <c r="G261" s="190">
        <f t="shared" si="56"/>
        <v>0</v>
      </c>
      <c r="H261" s="189"/>
      <c r="I261" s="190">
        <f t="shared" si="57"/>
        <v>0</v>
      </c>
      <c r="J261" s="189"/>
      <c r="K261" s="190">
        <f t="shared" si="58"/>
        <v>0</v>
      </c>
      <c r="L261" s="190">
        <v>21</v>
      </c>
      <c r="M261" s="190">
        <f t="shared" si="59"/>
        <v>0</v>
      </c>
      <c r="N261" s="188">
        <v>0</v>
      </c>
      <c r="O261" s="188">
        <f t="shared" si="60"/>
        <v>0</v>
      </c>
      <c r="P261" s="188">
        <v>0</v>
      </c>
      <c r="Q261" s="188">
        <f t="shared" si="61"/>
        <v>0</v>
      </c>
      <c r="R261" s="190"/>
      <c r="S261" s="190" t="s">
        <v>878</v>
      </c>
      <c r="T261" s="191" t="s">
        <v>879</v>
      </c>
      <c r="U261" s="159">
        <v>0</v>
      </c>
      <c r="V261" s="159">
        <f t="shared" si="62"/>
        <v>0</v>
      </c>
      <c r="W261" s="159"/>
      <c r="X261" s="159" t="s">
        <v>295</v>
      </c>
      <c r="Y261" s="159" t="s">
        <v>296</v>
      </c>
      <c r="Z261" s="148"/>
      <c r="AA261" s="148"/>
      <c r="AB261" s="148"/>
      <c r="AC261" s="148"/>
      <c r="AD261" s="148"/>
      <c r="AE261" s="148"/>
      <c r="AF261" s="148"/>
      <c r="AG261" s="148" t="s">
        <v>2041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x14ac:dyDescent="0.2">
      <c r="A262" s="185">
        <v>215</v>
      </c>
      <c r="B262" s="186" t="s">
        <v>2370</v>
      </c>
      <c r="C262" s="198" t="s">
        <v>2371</v>
      </c>
      <c r="D262" s="187"/>
      <c r="E262" s="188">
        <v>0</v>
      </c>
      <c r="F262" s="189"/>
      <c r="G262" s="190">
        <f t="shared" si="56"/>
        <v>0</v>
      </c>
      <c r="H262" s="189"/>
      <c r="I262" s="190">
        <f t="shared" si="57"/>
        <v>0</v>
      </c>
      <c r="J262" s="189"/>
      <c r="K262" s="190">
        <f t="shared" si="58"/>
        <v>0</v>
      </c>
      <c r="L262" s="190">
        <v>21</v>
      </c>
      <c r="M262" s="190">
        <f t="shared" si="59"/>
        <v>0</v>
      </c>
      <c r="N262" s="188">
        <v>0</v>
      </c>
      <c r="O262" s="188">
        <f t="shared" si="60"/>
        <v>0</v>
      </c>
      <c r="P262" s="188">
        <v>0</v>
      </c>
      <c r="Q262" s="188">
        <f t="shared" si="61"/>
        <v>0</v>
      </c>
      <c r="R262" s="190"/>
      <c r="S262" s="190" t="s">
        <v>878</v>
      </c>
      <c r="T262" s="191" t="s">
        <v>879</v>
      </c>
      <c r="U262" s="159">
        <v>0</v>
      </c>
      <c r="V262" s="159">
        <f t="shared" si="62"/>
        <v>0</v>
      </c>
      <c r="W262" s="159"/>
      <c r="X262" s="159" t="s">
        <v>295</v>
      </c>
      <c r="Y262" s="159" t="s">
        <v>296</v>
      </c>
      <c r="Z262" s="148"/>
      <c r="AA262" s="148"/>
      <c r="AB262" s="148"/>
      <c r="AC262" s="148"/>
      <c r="AD262" s="148"/>
      <c r="AE262" s="148"/>
      <c r="AF262" s="148"/>
      <c r="AG262" s="148" t="s">
        <v>2041</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x14ac:dyDescent="0.2">
      <c r="A263" s="185">
        <v>216</v>
      </c>
      <c r="B263" s="186" t="s">
        <v>2372</v>
      </c>
      <c r="C263" s="198" t="s">
        <v>2373</v>
      </c>
      <c r="D263" s="187" t="s">
        <v>2073</v>
      </c>
      <c r="E263" s="188">
        <v>3</v>
      </c>
      <c r="F263" s="189"/>
      <c r="G263" s="190">
        <f t="shared" si="56"/>
        <v>0</v>
      </c>
      <c r="H263" s="189"/>
      <c r="I263" s="190">
        <f t="shared" si="57"/>
        <v>0</v>
      </c>
      <c r="J263" s="189"/>
      <c r="K263" s="190">
        <f t="shared" si="58"/>
        <v>0</v>
      </c>
      <c r="L263" s="190">
        <v>21</v>
      </c>
      <c r="M263" s="190">
        <f t="shared" si="59"/>
        <v>0</v>
      </c>
      <c r="N263" s="188">
        <v>0</v>
      </c>
      <c r="O263" s="188">
        <f t="shared" si="60"/>
        <v>0</v>
      </c>
      <c r="P263" s="188">
        <v>0</v>
      </c>
      <c r="Q263" s="188">
        <f t="shared" si="61"/>
        <v>0</v>
      </c>
      <c r="R263" s="190"/>
      <c r="S263" s="190" t="s">
        <v>878</v>
      </c>
      <c r="T263" s="191" t="s">
        <v>879</v>
      </c>
      <c r="U263" s="159">
        <v>0</v>
      </c>
      <c r="V263" s="159">
        <f t="shared" si="62"/>
        <v>0</v>
      </c>
      <c r="W263" s="159"/>
      <c r="X263" s="159" t="s">
        <v>295</v>
      </c>
      <c r="Y263" s="159" t="s">
        <v>296</v>
      </c>
      <c r="Z263" s="148"/>
      <c r="AA263" s="148"/>
      <c r="AB263" s="148"/>
      <c r="AC263" s="148"/>
      <c r="AD263" s="148"/>
      <c r="AE263" s="148"/>
      <c r="AF263" s="148"/>
      <c r="AG263" s="148" t="s">
        <v>2041</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x14ac:dyDescent="0.2">
      <c r="A264" s="185">
        <v>217</v>
      </c>
      <c r="B264" s="186" t="s">
        <v>2374</v>
      </c>
      <c r="C264" s="198" t="s">
        <v>2375</v>
      </c>
      <c r="D264" s="187" t="s">
        <v>2073</v>
      </c>
      <c r="E264" s="188">
        <v>3</v>
      </c>
      <c r="F264" s="189"/>
      <c r="G264" s="190">
        <f t="shared" si="56"/>
        <v>0</v>
      </c>
      <c r="H264" s="189"/>
      <c r="I264" s="190">
        <f t="shared" si="57"/>
        <v>0</v>
      </c>
      <c r="J264" s="189"/>
      <c r="K264" s="190">
        <f t="shared" si="58"/>
        <v>0</v>
      </c>
      <c r="L264" s="190">
        <v>21</v>
      </c>
      <c r="M264" s="190">
        <f t="shared" si="59"/>
        <v>0</v>
      </c>
      <c r="N264" s="188">
        <v>0</v>
      </c>
      <c r="O264" s="188">
        <f t="shared" si="60"/>
        <v>0</v>
      </c>
      <c r="P264" s="188">
        <v>0</v>
      </c>
      <c r="Q264" s="188">
        <f t="shared" si="61"/>
        <v>0</v>
      </c>
      <c r="R264" s="190"/>
      <c r="S264" s="190" t="s">
        <v>878</v>
      </c>
      <c r="T264" s="191" t="s">
        <v>879</v>
      </c>
      <c r="U264" s="159">
        <v>0</v>
      </c>
      <c r="V264" s="159">
        <f t="shared" si="62"/>
        <v>0</v>
      </c>
      <c r="W264" s="159"/>
      <c r="X264" s="159" t="s">
        <v>295</v>
      </c>
      <c r="Y264" s="159" t="s">
        <v>296</v>
      </c>
      <c r="Z264" s="148"/>
      <c r="AA264" s="148"/>
      <c r="AB264" s="148"/>
      <c r="AC264" s="148"/>
      <c r="AD264" s="148"/>
      <c r="AE264" s="148"/>
      <c r="AF264" s="148"/>
      <c r="AG264" s="148" t="s">
        <v>2041</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x14ac:dyDescent="0.2">
      <c r="A265" s="185">
        <v>218</v>
      </c>
      <c r="B265" s="186" t="s">
        <v>2376</v>
      </c>
      <c r="C265" s="198" t="s">
        <v>2377</v>
      </c>
      <c r="D265" s="187" t="s">
        <v>2073</v>
      </c>
      <c r="E265" s="188">
        <v>3</v>
      </c>
      <c r="F265" s="189"/>
      <c r="G265" s="190">
        <f t="shared" si="56"/>
        <v>0</v>
      </c>
      <c r="H265" s="189"/>
      <c r="I265" s="190">
        <f t="shared" si="57"/>
        <v>0</v>
      </c>
      <c r="J265" s="189"/>
      <c r="K265" s="190">
        <f t="shared" si="58"/>
        <v>0</v>
      </c>
      <c r="L265" s="190">
        <v>21</v>
      </c>
      <c r="M265" s="190">
        <f t="shared" si="59"/>
        <v>0</v>
      </c>
      <c r="N265" s="188">
        <v>0</v>
      </c>
      <c r="O265" s="188">
        <f t="shared" si="60"/>
        <v>0</v>
      </c>
      <c r="P265" s="188">
        <v>0</v>
      </c>
      <c r="Q265" s="188">
        <f t="shared" si="61"/>
        <v>0</v>
      </c>
      <c r="R265" s="190"/>
      <c r="S265" s="190" t="s">
        <v>878</v>
      </c>
      <c r="T265" s="191" t="s">
        <v>879</v>
      </c>
      <c r="U265" s="159">
        <v>0</v>
      </c>
      <c r="V265" s="159">
        <f t="shared" si="62"/>
        <v>0</v>
      </c>
      <c r="W265" s="159"/>
      <c r="X265" s="159" t="s">
        <v>295</v>
      </c>
      <c r="Y265" s="159" t="s">
        <v>296</v>
      </c>
      <c r="Z265" s="148"/>
      <c r="AA265" s="148"/>
      <c r="AB265" s="148"/>
      <c r="AC265" s="148"/>
      <c r="AD265" s="148"/>
      <c r="AE265" s="148"/>
      <c r="AF265" s="148"/>
      <c r="AG265" s="148" t="s">
        <v>2041</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
      <c r="A266" s="185">
        <v>219</v>
      </c>
      <c r="B266" s="186" t="s">
        <v>2378</v>
      </c>
      <c r="C266" s="198" t="s">
        <v>2379</v>
      </c>
      <c r="D266" s="187" t="s">
        <v>2073</v>
      </c>
      <c r="E266" s="188">
        <v>3</v>
      </c>
      <c r="F266" s="189"/>
      <c r="G266" s="190">
        <f t="shared" si="56"/>
        <v>0</v>
      </c>
      <c r="H266" s="189"/>
      <c r="I266" s="190">
        <f t="shared" si="57"/>
        <v>0</v>
      </c>
      <c r="J266" s="189"/>
      <c r="K266" s="190">
        <f t="shared" si="58"/>
        <v>0</v>
      </c>
      <c r="L266" s="190">
        <v>21</v>
      </c>
      <c r="M266" s="190">
        <f t="shared" si="59"/>
        <v>0</v>
      </c>
      <c r="N266" s="188">
        <v>0</v>
      </c>
      <c r="O266" s="188">
        <f t="shared" si="60"/>
        <v>0</v>
      </c>
      <c r="P266" s="188">
        <v>0</v>
      </c>
      <c r="Q266" s="188">
        <f t="shared" si="61"/>
        <v>0</v>
      </c>
      <c r="R266" s="190"/>
      <c r="S266" s="190" t="s">
        <v>878</v>
      </c>
      <c r="T266" s="191" t="s">
        <v>879</v>
      </c>
      <c r="U266" s="159">
        <v>0</v>
      </c>
      <c r="V266" s="159">
        <f t="shared" si="62"/>
        <v>0</v>
      </c>
      <c r="W266" s="159"/>
      <c r="X266" s="159" t="s">
        <v>295</v>
      </c>
      <c r="Y266" s="159" t="s">
        <v>296</v>
      </c>
      <c r="Z266" s="148"/>
      <c r="AA266" s="148"/>
      <c r="AB266" s="148"/>
      <c r="AC266" s="148"/>
      <c r="AD266" s="148"/>
      <c r="AE266" s="148"/>
      <c r="AF266" s="148"/>
      <c r="AG266" s="148" t="s">
        <v>2041</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85">
        <v>220</v>
      </c>
      <c r="B267" s="186" t="s">
        <v>2380</v>
      </c>
      <c r="C267" s="198" t="s">
        <v>2312</v>
      </c>
      <c r="D267" s="187" t="s">
        <v>2073</v>
      </c>
      <c r="E267" s="188">
        <v>3</v>
      </c>
      <c r="F267" s="189"/>
      <c r="G267" s="190">
        <f t="shared" si="56"/>
        <v>0</v>
      </c>
      <c r="H267" s="189"/>
      <c r="I267" s="190">
        <f t="shared" si="57"/>
        <v>0</v>
      </c>
      <c r="J267" s="189"/>
      <c r="K267" s="190">
        <f t="shared" si="58"/>
        <v>0</v>
      </c>
      <c r="L267" s="190">
        <v>21</v>
      </c>
      <c r="M267" s="190">
        <f t="shared" si="59"/>
        <v>0</v>
      </c>
      <c r="N267" s="188">
        <v>0</v>
      </c>
      <c r="O267" s="188">
        <f t="shared" si="60"/>
        <v>0</v>
      </c>
      <c r="P267" s="188">
        <v>0</v>
      </c>
      <c r="Q267" s="188">
        <f t="shared" si="61"/>
        <v>0</v>
      </c>
      <c r="R267" s="190"/>
      <c r="S267" s="190" t="s">
        <v>878</v>
      </c>
      <c r="T267" s="191" t="s">
        <v>879</v>
      </c>
      <c r="U267" s="159">
        <v>0</v>
      </c>
      <c r="V267" s="159">
        <f t="shared" si="62"/>
        <v>0</v>
      </c>
      <c r="W267" s="159"/>
      <c r="X267" s="159" t="s">
        <v>295</v>
      </c>
      <c r="Y267" s="159" t="s">
        <v>296</v>
      </c>
      <c r="Z267" s="148"/>
      <c r="AA267" s="148"/>
      <c r="AB267" s="148"/>
      <c r="AC267" s="148"/>
      <c r="AD267" s="148"/>
      <c r="AE267" s="148"/>
      <c r="AF267" s="148"/>
      <c r="AG267" s="148" t="s">
        <v>2041</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x14ac:dyDescent="0.2">
      <c r="A268" s="185">
        <v>221</v>
      </c>
      <c r="B268" s="186" t="s">
        <v>2381</v>
      </c>
      <c r="C268" s="198" t="s">
        <v>2314</v>
      </c>
      <c r="D268" s="187" t="s">
        <v>2073</v>
      </c>
      <c r="E268" s="188">
        <v>3</v>
      </c>
      <c r="F268" s="189"/>
      <c r="G268" s="190">
        <f t="shared" si="56"/>
        <v>0</v>
      </c>
      <c r="H268" s="189"/>
      <c r="I268" s="190">
        <f t="shared" si="57"/>
        <v>0</v>
      </c>
      <c r="J268" s="189"/>
      <c r="K268" s="190">
        <f t="shared" si="58"/>
        <v>0</v>
      </c>
      <c r="L268" s="190">
        <v>21</v>
      </c>
      <c r="M268" s="190">
        <f t="shared" si="59"/>
        <v>0</v>
      </c>
      <c r="N268" s="188">
        <v>0</v>
      </c>
      <c r="O268" s="188">
        <f t="shared" si="60"/>
        <v>0</v>
      </c>
      <c r="P268" s="188">
        <v>0</v>
      </c>
      <c r="Q268" s="188">
        <f t="shared" si="61"/>
        <v>0</v>
      </c>
      <c r="R268" s="190"/>
      <c r="S268" s="190" t="s">
        <v>878</v>
      </c>
      <c r="T268" s="191" t="s">
        <v>879</v>
      </c>
      <c r="U268" s="159">
        <v>0</v>
      </c>
      <c r="V268" s="159">
        <f t="shared" si="62"/>
        <v>0</v>
      </c>
      <c r="W268" s="159"/>
      <c r="X268" s="159" t="s">
        <v>295</v>
      </c>
      <c r="Y268" s="159" t="s">
        <v>296</v>
      </c>
      <c r="Z268" s="148"/>
      <c r="AA268" s="148"/>
      <c r="AB268" s="148"/>
      <c r="AC268" s="148"/>
      <c r="AD268" s="148"/>
      <c r="AE268" s="148"/>
      <c r="AF268" s="148"/>
      <c r="AG268" s="148" t="s">
        <v>2041</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
      <c r="A269" s="185">
        <v>222</v>
      </c>
      <c r="B269" s="186" t="s">
        <v>2382</v>
      </c>
      <c r="C269" s="198" t="s">
        <v>2383</v>
      </c>
      <c r="D269" s="187" t="s">
        <v>2073</v>
      </c>
      <c r="E269" s="188">
        <v>3</v>
      </c>
      <c r="F269" s="189"/>
      <c r="G269" s="190">
        <f t="shared" si="56"/>
        <v>0</v>
      </c>
      <c r="H269" s="189"/>
      <c r="I269" s="190">
        <f t="shared" si="57"/>
        <v>0</v>
      </c>
      <c r="J269" s="189"/>
      <c r="K269" s="190">
        <f t="shared" si="58"/>
        <v>0</v>
      </c>
      <c r="L269" s="190">
        <v>21</v>
      </c>
      <c r="M269" s="190">
        <f t="shared" si="59"/>
        <v>0</v>
      </c>
      <c r="N269" s="188">
        <v>0</v>
      </c>
      <c r="O269" s="188">
        <f t="shared" si="60"/>
        <v>0</v>
      </c>
      <c r="P269" s="188">
        <v>0</v>
      </c>
      <c r="Q269" s="188">
        <f t="shared" si="61"/>
        <v>0</v>
      </c>
      <c r="R269" s="190"/>
      <c r="S269" s="190" t="s">
        <v>878</v>
      </c>
      <c r="T269" s="191" t="s">
        <v>879</v>
      </c>
      <c r="U269" s="159">
        <v>0</v>
      </c>
      <c r="V269" s="159">
        <f t="shared" si="62"/>
        <v>0</v>
      </c>
      <c r="W269" s="159"/>
      <c r="X269" s="159" t="s">
        <v>295</v>
      </c>
      <c r="Y269" s="159" t="s">
        <v>296</v>
      </c>
      <c r="Z269" s="148"/>
      <c r="AA269" s="148"/>
      <c r="AB269" s="148"/>
      <c r="AC269" s="148"/>
      <c r="AD269" s="148"/>
      <c r="AE269" s="148"/>
      <c r="AF269" s="148"/>
      <c r="AG269" s="148" t="s">
        <v>2041</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x14ac:dyDescent="0.2">
      <c r="A270" s="185">
        <v>223</v>
      </c>
      <c r="B270" s="186" t="s">
        <v>2384</v>
      </c>
      <c r="C270" s="198" t="s">
        <v>2385</v>
      </c>
      <c r="D270" s="187" t="s">
        <v>292</v>
      </c>
      <c r="E270" s="188">
        <v>3</v>
      </c>
      <c r="F270" s="189"/>
      <c r="G270" s="190">
        <f t="shared" si="56"/>
        <v>0</v>
      </c>
      <c r="H270" s="189"/>
      <c r="I270" s="190">
        <f t="shared" si="57"/>
        <v>0</v>
      </c>
      <c r="J270" s="189"/>
      <c r="K270" s="190">
        <f t="shared" si="58"/>
        <v>0</v>
      </c>
      <c r="L270" s="190">
        <v>21</v>
      </c>
      <c r="M270" s="190">
        <f t="shared" si="59"/>
        <v>0</v>
      </c>
      <c r="N270" s="188">
        <v>3.0699999999999998E-3</v>
      </c>
      <c r="O270" s="188">
        <f t="shared" si="60"/>
        <v>0.01</v>
      </c>
      <c r="P270" s="188">
        <v>0</v>
      </c>
      <c r="Q270" s="188">
        <f t="shared" si="61"/>
        <v>0</v>
      </c>
      <c r="R270" s="190" t="s">
        <v>1446</v>
      </c>
      <c r="S270" s="190" t="s">
        <v>294</v>
      </c>
      <c r="T270" s="191" t="s">
        <v>294</v>
      </c>
      <c r="U270" s="159">
        <v>1.25</v>
      </c>
      <c r="V270" s="159">
        <f t="shared" si="62"/>
        <v>3.75</v>
      </c>
      <c r="W270" s="159"/>
      <c r="X270" s="159" t="s">
        <v>295</v>
      </c>
      <c r="Y270" s="159" t="s">
        <v>296</v>
      </c>
      <c r="Z270" s="148"/>
      <c r="AA270" s="148"/>
      <c r="AB270" s="148"/>
      <c r="AC270" s="148"/>
      <c r="AD270" s="148"/>
      <c r="AE270" s="148"/>
      <c r="AF270" s="148"/>
      <c r="AG270" s="148" t="s">
        <v>2041</v>
      </c>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
      <c r="A271" s="185">
        <v>224</v>
      </c>
      <c r="B271" s="186" t="s">
        <v>2386</v>
      </c>
      <c r="C271" s="198" t="s">
        <v>2387</v>
      </c>
      <c r="D271" s="187" t="s">
        <v>292</v>
      </c>
      <c r="E271" s="188">
        <v>3</v>
      </c>
      <c r="F271" s="189"/>
      <c r="G271" s="190">
        <f t="shared" si="56"/>
        <v>0</v>
      </c>
      <c r="H271" s="189"/>
      <c r="I271" s="190">
        <f t="shared" si="57"/>
        <v>0</v>
      </c>
      <c r="J271" s="189"/>
      <c r="K271" s="190">
        <f t="shared" si="58"/>
        <v>0</v>
      </c>
      <c r="L271" s="190">
        <v>21</v>
      </c>
      <c r="M271" s="190">
        <f t="shared" si="59"/>
        <v>0</v>
      </c>
      <c r="N271" s="188">
        <v>8.9999999999999998E-4</v>
      </c>
      <c r="O271" s="188">
        <f t="shared" si="60"/>
        <v>0</v>
      </c>
      <c r="P271" s="188">
        <v>0</v>
      </c>
      <c r="Q271" s="188">
        <f t="shared" si="61"/>
        <v>0</v>
      </c>
      <c r="R271" s="190" t="s">
        <v>1446</v>
      </c>
      <c r="S271" s="190" t="s">
        <v>294</v>
      </c>
      <c r="T271" s="191" t="s">
        <v>294</v>
      </c>
      <c r="U271" s="159">
        <v>1.091</v>
      </c>
      <c r="V271" s="159">
        <f t="shared" si="62"/>
        <v>3.27</v>
      </c>
      <c r="W271" s="159"/>
      <c r="X271" s="159" t="s">
        <v>295</v>
      </c>
      <c r="Y271" s="159" t="s">
        <v>296</v>
      </c>
      <c r="Z271" s="148"/>
      <c r="AA271" s="148"/>
      <c r="AB271" s="148"/>
      <c r="AC271" s="148"/>
      <c r="AD271" s="148"/>
      <c r="AE271" s="148"/>
      <c r="AF271" s="148"/>
      <c r="AG271" s="148" t="s">
        <v>2041</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1" x14ac:dyDescent="0.2">
      <c r="A272" s="185">
        <v>225</v>
      </c>
      <c r="B272" s="186" t="s">
        <v>2388</v>
      </c>
      <c r="C272" s="198" t="s">
        <v>2389</v>
      </c>
      <c r="D272" s="187" t="s">
        <v>2073</v>
      </c>
      <c r="E272" s="188">
        <v>3</v>
      </c>
      <c r="F272" s="189"/>
      <c r="G272" s="190">
        <f t="shared" si="56"/>
        <v>0</v>
      </c>
      <c r="H272" s="189"/>
      <c r="I272" s="190">
        <f t="shared" si="57"/>
        <v>0</v>
      </c>
      <c r="J272" s="189"/>
      <c r="K272" s="190">
        <f t="shared" si="58"/>
        <v>0</v>
      </c>
      <c r="L272" s="190">
        <v>21</v>
      </c>
      <c r="M272" s="190">
        <f t="shared" si="59"/>
        <v>0</v>
      </c>
      <c r="N272" s="188">
        <v>0</v>
      </c>
      <c r="O272" s="188">
        <f t="shared" si="60"/>
        <v>0</v>
      </c>
      <c r="P272" s="188">
        <v>0</v>
      </c>
      <c r="Q272" s="188">
        <f t="shared" si="61"/>
        <v>0</v>
      </c>
      <c r="R272" s="190"/>
      <c r="S272" s="190" t="s">
        <v>878</v>
      </c>
      <c r="T272" s="191" t="s">
        <v>879</v>
      </c>
      <c r="U272" s="159">
        <v>0</v>
      </c>
      <c r="V272" s="159">
        <f t="shared" si="62"/>
        <v>0</v>
      </c>
      <c r="W272" s="159"/>
      <c r="X272" s="159" t="s">
        <v>295</v>
      </c>
      <c r="Y272" s="159" t="s">
        <v>296</v>
      </c>
      <c r="Z272" s="148"/>
      <c r="AA272" s="148"/>
      <c r="AB272" s="148"/>
      <c r="AC272" s="148"/>
      <c r="AD272" s="148"/>
      <c r="AE272" s="148"/>
      <c r="AF272" s="148"/>
      <c r="AG272" s="148" t="s">
        <v>2041</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
      <c r="A273" s="185">
        <v>226</v>
      </c>
      <c r="B273" s="186" t="s">
        <v>2390</v>
      </c>
      <c r="C273" s="198" t="s">
        <v>2391</v>
      </c>
      <c r="D273" s="187" t="s">
        <v>292</v>
      </c>
      <c r="E273" s="188">
        <v>3</v>
      </c>
      <c r="F273" s="189"/>
      <c r="G273" s="190">
        <f t="shared" si="56"/>
        <v>0</v>
      </c>
      <c r="H273" s="189"/>
      <c r="I273" s="190">
        <f t="shared" si="57"/>
        <v>0</v>
      </c>
      <c r="J273" s="189"/>
      <c r="K273" s="190">
        <f t="shared" si="58"/>
        <v>0</v>
      </c>
      <c r="L273" s="190">
        <v>21</v>
      </c>
      <c r="M273" s="190">
        <f t="shared" si="59"/>
        <v>0</v>
      </c>
      <c r="N273" s="188">
        <v>1.8000000000000001E-4</v>
      </c>
      <c r="O273" s="188">
        <f t="shared" si="60"/>
        <v>0</v>
      </c>
      <c r="P273" s="188">
        <v>0</v>
      </c>
      <c r="Q273" s="188">
        <f t="shared" si="61"/>
        <v>0</v>
      </c>
      <c r="R273" s="190" t="s">
        <v>1446</v>
      </c>
      <c r="S273" s="190" t="s">
        <v>294</v>
      </c>
      <c r="T273" s="191" t="s">
        <v>294</v>
      </c>
      <c r="U273" s="159">
        <v>0.47599999999999998</v>
      </c>
      <c r="V273" s="159">
        <f t="shared" si="62"/>
        <v>1.43</v>
      </c>
      <c r="W273" s="159"/>
      <c r="X273" s="159" t="s">
        <v>295</v>
      </c>
      <c r="Y273" s="159" t="s">
        <v>296</v>
      </c>
      <c r="Z273" s="148"/>
      <c r="AA273" s="148"/>
      <c r="AB273" s="148"/>
      <c r="AC273" s="148"/>
      <c r="AD273" s="148"/>
      <c r="AE273" s="148"/>
      <c r="AF273" s="148"/>
      <c r="AG273" s="148" t="s">
        <v>2041</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x14ac:dyDescent="0.2">
      <c r="A274" s="185">
        <v>227</v>
      </c>
      <c r="B274" s="186" t="s">
        <v>2392</v>
      </c>
      <c r="C274" s="198" t="s">
        <v>2393</v>
      </c>
      <c r="D274" s="187"/>
      <c r="E274" s="188">
        <v>0</v>
      </c>
      <c r="F274" s="189"/>
      <c r="G274" s="190">
        <f t="shared" si="56"/>
        <v>0</v>
      </c>
      <c r="H274" s="189"/>
      <c r="I274" s="190">
        <f t="shared" si="57"/>
        <v>0</v>
      </c>
      <c r="J274" s="189"/>
      <c r="K274" s="190">
        <f t="shared" si="58"/>
        <v>0</v>
      </c>
      <c r="L274" s="190">
        <v>21</v>
      </c>
      <c r="M274" s="190">
        <f t="shared" si="59"/>
        <v>0</v>
      </c>
      <c r="N274" s="188">
        <v>0</v>
      </c>
      <c r="O274" s="188">
        <f t="shared" si="60"/>
        <v>0</v>
      </c>
      <c r="P274" s="188">
        <v>0</v>
      </c>
      <c r="Q274" s="188">
        <f t="shared" si="61"/>
        <v>0</v>
      </c>
      <c r="R274" s="190"/>
      <c r="S274" s="190" t="s">
        <v>878</v>
      </c>
      <c r="T274" s="191" t="s">
        <v>879</v>
      </c>
      <c r="U274" s="159">
        <v>0</v>
      </c>
      <c r="V274" s="159">
        <f t="shared" si="62"/>
        <v>0</v>
      </c>
      <c r="W274" s="159"/>
      <c r="X274" s="159" t="s">
        <v>295</v>
      </c>
      <c r="Y274" s="159" t="s">
        <v>296</v>
      </c>
      <c r="Z274" s="148"/>
      <c r="AA274" s="148"/>
      <c r="AB274" s="148"/>
      <c r="AC274" s="148"/>
      <c r="AD274" s="148"/>
      <c r="AE274" s="148"/>
      <c r="AF274" s="148"/>
      <c r="AG274" s="148" t="s">
        <v>2041</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ht="33.75" outlineLevel="1" x14ac:dyDescent="0.2">
      <c r="A275" s="185">
        <v>228</v>
      </c>
      <c r="B275" s="186" t="s">
        <v>2394</v>
      </c>
      <c r="C275" s="198" t="s">
        <v>2395</v>
      </c>
      <c r="D275" s="187" t="s">
        <v>2073</v>
      </c>
      <c r="E275" s="188">
        <v>3</v>
      </c>
      <c r="F275" s="189"/>
      <c r="G275" s="190">
        <f t="shared" si="56"/>
        <v>0</v>
      </c>
      <c r="H275" s="189"/>
      <c r="I275" s="190">
        <f t="shared" si="57"/>
        <v>0</v>
      </c>
      <c r="J275" s="189"/>
      <c r="K275" s="190">
        <f t="shared" si="58"/>
        <v>0</v>
      </c>
      <c r="L275" s="190">
        <v>21</v>
      </c>
      <c r="M275" s="190">
        <f t="shared" si="59"/>
        <v>0</v>
      </c>
      <c r="N275" s="188">
        <v>0</v>
      </c>
      <c r="O275" s="188">
        <f t="shared" si="60"/>
        <v>0</v>
      </c>
      <c r="P275" s="188">
        <v>0</v>
      </c>
      <c r="Q275" s="188">
        <f t="shared" si="61"/>
        <v>0</v>
      </c>
      <c r="R275" s="190"/>
      <c r="S275" s="190" t="s">
        <v>878</v>
      </c>
      <c r="T275" s="191" t="s">
        <v>879</v>
      </c>
      <c r="U275" s="159">
        <v>0</v>
      </c>
      <c r="V275" s="159">
        <f t="shared" si="62"/>
        <v>0</v>
      </c>
      <c r="W275" s="159"/>
      <c r="X275" s="159" t="s">
        <v>295</v>
      </c>
      <c r="Y275" s="159" t="s">
        <v>296</v>
      </c>
      <c r="Z275" s="148"/>
      <c r="AA275" s="148"/>
      <c r="AB275" s="148"/>
      <c r="AC275" s="148"/>
      <c r="AD275" s="148"/>
      <c r="AE275" s="148"/>
      <c r="AF275" s="148"/>
      <c r="AG275" s="148" t="s">
        <v>2041</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1" x14ac:dyDescent="0.2">
      <c r="A276" s="185">
        <v>229</v>
      </c>
      <c r="B276" s="186" t="s">
        <v>2396</v>
      </c>
      <c r="C276" s="198" t="s">
        <v>2397</v>
      </c>
      <c r="D276" s="187" t="s">
        <v>1445</v>
      </c>
      <c r="E276" s="188">
        <v>3</v>
      </c>
      <c r="F276" s="189"/>
      <c r="G276" s="190">
        <f t="shared" si="56"/>
        <v>0</v>
      </c>
      <c r="H276" s="189"/>
      <c r="I276" s="190">
        <f t="shared" si="57"/>
        <v>0</v>
      </c>
      <c r="J276" s="189"/>
      <c r="K276" s="190">
        <f t="shared" si="58"/>
        <v>0</v>
      </c>
      <c r="L276" s="190">
        <v>21</v>
      </c>
      <c r="M276" s="190">
        <f t="shared" si="59"/>
        <v>0</v>
      </c>
      <c r="N276" s="188">
        <v>3.8400000000000001E-3</v>
      </c>
      <c r="O276" s="188">
        <f t="shared" si="60"/>
        <v>0.01</v>
      </c>
      <c r="P276" s="188">
        <v>0</v>
      </c>
      <c r="Q276" s="188">
        <f t="shared" si="61"/>
        <v>0</v>
      </c>
      <c r="R276" s="190" t="s">
        <v>1446</v>
      </c>
      <c r="S276" s="190" t="s">
        <v>294</v>
      </c>
      <c r="T276" s="191" t="s">
        <v>294</v>
      </c>
      <c r="U276" s="159">
        <v>0.755</v>
      </c>
      <c r="V276" s="159">
        <f t="shared" si="62"/>
        <v>2.27</v>
      </c>
      <c r="W276" s="159"/>
      <c r="X276" s="159" t="s">
        <v>295</v>
      </c>
      <c r="Y276" s="159" t="s">
        <v>296</v>
      </c>
      <c r="Z276" s="148"/>
      <c r="AA276" s="148"/>
      <c r="AB276" s="148"/>
      <c r="AC276" s="148"/>
      <c r="AD276" s="148"/>
      <c r="AE276" s="148"/>
      <c r="AF276" s="148"/>
      <c r="AG276" s="148" t="s">
        <v>2041</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1" x14ac:dyDescent="0.2">
      <c r="A277" s="185">
        <v>230</v>
      </c>
      <c r="B277" s="186" t="s">
        <v>2398</v>
      </c>
      <c r="C277" s="198" t="s">
        <v>2399</v>
      </c>
      <c r="D277" s="187"/>
      <c r="E277" s="188">
        <v>0</v>
      </c>
      <c r="F277" s="189"/>
      <c r="G277" s="190">
        <f t="shared" si="56"/>
        <v>0</v>
      </c>
      <c r="H277" s="189"/>
      <c r="I277" s="190">
        <f t="shared" si="57"/>
        <v>0</v>
      </c>
      <c r="J277" s="189"/>
      <c r="K277" s="190">
        <f t="shared" si="58"/>
        <v>0</v>
      </c>
      <c r="L277" s="190">
        <v>21</v>
      </c>
      <c r="M277" s="190">
        <f t="shared" si="59"/>
        <v>0</v>
      </c>
      <c r="N277" s="188">
        <v>0</v>
      </c>
      <c r="O277" s="188">
        <f t="shared" si="60"/>
        <v>0</v>
      </c>
      <c r="P277" s="188">
        <v>0</v>
      </c>
      <c r="Q277" s="188">
        <f t="shared" si="61"/>
        <v>0</v>
      </c>
      <c r="R277" s="190"/>
      <c r="S277" s="190" t="s">
        <v>878</v>
      </c>
      <c r="T277" s="191" t="s">
        <v>879</v>
      </c>
      <c r="U277" s="159">
        <v>0</v>
      </c>
      <c r="V277" s="159">
        <f t="shared" si="62"/>
        <v>0</v>
      </c>
      <c r="W277" s="159"/>
      <c r="X277" s="159" t="s">
        <v>295</v>
      </c>
      <c r="Y277" s="159" t="s">
        <v>296</v>
      </c>
      <c r="Z277" s="148"/>
      <c r="AA277" s="148"/>
      <c r="AB277" s="148"/>
      <c r="AC277" s="148"/>
      <c r="AD277" s="148"/>
      <c r="AE277" s="148"/>
      <c r="AF277" s="148"/>
      <c r="AG277" s="148" t="s">
        <v>2041</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x14ac:dyDescent="0.2">
      <c r="A278" s="185">
        <v>231</v>
      </c>
      <c r="B278" s="186" t="s">
        <v>2400</v>
      </c>
      <c r="C278" s="198" t="s">
        <v>2401</v>
      </c>
      <c r="D278" s="187" t="s">
        <v>2073</v>
      </c>
      <c r="E278" s="188">
        <v>2</v>
      </c>
      <c r="F278" s="189"/>
      <c r="G278" s="190">
        <f t="shared" si="56"/>
        <v>0</v>
      </c>
      <c r="H278" s="189"/>
      <c r="I278" s="190">
        <f t="shared" si="57"/>
        <v>0</v>
      </c>
      <c r="J278" s="189"/>
      <c r="K278" s="190">
        <f t="shared" si="58"/>
        <v>0</v>
      </c>
      <c r="L278" s="190">
        <v>21</v>
      </c>
      <c r="M278" s="190">
        <f t="shared" si="59"/>
        <v>0</v>
      </c>
      <c r="N278" s="188">
        <v>0</v>
      </c>
      <c r="O278" s="188">
        <f t="shared" si="60"/>
        <v>0</v>
      </c>
      <c r="P278" s="188">
        <v>0</v>
      </c>
      <c r="Q278" s="188">
        <f t="shared" si="61"/>
        <v>0</v>
      </c>
      <c r="R278" s="190"/>
      <c r="S278" s="190" t="s">
        <v>878</v>
      </c>
      <c r="T278" s="191" t="s">
        <v>879</v>
      </c>
      <c r="U278" s="159">
        <v>0</v>
      </c>
      <c r="V278" s="159">
        <f t="shared" si="62"/>
        <v>0</v>
      </c>
      <c r="W278" s="159"/>
      <c r="X278" s="159" t="s">
        <v>295</v>
      </c>
      <c r="Y278" s="159" t="s">
        <v>296</v>
      </c>
      <c r="Z278" s="148"/>
      <c r="AA278" s="148"/>
      <c r="AB278" s="148"/>
      <c r="AC278" s="148"/>
      <c r="AD278" s="148"/>
      <c r="AE278" s="148"/>
      <c r="AF278" s="148"/>
      <c r="AG278" s="148" t="s">
        <v>2041</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
      <c r="A279" s="185">
        <v>232</v>
      </c>
      <c r="B279" s="186" t="s">
        <v>2402</v>
      </c>
      <c r="C279" s="198" t="s">
        <v>2403</v>
      </c>
      <c r="D279" s="187" t="s">
        <v>2073</v>
      </c>
      <c r="E279" s="188">
        <v>2</v>
      </c>
      <c r="F279" s="189"/>
      <c r="G279" s="190">
        <f t="shared" si="56"/>
        <v>0</v>
      </c>
      <c r="H279" s="189"/>
      <c r="I279" s="190">
        <f t="shared" si="57"/>
        <v>0</v>
      </c>
      <c r="J279" s="189"/>
      <c r="K279" s="190">
        <f t="shared" si="58"/>
        <v>0</v>
      </c>
      <c r="L279" s="190">
        <v>21</v>
      </c>
      <c r="M279" s="190">
        <f t="shared" si="59"/>
        <v>0</v>
      </c>
      <c r="N279" s="188">
        <v>0</v>
      </c>
      <c r="O279" s="188">
        <f t="shared" si="60"/>
        <v>0</v>
      </c>
      <c r="P279" s="188">
        <v>0</v>
      </c>
      <c r="Q279" s="188">
        <f t="shared" si="61"/>
        <v>0</v>
      </c>
      <c r="R279" s="190"/>
      <c r="S279" s="190" t="s">
        <v>878</v>
      </c>
      <c r="T279" s="191" t="s">
        <v>879</v>
      </c>
      <c r="U279" s="159">
        <v>0</v>
      </c>
      <c r="V279" s="159">
        <f t="shared" si="62"/>
        <v>0</v>
      </c>
      <c r="W279" s="159"/>
      <c r="X279" s="159" t="s">
        <v>295</v>
      </c>
      <c r="Y279" s="159" t="s">
        <v>296</v>
      </c>
      <c r="Z279" s="148"/>
      <c r="AA279" s="148"/>
      <c r="AB279" s="148"/>
      <c r="AC279" s="148"/>
      <c r="AD279" s="148"/>
      <c r="AE279" s="148"/>
      <c r="AF279" s="148"/>
      <c r="AG279" s="148" t="s">
        <v>2041</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x14ac:dyDescent="0.2">
      <c r="A280" s="185">
        <v>233</v>
      </c>
      <c r="B280" s="186" t="s">
        <v>2404</v>
      </c>
      <c r="C280" s="198" t="s">
        <v>2405</v>
      </c>
      <c r="D280" s="187"/>
      <c r="E280" s="188">
        <v>0</v>
      </c>
      <c r="F280" s="189"/>
      <c r="G280" s="190">
        <f t="shared" ref="G280:G302" si="63">ROUND(E280*F280,2)</f>
        <v>0</v>
      </c>
      <c r="H280" s="189"/>
      <c r="I280" s="190">
        <f t="shared" ref="I280:I302" si="64">ROUND(E280*H280,2)</f>
        <v>0</v>
      </c>
      <c r="J280" s="189"/>
      <c r="K280" s="190">
        <f t="shared" ref="K280:K302" si="65">ROUND(E280*J280,2)</f>
        <v>0</v>
      </c>
      <c r="L280" s="190">
        <v>21</v>
      </c>
      <c r="M280" s="190">
        <f t="shared" ref="M280:M302" si="66">G280*(1+L280/100)</f>
        <v>0</v>
      </c>
      <c r="N280" s="188">
        <v>0</v>
      </c>
      <c r="O280" s="188">
        <f t="shared" ref="O280:O302" si="67">ROUND(E280*N280,2)</f>
        <v>0</v>
      </c>
      <c r="P280" s="188">
        <v>0</v>
      </c>
      <c r="Q280" s="188">
        <f t="shared" ref="Q280:Q302" si="68">ROUND(E280*P280,2)</f>
        <v>0</v>
      </c>
      <c r="R280" s="190"/>
      <c r="S280" s="190" t="s">
        <v>878</v>
      </c>
      <c r="T280" s="191" t="s">
        <v>879</v>
      </c>
      <c r="U280" s="159">
        <v>0</v>
      </c>
      <c r="V280" s="159">
        <f t="shared" ref="V280:V302" si="69">ROUND(E280*U280,2)</f>
        <v>0</v>
      </c>
      <c r="W280" s="159"/>
      <c r="X280" s="159" t="s">
        <v>295</v>
      </c>
      <c r="Y280" s="159" t="s">
        <v>296</v>
      </c>
      <c r="Z280" s="148"/>
      <c r="AA280" s="148"/>
      <c r="AB280" s="148"/>
      <c r="AC280" s="148"/>
      <c r="AD280" s="148"/>
      <c r="AE280" s="148"/>
      <c r="AF280" s="148"/>
      <c r="AG280" s="148" t="s">
        <v>2041</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ht="22.5" outlineLevel="1" x14ac:dyDescent="0.2">
      <c r="A281" s="185">
        <v>234</v>
      </c>
      <c r="B281" s="186" t="s">
        <v>2406</v>
      </c>
      <c r="C281" s="198" t="s">
        <v>2407</v>
      </c>
      <c r="D281" s="187" t="s">
        <v>2073</v>
      </c>
      <c r="E281" s="188">
        <v>1</v>
      </c>
      <c r="F281" s="189"/>
      <c r="G281" s="190">
        <f t="shared" si="63"/>
        <v>0</v>
      </c>
      <c r="H281" s="189"/>
      <c r="I281" s="190">
        <f t="shared" si="64"/>
        <v>0</v>
      </c>
      <c r="J281" s="189"/>
      <c r="K281" s="190">
        <f t="shared" si="65"/>
        <v>0</v>
      </c>
      <c r="L281" s="190">
        <v>21</v>
      </c>
      <c r="M281" s="190">
        <f t="shared" si="66"/>
        <v>0</v>
      </c>
      <c r="N281" s="188">
        <v>0</v>
      </c>
      <c r="O281" s="188">
        <f t="shared" si="67"/>
        <v>0</v>
      </c>
      <c r="P281" s="188">
        <v>0</v>
      </c>
      <c r="Q281" s="188">
        <f t="shared" si="68"/>
        <v>0</v>
      </c>
      <c r="R281" s="190"/>
      <c r="S281" s="190" t="s">
        <v>878</v>
      </c>
      <c r="T281" s="191" t="s">
        <v>879</v>
      </c>
      <c r="U281" s="159">
        <v>0</v>
      </c>
      <c r="V281" s="159">
        <f t="shared" si="69"/>
        <v>0</v>
      </c>
      <c r="W281" s="159"/>
      <c r="X281" s="159" t="s">
        <v>295</v>
      </c>
      <c r="Y281" s="159" t="s">
        <v>296</v>
      </c>
      <c r="Z281" s="148"/>
      <c r="AA281" s="148"/>
      <c r="AB281" s="148"/>
      <c r="AC281" s="148"/>
      <c r="AD281" s="148"/>
      <c r="AE281" s="148"/>
      <c r="AF281" s="148"/>
      <c r="AG281" s="148" t="s">
        <v>2041</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x14ac:dyDescent="0.2">
      <c r="A282" s="185">
        <v>235</v>
      </c>
      <c r="B282" s="186" t="s">
        <v>2408</v>
      </c>
      <c r="C282" s="198" t="s">
        <v>2409</v>
      </c>
      <c r="D282" s="187" t="s">
        <v>2073</v>
      </c>
      <c r="E282" s="188">
        <v>1</v>
      </c>
      <c r="F282" s="189"/>
      <c r="G282" s="190">
        <f t="shared" si="63"/>
        <v>0</v>
      </c>
      <c r="H282" s="189"/>
      <c r="I282" s="190">
        <f t="shared" si="64"/>
        <v>0</v>
      </c>
      <c r="J282" s="189"/>
      <c r="K282" s="190">
        <f t="shared" si="65"/>
        <v>0</v>
      </c>
      <c r="L282" s="190">
        <v>21</v>
      </c>
      <c r="M282" s="190">
        <f t="shared" si="66"/>
        <v>0</v>
      </c>
      <c r="N282" s="188">
        <v>0</v>
      </c>
      <c r="O282" s="188">
        <f t="shared" si="67"/>
        <v>0</v>
      </c>
      <c r="P282" s="188">
        <v>0</v>
      </c>
      <c r="Q282" s="188">
        <f t="shared" si="68"/>
        <v>0</v>
      </c>
      <c r="R282" s="190"/>
      <c r="S282" s="190" t="s">
        <v>878</v>
      </c>
      <c r="T282" s="191" t="s">
        <v>879</v>
      </c>
      <c r="U282" s="159">
        <v>0</v>
      </c>
      <c r="V282" s="159">
        <f t="shared" si="69"/>
        <v>0</v>
      </c>
      <c r="W282" s="159"/>
      <c r="X282" s="159" t="s">
        <v>295</v>
      </c>
      <c r="Y282" s="159" t="s">
        <v>296</v>
      </c>
      <c r="Z282" s="148"/>
      <c r="AA282" s="148"/>
      <c r="AB282" s="148"/>
      <c r="AC282" s="148"/>
      <c r="AD282" s="148"/>
      <c r="AE282" s="148"/>
      <c r="AF282" s="148"/>
      <c r="AG282" s="148" t="s">
        <v>2041</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x14ac:dyDescent="0.2">
      <c r="A283" s="185">
        <v>236</v>
      </c>
      <c r="B283" s="186" t="s">
        <v>2410</v>
      </c>
      <c r="C283" s="198" t="s">
        <v>2411</v>
      </c>
      <c r="D283" s="187" t="s">
        <v>2073</v>
      </c>
      <c r="E283" s="188">
        <v>1</v>
      </c>
      <c r="F283" s="189"/>
      <c r="G283" s="190">
        <f t="shared" si="63"/>
        <v>0</v>
      </c>
      <c r="H283" s="189"/>
      <c r="I283" s="190">
        <f t="shared" si="64"/>
        <v>0</v>
      </c>
      <c r="J283" s="189"/>
      <c r="K283" s="190">
        <f t="shared" si="65"/>
        <v>0</v>
      </c>
      <c r="L283" s="190">
        <v>21</v>
      </c>
      <c r="M283" s="190">
        <f t="shared" si="66"/>
        <v>0</v>
      </c>
      <c r="N283" s="188">
        <v>0</v>
      </c>
      <c r="O283" s="188">
        <f t="shared" si="67"/>
        <v>0</v>
      </c>
      <c r="P283" s="188">
        <v>0</v>
      </c>
      <c r="Q283" s="188">
        <f t="shared" si="68"/>
        <v>0</v>
      </c>
      <c r="R283" s="190"/>
      <c r="S283" s="190" t="s">
        <v>878</v>
      </c>
      <c r="T283" s="191" t="s">
        <v>879</v>
      </c>
      <c r="U283" s="159">
        <v>0</v>
      </c>
      <c r="V283" s="159">
        <f t="shared" si="69"/>
        <v>0</v>
      </c>
      <c r="W283" s="159"/>
      <c r="X283" s="159" t="s">
        <v>295</v>
      </c>
      <c r="Y283" s="159" t="s">
        <v>296</v>
      </c>
      <c r="Z283" s="148"/>
      <c r="AA283" s="148"/>
      <c r="AB283" s="148"/>
      <c r="AC283" s="148"/>
      <c r="AD283" s="148"/>
      <c r="AE283" s="148"/>
      <c r="AF283" s="148"/>
      <c r="AG283" s="148" t="s">
        <v>2041</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
      <c r="A284" s="185">
        <v>237</v>
      </c>
      <c r="B284" s="186" t="s">
        <v>2412</v>
      </c>
      <c r="C284" s="198" t="s">
        <v>2413</v>
      </c>
      <c r="D284" s="187"/>
      <c r="E284" s="188">
        <v>0</v>
      </c>
      <c r="F284" s="189"/>
      <c r="G284" s="190">
        <f t="shared" si="63"/>
        <v>0</v>
      </c>
      <c r="H284" s="189"/>
      <c r="I284" s="190">
        <f t="shared" si="64"/>
        <v>0</v>
      </c>
      <c r="J284" s="189"/>
      <c r="K284" s="190">
        <f t="shared" si="65"/>
        <v>0</v>
      </c>
      <c r="L284" s="190">
        <v>21</v>
      </c>
      <c r="M284" s="190">
        <f t="shared" si="66"/>
        <v>0</v>
      </c>
      <c r="N284" s="188">
        <v>0</v>
      </c>
      <c r="O284" s="188">
        <f t="shared" si="67"/>
        <v>0</v>
      </c>
      <c r="P284" s="188">
        <v>0</v>
      </c>
      <c r="Q284" s="188">
        <f t="shared" si="68"/>
        <v>0</v>
      </c>
      <c r="R284" s="190"/>
      <c r="S284" s="190" t="s">
        <v>878</v>
      </c>
      <c r="T284" s="191" t="s">
        <v>879</v>
      </c>
      <c r="U284" s="159">
        <v>0</v>
      </c>
      <c r="V284" s="159">
        <f t="shared" si="69"/>
        <v>0</v>
      </c>
      <c r="W284" s="159"/>
      <c r="X284" s="159" t="s">
        <v>295</v>
      </c>
      <c r="Y284" s="159" t="s">
        <v>296</v>
      </c>
      <c r="Z284" s="148"/>
      <c r="AA284" s="148"/>
      <c r="AB284" s="148"/>
      <c r="AC284" s="148"/>
      <c r="AD284" s="148"/>
      <c r="AE284" s="148"/>
      <c r="AF284" s="148"/>
      <c r="AG284" s="148" t="s">
        <v>2041</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ht="22.5" outlineLevel="1" x14ac:dyDescent="0.2">
      <c r="A285" s="185">
        <v>238</v>
      </c>
      <c r="B285" s="186" t="s">
        <v>2414</v>
      </c>
      <c r="C285" s="198" t="s">
        <v>2415</v>
      </c>
      <c r="D285" s="187" t="s">
        <v>2073</v>
      </c>
      <c r="E285" s="188">
        <v>1</v>
      </c>
      <c r="F285" s="189"/>
      <c r="G285" s="190">
        <f t="shared" si="63"/>
        <v>0</v>
      </c>
      <c r="H285" s="189"/>
      <c r="I285" s="190">
        <f t="shared" si="64"/>
        <v>0</v>
      </c>
      <c r="J285" s="189"/>
      <c r="K285" s="190">
        <f t="shared" si="65"/>
        <v>0</v>
      </c>
      <c r="L285" s="190">
        <v>21</v>
      </c>
      <c r="M285" s="190">
        <f t="shared" si="66"/>
        <v>0</v>
      </c>
      <c r="N285" s="188">
        <v>0</v>
      </c>
      <c r="O285" s="188">
        <f t="shared" si="67"/>
        <v>0</v>
      </c>
      <c r="P285" s="188">
        <v>0</v>
      </c>
      <c r="Q285" s="188">
        <f t="shared" si="68"/>
        <v>0</v>
      </c>
      <c r="R285" s="190"/>
      <c r="S285" s="190" t="s">
        <v>878</v>
      </c>
      <c r="T285" s="191" t="s">
        <v>879</v>
      </c>
      <c r="U285" s="159">
        <v>0</v>
      </c>
      <c r="V285" s="159">
        <f t="shared" si="69"/>
        <v>0</v>
      </c>
      <c r="W285" s="159"/>
      <c r="X285" s="159" t="s">
        <v>295</v>
      </c>
      <c r="Y285" s="159" t="s">
        <v>296</v>
      </c>
      <c r="Z285" s="148"/>
      <c r="AA285" s="148"/>
      <c r="AB285" s="148"/>
      <c r="AC285" s="148"/>
      <c r="AD285" s="148"/>
      <c r="AE285" s="148"/>
      <c r="AF285" s="148"/>
      <c r="AG285" s="148" t="s">
        <v>2041</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
      <c r="A286" s="185">
        <v>239</v>
      </c>
      <c r="B286" s="186" t="s">
        <v>2416</v>
      </c>
      <c r="C286" s="198" t="s">
        <v>2409</v>
      </c>
      <c r="D286" s="187" t="s">
        <v>2073</v>
      </c>
      <c r="E286" s="188">
        <v>1</v>
      </c>
      <c r="F286" s="189"/>
      <c r="G286" s="190">
        <f t="shared" si="63"/>
        <v>0</v>
      </c>
      <c r="H286" s="189"/>
      <c r="I286" s="190">
        <f t="shared" si="64"/>
        <v>0</v>
      </c>
      <c r="J286" s="189"/>
      <c r="K286" s="190">
        <f t="shared" si="65"/>
        <v>0</v>
      </c>
      <c r="L286" s="190">
        <v>21</v>
      </c>
      <c r="M286" s="190">
        <f t="shared" si="66"/>
        <v>0</v>
      </c>
      <c r="N286" s="188">
        <v>0</v>
      </c>
      <c r="O286" s="188">
        <f t="shared" si="67"/>
        <v>0</v>
      </c>
      <c r="P286" s="188">
        <v>0</v>
      </c>
      <c r="Q286" s="188">
        <f t="shared" si="68"/>
        <v>0</v>
      </c>
      <c r="R286" s="190"/>
      <c r="S286" s="190" t="s">
        <v>878</v>
      </c>
      <c r="T286" s="191" t="s">
        <v>879</v>
      </c>
      <c r="U286" s="159">
        <v>0</v>
      </c>
      <c r="V286" s="159">
        <f t="shared" si="69"/>
        <v>0</v>
      </c>
      <c r="W286" s="159"/>
      <c r="X286" s="159" t="s">
        <v>295</v>
      </c>
      <c r="Y286" s="159" t="s">
        <v>296</v>
      </c>
      <c r="Z286" s="148"/>
      <c r="AA286" s="148"/>
      <c r="AB286" s="148"/>
      <c r="AC286" s="148"/>
      <c r="AD286" s="148"/>
      <c r="AE286" s="148"/>
      <c r="AF286" s="148"/>
      <c r="AG286" s="148" t="s">
        <v>2041</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x14ac:dyDescent="0.2">
      <c r="A287" s="185">
        <v>240</v>
      </c>
      <c r="B287" s="186" t="s">
        <v>2417</v>
      </c>
      <c r="C287" s="198" t="s">
        <v>2411</v>
      </c>
      <c r="D287" s="187" t="s">
        <v>2073</v>
      </c>
      <c r="E287" s="188">
        <v>1</v>
      </c>
      <c r="F287" s="189"/>
      <c r="G287" s="190">
        <f t="shared" si="63"/>
        <v>0</v>
      </c>
      <c r="H287" s="189"/>
      <c r="I287" s="190">
        <f t="shared" si="64"/>
        <v>0</v>
      </c>
      <c r="J287" s="189"/>
      <c r="K287" s="190">
        <f t="shared" si="65"/>
        <v>0</v>
      </c>
      <c r="L287" s="190">
        <v>21</v>
      </c>
      <c r="M287" s="190">
        <f t="shared" si="66"/>
        <v>0</v>
      </c>
      <c r="N287" s="188">
        <v>0</v>
      </c>
      <c r="O287" s="188">
        <f t="shared" si="67"/>
        <v>0</v>
      </c>
      <c r="P287" s="188">
        <v>0</v>
      </c>
      <c r="Q287" s="188">
        <f t="shared" si="68"/>
        <v>0</v>
      </c>
      <c r="R287" s="190"/>
      <c r="S287" s="190" t="s">
        <v>878</v>
      </c>
      <c r="T287" s="191" t="s">
        <v>879</v>
      </c>
      <c r="U287" s="159">
        <v>0</v>
      </c>
      <c r="V287" s="159">
        <f t="shared" si="69"/>
        <v>0</v>
      </c>
      <c r="W287" s="159"/>
      <c r="X287" s="159" t="s">
        <v>295</v>
      </c>
      <c r="Y287" s="159" t="s">
        <v>296</v>
      </c>
      <c r="Z287" s="148"/>
      <c r="AA287" s="148"/>
      <c r="AB287" s="148"/>
      <c r="AC287" s="148"/>
      <c r="AD287" s="148"/>
      <c r="AE287" s="148"/>
      <c r="AF287" s="148"/>
      <c r="AG287" s="148" t="s">
        <v>2041</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x14ac:dyDescent="0.2">
      <c r="A288" s="185">
        <v>241</v>
      </c>
      <c r="B288" s="186" t="s">
        <v>2418</v>
      </c>
      <c r="C288" s="198" t="s">
        <v>2419</v>
      </c>
      <c r="D288" s="187"/>
      <c r="E288" s="188">
        <v>0</v>
      </c>
      <c r="F288" s="189"/>
      <c r="G288" s="190">
        <f t="shared" si="63"/>
        <v>0</v>
      </c>
      <c r="H288" s="189"/>
      <c r="I288" s="190">
        <f t="shared" si="64"/>
        <v>0</v>
      </c>
      <c r="J288" s="189"/>
      <c r="K288" s="190">
        <f t="shared" si="65"/>
        <v>0</v>
      </c>
      <c r="L288" s="190">
        <v>21</v>
      </c>
      <c r="M288" s="190">
        <f t="shared" si="66"/>
        <v>0</v>
      </c>
      <c r="N288" s="188">
        <v>0</v>
      </c>
      <c r="O288" s="188">
        <f t="shared" si="67"/>
        <v>0</v>
      </c>
      <c r="P288" s="188">
        <v>0</v>
      </c>
      <c r="Q288" s="188">
        <f t="shared" si="68"/>
        <v>0</v>
      </c>
      <c r="R288" s="190"/>
      <c r="S288" s="190" t="s">
        <v>878</v>
      </c>
      <c r="T288" s="191" t="s">
        <v>879</v>
      </c>
      <c r="U288" s="159">
        <v>0</v>
      </c>
      <c r="V288" s="159">
        <f t="shared" si="69"/>
        <v>0</v>
      </c>
      <c r="W288" s="159"/>
      <c r="X288" s="159" t="s">
        <v>295</v>
      </c>
      <c r="Y288" s="159" t="s">
        <v>296</v>
      </c>
      <c r="Z288" s="148"/>
      <c r="AA288" s="148"/>
      <c r="AB288" s="148"/>
      <c r="AC288" s="148"/>
      <c r="AD288" s="148"/>
      <c r="AE288" s="148"/>
      <c r="AF288" s="148"/>
      <c r="AG288" s="148" t="s">
        <v>2041</v>
      </c>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ht="22.5" outlineLevel="1" x14ac:dyDescent="0.2">
      <c r="A289" s="185">
        <v>242</v>
      </c>
      <c r="B289" s="186" t="s">
        <v>2420</v>
      </c>
      <c r="C289" s="198" t="s">
        <v>2421</v>
      </c>
      <c r="D289" s="187" t="s">
        <v>2073</v>
      </c>
      <c r="E289" s="188">
        <v>3</v>
      </c>
      <c r="F289" s="189"/>
      <c r="G289" s="190">
        <f t="shared" si="63"/>
        <v>0</v>
      </c>
      <c r="H289" s="189"/>
      <c r="I289" s="190">
        <f t="shared" si="64"/>
        <v>0</v>
      </c>
      <c r="J289" s="189"/>
      <c r="K289" s="190">
        <f t="shared" si="65"/>
        <v>0</v>
      </c>
      <c r="L289" s="190">
        <v>21</v>
      </c>
      <c r="M289" s="190">
        <f t="shared" si="66"/>
        <v>0</v>
      </c>
      <c r="N289" s="188">
        <v>0</v>
      </c>
      <c r="O289" s="188">
        <f t="shared" si="67"/>
        <v>0</v>
      </c>
      <c r="P289" s="188">
        <v>0</v>
      </c>
      <c r="Q289" s="188">
        <f t="shared" si="68"/>
        <v>0</v>
      </c>
      <c r="R289" s="190"/>
      <c r="S289" s="190" t="s">
        <v>878</v>
      </c>
      <c r="T289" s="191" t="s">
        <v>879</v>
      </c>
      <c r="U289" s="159">
        <v>0</v>
      </c>
      <c r="V289" s="159">
        <f t="shared" si="69"/>
        <v>0</v>
      </c>
      <c r="W289" s="159"/>
      <c r="X289" s="159" t="s">
        <v>295</v>
      </c>
      <c r="Y289" s="159" t="s">
        <v>296</v>
      </c>
      <c r="Z289" s="148"/>
      <c r="AA289" s="148"/>
      <c r="AB289" s="148"/>
      <c r="AC289" s="148"/>
      <c r="AD289" s="148"/>
      <c r="AE289" s="148"/>
      <c r="AF289" s="148"/>
      <c r="AG289" s="148" t="s">
        <v>2041</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1" x14ac:dyDescent="0.2">
      <c r="A290" s="185">
        <v>243</v>
      </c>
      <c r="B290" s="186" t="s">
        <v>2422</v>
      </c>
      <c r="C290" s="198" t="s">
        <v>2423</v>
      </c>
      <c r="D290" s="187" t="s">
        <v>2073</v>
      </c>
      <c r="E290" s="188">
        <v>3</v>
      </c>
      <c r="F290" s="189"/>
      <c r="G290" s="190">
        <f t="shared" si="63"/>
        <v>0</v>
      </c>
      <c r="H290" s="189"/>
      <c r="I290" s="190">
        <f t="shared" si="64"/>
        <v>0</v>
      </c>
      <c r="J290" s="189"/>
      <c r="K290" s="190">
        <f t="shared" si="65"/>
        <v>0</v>
      </c>
      <c r="L290" s="190">
        <v>21</v>
      </c>
      <c r="M290" s="190">
        <f t="shared" si="66"/>
        <v>0</v>
      </c>
      <c r="N290" s="188">
        <v>0</v>
      </c>
      <c r="O290" s="188">
        <f t="shared" si="67"/>
        <v>0</v>
      </c>
      <c r="P290" s="188">
        <v>0</v>
      </c>
      <c r="Q290" s="188">
        <f t="shared" si="68"/>
        <v>0</v>
      </c>
      <c r="R290" s="190"/>
      <c r="S290" s="190" t="s">
        <v>878</v>
      </c>
      <c r="T290" s="191" t="s">
        <v>879</v>
      </c>
      <c r="U290" s="159">
        <v>0</v>
      </c>
      <c r="V290" s="159">
        <f t="shared" si="69"/>
        <v>0</v>
      </c>
      <c r="W290" s="159"/>
      <c r="X290" s="159" t="s">
        <v>295</v>
      </c>
      <c r="Y290" s="159" t="s">
        <v>296</v>
      </c>
      <c r="Z290" s="148"/>
      <c r="AA290" s="148"/>
      <c r="AB290" s="148"/>
      <c r="AC290" s="148"/>
      <c r="AD290" s="148"/>
      <c r="AE290" s="148"/>
      <c r="AF290" s="148"/>
      <c r="AG290" s="148" t="s">
        <v>2041</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x14ac:dyDescent="0.2">
      <c r="A291" s="185">
        <v>244</v>
      </c>
      <c r="B291" s="186" t="s">
        <v>2424</v>
      </c>
      <c r="C291" s="198" t="s">
        <v>2425</v>
      </c>
      <c r="D291" s="187"/>
      <c r="E291" s="188">
        <v>0</v>
      </c>
      <c r="F291" s="189"/>
      <c r="G291" s="190">
        <f t="shared" si="63"/>
        <v>0</v>
      </c>
      <c r="H291" s="189"/>
      <c r="I291" s="190">
        <f t="shared" si="64"/>
        <v>0</v>
      </c>
      <c r="J291" s="189"/>
      <c r="K291" s="190">
        <f t="shared" si="65"/>
        <v>0</v>
      </c>
      <c r="L291" s="190">
        <v>21</v>
      </c>
      <c r="M291" s="190">
        <f t="shared" si="66"/>
        <v>0</v>
      </c>
      <c r="N291" s="188">
        <v>0</v>
      </c>
      <c r="O291" s="188">
        <f t="shared" si="67"/>
        <v>0</v>
      </c>
      <c r="P291" s="188">
        <v>0</v>
      </c>
      <c r="Q291" s="188">
        <f t="shared" si="68"/>
        <v>0</v>
      </c>
      <c r="R291" s="190"/>
      <c r="S291" s="190" t="s">
        <v>878</v>
      </c>
      <c r="T291" s="191" t="s">
        <v>879</v>
      </c>
      <c r="U291" s="159">
        <v>0</v>
      </c>
      <c r="V291" s="159">
        <f t="shared" si="69"/>
        <v>0</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x14ac:dyDescent="0.2">
      <c r="A292" s="185">
        <v>245</v>
      </c>
      <c r="B292" s="186" t="s">
        <v>2426</v>
      </c>
      <c r="C292" s="198" t="s">
        <v>2201</v>
      </c>
      <c r="D292" s="187" t="s">
        <v>2073</v>
      </c>
      <c r="E292" s="188">
        <v>8</v>
      </c>
      <c r="F292" s="189"/>
      <c r="G292" s="190">
        <f t="shared" si="63"/>
        <v>0</v>
      </c>
      <c r="H292" s="189"/>
      <c r="I292" s="190">
        <f t="shared" si="64"/>
        <v>0</v>
      </c>
      <c r="J292" s="189"/>
      <c r="K292" s="190">
        <f t="shared" si="65"/>
        <v>0</v>
      </c>
      <c r="L292" s="190">
        <v>21</v>
      </c>
      <c r="M292" s="190">
        <f t="shared" si="66"/>
        <v>0</v>
      </c>
      <c r="N292" s="188">
        <v>0</v>
      </c>
      <c r="O292" s="188">
        <f t="shared" si="67"/>
        <v>0</v>
      </c>
      <c r="P292" s="188">
        <v>0</v>
      </c>
      <c r="Q292" s="188">
        <f t="shared" si="68"/>
        <v>0</v>
      </c>
      <c r="R292" s="190"/>
      <c r="S292" s="190" t="s">
        <v>878</v>
      </c>
      <c r="T292" s="191" t="s">
        <v>879</v>
      </c>
      <c r="U292" s="159">
        <v>0</v>
      </c>
      <c r="V292" s="159">
        <f t="shared" si="69"/>
        <v>0</v>
      </c>
      <c r="W292" s="159"/>
      <c r="X292" s="159" t="s">
        <v>295</v>
      </c>
      <c r="Y292" s="159" t="s">
        <v>296</v>
      </c>
      <c r="Z292" s="148"/>
      <c r="AA292" s="148"/>
      <c r="AB292" s="148"/>
      <c r="AC292" s="148"/>
      <c r="AD292" s="148"/>
      <c r="AE292" s="148"/>
      <c r="AF292" s="148"/>
      <c r="AG292" s="148" t="s">
        <v>297</v>
      </c>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
      <c r="A293" s="185">
        <v>246</v>
      </c>
      <c r="B293" s="186" t="s">
        <v>2427</v>
      </c>
      <c r="C293" s="198" t="s">
        <v>2428</v>
      </c>
      <c r="D293" s="187" t="s">
        <v>1445</v>
      </c>
      <c r="E293" s="188">
        <v>8</v>
      </c>
      <c r="F293" s="189"/>
      <c r="G293" s="190">
        <f t="shared" si="63"/>
        <v>0</v>
      </c>
      <c r="H293" s="189"/>
      <c r="I293" s="190">
        <f t="shared" si="64"/>
        <v>0</v>
      </c>
      <c r="J293" s="189"/>
      <c r="K293" s="190">
        <f t="shared" si="65"/>
        <v>0</v>
      </c>
      <c r="L293" s="190">
        <v>21</v>
      </c>
      <c r="M293" s="190">
        <f t="shared" si="66"/>
        <v>0</v>
      </c>
      <c r="N293" s="188">
        <v>8.0000000000000007E-5</v>
      </c>
      <c r="O293" s="188">
        <f t="shared" si="67"/>
        <v>0</v>
      </c>
      <c r="P293" s="188">
        <v>0</v>
      </c>
      <c r="Q293" s="188">
        <f t="shared" si="68"/>
        <v>0</v>
      </c>
      <c r="R293" s="190"/>
      <c r="S293" s="190" t="s">
        <v>878</v>
      </c>
      <c r="T293" s="191" t="s">
        <v>879</v>
      </c>
      <c r="U293" s="159">
        <v>0.28999999999999998</v>
      </c>
      <c r="V293" s="159">
        <f t="shared" si="69"/>
        <v>2.3199999999999998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x14ac:dyDescent="0.2">
      <c r="A294" s="185">
        <v>247</v>
      </c>
      <c r="B294" s="186" t="s">
        <v>2429</v>
      </c>
      <c r="C294" s="198" t="s">
        <v>2430</v>
      </c>
      <c r="D294" s="187"/>
      <c r="E294" s="188">
        <v>0</v>
      </c>
      <c r="F294" s="189"/>
      <c r="G294" s="190">
        <f t="shared" si="63"/>
        <v>0</v>
      </c>
      <c r="H294" s="189"/>
      <c r="I294" s="190">
        <f t="shared" si="64"/>
        <v>0</v>
      </c>
      <c r="J294" s="189"/>
      <c r="K294" s="190">
        <f t="shared" si="65"/>
        <v>0</v>
      </c>
      <c r="L294" s="190">
        <v>21</v>
      </c>
      <c r="M294" s="190">
        <f t="shared" si="66"/>
        <v>0</v>
      </c>
      <c r="N294" s="188">
        <v>0</v>
      </c>
      <c r="O294" s="188">
        <f t="shared" si="67"/>
        <v>0</v>
      </c>
      <c r="P294" s="188">
        <v>0</v>
      </c>
      <c r="Q294" s="188">
        <f t="shared" si="68"/>
        <v>0</v>
      </c>
      <c r="R294" s="190"/>
      <c r="S294" s="190" t="s">
        <v>878</v>
      </c>
      <c r="T294" s="191" t="s">
        <v>879</v>
      </c>
      <c r="U294" s="159">
        <v>0</v>
      </c>
      <c r="V294" s="159">
        <f t="shared" si="69"/>
        <v>0</v>
      </c>
      <c r="W294" s="159"/>
      <c r="X294" s="159" t="s">
        <v>295</v>
      </c>
      <c r="Y294" s="159" t="s">
        <v>296</v>
      </c>
      <c r="Z294" s="148"/>
      <c r="AA294" s="148"/>
      <c r="AB294" s="148"/>
      <c r="AC294" s="148"/>
      <c r="AD294" s="148"/>
      <c r="AE294" s="148"/>
      <c r="AF294" s="148"/>
      <c r="AG294" s="148" t="s">
        <v>297</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
      <c r="A295" s="185">
        <v>248</v>
      </c>
      <c r="B295" s="186" t="s">
        <v>2426</v>
      </c>
      <c r="C295" s="198" t="s">
        <v>2201</v>
      </c>
      <c r="D295" s="187" t="s">
        <v>2073</v>
      </c>
      <c r="E295" s="188">
        <v>2</v>
      </c>
      <c r="F295" s="189"/>
      <c r="G295" s="190">
        <f t="shared" si="63"/>
        <v>0</v>
      </c>
      <c r="H295" s="189"/>
      <c r="I295" s="190">
        <f t="shared" si="64"/>
        <v>0</v>
      </c>
      <c r="J295" s="189"/>
      <c r="K295" s="190">
        <f t="shared" si="65"/>
        <v>0</v>
      </c>
      <c r="L295" s="190">
        <v>21</v>
      </c>
      <c r="M295" s="190">
        <f t="shared" si="66"/>
        <v>0</v>
      </c>
      <c r="N295" s="188">
        <v>0</v>
      </c>
      <c r="O295" s="188">
        <f t="shared" si="67"/>
        <v>0</v>
      </c>
      <c r="P295" s="188">
        <v>0</v>
      </c>
      <c r="Q295" s="188">
        <f t="shared" si="68"/>
        <v>0</v>
      </c>
      <c r="R295" s="190"/>
      <c r="S295" s="190" t="s">
        <v>878</v>
      </c>
      <c r="T295" s="191" t="s">
        <v>879</v>
      </c>
      <c r="U295" s="159">
        <v>0</v>
      </c>
      <c r="V295" s="159">
        <f t="shared" si="69"/>
        <v>0</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85">
        <v>249</v>
      </c>
      <c r="B296" s="186" t="s">
        <v>2427</v>
      </c>
      <c r="C296" s="198" t="s">
        <v>2428</v>
      </c>
      <c r="D296" s="187" t="s">
        <v>1445</v>
      </c>
      <c r="E296" s="188">
        <v>2</v>
      </c>
      <c r="F296" s="189"/>
      <c r="G296" s="190">
        <f t="shared" si="63"/>
        <v>0</v>
      </c>
      <c r="H296" s="189"/>
      <c r="I296" s="190">
        <f t="shared" si="64"/>
        <v>0</v>
      </c>
      <c r="J296" s="189"/>
      <c r="K296" s="190">
        <f t="shared" si="65"/>
        <v>0</v>
      </c>
      <c r="L296" s="190">
        <v>21</v>
      </c>
      <c r="M296" s="190">
        <f t="shared" si="66"/>
        <v>0</v>
      </c>
      <c r="N296" s="188">
        <v>8.0000000000000007E-5</v>
      </c>
      <c r="O296" s="188">
        <f t="shared" si="67"/>
        <v>0</v>
      </c>
      <c r="P296" s="188">
        <v>0</v>
      </c>
      <c r="Q296" s="188">
        <f t="shared" si="68"/>
        <v>0</v>
      </c>
      <c r="R296" s="190"/>
      <c r="S296" s="190" t="s">
        <v>878</v>
      </c>
      <c r="T296" s="191" t="s">
        <v>879</v>
      </c>
      <c r="U296" s="159">
        <v>0.28999999999999998</v>
      </c>
      <c r="V296" s="159">
        <f t="shared" si="69"/>
        <v>0.57999999999999996</v>
      </c>
      <c r="W296" s="159"/>
      <c r="X296" s="159" t="s">
        <v>295</v>
      </c>
      <c r="Y296" s="159" t="s">
        <v>296</v>
      </c>
      <c r="Z296" s="148"/>
      <c r="AA296" s="148"/>
      <c r="AB296" s="148"/>
      <c r="AC296" s="148"/>
      <c r="AD296" s="148"/>
      <c r="AE296" s="148"/>
      <c r="AF296" s="148"/>
      <c r="AG296" s="148" t="s">
        <v>297</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
      <c r="A297" s="185">
        <v>250</v>
      </c>
      <c r="B297" s="186" t="s">
        <v>2431</v>
      </c>
      <c r="C297" s="198" t="s">
        <v>2432</v>
      </c>
      <c r="D297" s="187"/>
      <c r="E297" s="188">
        <v>0</v>
      </c>
      <c r="F297" s="189"/>
      <c r="G297" s="190">
        <f t="shared" si="63"/>
        <v>0</v>
      </c>
      <c r="H297" s="189"/>
      <c r="I297" s="190">
        <f t="shared" si="64"/>
        <v>0</v>
      </c>
      <c r="J297" s="189"/>
      <c r="K297" s="190">
        <f t="shared" si="65"/>
        <v>0</v>
      </c>
      <c r="L297" s="190">
        <v>21</v>
      </c>
      <c r="M297" s="190">
        <f t="shared" si="66"/>
        <v>0</v>
      </c>
      <c r="N297" s="188">
        <v>0</v>
      </c>
      <c r="O297" s="188">
        <f t="shared" si="67"/>
        <v>0</v>
      </c>
      <c r="P297" s="188">
        <v>0</v>
      </c>
      <c r="Q297" s="188">
        <f t="shared" si="68"/>
        <v>0</v>
      </c>
      <c r="R297" s="190"/>
      <c r="S297" s="190" t="s">
        <v>878</v>
      </c>
      <c r="T297" s="191" t="s">
        <v>879</v>
      </c>
      <c r="U297" s="159">
        <v>0</v>
      </c>
      <c r="V297" s="159">
        <f t="shared" si="69"/>
        <v>0</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1" x14ac:dyDescent="0.2">
      <c r="A298" s="185">
        <v>251</v>
      </c>
      <c r="B298" s="186" t="s">
        <v>2426</v>
      </c>
      <c r="C298" s="198" t="s">
        <v>2201</v>
      </c>
      <c r="D298" s="187" t="s">
        <v>2073</v>
      </c>
      <c r="E298" s="188">
        <v>1</v>
      </c>
      <c r="F298" s="189"/>
      <c r="G298" s="190">
        <f t="shared" si="63"/>
        <v>0</v>
      </c>
      <c r="H298" s="189"/>
      <c r="I298" s="190">
        <f t="shared" si="64"/>
        <v>0</v>
      </c>
      <c r="J298" s="189"/>
      <c r="K298" s="190">
        <f t="shared" si="65"/>
        <v>0</v>
      </c>
      <c r="L298" s="190">
        <v>21</v>
      </c>
      <c r="M298" s="190">
        <f t="shared" si="66"/>
        <v>0</v>
      </c>
      <c r="N298" s="188">
        <v>0</v>
      </c>
      <c r="O298" s="188">
        <f t="shared" si="67"/>
        <v>0</v>
      </c>
      <c r="P298" s="188">
        <v>0</v>
      </c>
      <c r="Q298" s="188">
        <f t="shared" si="68"/>
        <v>0</v>
      </c>
      <c r="R298" s="190"/>
      <c r="S298" s="190" t="s">
        <v>878</v>
      </c>
      <c r="T298" s="191" t="s">
        <v>879</v>
      </c>
      <c r="U298" s="159">
        <v>0</v>
      </c>
      <c r="V298" s="159">
        <f t="shared" si="69"/>
        <v>0</v>
      </c>
      <c r="W298" s="159"/>
      <c r="X298" s="159" t="s">
        <v>295</v>
      </c>
      <c r="Y298" s="159" t="s">
        <v>296</v>
      </c>
      <c r="Z298" s="148"/>
      <c r="AA298" s="148"/>
      <c r="AB298" s="148"/>
      <c r="AC298" s="148"/>
      <c r="AD298" s="148"/>
      <c r="AE298" s="148"/>
      <c r="AF298" s="148"/>
      <c r="AG298" s="148" t="s">
        <v>297</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x14ac:dyDescent="0.2">
      <c r="A299" s="185">
        <v>252</v>
      </c>
      <c r="B299" s="186" t="s">
        <v>2427</v>
      </c>
      <c r="C299" s="198" t="s">
        <v>2428</v>
      </c>
      <c r="D299" s="187" t="s">
        <v>1445</v>
      </c>
      <c r="E299" s="188">
        <v>1</v>
      </c>
      <c r="F299" s="189"/>
      <c r="G299" s="190">
        <f t="shared" si="63"/>
        <v>0</v>
      </c>
      <c r="H299" s="189"/>
      <c r="I299" s="190">
        <f t="shared" si="64"/>
        <v>0</v>
      </c>
      <c r="J299" s="189"/>
      <c r="K299" s="190">
        <f t="shared" si="65"/>
        <v>0</v>
      </c>
      <c r="L299" s="190">
        <v>21</v>
      </c>
      <c r="M299" s="190">
        <f t="shared" si="66"/>
        <v>0</v>
      </c>
      <c r="N299" s="188">
        <v>8.0000000000000007E-5</v>
      </c>
      <c r="O299" s="188">
        <f t="shared" si="67"/>
        <v>0</v>
      </c>
      <c r="P299" s="188">
        <v>0</v>
      </c>
      <c r="Q299" s="188">
        <f t="shared" si="68"/>
        <v>0</v>
      </c>
      <c r="R299" s="190"/>
      <c r="S299" s="190" t="s">
        <v>878</v>
      </c>
      <c r="T299" s="191" t="s">
        <v>879</v>
      </c>
      <c r="U299" s="159">
        <v>0.28999999999999998</v>
      </c>
      <c r="V299" s="159">
        <f t="shared" si="69"/>
        <v>0.28999999999999998</v>
      </c>
      <c r="W299" s="159"/>
      <c r="X299" s="159" t="s">
        <v>295</v>
      </c>
      <c r="Y299" s="159" t="s">
        <v>296</v>
      </c>
      <c r="Z299" s="148"/>
      <c r="AA299" s="148"/>
      <c r="AB299" s="148"/>
      <c r="AC299" s="148"/>
      <c r="AD299" s="148"/>
      <c r="AE299" s="148"/>
      <c r="AF299" s="148"/>
      <c r="AG299" s="148" t="s">
        <v>297</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2.5" outlineLevel="1" x14ac:dyDescent="0.2">
      <c r="A300" s="185">
        <v>253</v>
      </c>
      <c r="B300" s="186" t="s">
        <v>2433</v>
      </c>
      <c r="C300" s="198" t="s">
        <v>2115</v>
      </c>
      <c r="D300" s="187" t="s">
        <v>2073</v>
      </c>
      <c r="E300" s="188">
        <v>1</v>
      </c>
      <c r="F300" s="189"/>
      <c r="G300" s="190">
        <f t="shared" si="63"/>
        <v>0</v>
      </c>
      <c r="H300" s="189"/>
      <c r="I300" s="190">
        <f t="shared" si="64"/>
        <v>0</v>
      </c>
      <c r="J300" s="189"/>
      <c r="K300" s="190">
        <f t="shared" si="65"/>
        <v>0</v>
      </c>
      <c r="L300" s="190">
        <v>21</v>
      </c>
      <c r="M300" s="190">
        <f t="shared" si="66"/>
        <v>0</v>
      </c>
      <c r="N300" s="188">
        <v>0</v>
      </c>
      <c r="O300" s="188">
        <f t="shared" si="67"/>
        <v>0</v>
      </c>
      <c r="P300" s="188">
        <v>0</v>
      </c>
      <c r="Q300" s="188">
        <f t="shared" si="68"/>
        <v>0</v>
      </c>
      <c r="R300" s="190"/>
      <c r="S300" s="190" t="s">
        <v>878</v>
      </c>
      <c r="T300" s="191" t="s">
        <v>879</v>
      </c>
      <c r="U300" s="159">
        <v>0</v>
      </c>
      <c r="V300" s="159">
        <f t="shared" si="69"/>
        <v>0</v>
      </c>
      <c r="W300" s="159"/>
      <c r="X300" s="159" t="s">
        <v>295</v>
      </c>
      <c r="Y300" s="159" t="s">
        <v>296</v>
      </c>
      <c r="Z300" s="148"/>
      <c r="AA300" s="148"/>
      <c r="AB300" s="148"/>
      <c r="AC300" s="148"/>
      <c r="AD300" s="148"/>
      <c r="AE300" s="148"/>
      <c r="AF300" s="148"/>
      <c r="AG300" s="148" t="s">
        <v>297</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x14ac:dyDescent="0.2">
      <c r="A301" s="185">
        <v>254</v>
      </c>
      <c r="B301" s="186" t="s">
        <v>2434</v>
      </c>
      <c r="C301" s="198" t="s">
        <v>2435</v>
      </c>
      <c r="D301" s="187" t="s">
        <v>292</v>
      </c>
      <c r="E301" s="188">
        <v>1</v>
      </c>
      <c r="F301" s="189"/>
      <c r="G301" s="190">
        <f t="shared" si="63"/>
        <v>0</v>
      </c>
      <c r="H301" s="189"/>
      <c r="I301" s="190">
        <f t="shared" si="64"/>
        <v>0</v>
      </c>
      <c r="J301" s="189"/>
      <c r="K301" s="190">
        <f t="shared" si="65"/>
        <v>0</v>
      </c>
      <c r="L301" s="190">
        <v>21</v>
      </c>
      <c r="M301" s="190">
        <f t="shared" si="66"/>
        <v>0</v>
      </c>
      <c r="N301" s="188">
        <v>1.3999999999999999E-4</v>
      </c>
      <c r="O301" s="188">
        <f t="shared" si="67"/>
        <v>0</v>
      </c>
      <c r="P301" s="188">
        <v>0</v>
      </c>
      <c r="Q301" s="188">
        <f t="shared" si="68"/>
        <v>0</v>
      </c>
      <c r="R301" s="190"/>
      <c r="S301" s="190" t="s">
        <v>878</v>
      </c>
      <c r="T301" s="191" t="s">
        <v>294</v>
      </c>
      <c r="U301" s="159">
        <v>0.246</v>
      </c>
      <c r="V301" s="159">
        <f t="shared" si="69"/>
        <v>0.25</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x14ac:dyDescent="0.2">
      <c r="A302" s="177">
        <v>255</v>
      </c>
      <c r="B302" s="178" t="s">
        <v>1456</v>
      </c>
      <c r="C302" s="194" t="s">
        <v>1457</v>
      </c>
      <c r="D302" s="179" t="s">
        <v>0</v>
      </c>
      <c r="E302" s="180">
        <v>0.41</v>
      </c>
      <c r="F302" s="181"/>
      <c r="G302" s="182">
        <f t="shared" si="63"/>
        <v>0</v>
      </c>
      <c r="H302" s="181"/>
      <c r="I302" s="182">
        <f t="shared" si="64"/>
        <v>0</v>
      </c>
      <c r="J302" s="181"/>
      <c r="K302" s="182">
        <f t="shared" si="65"/>
        <v>0</v>
      </c>
      <c r="L302" s="182">
        <v>21</v>
      </c>
      <c r="M302" s="182">
        <f t="shared" si="66"/>
        <v>0</v>
      </c>
      <c r="N302" s="180">
        <v>0</v>
      </c>
      <c r="O302" s="180">
        <f t="shared" si="67"/>
        <v>0</v>
      </c>
      <c r="P302" s="180">
        <v>0</v>
      </c>
      <c r="Q302" s="180">
        <f t="shared" si="68"/>
        <v>0</v>
      </c>
      <c r="R302" s="182" t="s">
        <v>1446</v>
      </c>
      <c r="S302" s="182" t="s">
        <v>294</v>
      </c>
      <c r="T302" s="183" t="s">
        <v>879</v>
      </c>
      <c r="U302" s="159">
        <v>0</v>
      </c>
      <c r="V302" s="159">
        <f t="shared" si="69"/>
        <v>0</v>
      </c>
      <c r="W302" s="159"/>
      <c r="X302" s="159" t="s">
        <v>295</v>
      </c>
      <c r="Y302" s="159" t="s">
        <v>296</v>
      </c>
      <c r="Z302" s="148"/>
      <c r="AA302" s="148"/>
      <c r="AB302" s="148"/>
      <c r="AC302" s="148"/>
      <c r="AD302" s="148"/>
      <c r="AE302" s="148"/>
      <c r="AF302" s="148"/>
      <c r="AG302" s="148" t="s">
        <v>2041</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262" t="s">
        <v>1458</v>
      </c>
      <c r="D303" s="263"/>
      <c r="E303" s="263"/>
      <c r="F303" s="263"/>
      <c r="G303" s="263"/>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299</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x14ac:dyDescent="0.2">
      <c r="A304" s="170" t="s">
        <v>288</v>
      </c>
      <c r="B304" s="171" t="s">
        <v>227</v>
      </c>
      <c r="C304" s="193" t="s">
        <v>228</v>
      </c>
      <c r="D304" s="172"/>
      <c r="E304" s="173"/>
      <c r="F304" s="174"/>
      <c r="G304" s="174">
        <f>SUMIF(AG305:AG308,"&lt;&gt;NOR",G305:G308)</f>
        <v>0</v>
      </c>
      <c r="H304" s="174"/>
      <c r="I304" s="174">
        <f>SUM(I305:I308)</f>
        <v>0</v>
      </c>
      <c r="J304" s="174"/>
      <c r="K304" s="174">
        <f>SUM(K305:K308)</f>
        <v>0</v>
      </c>
      <c r="L304" s="174"/>
      <c r="M304" s="174">
        <f>SUM(M305:M308)</f>
        <v>0</v>
      </c>
      <c r="N304" s="173"/>
      <c r="O304" s="173">
        <f>SUM(O305:O308)</f>
        <v>0</v>
      </c>
      <c r="P304" s="173"/>
      <c r="Q304" s="173">
        <f>SUM(Q305:Q308)</f>
        <v>0</v>
      </c>
      <c r="R304" s="174"/>
      <c r="S304" s="174"/>
      <c r="T304" s="175"/>
      <c r="U304" s="169"/>
      <c r="V304" s="169">
        <f>SUM(V305:V308)</f>
        <v>0</v>
      </c>
      <c r="W304" s="169"/>
      <c r="X304" s="169"/>
      <c r="Y304" s="169"/>
      <c r="AG304" t="s">
        <v>289</v>
      </c>
    </row>
    <row r="305" spans="1:60" outlineLevel="1" x14ac:dyDescent="0.2">
      <c r="A305" s="185">
        <v>256</v>
      </c>
      <c r="B305" s="186" t="s">
        <v>2436</v>
      </c>
      <c r="C305" s="198" t="s">
        <v>2437</v>
      </c>
      <c r="D305" s="187" t="s">
        <v>1699</v>
      </c>
      <c r="E305" s="188">
        <v>50</v>
      </c>
      <c r="F305" s="189"/>
      <c r="G305" s="190">
        <f>ROUND(E305*F305,2)</f>
        <v>0</v>
      </c>
      <c r="H305" s="189"/>
      <c r="I305" s="190">
        <f>ROUND(E305*H305,2)</f>
        <v>0</v>
      </c>
      <c r="J305" s="189"/>
      <c r="K305" s="190">
        <f>ROUND(E305*J305,2)</f>
        <v>0</v>
      </c>
      <c r="L305" s="190">
        <v>21</v>
      </c>
      <c r="M305" s="190">
        <f>G305*(1+L305/100)</f>
        <v>0</v>
      </c>
      <c r="N305" s="188">
        <v>0</v>
      </c>
      <c r="O305" s="188">
        <f>ROUND(E305*N305,2)</f>
        <v>0</v>
      </c>
      <c r="P305" s="188">
        <v>0</v>
      </c>
      <c r="Q305" s="188">
        <f>ROUND(E305*P305,2)</f>
        <v>0</v>
      </c>
      <c r="R305" s="190"/>
      <c r="S305" s="190" t="s">
        <v>878</v>
      </c>
      <c r="T305" s="191" t="s">
        <v>879</v>
      </c>
      <c r="U305" s="159">
        <v>0</v>
      </c>
      <c r="V305" s="159">
        <f>ROUND(E305*U305,2)</f>
        <v>0</v>
      </c>
      <c r="W305" s="159"/>
      <c r="X305" s="159" t="s">
        <v>295</v>
      </c>
      <c r="Y305" s="159" t="s">
        <v>296</v>
      </c>
      <c r="Z305" s="148"/>
      <c r="AA305" s="148"/>
      <c r="AB305" s="148"/>
      <c r="AC305" s="148"/>
      <c r="AD305" s="148"/>
      <c r="AE305" s="148"/>
      <c r="AF305" s="148"/>
      <c r="AG305" s="148" t="s">
        <v>2041</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
      <c r="A306" s="185">
        <v>257</v>
      </c>
      <c r="B306" s="186" t="s">
        <v>2438</v>
      </c>
      <c r="C306" s="198" t="s">
        <v>2439</v>
      </c>
      <c r="D306" s="187" t="s">
        <v>1699</v>
      </c>
      <c r="E306" s="188">
        <v>50</v>
      </c>
      <c r="F306" s="189"/>
      <c r="G306" s="190">
        <f>ROUND(E306*F306,2)</f>
        <v>0</v>
      </c>
      <c r="H306" s="189"/>
      <c r="I306" s="190">
        <f>ROUND(E306*H306,2)</f>
        <v>0</v>
      </c>
      <c r="J306" s="189"/>
      <c r="K306" s="190">
        <f>ROUND(E306*J306,2)</f>
        <v>0</v>
      </c>
      <c r="L306" s="190">
        <v>21</v>
      </c>
      <c r="M306" s="190">
        <f>G306*(1+L306/100)</f>
        <v>0</v>
      </c>
      <c r="N306" s="188">
        <v>0</v>
      </c>
      <c r="O306" s="188">
        <f>ROUND(E306*N306,2)</f>
        <v>0</v>
      </c>
      <c r="P306" s="188">
        <v>0</v>
      </c>
      <c r="Q306" s="188">
        <f>ROUND(E306*P306,2)</f>
        <v>0</v>
      </c>
      <c r="R306" s="190"/>
      <c r="S306" s="190" t="s">
        <v>878</v>
      </c>
      <c r="T306" s="191" t="s">
        <v>879</v>
      </c>
      <c r="U306" s="159">
        <v>0</v>
      </c>
      <c r="V306" s="159">
        <f>ROUND(E306*U306,2)</f>
        <v>0</v>
      </c>
      <c r="W306" s="159"/>
      <c r="X306" s="159" t="s">
        <v>295</v>
      </c>
      <c r="Y306" s="159" t="s">
        <v>296</v>
      </c>
      <c r="Z306" s="148"/>
      <c r="AA306" s="148"/>
      <c r="AB306" s="148"/>
      <c r="AC306" s="148"/>
      <c r="AD306" s="148"/>
      <c r="AE306" s="148"/>
      <c r="AF306" s="148"/>
      <c r="AG306" s="148" t="s">
        <v>2041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x14ac:dyDescent="0.2">
      <c r="A307" s="177">
        <v>258</v>
      </c>
      <c r="B307" s="178" t="s">
        <v>1752</v>
      </c>
      <c r="C307" s="194" t="s">
        <v>1753</v>
      </c>
      <c r="D307" s="179" t="s">
        <v>0</v>
      </c>
      <c r="E307" s="180">
        <v>2.65</v>
      </c>
      <c r="F307" s="181"/>
      <c r="G307" s="182">
        <f>ROUND(E307*F307,2)</f>
        <v>0</v>
      </c>
      <c r="H307" s="181"/>
      <c r="I307" s="182">
        <f>ROUND(E307*H307,2)</f>
        <v>0</v>
      </c>
      <c r="J307" s="181"/>
      <c r="K307" s="182">
        <f>ROUND(E307*J307,2)</f>
        <v>0</v>
      </c>
      <c r="L307" s="182">
        <v>21</v>
      </c>
      <c r="M307" s="182">
        <f>G307*(1+L307/100)</f>
        <v>0</v>
      </c>
      <c r="N307" s="180">
        <v>0</v>
      </c>
      <c r="O307" s="180">
        <f>ROUND(E307*N307,2)</f>
        <v>0</v>
      </c>
      <c r="P307" s="180">
        <v>0</v>
      </c>
      <c r="Q307" s="180">
        <f>ROUND(E307*P307,2)</f>
        <v>0</v>
      </c>
      <c r="R307" s="182" t="s">
        <v>1689</v>
      </c>
      <c r="S307" s="182" t="s">
        <v>294</v>
      </c>
      <c r="T307" s="183" t="s">
        <v>879</v>
      </c>
      <c r="U307" s="159">
        <v>0</v>
      </c>
      <c r="V307" s="159">
        <f>ROUND(E307*U307,2)</f>
        <v>0</v>
      </c>
      <c r="W307" s="159"/>
      <c r="X307" s="159" t="s">
        <v>295</v>
      </c>
      <c r="Y307" s="159" t="s">
        <v>296</v>
      </c>
      <c r="Z307" s="148"/>
      <c r="AA307" s="148"/>
      <c r="AB307" s="148"/>
      <c r="AC307" s="148"/>
      <c r="AD307" s="148"/>
      <c r="AE307" s="148"/>
      <c r="AF307" s="148"/>
      <c r="AG307" s="148" t="s">
        <v>2041</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
      <c r="A308" s="155"/>
      <c r="B308" s="156"/>
      <c r="C308" s="262" t="s">
        <v>1363</v>
      </c>
      <c r="D308" s="263"/>
      <c r="E308" s="263"/>
      <c r="F308" s="263"/>
      <c r="G308" s="263"/>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299</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x14ac:dyDescent="0.2">
      <c r="A309" s="170" t="s">
        <v>288</v>
      </c>
      <c r="B309" s="171" t="s">
        <v>196</v>
      </c>
      <c r="C309" s="193" t="s">
        <v>197</v>
      </c>
      <c r="D309" s="172"/>
      <c r="E309" s="173"/>
      <c r="F309" s="174"/>
      <c r="G309" s="174">
        <f>SUMIF(AG310:AG328,"&lt;&gt;NOR",G310:G328)</f>
        <v>0</v>
      </c>
      <c r="H309" s="174"/>
      <c r="I309" s="174">
        <f>SUM(I310:I328)</f>
        <v>0</v>
      </c>
      <c r="J309" s="174"/>
      <c r="K309" s="174">
        <f>SUM(K310:K328)</f>
        <v>0</v>
      </c>
      <c r="L309" s="174"/>
      <c r="M309" s="174">
        <f>SUM(M310:M328)</f>
        <v>0</v>
      </c>
      <c r="N309" s="173"/>
      <c r="O309" s="173">
        <f>SUM(O310:O328)</f>
        <v>0.01</v>
      </c>
      <c r="P309" s="173"/>
      <c r="Q309" s="173">
        <f>SUM(Q310:Q328)</f>
        <v>0</v>
      </c>
      <c r="R309" s="174"/>
      <c r="S309" s="174"/>
      <c r="T309" s="175"/>
      <c r="U309" s="169"/>
      <c r="V309" s="169">
        <f>SUM(V310:V328)</f>
        <v>34.57</v>
      </c>
      <c r="W309" s="169"/>
      <c r="X309" s="169"/>
      <c r="Y309" s="169"/>
      <c r="AG309" t="s">
        <v>289</v>
      </c>
    </row>
    <row r="310" spans="1:60" outlineLevel="1" x14ac:dyDescent="0.2">
      <c r="A310" s="185">
        <v>259</v>
      </c>
      <c r="B310" s="186" t="s">
        <v>2440</v>
      </c>
      <c r="C310" s="198" t="s">
        <v>2441</v>
      </c>
      <c r="D310" s="187" t="s">
        <v>2442</v>
      </c>
      <c r="E310" s="188">
        <v>85</v>
      </c>
      <c r="F310" s="189"/>
      <c r="G310" s="190">
        <f t="shared" ref="G310:G321" si="70">ROUND(E310*F310,2)</f>
        <v>0</v>
      </c>
      <c r="H310" s="189"/>
      <c r="I310" s="190">
        <f t="shared" ref="I310:I321" si="71">ROUND(E310*H310,2)</f>
        <v>0</v>
      </c>
      <c r="J310" s="189"/>
      <c r="K310" s="190">
        <f t="shared" ref="K310:K321" si="72">ROUND(E310*J310,2)</f>
        <v>0</v>
      </c>
      <c r="L310" s="190">
        <v>21</v>
      </c>
      <c r="M310" s="190">
        <f t="shared" ref="M310:M321" si="73">G310*(1+L310/100)</f>
        <v>0</v>
      </c>
      <c r="N310" s="188">
        <v>0</v>
      </c>
      <c r="O310" s="188">
        <f t="shared" ref="O310:O321" si="74">ROUND(E310*N310,2)</f>
        <v>0</v>
      </c>
      <c r="P310" s="188">
        <v>0</v>
      </c>
      <c r="Q310" s="188">
        <f t="shared" ref="Q310:Q321" si="75">ROUND(E310*P310,2)</f>
        <v>0</v>
      </c>
      <c r="R310" s="190"/>
      <c r="S310" s="190" t="s">
        <v>878</v>
      </c>
      <c r="T310" s="191" t="s">
        <v>879</v>
      </c>
      <c r="U310" s="159">
        <v>0</v>
      </c>
      <c r="V310" s="159">
        <f t="shared" ref="V310:V321" si="76">ROUND(E310*U310,2)</f>
        <v>0</v>
      </c>
      <c r="W310" s="159"/>
      <c r="X310" s="159" t="s">
        <v>295</v>
      </c>
      <c r="Y310" s="159" t="s">
        <v>296</v>
      </c>
      <c r="Z310" s="148"/>
      <c r="AA310" s="148"/>
      <c r="AB310" s="148"/>
      <c r="AC310" s="148"/>
      <c r="AD310" s="148"/>
      <c r="AE310" s="148"/>
      <c r="AF310" s="148"/>
      <c r="AG310" s="148" t="s">
        <v>2041</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1" x14ac:dyDescent="0.2">
      <c r="A311" s="185">
        <v>260</v>
      </c>
      <c r="B311" s="186" t="s">
        <v>2443</v>
      </c>
      <c r="C311" s="198" t="s">
        <v>2444</v>
      </c>
      <c r="D311" s="187" t="s">
        <v>2442</v>
      </c>
      <c r="E311" s="188">
        <v>83</v>
      </c>
      <c r="F311" s="189"/>
      <c r="G311" s="190">
        <f t="shared" si="70"/>
        <v>0</v>
      </c>
      <c r="H311" s="189"/>
      <c r="I311" s="190">
        <f t="shared" si="71"/>
        <v>0</v>
      </c>
      <c r="J311" s="189"/>
      <c r="K311" s="190">
        <f t="shared" si="72"/>
        <v>0</v>
      </c>
      <c r="L311" s="190">
        <v>21</v>
      </c>
      <c r="M311" s="190">
        <f t="shared" si="73"/>
        <v>0</v>
      </c>
      <c r="N311" s="188">
        <v>0</v>
      </c>
      <c r="O311" s="188">
        <f t="shared" si="74"/>
        <v>0</v>
      </c>
      <c r="P311" s="188">
        <v>0</v>
      </c>
      <c r="Q311" s="188">
        <f t="shared" si="75"/>
        <v>0</v>
      </c>
      <c r="R311" s="190"/>
      <c r="S311" s="190" t="s">
        <v>878</v>
      </c>
      <c r="T311" s="191" t="s">
        <v>879</v>
      </c>
      <c r="U311" s="159">
        <v>0</v>
      </c>
      <c r="V311" s="159">
        <f t="shared" si="76"/>
        <v>0</v>
      </c>
      <c r="W311" s="159"/>
      <c r="X311" s="159" t="s">
        <v>295</v>
      </c>
      <c r="Y311" s="159" t="s">
        <v>296</v>
      </c>
      <c r="Z311" s="148"/>
      <c r="AA311" s="148"/>
      <c r="AB311" s="148"/>
      <c r="AC311" s="148"/>
      <c r="AD311" s="148"/>
      <c r="AE311" s="148"/>
      <c r="AF311" s="148"/>
      <c r="AG311" s="148" t="s">
        <v>2041</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85">
        <v>261</v>
      </c>
      <c r="B312" s="186" t="s">
        <v>2445</v>
      </c>
      <c r="C312" s="198" t="s">
        <v>2446</v>
      </c>
      <c r="D312" s="187" t="s">
        <v>2442</v>
      </c>
      <c r="E312" s="188">
        <v>52</v>
      </c>
      <c r="F312" s="189"/>
      <c r="G312" s="190">
        <f t="shared" si="70"/>
        <v>0</v>
      </c>
      <c r="H312" s="189"/>
      <c r="I312" s="190">
        <f t="shared" si="71"/>
        <v>0</v>
      </c>
      <c r="J312" s="189"/>
      <c r="K312" s="190">
        <f t="shared" si="72"/>
        <v>0</v>
      </c>
      <c r="L312" s="190">
        <v>21</v>
      </c>
      <c r="M312" s="190">
        <f t="shared" si="73"/>
        <v>0</v>
      </c>
      <c r="N312" s="188">
        <v>0</v>
      </c>
      <c r="O312" s="188">
        <f t="shared" si="74"/>
        <v>0</v>
      </c>
      <c r="P312" s="188">
        <v>0</v>
      </c>
      <c r="Q312" s="188">
        <f t="shared" si="75"/>
        <v>0</v>
      </c>
      <c r="R312" s="190"/>
      <c r="S312" s="190" t="s">
        <v>878</v>
      </c>
      <c r="T312" s="191" t="s">
        <v>879</v>
      </c>
      <c r="U312" s="159">
        <v>0</v>
      </c>
      <c r="V312" s="159">
        <f t="shared" si="76"/>
        <v>0</v>
      </c>
      <c r="W312" s="159"/>
      <c r="X312" s="159" t="s">
        <v>295</v>
      </c>
      <c r="Y312" s="159" t="s">
        <v>296</v>
      </c>
      <c r="Z312" s="148"/>
      <c r="AA312" s="148"/>
      <c r="AB312" s="148"/>
      <c r="AC312" s="148"/>
      <c r="AD312" s="148"/>
      <c r="AE312" s="148"/>
      <c r="AF312" s="148"/>
      <c r="AG312" s="148" t="s">
        <v>2041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x14ac:dyDescent="0.2">
      <c r="A313" s="185">
        <v>262</v>
      </c>
      <c r="B313" s="186" t="s">
        <v>2447</v>
      </c>
      <c r="C313" s="198" t="s">
        <v>2448</v>
      </c>
      <c r="D313" s="187" t="s">
        <v>2442</v>
      </c>
      <c r="E313" s="188">
        <v>19</v>
      </c>
      <c r="F313" s="189"/>
      <c r="G313" s="190">
        <f t="shared" si="70"/>
        <v>0</v>
      </c>
      <c r="H313" s="189"/>
      <c r="I313" s="190">
        <f t="shared" si="71"/>
        <v>0</v>
      </c>
      <c r="J313" s="189"/>
      <c r="K313" s="190">
        <f t="shared" si="72"/>
        <v>0</v>
      </c>
      <c r="L313" s="190">
        <v>21</v>
      </c>
      <c r="M313" s="190">
        <f t="shared" si="73"/>
        <v>0</v>
      </c>
      <c r="N313" s="188">
        <v>0</v>
      </c>
      <c r="O313" s="188">
        <f t="shared" si="74"/>
        <v>0</v>
      </c>
      <c r="P313" s="188">
        <v>0</v>
      </c>
      <c r="Q313" s="188">
        <f t="shared" si="75"/>
        <v>0</v>
      </c>
      <c r="R313" s="190"/>
      <c r="S313" s="190" t="s">
        <v>878</v>
      </c>
      <c r="T313" s="191" t="s">
        <v>879</v>
      </c>
      <c r="U313" s="159">
        <v>0</v>
      </c>
      <c r="V313" s="159">
        <f t="shared" si="76"/>
        <v>0</v>
      </c>
      <c r="W313" s="159"/>
      <c r="X313" s="159" t="s">
        <v>295</v>
      </c>
      <c r="Y313" s="159" t="s">
        <v>296</v>
      </c>
      <c r="Z313" s="148"/>
      <c r="AA313" s="148"/>
      <c r="AB313" s="148"/>
      <c r="AC313" s="148"/>
      <c r="AD313" s="148"/>
      <c r="AE313" s="148"/>
      <c r="AF313" s="148"/>
      <c r="AG313" s="148" t="s">
        <v>2041</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1" x14ac:dyDescent="0.2">
      <c r="A314" s="185">
        <v>263</v>
      </c>
      <c r="B314" s="186" t="s">
        <v>2449</v>
      </c>
      <c r="C314" s="198" t="s">
        <v>2450</v>
      </c>
      <c r="D314" s="187" t="s">
        <v>2442</v>
      </c>
      <c r="E314" s="188">
        <v>32</v>
      </c>
      <c r="F314" s="189"/>
      <c r="G314" s="190">
        <f t="shared" si="70"/>
        <v>0</v>
      </c>
      <c r="H314" s="189"/>
      <c r="I314" s="190">
        <f t="shared" si="71"/>
        <v>0</v>
      </c>
      <c r="J314" s="189"/>
      <c r="K314" s="190">
        <f t="shared" si="72"/>
        <v>0</v>
      </c>
      <c r="L314" s="190">
        <v>21</v>
      </c>
      <c r="M314" s="190">
        <f t="shared" si="73"/>
        <v>0</v>
      </c>
      <c r="N314" s="188">
        <v>0</v>
      </c>
      <c r="O314" s="188">
        <f t="shared" si="74"/>
        <v>0</v>
      </c>
      <c r="P314" s="188">
        <v>0</v>
      </c>
      <c r="Q314" s="188">
        <f t="shared" si="75"/>
        <v>0</v>
      </c>
      <c r="R314" s="190"/>
      <c r="S314" s="190" t="s">
        <v>878</v>
      </c>
      <c r="T314" s="191" t="s">
        <v>879</v>
      </c>
      <c r="U314" s="159">
        <v>0</v>
      </c>
      <c r="V314" s="159">
        <f t="shared" si="76"/>
        <v>0</v>
      </c>
      <c r="W314" s="159"/>
      <c r="X314" s="159" t="s">
        <v>295</v>
      </c>
      <c r="Y314" s="159" t="s">
        <v>296</v>
      </c>
      <c r="Z314" s="148"/>
      <c r="AA314" s="148"/>
      <c r="AB314" s="148"/>
      <c r="AC314" s="148"/>
      <c r="AD314" s="148"/>
      <c r="AE314" s="148"/>
      <c r="AF314" s="148"/>
      <c r="AG314" s="148" t="s">
        <v>2041</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85">
        <v>264</v>
      </c>
      <c r="B315" s="186" t="s">
        <v>2451</v>
      </c>
      <c r="C315" s="198" t="s">
        <v>2452</v>
      </c>
      <c r="D315" s="187" t="s">
        <v>2442</v>
      </c>
      <c r="E315" s="188">
        <v>50</v>
      </c>
      <c r="F315" s="189"/>
      <c r="G315" s="190">
        <f t="shared" si="70"/>
        <v>0</v>
      </c>
      <c r="H315" s="189"/>
      <c r="I315" s="190">
        <f t="shared" si="71"/>
        <v>0</v>
      </c>
      <c r="J315" s="189"/>
      <c r="K315" s="190">
        <f t="shared" si="72"/>
        <v>0</v>
      </c>
      <c r="L315" s="190">
        <v>21</v>
      </c>
      <c r="M315" s="190">
        <f t="shared" si="73"/>
        <v>0</v>
      </c>
      <c r="N315" s="188">
        <v>0</v>
      </c>
      <c r="O315" s="188">
        <f t="shared" si="74"/>
        <v>0</v>
      </c>
      <c r="P315" s="188">
        <v>0</v>
      </c>
      <c r="Q315" s="188">
        <f t="shared" si="75"/>
        <v>0</v>
      </c>
      <c r="R315" s="190"/>
      <c r="S315" s="190" t="s">
        <v>878</v>
      </c>
      <c r="T315" s="191" t="s">
        <v>879</v>
      </c>
      <c r="U315" s="159">
        <v>0</v>
      </c>
      <c r="V315" s="159">
        <f t="shared" si="76"/>
        <v>0</v>
      </c>
      <c r="W315" s="159"/>
      <c r="X315" s="159" t="s">
        <v>295</v>
      </c>
      <c r="Y315" s="159" t="s">
        <v>296</v>
      </c>
      <c r="Z315" s="148"/>
      <c r="AA315" s="148"/>
      <c r="AB315" s="148"/>
      <c r="AC315" s="148"/>
      <c r="AD315" s="148"/>
      <c r="AE315" s="148"/>
      <c r="AF315" s="148"/>
      <c r="AG315" s="148" t="s">
        <v>2041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x14ac:dyDescent="0.2">
      <c r="A316" s="185">
        <v>265</v>
      </c>
      <c r="B316" s="186" t="s">
        <v>2453</v>
      </c>
      <c r="C316" s="198" t="s">
        <v>2454</v>
      </c>
      <c r="D316" s="187" t="s">
        <v>2442</v>
      </c>
      <c r="E316" s="188">
        <v>16</v>
      </c>
      <c r="F316" s="189"/>
      <c r="G316" s="190">
        <f t="shared" si="70"/>
        <v>0</v>
      </c>
      <c r="H316" s="189"/>
      <c r="I316" s="190">
        <f t="shared" si="71"/>
        <v>0</v>
      </c>
      <c r="J316" s="189"/>
      <c r="K316" s="190">
        <f t="shared" si="72"/>
        <v>0</v>
      </c>
      <c r="L316" s="190">
        <v>21</v>
      </c>
      <c r="M316" s="190">
        <f t="shared" si="73"/>
        <v>0</v>
      </c>
      <c r="N316" s="188">
        <v>0</v>
      </c>
      <c r="O316" s="188">
        <f t="shared" si="74"/>
        <v>0</v>
      </c>
      <c r="P316" s="188">
        <v>0</v>
      </c>
      <c r="Q316" s="188">
        <f t="shared" si="75"/>
        <v>0</v>
      </c>
      <c r="R316" s="190"/>
      <c r="S316" s="190" t="s">
        <v>878</v>
      </c>
      <c r="T316" s="191" t="s">
        <v>879</v>
      </c>
      <c r="U316" s="159">
        <v>0</v>
      </c>
      <c r="V316" s="159">
        <f t="shared" si="76"/>
        <v>0</v>
      </c>
      <c r="W316" s="159"/>
      <c r="X316" s="159" t="s">
        <v>295</v>
      </c>
      <c r="Y316" s="159" t="s">
        <v>296</v>
      </c>
      <c r="Z316" s="148"/>
      <c r="AA316" s="148"/>
      <c r="AB316" s="148"/>
      <c r="AC316" s="148"/>
      <c r="AD316" s="148"/>
      <c r="AE316" s="148"/>
      <c r="AF316" s="148"/>
      <c r="AG316" s="148" t="s">
        <v>2041</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22.5" outlineLevel="1" x14ac:dyDescent="0.2">
      <c r="A317" s="185">
        <v>266</v>
      </c>
      <c r="B317" s="186" t="s">
        <v>2455</v>
      </c>
      <c r="C317" s="198" t="s">
        <v>2456</v>
      </c>
      <c r="D317" s="187" t="s">
        <v>2442</v>
      </c>
      <c r="E317" s="188">
        <v>29</v>
      </c>
      <c r="F317" s="189"/>
      <c r="G317" s="190">
        <f t="shared" si="70"/>
        <v>0</v>
      </c>
      <c r="H317" s="189"/>
      <c r="I317" s="190">
        <f t="shared" si="71"/>
        <v>0</v>
      </c>
      <c r="J317" s="189"/>
      <c r="K317" s="190">
        <f t="shared" si="72"/>
        <v>0</v>
      </c>
      <c r="L317" s="190">
        <v>21</v>
      </c>
      <c r="M317" s="190">
        <f t="shared" si="73"/>
        <v>0</v>
      </c>
      <c r="N317" s="188">
        <v>0</v>
      </c>
      <c r="O317" s="188">
        <f t="shared" si="74"/>
        <v>0</v>
      </c>
      <c r="P317" s="188">
        <v>0</v>
      </c>
      <c r="Q317" s="188">
        <f t="shared" si="75"/>
        <v>0</v>
      </c>
      <c r="R317" s="190"/>
      <c r="S317" s="190" t="s">
        <v>878</v>
      </c>
      <c r="T317" s="191" t="s">
        <v>879</v>
      </c>
      <c r="U317" s="159">
        <v>0</v>
      </c>
      <c r="V317" s="159">
        <f t="shared" si="76"/>
        <v>0</v>
      </c>
      <c r="W317" s="159"/>
      <c r="X317" s="159" t="s">
        <v>295</v>
      </c>
      <c r="Y317" s="159" t="s">
        <v>296</v>
      </c>
      <c r="Z317" s="148"/>
      <c r="AA317" s="148"/>
      <c r="AB317" s="148"/>
      <c r="AC317" s="148"/>
      <c r="AD317" s="148"/>
      <c r="AE317" s="148"/>
      <c r="AF317" s="148"/>
      <c r="AG317" s="148" t="s">
        <v>2041</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ht="22.5" outlineLevel="1" x14ac:dyDescent="0.2">
      <c r="A318" s="185">
        <v>267</v>
      </c>
      <c r="B318" s="186" t="s">
        <v>2457</v>
      </c>
      <c r="C318" s="198" t="s">
        <v>2458</v>
      </c>
      <c r="D318" s="187" t="s">
        <v>2442</v>
      </c>
      <c r="E318" s="188">
        <v>8</v>
      </c>
      <c r="F318" s="189"/>
      <c r="G318" s="190">
        <f t="shared" si="70"/>
        <v>0</v>
      </c>
      <c r="H318" s="189"/>
      <c r="I318" s="190">
        <f t="shared" si="71"/>
        <v>0</v>
      </c>
      <c r="J318" s="189"/>
      <c r="K318" s="190">
        <f t="shared" si="72"/>
        <v>0</v>
      </c>
      <c r="L318" s="190">
        <v>21</v>
      </c>
      <c r="M318" s="190">
        <f t="shared" si="73"/>
        <v>0</v>
      </c>
      <c r="N318" s="188">
        <v>0</v>
      </c>
      <c r="O318" s="188">
        <f t="shared" si="74"/>
        <v>0</v>
      </c>
      <c r="P318" s="188">
        <v>0</v>
      </c>
      <c r="Q318" s="188">
        <f t="shared" si="75"/>
        <v>0</v>
      </c>
      <c r="R318" s="190"/>
      <c r="S318" s="190" t="s">
        <v>878</v>
      </c>
      <c r="T318" s="191" t="s">
        <v>879</v>
      </c>
      <c r="U318" s="159">
        <v>0</v>
      </c>
      <c r="V318" s="159">
        <f t="shared" si="76"/>
        <v>0</v>
      </c>
      <c r="W318" s="159"/>
      <c r="X318" s="159" t="s">
        <v>295</v>
      </c>
      <c r="Y318" s="159" t="s">
        <v>296</v>
      </c>
      <c r="Z318" s="148"/>
      <c r="AA318" s="148"/>
      <c r="AB318" s="148"/>
      <c r="AC318" s="148"/>
      <c r="AD318" s="148"/>
      <c r="AE318" s="148"/>
      <c r="AF318" s="148"/>
      <c r="AG318" s="148" t="s">
        <v>2041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2.5" outlineLevel="1" x14ac:dyDescent="0.2">
      <c r="A319" s="185">
        <v>268</v>
      </c>
      <c r="B319" s="186" t="s">
        <v>2459</v>
      </c>
      <c r="C319" s="198" t="s">
        <v>2460</v>
      </c>
      <c r="D319" s="187" t="s">
        <v>331</v>
      </c>
      <c r="E319" s="188">
        <v>4</v>
      </c>
      <c r="F319" s="189"/>
      <c r="G319" s="190">
        <f t="shared" si="70"/>
        <v>0</v>
      </c>
      <c r="H319" s="189"/>
      <c r="I319" s="190">
        <f t="shared" si="71"/>
        <v>0</v>
      </c>
      <c r="J319" s="189"/>
      <c r="K319" s="190">
        <f t="shared" si="72"/>
        <v>0</v>
      </c>
      <c r="L319" s="190">
        <v>21</v>
      </c>
      <c r="M319" s="190">
        <f t="shared" si="73"/>
        <v>0</v>
      </c>
      <c r="N319" s="188">
        <v>0</v>
      </c>
      <c r="O319" s="188">
        <f t="shared" si="74"/>
        <v>0</v>
      </c>
      <c r="P319" s="188">
        <v>0</v>
      </c>
      <c r="Q319" s="188">
        <f t="shared" si="75"/>
        <v>0</v>
      </c>
      <c r="R319" s="190"/>
      <c r="S319" s="190" t="s">
        <v>878</v>
      </c>
      <c r="T319" s="191" t="s">
        <v>879</v>
      </c>
      <c r="U319" s="159">
        <v>0</v>
      </c>
      <c r="V319" s="159">
        <f t="shared" si="76"/>
        <v>0</v>
      </c>
      <c r="W319" s="159"/>
      <c r="X319" s="159" t="s">
        <v>295</v>
      </c>
      <c r="Y319" s="159" t="s">
        <v>296</v>
      </c>
      <c r="Z319" s="148"/>
      <c r="AA319" s="148"/>
      <c r="AB319" s="148"/>
      <c r="AC319" s="148"/>
      <c r="AD319" s="148"/>
      <c r="AE319" s="148"/>
      <c r="AF319" s="148"/>
      <c r="AG319" s="148" t="s">
        <v>2041</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
      <c r="A320" s="185">
        <v>269</v>
      </c>
      <c r="B320" s="186" t="s">
        <v>2461</v>
      </c>
      <c r="C320" s="198" t="s">
        <v>2462</v>
      </c>
      <c r="D320" s="187" t="s">
        <v>331</v>
      </c>
      <c r="E320" s="188">
        <v>347</v>
      </c>
      <c r="F320" s="189"/>
      <c r="G320" s="190">
        <f t="shared" si="70"/>
        <v>0</v>
      </c>
      <c r="H320" s="189"/>
      <c r="I320" s="190">
        <f t="shared" si="71"/>
        <v>0</v>
      </c>
      <c r="J320" s="189"/>
      <c r="K320" s="190">
        <f t="shared" si="72"/>
        <v>0</v>
      </c>
      <c r="L320" s="190">
        <v>21</v>
      </c>
      <c r="M320" s="190">
        <f t="shared" si="73"/>
        <v>0</v>
      </c>
      <c r="N320" s="188">
        <v>0</v>
      </c>
      <c r="O320" s="188">
        <f t="shared" si="74"/>
        <v>0</v>
      </c>
      <c r="P320" s="188">
        <v>0</v>
      </c>
      <c r="Q320" s="188">
        <f t="shared" si="75"/>
        <v>0</v>
      </c>
      <c r="R320" s="190" t="s">
        <v>1446</v>
      </c>
      <c r="S320" s="190" t="s">
        <v>294</v>
      </c>
      <c r="T320" s="191" t="s">
        <v>294</v>
      </c>
      <c r="U320" s="159">
        <v>8.2000000000000003E-2</v>
      </c>
      <c r="V320" s="159">
        <f t="shared" si="76"/>
        <v>28.45</v>
      </c>
      <c r="W320" s="159"/>
      <c r="X320" s="159" t="s">
        <v>295</v>
      </c>
      <c r="Y320" s="159" t="s">
        <v>296</v>
      </c>
      <c r="Z320" s="148"/>
      <c r="AA320" s="148"/>
      <c r="AB320" s="148"/>
      <c r="AC320" s="148"/>
      <c r="AD320" s="148"/>
      <c r="AE320" s="148"/>
      <c r="AF320" s="148"/>
      <c r="AG320" s="148" t="s">
        <v>2041</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ht="22.5" outlineLevel="1" x14ac:dyDescent="0.2">
      <c r="A321" s="177">
        <v>270</v>
      </c>
      <c r="B321" s="178" t="s">
        <v>2463</v>
      </c>
      <c r="C321" s="194" t="s">
        <v>2464</v>
      </c>
      <c r="D321" s="179" t="s">
        <v>331</v>
      </c>
      <c r="E321" s="180">
        <v>27</v>
      </c>
      <c r="F321" s="181"/>
      <c r="G321" s="182">
        <f t="shared" si="70"/>
        <v>0</v>
      </c>
      <c r="H321" s="181"/>
      <c r="I321" s="182">
        <f t="shared" si="71"/>
        <v>0</v>
      </c>
      <c r="J321" s="181"/>
      <c r="K321" s="182">
        <f t="shared" si="72"/>
        <v>0</v>
      </c>
      <c r="L321" s="182">
        <v>21</v>
      </c>
      <c r="M321" s="182">
        <f t="shared" si="73"/>
        <v>0</v>
      </c>
      <c r="N321" s="180">
        <v>0</v>
      </c>
      <c r="O321" s="180">
        <f t="shared" si="74"/>
        <v>0</v>
      </c>
      <c r="P321" s="180">
        <v>0</v>
      </c>
      <c r="Q321" s="180">
        <f t="shared" si="75"/>
        <v>0</v>
      </c>
      <c r="R321" s="182" t="s">
        <v>1446</v>
      </c>
      <c r="S321" s="182" t="s">
        <v>294</v>
      </c>
      <c r="T321" s="183" t="s">
        <v>294</v>
      </c>
      <c r="U321" s="159">
        <v>0.114</v>
      </c>
      <c r="V321" s="159">
        <f t="shared" si="76"/>
        <v>3.08</v>
      </c>
      <c r="W321" s="159"/>
      <c r="X321" s="159" t="s">
        <v>295</v>
      </c>
      <c r="Y321" s="159" t="s">
        <v>296</v>
      </c>
      <c r="Z321" s="148"/>
      <c r="AA321" s="148"/>
      <c r="AB321" s="148"/>
      <c r="AC321" s="148"/>
      <c r="AD321" s="148"/>
      <c r="AE321" s="148"/>
      <c r="AF321" s="148"/>
      <c r="AG321" s="148" t="s">
        <v>2041</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
      <c r="A322" s="155"/>
      <c r="B322" s="156"/>
      <c r="C322" s="273" t="s">
        <v>2465</v>
      </c>
      <c r="D322" s="274"/>
      <c r="E322" s="274"/>
      <c r="F322" s="274"/>
      <c r="G322" s="274"/>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300</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264" t="s">
        <v>2466</v>
      </c>
      <c r="D323" s="265"/>
      <c r="E323" s="265"/>
      <c r="F323" s="265"/>
      <c r="G323" s="265"/>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300</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22.5" outlineLevel="1" x14ac:dyDescent="0.2">
      <c r="A324" s="185">
        <v>271</v>
      </c>
      <c r="B324" s="186" t="s">
        <v>2467</v>
      </c>
      <c r="C324" s="198" t="s">
        <v>2468</v>
      </c>
      <c r="D324" s="187" t="s">
        <v>310</v>
      </c>
      <c r="E324" s="188">
        <v>11.95</v>
      </c>
      <c r="F324" s="189"/>
      <c r="G324" s="190">
        <f>ROUND(E324*F324,2)</f>
        <v>0</v>
      </c>
      <c r="H324" s="189"/>
      <c r="I324" s="190">
        <f>ROUND(E324*H324,2)</f>
        <v>0</v>
      </c>
      <c r="J324" s="189"/>
      <c r="K324" s="190">
        <f>ROUND(E324*J324,2)</f>
        <v>0</v>
      </c>
      <c r="L324" s="190">
        <v>21</v>
      </c>
      <c r="M324" s="190">
        <f>G324*(1+L324/100)</f>
        <v>0</v>
      </c>
      <c r="N324" s="188">
        <v>0</v>
      </c>
      <c r="O324" s="188">
        <f>ROUND(E324*N324,2)</f>
        <v>0</v>
      </c>
      <c r="P324" s="188">
        <v>0</v>
      </c>
      <c r="Q324" s="188">
        <f>ROUND(E324*P324,2)</f>
        <v>0</v>
      </c>
      <c r="R324" s="190"/>
      <c r="S324" s="190" t="s">
        <v>878</v>
      </c>
      <c r="T324" s="191" t="s">
        <v>879</v>
      </c>
      <c r="U324" s="159">
        <v>0</v>
      </c>
      <c r="V324" s="159">
        <f>ROUND(E324*U324,2)</f>
        <v>0</v>
      </c>
      <c r="W324" s="159"/>
      <c r="X324" s="159" t="s">
        <v>295</v>
      </c>
      <c r="Y324" s="159" t="s">
        <v>296</v>
      </c>
      <c r="Z324" s="148"/>
      <c r="AA324" s="148"/>
      <c r="AB324" s="148"/>
      <c r="AC324" s="148"/>
      <c r="AD324" s="148"/>
      <c r="AE324" s="148"/>
      <c r="AF324" s="148"/>
      <c r="AG324" s="148" t="s">
        <v>2041</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ht="22.5" outlineLevel="1" x14ac:dyDescent="0.2">
      <c r="A325" s="177">
        <v>272</v>
      </c>
      <c r="B325" s="178" t="s">
        <v>2469</v>
      </c>
      <c r="C325" s="194" t="s">
        <v>2470</v>
      </c>
      <c r="D325" s="179" t="s">
        <v>310</v>
      </c>
      <c r="E325" s="180">
        <v>11.38</v>
      </c>
      <c r="F325" s="181"/>
      <c r="G325" s="182">
        <f>ROUND(E325*F325,2)</f>
        <v>0</v>
      </c>
      <c r="H325" s="181"/>
      <c r="I325" s="182">
        <f>ROUND(E325*H325,2)</f>
        <v>0</v>
      </c>
      <c r="J325" s="181"/>
      <c r="K325" s="182">
        <f>ROUND(E325*J325,2)</f>
        <v>0</v>
      </c>
      <c r="L325" s="182">
        <v>21</v>
      </c>
      <c r="M325" s="182">
        <f>G325*(1+L325/100)</f>
        <v>0</v>
      </c>
      <c r="N325" s="180">
        <v>5.1000000000000004E-4</v>
      </c>
      <c r="O325" s="180">
        <f>ROUND(E325*N325,2)</f>
        <v>0.01</v>
      </c>
      <c r="P325" s="180">
        <v>0</v>
      </c>
      <c r="Q325" s="180">
        <f>ROUND(E325*P325,2)</f>
        <v>0</v>
      </c>
      <c r="R325" s="182" t="s">
        <v>1366</v>
      </c>
      <c r="S325" s="182" t="s">
        <v>294</v>
      </c>
      <c r="T325" s="183" t="s">
        <v>294</v>
      </c>
      <c r="U325" s="159">
        <v>0.26700000000000002</v>
      </c>
      <c r="V325" s="159">
        <f>ROUND(E325*U325,2)</f>
        <v>3.04</v>
      </c>
      <c r="W325" s="159"/>
      <c r="X325" s="159" t="s">
        <v>295</v>
      </c>
      <c r="Y325" s="159" t="s">
        <v>296</v>
      </c>
      <c r="Z325" s="148"/>
      <c r="AA325" s="148"/>
      <c r="AB325" s="148"/>
      <c r="AC325" s="148"/>
      <c r="AD325" s="148"/>
      <c r="AE325" s="148"/>
      <c r="AF325" s="148"/>
      <c r="AG325" s="148" t="s">
        <v>2041</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
      <c r="A326" s="155"/>
      <c r="B326" s="156"/>
      <c r="C326" s="262" t="s">
        <v>2471</v>
      </c>
      <c r="D326" s="263"/>
      <c r="E326" s="263"/>
      <c r="F326" s="263"/>
      <c r="G326" s="263"/>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299</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1" x14ac:dyDescent="0.2">
      <c r="A327" s="177">
        <v>273</v>
      </c>
      <c r="B327" s="178" t="s">
        <v>1435</v>
      </c>
      <c r="C327" s="194" t="s">
        <v>1436</v>
      </c>
      <c r="D327" s="179" t="s">
        <v>0</v>
      </c>
      <c r="E327" s="180">
        <v>2.75</v>
      </c>
      <c r="F327" s="181"/>
      <c r="G327" s="182">
        <f>ROUND(E327*F327,2)</f>
        <v>0</v>
      </c>
      <c r="H327" s="181"/>
      <c r="I327" s="182">
        <f>ROUND(E327*H327,2)</f>
        <v>0</v>
      </c>
      <c r="J327" s="181"/>
      <c r="K327" s="182">
        <f>ROUND(E327*J327,2)</f>
        <v>0</v>
      </c>
      <c r="L327" s="182">
        <v>21</v>
      </c>
      <c r="M327" s="182">
        <f>G327*(1+L327/100)</f>
        <v>0</v>
      </c>
      <c r="N327" s="180">
        <v>0</v>
      </c>
      <c r="O327" s="180">
        <f>ROUND(E327*N327,2)</f>
        <v>0</v>
      </c>
      <c r="P327" s="180">
        <v>0</v>
      </c>
      <c r="Q327" s="180">
        <f>ROUND(E327*P327,2)</f>
        <v>0</v>
      </c>
      <c r="R327" s="182" t="s">
        <v>1366</v>
      </c>
      <c r="S327" s="182" t="s">
        <v>294</v>
      </c>
      <c r="T327" s="183" t="s">
        <v>879</v>
      </c>
      <c r="U327" s="159">
        <v>0</v>
      </c>
      <c r="V327" s="159">
        <f>ROUND(E327*U327,2)</f>
        <v>0</v>
      </c>
      <c r="W327" s="159"/>
      <c r="X327" s="159" t="s">
        <v>295</v>
      </c>
      <c r="Y327" s="159" t="s">
        <v>296</v>
      </c>
      <c r="Z327" s="148"/>
      <c r="AA327" s="148"/>
      <c r="AB327" s="148"/>
      <c r="AC327" s="148"/>
      <c r="AD327" s="148"/>
      <c r="AE327" s="148"/>
      <c r="AF327" s="148"/>
      <c r="AG327" s="148" t="s">
        <v>2041</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
      <c r="A328" s="155"/>
      <c r="B328" s="156"/>
      <c r="C328" s="262" t="s">
        <v>1363</v>
      </c>
      <c r="D328" s="263"/>
      <c r="E328" s="263"/>
      <c r="F328" s="263"/>
      <c r="G328" s="263"/>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299</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x14ac:dyDescent="0.2">
      <c r="A329" s="170" t="s">
        <v>288</v>
      </c>
      <c r="B329" s="171" t="s">
        <v>259</v>
      </c>
      <c r="C329" s="193" t="s">
        <v>27</v>
      </c>
      <c r="D329" s="172"/>
      <c r="E329" s="173"/>
      <c r="F329" s="174"/>
      <c r="G329" s="174">
        <f>SUMIF(AG330:AG330,"&lt;&gt;NOR",G330:G330)</f>
        <v>0</v>
      </c>
      <c r="H329" s="174"/>
      <c r="I329" s="174">
        <f>SUM(I330:I330)</f>
        <v>0</v>
      </c>
      <c r="J329" s="174"/>
      <c r="K329" s="174">
        <f>SUM(K330:K330)</f>
        <v>0</v>
      </c>
      <c r="L329" s="174"/>
      <c r="M329" s="174">
        <f>SUM(M330:M330)</f>
        <v>0</v>
      </c>
      <c r="N329" s="173"/>
      <c r="O329" s="173">
        <f>SUM(O330:O330)</f>
        <v>0</v>
      </c>
      <c r="P329" s="173"/>
      <c r="Q329" s="173">
        <f>SUM(Q330:Q330)</f>
        <v>0</v>
      </c>
      <c r="R329" s="174"/>
      <c r="S329" s="174"/>
      <c r="T329" s="175"/>
      <c r="U329" s="169"/>
      <c r="V329" s="169">
        <f>SUM(V330:V330)</f>
        <v>0</v>
      </c>
      <c r="W329" s="169"/>
      <c r="X329" s="169"/>
      <c r="Y329" s="169"/>
      <c r="AG329" t="s">
        <v>289</v>
      </c>
    </row>
    <row r="330" spans="1:60" outlineLevel="1" x14ac:dyDescent="0.2">
      <c r="A330" s="185">
        <v>274</v>
      </c>
      <c r="B330" s="186" t="s">
        <v>1918</v>
      </c>
      <c r="C330" s="198" t="s">
        <v>1919</v>
      </c>
      <c r="D330" s="187" t="s">
        <v>1908</v>
      </c>
      <c r="E330" s="188">
        <v>2</v>
      </c>
      <c r="F330" s="189"/>
      <c r="G330" s="190">
        <f>ROUND(E330*F330,2)</f>
        <v>0</v>
      </c>
      <c r="H330" s="189"/>
      <c r="I330" s="190">
        <f>ROUND(E330*H330,2)</f>
        <v>0</v>
      </c>
      <c r="J330" s="189"/>
      <c r="K330" s="190">
        <f>ROUND(E330*J330,2)</f>
        <v>0</v>
      </c>
      <c r="L330" s="190">
        <v>21</v>
      </c>
      <c r="M330" s="190">
        <f>G330*(1+L330/100)</f>
        <v>0</v>
      </c>
      <c r="N330" s="188">
        <v>0</v>
      </c>
      <c r="O330" s="188">
        <f>ROUND(E330*N330,2)</f>
        <v>0</v>
      </c>
      <c r="P330" s="188">
        <v>0</v>
      </c>
      <c r="Q330" s="188">
        <f>ROUND(E330*P330,2)</f>
        <v>0</v>
      </c>
      <c r="R330" s="190"/>
      <c r="S330" s="190" t="s">
        <v>294</v>
      </c>
      <c r="T330" s="191" t="s">
        <v>879</v>
      </c>
      <c r="U330" s="159">
        <v>0</v>
      </c>
      <c r="V330" s="159">
        <f>ROUND(E330*U330,2)</f>
        <v>0</v>
      </c>
      <c r="W330" s="159"/>
      <c r="X330" s="159" t="s">
        <v>1909</v>
      </c>
      <c r="Y330" s="159" t="s">
        <v>296</v>
      </c>
      <c r="Z330" s="148"/>
      <c r="AA330" s="148"/>
      <c r="AB330" s="148"/>
      <c r="AC330" s="148"/>
      <c r="AD330" s="148"/>
      <c r="AE330" s="148"/>
      <c r="AF330" s="148"/>
      <c r="AG330" s="148" t="s">
        <v>2472</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x14ac:dyDescent="0.2">
      <c r="A331" s="170" t="s">
        <v>288</v>
      </c>
      <c r="B331" s="171" t="s">
        <v>260</v>
      </c>
      <c r="C331" s="193" t="s">
        <v>28</v>
      </c>
      <c r="D331" s="172"/>
      <c r="E331" s="173"/>
      <c r="F331" s="174"/>
      <c r="G331" s="174">
        <f>SUMIF(AG332:AG333,"&lt;&gt;NOR",G332:G333)</f>
        <v>0</v>
      </c>
      <c r="H331" s="174"/>
      <c r="I331" s="174">
        <f>SUM(I332:I333)</f>
        <v>0</v>
      </c>
      <c r="J331" s="174"/>
      <c r="K331" s="174">
        <f>SUM(K332:K333)</f>
        <v>0</v>
      </c>
      <c r="L331" s="174"/>
      <c r="M331" s="174">
        <f>SUM(M332:M333)</f>
        <v>0</v>
      </c>
      <c r="N331" s="173"/>
      <c r="O331" s="173">
        <f>SUM(O332:O333)</f>
        <v>0</v>
      </c>
      <c r="P331" s="173"/>
      <c r="Q331" s="173">
        <f>SUM(Q332:Q333)</f>
        <v>0</v>
      </c>
      <c r="R331" s="174"/>
      <c r="S331" s="174"/>
      <c r="T331" s="175"/>
      <c r="U331" s="169"/>
      <c r="V331" s="169">
        <f>SUM(V332:V333)</f>
        <v>0</v>
      </c>
      <c r="W331" s="169"/>
      <c r="X331" s="169"/>
      <c r="Y331" s="169"/>
      <c r="AG331" t="s">
        <v>289</v>
      </c>
    </row>
    <row r="332" spans="1:60" outlineLevel="1" x14ac:dyDescent="0.2">
      <c r="A332" s="185">
        <v>275</v>
      </c>
      <c r="B332" s="186" t="s">
        <v>2473</v>
      </c>
      <c r="C332" s="198" t="s">
        <v>2474</v>
      </c>
      <c r="D332" s="187" t="s">
        <v>1908</v>
      </c>
      <c r="E332" s="188">
        <v>1</v>
      </c>
      <c r="F332" s="189"/>
      <c r="G332" s="190">
        <f>ROUND(E332*F332,2)</f>
        <v>0</v>
      </c>
      <c r="H332" s="189"/>
      <c r="I332" s="190">
        <f>ROUND(E332*H332,2)</f>
        <v>0</v>
      </c>
      <c r="J332" s="189"/>
      <c r="K332" s="190">
        <f>ROUND(E332*J332,2)</f>
        <v>0</v>
      </c>
      <c r="L332" s="190">
        <v>21</v>
      </c>
      <c r="M332" s="190">
        <f>G332*(1+L332/100)</f>
        <v>0</v>
      </c>
      <c r="N332" s="188">
        <v>0</v>
      </c>
      <c r="O332" s="188">
        <f>ROUND(E332*N332,2)</f>
        <v>0</v>
      </c>
      <c r="P332" s="188">
        <v>0</v>
      </c>
      <c r="Q332" s="188">
        <f>ROUND(E332*P332,2)</f>
        <v>0</v>
      </c>
      <c r="R332" s="190"/>
      <c r="S332" s="190" t="s">
        <v>294</v>
      </c>
      <c r="T332" s="191" t="s">
        <v>879</v>
      </c>
      <c r="U332" s="159">
        <v>0</v>
      </c>
      <c r="V332" s="159">
        <f>ROUND(E332*U332,2)</f>
        <v>0</v>
      </c>
      <c r="W332" s="159"/>
      <c r="X332" s="159" t="s">
        <v>1909</v>
      </c>
      <c r="Y332" s="159" t="s">
        <v>296</v>
      </c>
      <c r="Z332" s="148"/>
      <c r="AA332" s="148"/>
      <c r="AB332" s="148"/>
      <c r="AC332" s="148"/>
      <c r="AD332" s="148"/>
      <c r="AE332" s="148"/>
      <c r="AF332" s="148"/>
      <c r="AG332" s="148" t="s">
        <v>2472</v>
      </c>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
      <c r="A333" s="177">
        <v>276</v>
      </c>
      <c r="B333" s="178" t="s">
        <v>2475</v>
      </c>
      <c r="C333" s="194" t="s">
        <v>2476</v>
      </c>
      <c r="D333" s="179" t="s">
        <v>1908</v>
      </c>
      <c r="E333" s="180">
        <v>0.5</v>
      </c>
      <c r="F333" s="181"/>
      <c r="G333" s="182">
        <f>ROUND(E333*F333,2)</f>
        <v>0</v>
      </c>
      <c r="H333" s="181"/>
      <c r="I333" s="182">
        <f>ROUND(E333*H333,2)</f>
        <v>0</v>
      </c>
      <c r="J333" s="181"/>
      <c r="K333" s="182">
        <f>ROUND(E333*J333,2)</f>
        <v>0</v>
      </c>
      <c r="L333" s="182">
        <v>21</v>
      </c>
      <c r="M333" s="182">
        <f>G333*(1+L333/100)</f>
        <v>0</v>
      </c>
      <c r="N333" s="180">
        <v>0</v>
      </c>
      <c r="O333" s="180">
        <f>ROUND(E333*N333,2)</f>
        <v>0</v>
      </c>
      <c r="P333" s="180">
        <v>0</v>
      </c>
      <c r="Q333" s="180">
        <f>ROUND(E333*P333,2)</f>
        <v>0</v>
      </c>
      <c r="R333" s="182"/>
      <c r="S333" s="182" t="s">
        <v>294</v>
      </c>
      <c r="T333" s="183" t="s">
        <v>879</v>
      </c>
      <c r="U333" s="159">
        <v>0</v>
      </c>
      <c r="V333" s="159">
        <f>ROUND(E333*U333,2)</f>
        <v>0</v>
      </c>
      <c r="W333" s="159"/>
      <c r="X333" s="159" t="s">
        <v>1909</v>
      </c>
      <c r="Y333" s="159" t="s">
        <v>296</v>
      </c>
      <c r="Z333" s="148"/>
      <c r="AA333" s="148"/>
      <c r="AB333" s="148"/>
      <c r="AC333" s="148"/>
      <c r="AD333" s="148"/>
      <c r="AE333" s="148"/>
      <c r="AF333" s="148"/>
      <c r="AG333" s="148" t="s">
        <v>2472</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x14ac:dyDescent="0.2">
      <c r="A334" s="3"/>
      <c r="B334" s="4"/>
      <c r="C334" s="202"/>
      <c r="D334" s="6"/>
      <c r="E334" s="3"/>
      <c r="F334" s="3"/>
      <c r="G334" s="3"/>
      <c r="H334" s="3"/>
      <c r="I334" s="3"/>
      <c r="J334" s="3"/>
      <c r="K334" s="3"/>
      <c r="L334" s="3"/>
      <c r="M334" s="3"/>
      <c r="N334" s="3"/>
      <c r="O334" s="3"/>
      <c r="P334" s="3"/>
      <c r="Q334" s="3"/>
      <c r="R334" s="3"/>
      <c r="S334" s="3"/>
      <c r="T334" s="3"/>
      <c r="U334" s="3"/>
      <c r="V334" s="3"/>
      <c r="W334" s="3"/>
      <c r="X334" s="3"/>
      <c r="Y334" s="3"/>
      <c r="AE334">
        <v>12</v>
      </c>
      <c r="AF334">
        <v>21</v>
      </c>
      <c r="AG334" t="s">
        <v>274</v>
      </c>
    </row>
    <row r="335" spans="1:60" x14ac:dyDescent="0.2">
      <c r="A335" s="151"/>
      <c r="B335" s="152" t="s">
        <v>29</v>
      </c>
      <c r="C335" s="203"/>
      <c r="D335" s="153"/>
      <c r="E335" s="154"/>
      <c r="F335" s="154"/>
      <c r="G335" s="176">
        <f>G8+G25+G34+G52+G90+G143+G156+G304+G309+G329+G331</f>
        <v>0</v>
      </c>
      <c r="H335" s="3"/>
      <c r="I335" s="3"/>
      <c r="J335" s="3"/>
      <c r="K335" s="3"/>
      <c r="L335" s="3"/>
      <c r="M335" s="3"/>
      <c r="N335" s="3"/>
      <c r="O335" s="3"/>
      <c r="P335" s="3"/>
      <c r="Q335" s="3"/>
      <c r="R335" s="3"/>
      <c r="S335" s="3"/>
      <c r="T335" s="3"/>
      <c r="U335" s="3"/>
      <c r="V335" s="3"/>
      <c r="W335" s="3"/>
      <c r="X335" s="3"/>
      <c r="Y335" s="3"/>
      <c r="AE335">
        <f>SUMIF(L7:L333,AE334,G7:G333)</f>
        <v>0</v>
      </c>
      <c r="AF335">
        <f>SUMIF(L7:L333,AF334,G7:G333)</f>
        <v>0</v>
      </c>
      <c r="AG335" t="s">
        <v>1924</v>
      </c>
    </row>
    <row r="336" spans="1:60" x14ac:dyDescent="0.2">
      <c r="C336" s="204"/>
      <c r="D336" s="10"/>
      <c r="AG336" t="s">
        <v>1925</v>
      </c>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X1Ma8Zid2zlNVdglhf7GFYosHRE8w3sziAaRFVEKS+sipl4SWTOGaDjjnqiH3QeG+J61P+L7KOBijHhd+sB3g==" saltValue="FHqXbZjSY4IFbu0Trft7Xw==" spinCount="100000" sheet="1" formatRows="0"/>
  <mergeCells count="43">
    <mergeCell ref="C328:G328"/>
    <mergeCell ref="C247:G247"/>
    <mergeCell ref="C303:G303"/>
    <mergeCell ref="C308:G308"/>
    <mergeCell ref="C322:G322"/>
    <mergeCell ref="C323:G323"/>
    <mergeCell ref="C326:G326"/>
    <mergeCell ref="C246:G246"/>
    <mergeCell ref="C69:G69"/>
    <mergeCell ref="C73:G73"/>
    <mergeCell ref="C75:G75"/>
    <mergeCell ref="C77:G77"/>
    <mergeCell ref="C89:G89"/>
    <mergeCell ref="C92:G92"/>
    <mergeCell ref="C142:G142"/>
    <mergeCell ref="C150:G150"/>
    <mergeCell ref="C155:G155"/>
    <mergeCell ref="C237:G237"/>
    <mergeCell ref="C238:G238"/>
    <mergeCell ref="C67:G67"/>
    <mergeCell ref="C37:G37"/>
    <mergeCell ref="C39:G39"/>
    <mergeCell ref="C41:G41"/>
    <mergeCell ref="C45:G45"/>
    <mergeCell ref="C51:G51"/>
    <mergeCell ref="C54:G54"/>
    <mergeCell ref="C57:G57"/>
    <mergeCell ref="C59:G59"/>
    <mergeCell ref="C61:G61"/>
    <mergeCell ref="C63:G63"/>
    <mergeCell ref="C65:G65"/>
    <mergeCell ref="C30:G30"/>
    <mergeCell ref="A1:G1"/>
    <mergeCell ref="C2:G2"/>
    <mergeCell ref="C3:G3"/>
    <mergeCell ref="C4:G4"/>
    <mergeCell ref="C10:G10"/>
    <mergeCell ref="C12:G12"/>
    <mergeCell ref="C14:G14"/>
    <mergeCell ref="C16:G16"/>
    <mergeCell ref="C18:G18"/>
    <mergeCell ref="C20:G20"/>
    <mergeCell ref="C22:G2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55</v>
      </c>
      <c r="C4" s="270" t="s">
        <v>56</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204</v>
      </c>
      <c r="C8" s="193" t="s">
        <v>205</v>
      </c>
      <c r="D8" s="172"/>
      <c r="E8" s="173"/>
      <c r="F8" s="174"/>
      <c r="G8" s="174">
        <f>SUMIF(AG9:AG25,"&lt;&gt;NOR",G9:G25)</f>
        <v>0</v>
      </c>
      <c r="H8" s="174"/>
      <c r="I8" s="174">
        <f>SUM(I9:I25)</f>
        <v>0</v>
      </c>
      <c r="J8" s="174"/>
      <c r="K8" s="174">
        <f>SUM(K9:K25)</f>
        <v>0</v>
      </c>
      <c r="L8" s="174"/>
      <c r="M8" s="174">
        <f>SUM(M9:M25)</f>
        <v>0</v>
      </c>
      <c r="N8" s="173"/>
      <c r="O8" s="173">
        <f>SUM(O9:O25)</f>
        <v>0.41000000000000003</v>
      </c>
      <c r="P8" s="173"/>
      <c r="Q8" s="173">
        <f>SUM(Q9:Q25)</f>
        <v>0.02</v>
      </c>
      <c r="R8" s="174"/>
      <c r="S8" s="174"/>
      <c r="T8" s="175"/>
      <c r="U8" s="169"/>
      <c r="V8" s="169">
        <f>SUM(V9:V25)</f>
        <v>34.159999999999997</v>
      </c>
      <c r="W8" s="169"/>
      <c r="X8" s="169"/>
      <c r="Y8" s="169"/>
      <c r="AG8" t="s">
        <v>289</v>
      </c>
    </row>
    <row r="9" spans="1:60" outlineLevel="1" x14ac:dyDescent="0.2">
      <c r="A9" s="177">
        <v>1</v>
      </c>
      <c r="B9" s="178" t="s">
        <v>2477</v>
      </c>
      <c r="C9" s="194" t="s">
        <v>2478</v>
      </c>
      <c r="D9" s="179" t="s">
        <v>331</v>
      </c>
      <c r="E9" s="180">
        <v>12</v>
      </c>
      <c r="F9" s="181"/>
      <c r="G9" s="182">
        <f>ROUND(E9*F9,2)</f>
        <v>0</v>
      </c>
      <c r="H9" s="181"/>
      <c r="I9" s="182">
        <f>ROUND(E9*H9,2)</f>
        <v>0</v>
      </c>
      <c r="J9" s="181"/>
      <c r="K9" s="182">
        <f>ROUND(E9*J9,2)</f>
        <v>0</v>
      </c>
      <c r="L9" s="182">
        <v>21</v>
      </c>
      <c r="M9" s="182">
        <f>G9*(1+L9/100)</f>
        <v>0</v>
      </c>
      <c r="N9" s="180">
        <v>1.2579999999999999E-2</v>
      </c>
      <c r="O9" s="180">
        <f>ROUND(E9*N9,2)</f>
        <v>0.15</v>
      </c>
      <c r="P9" s="180">
        <v>0</v>
      </c>
      <c r="Q9" s="180">
        <f>ROUND(E9*P9,2)</f>
        <v>0</v>
      </c>
      <c r="R9" s="182" t="s">
        <v>1446</v>
      </c>
      <c r="S9" s="182" t="s">
        <v>294</v>
      </c>
      <c r="T9" s="183" t="s">
        <v>294</v>
      </c>
      <c r="U9" s="159">
        <v>0.70399999999999996</v>
      </c>
      <c r="V9" s="159">
        <f>ROUND(E9*U9,2)</f>
        <v>8.4499999999999993</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262" t="s">
        <v>2479</v>
      </c>
      <c r="D10" s="263"/>
      <c r="E10" s="263"/>
      <c r="F10" s="263"/>
      <c r="G10" s="263"/>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77">
        <v>2</v>
      </c>
      <c r="B11" s="178" t="s">
        <v>2480</v>
      </c>
      <c r="C11" s="194" t="s">
        <v>2481</v>
      </c>
      <c r="D11" s="179" t="s">
        <v>331</v>
      </c>
      <c r="E11" s="180">
        <v>17</v>
      </c>
      <c r="F11" s="181"/>
      <c r="G11" s="182">
        <f>ROUND(E11*F11,2)</f>
        <v>0</v>
      </c>
      <c r="H11" s="181"/>
      <c r="I11" s="182">
        <f>ROUND(E11*H11,2)</f>
        <v>0</v>
      </c>
      <c r="J11" s="181"/>
      <c r="K11" s="182">
        <f>ROUND(E11*J11,2)</f>
        <v>0</v>
      </c>
      <c r="L11" s="182">
        <v>21</v>
      </c>
      <c r="M11" s="182">
        <f>G11*(1+L11/100)</f>
        <v>0</v>
      </c>
      <c r="N11" s="180">
        <v>1.4749999999999999E-2</v>
      </c>
      <c r="O11" s="180">
        <f>ROUND(E11*N11,2)</f>
        <v>0.25</v>
      </c>
      <c r="P11" s="180">
        <v>0</v>
      </c>
      <c r="Q11" s="180">
        <f>ROUND(E11*P11,2)</f>
        <v>0</v>
      </c>
      <c r="R11" s="182" t="s">
        <v>1446</v>
      </c>
      <c r="S11" s="182" t="s">
        <v>294</v>
      </c>
      <c r="T11" s="183" t="s">
        <v>294</v>
      </c>
      <c r="U11" s="159">
        <v>0.753</v>
      </c>
      <c r="V11" s="159">
        <f>ROUND(E11*U11,2)</f>
        <v>12.8</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
      <c r="A12" s="155"/>
      <c r="B12" s="156"/>
      <c r="C12" s="262" t="s">
        <v>2479</v>
      </c>
      <c r="D12" s="263"/>
      <c r="E12" s="263"/>
      <c r="F12" s="263"/>
      <c r="G12" s="263"/>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3</v>
      </c>
      <c r="B13" s="186" t="s">
        <v>2482</v>
      </c>
      <c r="C13" s="198" t="s">
        <v>2483</v>
      </c>
      <c r="D13" s="187" t="s">
        <v>331</v>
      </c>
      <c r="E13" s="188">
        <v>29</v>
      </c>
      <c r="F13" s="189"/>
      <c r="G13" s="190">
        <f t="shared" ref="G13:G24" si="0">ROUND(E13*F13,2)</f>
        <v>0</v>
      </c>
      <c r="H13" s="189"/>
      <c r="I13" s="190">
        <f t="shared" ref="I13:I24" si="1">ROUND(E13*H13,2)</f>
        <v>0</v>
      </c>
      <c r="J13" s="189"/>
      <c r="K13" s="190">
        <f t="shared" ref="K13:K24" si="2">ROUND(E13*J13,2)</f>
        <v>0</v>
      </c>
      <c r="L13" s="190">
        <v>21</v>
      </c>
      <c r="M13" s="190">
        <f t="shared" ref="M13:M24" si="3">G13*(1+L13/100)</f>
        <v>0</v>
      </c>
      <c r="N13" s="188">
        <v>0</v>
      </c>
      <c r="O13" s="188">
        <f t="shared" ref="O13:O24" si="4">ROUND(E13*N13,2)</f>
        <v>0</v>
      </c>
      <c r="P13" s="188">
        <v>0</v>
      </c>
      <c r="Q13" s="188">
        <f t="shared" ref="Q13:Q24" si="5">ROUND(E13*P13,2)</f>
        <v>0</v>
      </c>
      <c r="R13" s="190"/>
      <c r="S13" s="190" t="s">
        <v>878</v>
      </c>
      <c r="T13" s="191" t="s">
        <v>879</v>
      </c>
      <c r="U13" s="159">
        <v>0</v>
      </c>
      <c r="V13" s="159">
        <f t="shared" ref="V13:V24" si="6">ROUND(E13*U13,2)</f>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4</v>
      </c>
      <c r="B14" s="186" t="s">
        <v>2484</v>
      </c>
      <c r="C14" s="198" t="s">
        <v>2485</v>
      </c>
      <c r="D14" s="187" t="s">
        <v>331</v>
      </c>
      <c r="E14" s="188">
        <v>29</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294</v>
      </c>
      <c r="T14" s="191" t="s">
        <v>294</v>
      </c>
      <c r="U14" s="159">
        <v>0.16400000000000001</v>
      </c>
      <c r="V14" s="159">
        <f t="shared" si="6"/>
        <v>4.76</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85">
        <v>5</v>
      </c>
      <c r="B15" s="186" t="s">
        <v>2486</v>
      </c>
      <c r="C15" s="198" t="s">
        <v>2487</v>
      </c>
      <c r="D15" s="187" t="s">
        <v>331</v>
      </c>
      <c r="E15" s="188">
        <v>29</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t="s">
        <v>1446</v>
      </c>
      <c r="S15" s="190" t="s">
        <v>294</v>
      </c>
      <c r="T15" s="191" t="s">
        <v>294</v>
      </c>
      <c r="U15" s="159">
        <v>6.2E-2</v>
      </c>
      <c r="V15" s="159">
        <f t="shared" si="6"/>
        <v>1.8</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6</v>
      </c>
      <c r="B16" s="186" t="s">
        <v>2488</v>
      </c>
      <c r="C16" s="198" t="s">
        <v>2489</v>
      </c>
      <c r="D16" s="187" t="s">
        <v>331</v>
      </c>
      <c r="E16" s="188">
        <v>0.2</v>
      </c>
      <c r="F16" s="189"/>
      <c r="G16" s="190">
        <f t="shared" si="0"/>
        <v>0</v>
      </c>
      <c r="H16" s="189"/>
      <c r="I16" s="190">
        <f t="shared" si="1"/>
        <v>0</v>
      </c>
      <c r="J16" s="189"/>
      <c r="K16" s="190">
        <f t="shared" si="2"/>
        <v>0</v>
      </c>
      <c r="L16" s="190">
        <v>21</v>
      </c>
      <c r="M16" s="190">
        <f t="shared" si="3"/>
        <v>0</v>
      </c>
      <c r="N16" s="188">
        <v>3.0100000000000001E-3</v>
      </c>
      <c r="O16" s="188">
        <f t="shared" si="4"/>
        <v>0</v>
      </c>
      <c r="P16" s="188">
        <v>0</v>
      </c>
      <c r="Q16" s="188">
        <f t="shared" si="5"/>
        <v>0</v>
      </c>
      <c r="R16" s="190" t="s">
        <v>1446</v>
      </c>
      <c r="S16" s="190" t="s">
        <v>294</v>
      </c>
      <c r="T16" s="191" t="s">
        <v>294</v>
      </c>
      <c r="U16" s="159">
        <v>0.28999999999999998</v>
      </c>
      <c r="V16" s="159">
        <f t="shared" si="6"/>
        <v>0.06</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7</v>
      </c>
      <c r="B17" s="186" t="s">
        <v>2490</v>
      </c>
      <c r="C17" s="198" t="s">
        <v>2491</v>
      </c>
      <c r="D17" s="187" t="s">
        <v>331</v>
      </c>
      <c r="E17" s="188">
        <v>1.6</v>
      </c>
      <c r="F17" s="189"/>
      <c r="G17" s="190">
        <f t="shared" si="0"/>
        <v>0</v>
      </c>
      <c r="H17" s="189"/>
      <c r="I17" s="190">
        <f t="shared" si="1"/>
        <v>0</v>
      </c>
      <c r="J17" s="189"/>
      <c r="K17" s="190">
        <f t="shared" si="2"/>
        <v>0</v>
      </c>
      <c r="L17" s="190">
        <v>21</v>
      </c>
      <c r="M17" s="190">
        <f t="shared" si="3"/>
        <v>0</v>
      </c>
      <c r="N17" s="188">
        <v>4.2900000000000004E-3</v>
      </c>
      <c r="O17" s="188">
        <f t="shared" si="4"/>
        <v>0.01</v>
      </c>
      <c r="P17" s="188">
        <v>0</v>
      </c>
      <c r="Q17" s="188">
        <f t="shared" si="5"/>
        <v>0</v>
      </c>
      <c r="R17" s="190" t="s">
        <v>1446</v>
      </c>
      <c r="S17" s="190" t="s">
        <v>294</v>
      </c>
      <c r="T17" s="191" t="s">
        <v>294</v>
      </c>
      <c r="U17" s="159">
        <v>0.36199999999999999</v>
      </c>
      <c r="V17" s="159">
        <f t="shared" si="6"/>
        <v>0.57999999999999996</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8</v>
      </c>
      <c r="B18" s="186" t="s">
        <v>2492</v>
      </c>
      <c r="C18" s="198" t="s">
        <v>2493</v>
      </c>
      <c r="D18" s="187" t="s">
        <v>292</v>
      </c>
      <c r="E18" s="188">
        <v>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t="s">
        <v>1446</v>
      </c>
      <c r="S18" s="190" t="s">
        <v>294</v>
      </c>
      <c r="T18" s="191" t="s">
        <v>294</v>
      </c>
      <c r="U18" s="159">
        <v>0.42399999999999999</v>
      </c>
      <c r="V18" s="159">
        <f t="shared" si="6"/>
        <v>0.85</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9</v>
      </c>
      <c r="B19" s="186" t="s">
        <v>2494</v>
      </c>
      <c r="C19" s="198" t="s">
        <v>2495</v>
      </c>
      <c r="D19" s="187" t="s">
        <v>2073</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10</v>
      </c>
      <c r="B20" s="186" t="s">
        <v>2496</v>
      </c>
      <c r="C20" s="198" t="s">
        <v>2497</v>
      </c>
      <c r="D20" s="187" t="s">
        <v>292</v>
      </c>
      <c r="E20" s="188">
        <v>2</v>
      </c>
      <c r="F20" s="189"/>
      <c r="G20" s="190">
        <f t="shared" si="0"/>
        <v>0</v>
      </c>
      <c r="H20" s="189"/>
      <c r="I20" s="190">
        <f t="shared" si="1"/>
        <v>0</v>
      </c>
      <c r="J20" s="189"/>
      <c r="K20" s="190">
        <f t="shared" si="2"/>
        <v>0</v>
      </c>
      <c r="L20" s="190">
        <v>21</v>
      </c>
      <c r="M20" s="190">
        <f t="shared" si="3"/>
        <v>0</v>
      </c>
      <c r="N20" s="188">
        <v>3.0000000000000001E-5</v>
      </c>
      <c r="O20" s="188">
        <f t="shared" si="4"/>
        <v>0</v>
      </c>
      <c r="P20" s="188">
        <v>0</v>
      </c>
      <c r="Q20" s="188">
        <f t="shared" si="5"/>
        <v>0</v>
      </c>
      <c r="R20" s="190" t="s">
        <v>1446</v>
      </c>
      <c r="S20" s="190" t="s">
        <v>294</v>
      </c>
      <c r="T20" s="191" t="s">
        <v>294</v>
      </c>
      <c r="U20" s="159">
        <v>0.22700000000000001</v>
      </c>
      <c r="V20" s="159">
        <f t="shared" si="6"/>
        <v>0.45</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11</v>
      </c>
      <c r="B21" s="186" t="s">
        <v>2498</v>
      </c>
      <c r="C21" s="198" t="s">
        <v>2499</v>
      </c>
      <c r="D21" s="187" t="s">
        <v>2158</v>
      </c>
      <c r="E21" s="188">
        <v>1</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12</v>
      </c>
      <c r="B22" s="186" t="s">
        <v>2500</v>
      </c>
      <c r="C22" s="198" t="s">
        <v>2501</v>
      </c>
      <c r="D22" s="187" t="s">
        <v>331</v>
      </c>
      <c r="E22" s="188">
        <v>1.8</v>
      </c>
      <c r="F22" s="189"/>
      <c r="G22" s="190">
        <f t="shared" si="0"/>
        <v>0</v>
      </c>
      <c r="H22" s="189"/>
      <c r="I22" s="190">
        <f t="shared" si="1"/>
        <v>0</v>
      </c>
      <c r="J22" s="189"/>
      <c r="K22" s="190">
        <f t="shared" si="2"/>
        <v>0</v>
      </c>
      <c r="L22" s="190">
        <v>21</v>
      </c>
      <c r="M22" s="190">
        <f t="shared" si="3"/>
        <v>0</v>
      </c>
      <c r="N22" s="188">
        <v>1.4499999999999999E-3</v>
      </c>
      <c r="O22" s="188">
        <f t="shared" si="4"/>
        <v>0</v>
      </c>
      <c r="P22" s="188">
        <v>9.0399999999999994E-3</v>
      </c>
      <c r="Q22" s="188">
        <f t="shared" si="5"/>
        <v>0.02</v>
      </c>
      <c r="R22" s="190" t="s">
        <v>1040</v>
      </c>
      <c r="S22" s="190" t="s">
        <v>294</v>
      </c>
      <c r="T22" s="191" t="s">
        <v>294</v>
      </c>
      <c r="U22" s="159">
        <v>2.4500000000000002</v>
      </c>
      <c r="V22" s="159">
        <f t="shared" si="6"/>
        <v>4.41</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13</v>
      </c>
      <c r="B23" s="186" t="s">
        <v>2081</v>
      </c>
      <c r="C23" s="198" t="s">
        <v>2082</v>
      </c>
      <c r="D23" s="187" t="s">
        <v>2083</v>
      </c>
      <c r="E23" s="188">
        <v>3</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77">
        <v>14</v>
      </c>
      <c r="B24" s="178" t="s">
        <v>2502</v>
      </c>
      <c r="C24" s="194" t="s">
        <v>2503</v>
      </c>
      <c r="D24" s="179" t="s">
        <v>0</v>
      </c>
      <c r="E24" s="180">
        <v>1.5</v>
      </c>
      <c r="F24" s="181"/>
      <c r="G24" s="182">
        <f t="shared" si="0"/>
        <v>0</v>
      </c>
      <c r="H24" s="181"/>
      <c r="I24" s="182">
        <f t="shared" si="1"/>
        <v>0</v>
      </c>
      <c r="J24" s="181"/>
      <c r="K24" s="182">
        <f t="shared" si="2"/>
        <v>0</v>
      </c>
      <c r="L24" s="182">
        <v>21</v>
      </c>
      <c r="M24" s="182">
        <f t="shared" si="3"/>
        <v>0</v>
      </c>
      <c r="N24" s="180">
        <v>0</v>
      </c>
      <c r="O24" s="180">
        <f t="shared" si="4"/>
        <v>0</v>
      </c>
      <c r="P24" s="180">
        <v>0</v>
      </c>
      <c r="Q24" s="180">
        <f t="shared" si="5"/>
        <v>0</v>
      </c>
      <c r="R24" s="182" t="s">
        <v>1446</v>
      </c>
      <c r="S24" s="182" t="s">
        <v>294</v>
      </c>
      <c r="T24" s="183"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
      <c r="A25" s="155"/>
      <c r="B25" s="156"/>
      <c r="C25" s="262" t="s">
        <v>1458</v>
      </c>
      <c r="D25" s="263"/>
      <c r="E25" s="263"/>
      <c r="F25" s="263"/>
      <c r="G25" s="263"/>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x14ac:dyDescent="0.2">
      <c r="A26" s="170" t="s">
        <v>288</v>
      </c>
      <c r="B26" s="171" t="s">
        <v>227</v>
      </c>
      <c r="C26" s="193" t="s">
        <v>228</v>
      </c>
      <c r="D26" s="172"/>
      <c r="E26" s="173"/>
      <c r="F26" s="174"/>
      <c r="G26" s="174">
        <f>SUMIF(AG27:AG30,"&lt;&gt;NOR",G27:G30)</f>
        <v>0</v>
      </c>
      <c r="H26" s="174"/>
      <c r="I26" s="174">
        <f>SUM(I27:I30)</f>
        <v>0</v>
      </c>
      <c r="J26" s="174"/>
      <c r="K26" s="174">
        <f>SUM(K27:K30)</f>
        <v>0</v>
      </c>
      <c r="L26" s="174"/>
      <c r="M26" s="174">
        <f>SUM(M27:M30)</f>
        <v>0</v>
      </c>
      <c r="N26" s="173"/>
      <c r="O26" s="173">
        <f>SUM(O27:O30)</f>
        <v>0</v>
      </c>
      <c r="P26" s="173"/>
      <c r="Q26" s="173">
        <f>SUM(Q27:Q30)</f>
        <v>0</v>
      </c>
      <c r="R26" s="174"/>
      <c r="S26" s="174"/>
      <c r="T26" s="175"/>
      <c r="U26" s="169"/>
      <c r="V26" s="169">
        <f>SUM(V27:V30)</f>
        <v>0</v>
      </c>
      <c r="W26" s="169"/>
      <c r="X26" s="169"/>
      <c r="Y26" s="169"/>
      <c r="AG26" t="s">
        <v>289</v>
      </c>
    </row>
    <row r="27" spans="1:60" outlineLevel="1" x14ac:dyDescent="0.2">
      <c r="A27" s="185">
        <v>15</v>
      </c>
      <c r="B27" s="186" t="s">
        <v>2504</v>
      </c>
      <c r="C27" s="198" t="s">
        <v>2437</v>
      </c>
      <c r="D27" s="187" t="s">
        <v>1699</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c r="S27" s="190" t="s">
        <v>878</v>
      </c>
      <c r="T27" s="191" t="s">
        <v>879</v>
      </c>
      <c r="U27" s="159">
        <v>0</v>
      </c>
      <c r="V27" s="159">
        <f>ROUND(E27*U27,2)</f>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16</v>
      </c>
      <c r="B28" s="186" t="s">
        <v>2505</v>
      </c>
      <c r="C28" s="198" t="s">
        <v>2439</v>
      </c>
      <c r="D28" s="187" t="s">
        <v>1699</v>
      </c>
      <c r="E28" s="188">
        <v>20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c r="S28" s="190" t="s">
        <v>878</v>
      </c>
      <c r="T28" s="191" t="s">
        <v>879</v>
      </c>
      <c r="U28" s="159">
        <v>0</v>
      </c>
      <c r="V28" s="159">
        <f>ROUND(E28*U28,2)</f>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7">
        <v>17</v>
      </c>
      <c r="B29" s="178" t="s">
        <v>1752</v>
      </c>
      <c r="C29" s="194" t="s">
        <v>1753</v>
      </c>
      <c r="D29" s="179" t="s">
        <v>0</v>
      </c>
      <c r="E29" s="180">
        <v>2.65</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1689</v>
      </c>
      <c r="S29" s="182" t="s">
        <v>294</v>
      </c>
      <c r="T29" s="183" t="s">
        <v>879</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62" t="s">
        <v>1363</v>
      </c>
      <c r="D30" s="263"/>
      <c r="E30" s="263"/>
      <c r="F30" s="263"/>
      <c r="G30" s="263"/>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x14ac:dyDescent="0.2">
      <c r="A31" s="170" t="s">
        <v>288</v>
      </c>
      <c r="B31" s="171" t="s">
        <v>238</v>
      </c>
      <c r="C31" s="193" t="s">
        <v>239</v>
      </c>
      <c r="D31" s="172"/>
      <c r="E31" s="173"/>
      <c r="F31" s="174"/>
      <c r="G31" s="174">
        <f>SUMIF(AG32:AG33,"&lt;&gt;NOR",G32:G33)</f>
        <v>0</v>
      </c>
      <c r="H31" s="174"/>
      <c r="I31" s="174">
        <f>SUM(I32:I33)</f>
        <v>0</v>
      </c>
      <c r="J31" s="174"/>
      <c r="K31" s="174">
        <f>SUM(K32:K33)</f>
        <v>0</v>
      </c>
      <c r="L31" s="174"/>
      <c r="M31" s="174">
        <f>SUM(M32:M33)</f>
        <v>0</v>
      </c>
      <c r="N31" s="173"/>
      <c r="O31" s="173">
        <f>SUM(O32:O33)</f>
        <v>0</v>
      </c>
      <c r="P31" s="173"/>
      <c r="Q31" s="173">
        <f>SUM(Q32:Q33)</f>
        <v>0</v>
      </c>
      <c r="R31" s="174"/>
      <c r="S31" s="174"/>
      <c r="T31" s="175"/>
      <c r="U31" s="169"/>
      <c r="V31" s="169">
        <f>SUM(V32:V33)</f>
        <v>3.36</v>
      </c>
      <c r="W31" s="169"/>
      <c r="X31" s="169"/>
      <c r="Y31" s="169"/>
      <c r="AG31" t="s">
        <v>289</v>
      </c>
    </row>
    <row r="32" spans="1:60" ht="22.5" outlineLevel="1" x14ac:dyDescent="0.2">
      <c r="A32" s="177">
        <v>18</v>
      </c>
      <c r="B32" s="178" t="s">
        <v>2506</v>
      </c>
      <c r="C32" s="194" t="s">
        <v>2507</v>
      </c>
      <c r="D32" s="179" t="s">
        <v>331</v>
      </c>
      <c r="E32" s="180">
        <v>29</v>
      </c>
      <c r="F32" s="181"/>
      <c r="G32" s="182">
        <f>ROUND(E32*F32,2)</f>
        <v>0</v>
      </c>
      <c r="H32" s="181"/>
      <c r="I32" s="182">
        <f>ROUND(E32*H32,2)</f>
        <v>0</v>
      </c>
      <c r="J32" s="181"/>
      <c r="K32" s="182">
        <f>ROUND(E32*J32,2)</f>
        <v>0</v>
      </c>
      <c r="L32" s="182">
        <v>21</v>
      </c>
      <c r="M32" s="182">
        <f>G32*(1+L32/100)</f>
        <v>0</v>
      </c>
      <c r="N32" s="180">
        <v>9.0000000000000006E-5</v>
      </c>
      <c r="O32" s="180">
        <f>ROUND(E32*N32,2)</f>
        <v>0</v>
      </c>
      <c r="P32" s="180">
        <v>0</v>
      </c>
      <c r="Q32" s="180">
        <f>ROUND(E32*P32,2)</f>
        <v>0</v>
      </c>
      <c r="R32" s="182" t="s">
        <v>1853</v>
      </c>
      <c r="S32" s="182" t="s">
        <v>294</v>
      </c>
      <c r="T32" s="183" t="s">
        <v>294</v>
      </c>
      <c r="U32" s="159">
        <v>0.11600000000000001</v>
      </c>
      <c r="V32" s="159">
        <f>ROUND(E32*U32,2)</f>
        <v>3.36</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262" t="s">
        <v>2508</v>
      </c>
      <c r="D33" s="263"/>
      <c r="E33" s="263"/>
      <c r="F33" s="263"/>
      <c r="G33" s="263"/>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x14ac:dyDescent="0.2">
      <c r="A34" s="170" t="s">
        <v>288</v>
      </c>
      <c r="B34" s="171" t="s">
        <v>259</v>
      </c>
      <c r="C34" s="193" t="s">
        <v>27</v>
      </c>
      <c r="D34" s="172"/>
      <c r="E34" s="173"/>
      <c r="F34" s="174"/>
      <c r="G34" s="174">
        <f>SUMIF(AG35:AG35,"&lt;&gt;NOR",G35:G35)</f>
        <v>0</v>
      </c>
      <c r="H34" s="174"/>
      <c r="I34" s="174">
        <f>SUM(I35:I35)</f>
        <v>0</v>
      </c>
      <c r="J34" s="174"/>
      <c r="K34" s="174">
        <f>SUM(K35:K35)</f>
        <v>0</v>
      </c>
      <c r="L34" s="174"/>
      <c r="M34" s="174">
        <f>SUM(M35:M35)</f>
        <v>0</v>
      </c>
      <c r="N34" s="173"/>
      <c r="O34" s="173">
        <f>SUM(O35:O35)</f>
        <v>0</v>
      </c>
      <c r="P34" s="173"/>
      <c r="Q34" s="173">
        <f>SUM(Q35:Q35)</f>
        <v>0</v>
      </c>
      <c r="R34" s="174"/>
      <c r="S34" s="174"/>
      <c r="T34" s="175"/>
      <c r="U34" s="169"/>
      <c r="V34" s="169">
        <f>SUM(V35:V35)</f>
        <v>0</v>
      </c>
      <c r="W34" s="169"/>
      <c r="X34" s="169"/>
      <c r="Y34" s="169"/>
      <c r="AG34" t="s">
        <v>289</v>
      </c>
    </row>
    <row r="35" spans="1:60" outlineLevel="1" x14ac:dyDescent="0.2">
      <c r="A35" s="185">
        <v>19</v>
      </c>
      <c r="B35" s="186" t="s">
        <v>1918</v>
      </c>
      <c r="C35" s="198" t="s">
        <v>1919</v>
      </c>
      <c r="D35" s="187" t="s">
        <v>1908</v>
      </c>
      <c r="E35" s="188">
        <v>2</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294</v>
      </c>
      <c r="T35" s="191" t="s">
        <v>879</v>
      </c>
      <c r="U35" s="159">
        <v>0</v>
      </c>
      <c r="V35" s="159">
        <f>ROUND(E35*U35,2)</f>
        <v>0</v>
      </c>
      <c r="W35" s="159"/>
      <c r="X35" s="159" t="s">
        <v>1909</v>
      </c>
      <c r="Y35" s="159" t="s">
        <v>296</v>
      </c>
      <c r="Z35" s="148"/>
      <c r="AA35" s="148"/>
      <c r="AB35" s="148"/>
      <c r="AC35" s="148"/>
      <c r="AD35" s="148"/>
      <c r="AE35" s="148"/>
      <c r="AF35" s="148"/>
      <c r="AG35" s="148" t="s">
        <v>2472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x14ac:dyDescent="0.2">
      <c r="A36" s="170" t="s">
        <v>288</v>
      </c>
      <c r="B36" s="171" t="s">
        <v>260</v>
      </c>
      <c r="C36" s="193" t="s">
        <v>28</v>
      </c>
      <c r="D36" s="172"/>
      <c r="E36" s="173"/>
      <c r="F36" s="174"/>
      <c r="G36" s="174">
        <f>SUMIF(AG37:AG38,"&lt;&gt;NOR",G37:G38)</f>
        <v>0</v>
      </c>
      <c r="H36" s="174"/>
      <c r="I36" s="174">
        <f>SUM(I37:I38)</f>
        <v>0</v>
      </c>
      <c r="J36" s="174"/>
      <c r="K36" s="174">
        <f>SUM(K37:K38)</f>
        <v>0</v>
      </c>
      <c r="L36" s="174"/>
      <c r="M36" s="174">
        <f>SUM(M37:M38)</f>
        <v>0</v>
      </c>
      <c r="N36" s="173"/>
      <c r="O36" s="173">
        <f>SUM(O37:O38)</f>
        <v>0</v>
      </c>
      <c r="P36" s="173"/>
      <c r="Q36" s="173">
        <f>SUM(Q37:Q38)</f>
        <v>0</v>
      </c>
      <c r="R36" s="174"/>
      <c r="S36" s="174"/>
      <c r="T36" s="175"/>
      <c r="U36" s="169"/>
      <c r="V36" s="169">
        <f>SUM(V37:V38)</f>
        <v>0</v>
      </c>
      <c r="W36" s="169"/>
      <c r="X36" s="169"/>
      <c r="Y36" s="169"/>
      <c r="AG36" t="s">
        <v>289</v>
      </c>
    </row>
    <row r="37" spans="1:60" outlineLevel="1" x14ac:dyDescent="0.2">
      <c r="A37" s="185">
        <v>20</v>
      </c>
      <c r="B37" s="186" t="s">
        <v>2473</v>
      </c>
      <c r="C37" s="198" t="s">
        <v>2474</v>
      </c>
      <c r="D37" s="187" t="s">
        <v>1908</v>
      </c>
      <c r="E37" s="188">
        <v>1</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294</v>
      </c>
      <c r="T37" s="191" t="s">
        <v>879</v>
      </c>
      <c r="U37" s="159">
        <v>0</v>
      </c>
      <c r="V37" s="159">
        <f>ROUND(E37*U37,2)</f>
        <v>0</v>
      </c>
      <c r="W37" s="159"/>
      <c r="X37" s="159" t="s">
        <v>1909</v>
      </c>
      <c r="Y37" s="159" t="s">
        <v>296</v>
      </c>
      <c r="Z37" s="148"/>
      <c r="AA37" s="148"/>
      <c r="AB37" s="148"/>
      <c r="AC37" s="148"/>
      <c r="AD37" s="148"/>
      <c r="AE37" s="148"/>
      <c r="AF37" s="148"/>
      <c r="AG37" s="148" t="s">
        <v>2472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7">
        <v>21</v>
      </c>
      <c r="B38" s="178" t="s">
        <v>2475</v>
      </c>
      <c r="C38" s="194" t="s">
        <v>2476</v>
      </c>
      <c r="D38" s="179" t="s">
        <v>1908</v>
      </c>
      <c r="E38" s="180">
        <v>0.5</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294</v>
      </c>
      <c r="T38" s="183" t="s">
        <v>879</v>
      </c>
      <c r="U38" s="159">
        <v>0</v>
      </c>
      <c r="V38" s="159">
        <f>ROUND(E38*U38,2)</f>
        <v>0</v>
      </c>
      <c r="W38" s="159"/>
      <c r="X38" s="159" t="s">
        <v>1909</v>
      </c>
      <c r="Y38" s="159" t="s">
        <v>296</v>
      </c>
      <c r="Z38" s="148"/>
      <c r="AA38" s="148"/>
      <c r="AB38" s="148"/>
      <c r="AC38" s="148"/>
      <c r="AD38" s="148"/>
      <c r="AE38" s="148"/>
      <c r="AF38" s="148"/>
      <c r="AG38" s="148" t="s">
        <v>2472</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x14ac:dyDescent="0.2">
      <c r="A39" s="3"/>
      <c r="B39" s="4"/>
      <c r="C39" s="202"/>
      <c r="D39" s="6"/>
      <c r="E39" s="3"/>
      <c r="F39" s="3"/>
      <c r="G39" s="3"/>
      <c r="H39" s="3"/>
      <c r="I39" s="3"/>
      <c r="J39" s="3"/>
      <c r="K39" s="3"/>
      <c r="L39" s="3"/>
      <c r="M39" s="3"/>
      <c r="N39" s="3"/>
      <c r="O39" s="3"/>
      <c r="P39" s="3"/>
      <c r="Q39" s="3"/>
      <c r="R39" s="3"/>
      <c r="S39" s="3"/>
      <c r="T39" s="3"/>
      <c r="U39" s="3"/>
      <c r="V39" s="3"/>
      <c r="W39" s="3"/>
      <c r="X39" s="3"/>
      <c r="Y39" s="3"/>
      <c r="AE39">
        <v>12</v>
      </c>
      <c r="AF39">
        <v>21</v>
      </c>
      <c r="AG39" t="s">
        <v>274</v>
      </c>
    </row>
    <row r="40" spans="1:60" x14ac:dyDescent="0.2">
      <c r="A40" s="151"/>
      <c r="B40" s="152" t="s">
        <v>29</v>
      </c>
      <c r="C40" s="203"/>
      <c r="D40" s="153"/>
      <c r="E40" s="154"/>
      <c r="F40" s="154"/>
      <c r="G40" s="176">
        <f>G8+G26+G31+G34+G36</f>
        <v>0</v>
      </c>
      <c r="H40" s="3"/>
      <c r="I40" s="3"/>
      <c r="J40" s="3"/>
      <c r="K40" s="3"/>
      <c r="L40" s="3"/>
      <c r="M40" s="3"/>
      <c r="N40" s="3"/>
      <c r="O40" s="3"/>
      <c r="P40" s="3"/>
      <c r="Q40" s="3"/>
      <c r="R40" s="3"/>
      <c r="S40" s="3"/>
      <c r="T40" s="3"/>
      <c r="U40" s="3"/>
      <c r="V40" s="3"/>
      <c r="W40" s="3"/>
      <c r="X40" s="3"/>
      <c r="Y40" s="3"/>
      <c r="AE40">
        <f>SUMIF(L7:L38,AE39,G7:G38)</f>
        <v>0</v>
      </c>
      <c r="AF40">
        <f>SUMIF(L7:L38,AF39,G7:G38)</f>
        <v>0</v>
      </c>
      <c r="AG40" t="s">
        <v>1924</v>
      </c>
    </row>
    <row r="41" spans="1:60" x14ac:dyDescent="0.2">
      <c r="C41" s="204"/>
      <c r="D41" s="10"/>
      <c r="AG41" t="s">
        <v>1925</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9pY2cQ+7YSpuc2jB4UMBsH4YDAI9U6PUrYosYdeoJ431UdDM7W36tpGjCXkNMIsm8iwGyZQkcOreEm94G9j3Gg==" saltValue="qf8BeQmAqX2aSE+rKUvlzg==" spinCount="100000" sheet="1" formatRows="0"/>
  <mergeCells count="9">
    <mergeCell ref="C25:G25"/>
    <mergeCell ref="C30:G30"/>
    <mergeCell ref="C33:G33"/>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 min="53" max="53" width="98.5703125"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57</v>
      </c>
      <c r="C4" s="270" t="s">
        <v>58</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211</v>
      </c>
      <c r="C8" s="193" t="s">
        <v>212</v>
      </c>
      <c r="D8" s="172"/>
      <c r="E8" s="173"/>
      <c r="F8" s="174"/>
      <c r="G8" s="174">
        <f>SUMIF(AG9:AG18,"&lt;&gt;NOR",G9:G18)</f>
        <v>0</v>
      </c>
      <c r="H8" s="174"/>
      <c r="I8" s="174">
        <f>SUM(I9:I18)</f>
        <v>0</v>
      </c>
      <c r="J8" s="174"/>
      <c r="K8" s="174">
        <f>SUM(K9:K18)</f>
        <v>0</v>
      </c>
      <c r="L8" s="174"/>
      <c r="M8" s="174">
        <f>SUM(M9:M18)</f>
        <v>0</v>
      </c>
      <c r="N8" s="173"/>
      <c r="O8" s="173">
        <f>SUM(O9:O18)</f>
        <v>0</v>
      </c>
      <c r="P8" s="173"/>
      <c r="Q8" s="173">
        <f>SUM(Q9:Q18)</f>
        <v>0.03</v>
      </c>
      <c r="R8" s="174"/>
      <c r="S8" s="174"/>
      <c r="T8" s="175"/>
      <c r="U8" s="169"/>
      <c r="V8" s="169">
        <f>SUM(V9:V18)</f>
        <v>3.12</v>
      </c>
      <c r="W8" s="169"/>
      <c r="X8" s="169"/>
      <c r="Y8" s="169"/>
      <c r="AG8" t="s">
        <v>289</v>
      </c>
    </row>
    <row r="9" spans="1:60" ht="33.75" outlineLevel="1" x14ac:dyDescent="0.2">
      <c r="A9" s="185">
        <v>1</v>
      </c>
      <c r="B9" s="186" t="s">
        <v>2509</v>
      </c>
      <c r="C9" s="198" t="s">
        <v>2510</v>
      </c>
      <c r="D9" s="187" t="s">
        <v>2073</v>
      </c>
      <c r="E9" s="188">
        <v>1</v>
      </c>
      <c r="F9" s="189"/>
      <c r="G9" s="190">
        <f t="shared" ref="G9:G18" si="0">ROUND(E9*F9,2)</f>
        <v>0</v>
      </c>
      <c r="H9" s="189"/>
      <c r="I9" s="190">
        <f t="shared" ref="I9:I18" si="1">ROUND(E9*H9,2)</f>
        <v>0</v>
      </c>
      <c r="J9" s="189"/>
      <c r="K9" s="190">
        <f t="shared" ref="K9:K18" si="2">ROUND(E9*J9,2)</f>
        <v>0</v>
      </c>
      <c r="L9" s="190">
        <v>21</v>
      </c>
      <c r="M9" s="190">
        <f t="shared" ref="M9:M18" si="3">G9*(1+L9/100)</f>
        <v>0</v>
      </c>
      <c r="N9" s="188">
        <v>0</v>
      </c>
      <c r="O9" s="188">
        <f t="shared" ref="O9:O18" si="4">ROUND(E9*N9,2)</f>
        <v>0</v>
      </c>
      <c r="P9" s="188">
        <v>0</v>
      </c>
      <c r="Q9" s="188">
        <f t="shared" ref="Q9:Q18" si="5">ROUND(E9*P9,2)</f>
        <v>0</v>
      </c>
      <c r="R9" s="190"/>
      <c r="S9" s="190" t="s">
        <v>878</v>
      </c>
      <c r="T9" s="191" t="s">
        <v>879</v>
      </c>
      <c r="U9" s="159">
        <v>0</v>
      </c>
      <c r="V9" s="159">
        <f t="shared" ref="V9:V18" si="6">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1" x14ac:dyDescent="0.2">
      <c r="A10" s="185">
        <v>2</v>
      </c>
      <c r="B10" s="186" t="s">
        <v>2511</v>
      </c>
      <c r="C10" s="198" t="s">
        <v>2512</v>
      </c>
      <c r="D10" s="187" t="s">
        <v>2073</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5">
        <v>3</v>
      </c>
      <c r="B11" s="186" t="s">
        <v>2513</v>
      </c>
      <c r="C11" s="198" t="s">
        <v>2514</v>
      </c>
      <c r="D11" s="187" t="s">
        <v>2073</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2041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85">
        <v>4</v>
      </c>
      <c r="B12" s="186" t="s">
        <v>2515</v>
      </c>
      <c r="C12" s="198" t="s">
        <v>2516</v>
      </c>
      <c r="D12" s="187" t="s">
        <v>2073</v>
      </c>
      <c r="E12" s="188">
        <v>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5</v>
      </c>
      <c r="B13" s="186" t="s">
        <v>2517</v>
      </c>
      <c r="C13" s="198" t="s">
        <v>2518</v>
      </c>
      <c r="D13" s="187" t="s">
        <v>2073</v>
      </c>
      <c r="E13" s="188">
        <v>2</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2.5" outlineLevel="1" x14ac:dyDescent="0.2">
      <c r="A14" s="185">
        <v>6</v>
      </c>
      <c r="B14" s="186" t="s">
        <v>2519</v>
      </c>
      <c r="C14" s="198" t="s">
        <v>2520</v>
      </c>
      <c r="D14" s="187" t="s">
        <v>2217</v>
      </c>
      <c r="E14" s="188">
        <v>2</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7</v>
      </c>
      <c r="B15" s="186" t="s">
        <v>2521</v>
      </c>
      <c r="C15" s="198" t="s">
        <v>2522</v>
      </c>
      <c r="D15" s="187" t="s">
        <v>2073</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8</v>
      </c>
      <c r="B16" s="186" t="s">
        <v>2523</v>
      </c>
      <c r="C16" s="198" t="s">
        <v>2524</v>
      </c>
      <c r="D16" s="187" t="s">
        <v>2073</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9</v>
      </c>
      <c r="B17" s="186" t="s">
        <v>2053</v>
      </c>
      <c r="C17" s="198" t="s">
        <v>2054</v>
      </c>
      <c r="D17" s="187" t="s">
        <v>331</v>
      </c>
      <c r="E17" s="188">
        <v>0.8</v>
      </c>
      <c r="F17" s="189"/>
      <c r="G17" s="190">
        <f t="shared" si="0"/>
        <v>0</v>
      </c>
      <c r="H17" s="189"/>
      <c r="I17" s="190">
        <f t="shared" si="1"/>
        <v>0</v>
      </c>
      <c r="J17" s="189"/>
      <c r="K17" s="190">
        <f t="shared" si="2"/>
        <v>0</v>
      </c>
      <c r="L17" s="190">
        <v>21</v>
      </c>
      <c r="M17" s="190">
        <f t="shared" si="3"/>
        <v>0</v>
      </c>
      <c r="N17" s="188">
        <v>1.92E-3</v>
      </c>
      <c r="O17" s="188">
        <f t="shared" si="4"/>
        <v>0</v>
      </c>
      <c r="P17" s="188">
        <v>3.3169999999999998E-2</v>
      </c>
      <c r="Q17" s="188">
        <f t="shared" si="5"/>
        <v>0.03</v>
      </c>
      <c r="R17" s="190" t="s">
        <v>1040</v>
      </c>
      <c r="S17" s="190" t="s">
        <v>294</v>
      </c>
      <c r="T17" s="191" t="s">
        <v>879</v>
      </c>
      <c r="U17" s="159">
        <v>3.9</v>
      </c>
      <c r="V17" s="159">
        <f t="shared" si="6"/>
        <v>3.12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85">
        <v>10</v>
      </c>
      <c r="B18" s="186" t="s">
        <v>2525</v>
      </c>
      <c r="C18" s="198" t="s">
        <v>2526</v>
      </c>
      <c r="D18" s="187" t="s">
        <v>0</v>
      </c>
      <c r="E18" s="188">
        <v>6.2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x14ac:dyDescent="0.2">
      <c r="A19" s="170" t="s">
        <v>288</v>
      </c>
      <c r="B19" s="171" t="s">
        <v>213</v>
      </c>
      <c r="C19" s="193" t="s">
        <v>214</v>
      </c>
      <c r="D19" s="172"/>
      <c r="E19" s="173"/>
      <c r="F19" s="174"/>
      <c r="G19" s="174">
        <f>SUMIF(AG20:AG32,"&lt;&gt;NOR",G20:G32)</f>
        <v>0</v>
      </c>
      <c r="H19" s="174"/>
      <c r="I19" s="174">
        <f>SUM(I20:I32)</f>
        <v>0</v>
      </c>
      <c r="J19" s="174"/>
      <c r="K19" s="174">
        <f>SUM(K20:K32)</f>
        <v>0</v>
      </c>
      <c r="L19" s="174"/>
      <c r="M19" s="174">
        <f>SUM(M20:M32)</f>
        <v>0</v>
      </c>
      <c r="N19" s="173"/>
      <c r="O19" s="173">
        <f>SUM(O20:O32)</f>
        <v>0</v>
      </c>
      <c r="P19" s="173"/>
      <c r="Q19" s="173">
        <f>SUM(Q20:Q32)</f>
        <v>0</v>
      </c>
      <c r="R19" s="174"/>
      <c r="S19" s="174"/>
      <c r="T19" s="175"/>
      <c r="U19" s="169"/>
      <c r="V19" s="169">
        <f>SUM(V20:V32)</f>
        <v>0.28000000000000003</v>
      </c>
      <c r="W19" s="169"/>
      <c r="X19" s="169"/>
      <c r="Y19" s="169"/>
      <c r="AG19" t="s">
        <v>289</v>
      </c>
    </row>
    <row r="20" spans="1:60" outlineLevel="1" x14ac:dyDescent="0.2">
      <c r="A20" s="185">
        <v>11</v>
      </c>
      <c r="B20" s="186" t="s">
        <v>2498</v>
      </c>
      <c r="C20" s="198" t="s">
        <v>2527</v>
      </c>
      <c r="D20" s="187" t="s">
        <v>2073</v>
      </c>
      <c r="E20" s="188">
        <v>1</v>
      </c>
      <c r="F20" s="189"/>
      <c r="G20" s="190">
        <f t="shared" ref="G20:G27" si="7">ROUND(E20*F20,2)</f>
        <v>0</v>
      </c>
      <c r="H20" s="189"/>
      <c r="I20" s="190">
        <f t="shared" ref="I20:I27" si="8">ROUND(E20*H20,2)</f>
        <v>0</v>
      </c>
      <c r="J20" s="189"/>
      <c r="K20" s="190">
        <f t="shared" ref="K20:K27" si="9">ROUND(E20*J20,2)</f>
        <v>0</v>
      </c>
      <c r="L20" s="190">
        <v>21</v>
      </c>
      <c r="M20" s="190">
        <f t="shared" ref="M20:M27" si="10">G20*(1+L20/100)</f>
        <v>0</v>
      </c>
      <c r="N20" s="188">
        <v>0</v>
      </c>
      <c r="O20" s="188">
        <f t="shared" ref="O20:O27" si="11">ROUND(E20*N20,2)</f>
        <v>0</v>
      </c>
      <c r="P20" s="188">
        <v>0</v>
      </c>
      <c r="Q20" s="188">
        <f t="shared" ref="Q20:Q27" si="12">ROUND(E20*P20,2)</f>
        <v>0</v>
      </c>
      <c r="R20" s="190"/>
      <c r="S20" s="190" t="s">
        <v>878</v>
      </c>
      <c r="T20" s="191" t="s">
        <v>879</v>
      </c>
      <c r="U20" s="159">
        <v>0</v>
      </c>
      <c r="V20" s="159">
        <f t="shared" ref="V20:V27" si="13">ROUND(E20*U20,2)</f>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12</v>
      </c>
      <c r="B21" s="186" t="s">
        <v>2528</v>
      </c>
      <c r="C21" s="198" t="s">
        <v>2529</v>
      </c>
      <c r="D21" s="187" t="s">
        <v>2073</v>
      </c>
      <c r="E21" s="188">
        <v>1</v>
      </c>
      <c r="F21" s="189"/>
      <c r="G21" s="190">
        <f t="shared" si="7"/>
        <v>0</v>
      </c>
      <c r="H21" s="189"/>
      <c r="I21" s="190">
        <f t="shared" si="8"/>
        <v>0</v>
      </c>
      <c r="J21" s="189"/>
      <c r="K21" s="190">
        <f t="shared" si="9"/>
        <v>0</v>
      </c>
      <c r="L21" s="190">
        <v>21</v>
      </c>
      <c r="M21" s="190">
        <f t="shared" si="10"/>
        <v>0</v>
      </c>
      <c r="N21" s="188">
        <v>0</v>
      </c>
      <c r="O21" s="188">
        <f t="shared" si="11"/>
        <v>0</v>
      </c>
      <c r="P21" s="188">
        <v>0</v>
      </c>
      <c r="Q21" s="188">
        <f t="shared" si="12"/>
        <v>0</v>
      </c>
      <c r="R21" s="190"/>
      <c r="S21" s="190" t="s">
        <v>878</v>
      </c>
      <c r="T21" s="191" t="s">
        <v>879</v>
      </c>
      <c r="U21" s="159">
        <v>0</v>
      </c>
      <c r="V21" s="159">
        <f t="shared" si="13"/>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13</v>
      </c>
      <c r="B22" s="186" t="s">
        <v>2530</v>
      </c>
      <c r="C22" s="198" t="s">
        <v>2531</v>
      </c>
      <c r="D22" s="187" t="s">
        <v>2073</v>
      </c>
      <c r="E22" s="188">
        <v>2</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14</v>
      </c>
      <c r="B23" s="186" t="s">
        <v>2532</v>
      </c>
      <c r="C23" s="198" t="s">
        <v>2533</v>
      </c>
      <c r="D23" s="187" t="s">
        <v>2217</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15</v>
      </c>
      <c r="B24" s="186" t="s">
        <v>2504</v>
      </c>
      <c r="C24" s="198" t="s">
        <v>2534</v>
      </c>
      <c r="D24" s="187" t="s">
        <v>2217</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2.5" outlineLevel="1" x14ac:dyDescent="0.2">
      <c r="A25" s="185">
        <v>16</v>
      </c>
      <c r="B25" s="186" t="s">
        <v>2505</v>
      </c>
      <c r="C25" s="198" t="s">
        <v>2535</v>
      </c>
      <c r="D25" s="187" t="s">
        <v>2073</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17</v>
      </c>
      <c r="B26" s="186" t="s">
        <v>2536</v>
      </c>
      <c r="C26" s="198" t="s">
        <v>2537</v>
      </c>
      <c r="D26" s="187" t="s">
        <v>1445</v>
      </c>
      <c r="E26" s="188">
        <v>1</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c r="S26" s="190" t="s">
        <v>878</v>
      </c>
      <c r="T26" s="191" t="s">
        <v>879</v>
      </c>
      <c r="U26" s="159">
        <v>0.28100000000000003</v>
      </c>
      <c r="V26" s="159">
        <f t="shared" si="13"/>
        <v>0.28000000000000003</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33.75" outlineLevel="1" x14ac:dyDescent="0.2">
      <c r="A27" s="177">
        <v>18</v>
      </c>
      <c r="B27" s="178" t="s">
        <v>2538</v>
      </c>
      <c r="C27" s="194" t="s">
        <v>2539</v>
      </c>
      <c r="D27" s="179" t="s">
        <v>2073</v>
      </c>
      <c r="E27" s="180">
        <v>1</v>
      </c>
      <c r="F27" s="181"/>
      <c r="G27" s="182">
        <f t="shared" si="7"/>
        <v>0</v>
      </c>
      <c r="H27" s="181"/>
      <c r="I27" s="182">
        <f t="shared" si="8"/>
        <v>0</v>
      </c>
      <c r="J27" s="181"/>
      <c r="K27" s="182">
        <f t="shared" si="9"/>
        <v>0</v>
      </c>
      <c r="L27" s="182">
        <v>21</v>
      </c>
      <c r="M27" s="182">
        <f t="shared" si="10"/>
        <v>0</v>
      </c>
      <c r="N27" s="180">
        <v>0</v>
      </c>
      <c r="O27" s="180">
        <f t="shared" si="11"/>
        <v>0</v>
      </c>
      <c r="P27" s="180">
        <v>0</v>
      </c>
      <c r="Q27" s="180">
        <f t="shared" si="12"/>
        <v>0</v>
      </c>
      <c r="R27" s="182"/>
      <c r="S27" s="182" t="s">
        <v>878</v>
      </c>
      <c r="T27" s="183" t="s">
        <v>879</v>
      </c>
      <c r="U27" s="159">
        <v>0</v>
      </c>
      <c r="V27" s="159">
        <f t="shared" si="13"/>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73" t="s">
        <v>2540</v>
      </c>
      <c r="D28" s="274"/>
      <c r="E28" s="274"/>
      <c r="F28" s="274"/>
      <c r="G28" s="274"/>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300</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3.75" outlineLevel="1" x14ac:dyDescent="0.2">
      <c r="A29" s="185">
        <v>19</v>
      </c>
      <c r="B29" s="186" t="s">
        <v>2541</v>
      </c>
      <c r="C29" s="198" t="s">
        <v>2542</v>
      </c>
      <c r="D29" s="187" t="s">
        <v>2073</v>
      </c>
      <c r="E29" s="188">
        <v>1</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c r="S29" s="190" t="s">
        <v>878</v>
      </c>
      <c r="T29" s="191" t="s">
        <v>879</v>
      </c>
      <c r="U29" s="159">
        <v>0</v>
      </c>
      <c r="V29" s="159">
        <f>ROUND(E29*U29,2)</f>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20</v>
      </c>
      <c r="B30" s="186" t="s">
        <v>2543</v>
      </c>
      <c r="C30" s="198" t="s">
        <v>2544</v>
      </c>
      <c r="D30" s="187" t="s">
        <v>2217</v>
      </c>
      <c r="E30" s="188">
        <v>1</v>
      </c>
      <c r="F30" s="189"/>
      <c r="G30" s="190">
        <f>ROUND(E30*F30,2)</f>
        <v>0</v>
      </c>
      <c r="H30" s="189"/>
      <c r="I30" s="190">
        <f>ROUND(E30*H30,2)</f>
        <v>0</v>
      </c>
      <c r="J30" s="189"/>
      <c r="K30" s="190">
        <f>ROUND(E30*J30,2)</f>
        <v>0</v>
      </c>
      <c r="L30" s="190">
        <v>21</v>
      </c>
      <c r="M30" s="190">
        <f>G30*(1+L30/100)</f>
        <v>0</v>
      </c>
      <c r="N30" s="188">
        <v>0</v>
      </c>
      <c r="O30" s="188">
        <f>ROUND(E30*N30,2)</f>
        <v>0</v>
      </c>
      <c r="P30" s="188">
        <v>0</v>
      </c>
      <c r="Q30" s="188">
        <f>ROUND(E30*P30,2)</f>
        <v>0</v>
      </c>
      <c r="R30" s="190"/>
      <c r="S30" s="190" t="s">
        <v>878</v>
      </c>
      <c r="T30" s="191" t="s">
        <v>879</v>
      </c>
      <c r="U30" s="159">
        <v>0</v>
      </c>
      <c r="V30" s="159">
        <f>ROUND(E30*U30,2)</f>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21</v>
      </c>
      <c r="B31" s="186" t="s">
        <v>2545</v>
      </c>
      <c r="C31" s="198" t="s">
        <v>2546</v>
      </c>
      <c r="D31" s="187" t="s">
        <v>2217</v>
      </c>
      <c r="E31" s="188">
        <v>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c r="S31" s="190" t="s">
        <v>878</v>
      </c>
      <c r="T31" s="191" t="s">
        <v>879</v>
      </c>
      <c r="U31" s="159">
        <v>0</v>
      </c>
      <c r="V31" s="159">
        <f>ROUND(E31*U31,2)</f>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22</v>
      </c>
      <c r="B32" s="186" t="s">
        <v>2547</v>
      </c>
      <c r="C32" s="198" t="s">
        <v>2548</v>
      </c>
      <c r="D32" s="187" t="s">
        <v>0</v>
      </c>
      <c r="E32" s="188">
        <v>2.5</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2199</v>
      </c>
      <c r="S32" s="190" t="s">
        <v>294</v>
      </c>
      <c r="T32" s="191" t="s">
        <v>879</v>
      </c>
      <c r="U32" s="159">
        <v>0</v>
      </c>
      <c r="V32" s="159">
        <f>ROUND(E32*U32,2)</f>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x14ac:dyDescent="0.2">
      <c r="A33" s="170" t="s">
        <v>288</v>
      </c>
      <c r="B33" s="171" t="s">
        <v>215</v>
      </c>
      <c r="C33" s="193" t="s">
        <v>216</v>
      </c>
      <c r="D33" s="172"/>
      <c r="E33" s="173"/>
      <c r="F33" s="174"/>
      <c r="G33" s="174">
        <f>SUMIF(AG34:AG50,"&lt;&gt;NOR",G34:G50)</f>
        <v>0</v>
      </c>
      <c r="H33" s="174"/>
      <c r="I33" s="174">
        <f>SUM(I34:I50)</f>
        <v>0</v>
      </c>
      <c r="J33" s="174"/>
      <c r="K33" s="174">
        <f>SUM(K34:K50)</f>
        <v>0</v>
      </c>
      <c r="L33" s="174"/>
      <c r="M33" s="174">
        <f>SUM(M34:M50)</f>
        <v>0</v>
      </c>
      <c r="N33" s="173"/>
      <c r="O33" s="173">
        <f>SUM(O34:O50)</f>
        <v>0.5</v>
      </c>
      <c r="P33" s="173"/>
      <c r="Q33" s="173">
        <f>SUM(Q34:Q50)</f>
        <v>0</v>
      </c>
      <c r="R33" s="174"/>
      <c r="S33" s="174"/>
      <c r="T33" s="175"/>
      <c r="U33" s="169"/>
      <c r="V33" s="169">
        <f>SUM(V34:V50)</f>
        <v>172.02</v>
      </c>
      <c r="W33" s="169"/>
      <c r="X33" s="169"/>
      <c r="Y33" s="169"/>
      <c r="AG33" t="s">
        <v>289</v>
      </c>
    </row>
    <row r="34" spans="1:60" ht="22.5" outlineLevel="1" x14ac:dyDescent="0.2">
      <c r="A34" s="177">
        <v>23</v>
      </c>
      <c r="B34" s="178" t="s">
        <v>2549</v>
      </c>
      <c r="C34" s="194" t="s">
        <v>2550</v>
      </c>
      <c r="D34" s="179" t="s">
        <v>331</v>
      </c>
      <c r="E34" s="180">
        <v>216</v>
      </c>
      <c r="F34" s="181"/>
      <c r="G34" s="182">
        <f>ROUND(E34*F34,2)</f>
        <v>0</v>
      </c>
      <c r="H34" s="181"/>
      <c r="I34" s="182">
        <f>ROUND(E34*H34,2)</f>
        <v>0</v>
      </c>
      <c r="J34" s="181"/>
      <c r="K34" s="182">
        <f>ROUND(E34*J34,2)</f>
        <v>0</v>
      </c>
      <c r="L34" s="182">
        <v>21</v>
      </c>
      <c r="M34" s="182">
        <f>G34*(1+L34/100)</f>
        <v>0</v>
      </c>
      <c r="N34" s="180">
        <v>7.6000000000000004E-4</v>
      </c>
      <c r="O34" s="180">
        <f>ROUND(E34*N34,2)</f>
        <v>0.16</v>
      </c>
      <c r="P34" s="180">
        <v>0</v>
      </c>
      <c r="Q34" s="180">
        <f>ROUND(E34*P34,2)</f>
        <v>0</v>
      </c>
      <c r="R34" s="182" t="s">
        <v>2199</v>
      </c>
      <c r="S34" s="182" t="s">
        <v>294</v>
      </c>
      <c r="T34" s="183" t="s">
        <v>294</v>
      </c>
      <c r="U34" s="159">
        <v>0.29737999999999998</v>
      </c>
      <c r="V34" s="159">
        <f>ROUND(E34*U34,2)</f>
        <v>64.23</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262" t="s">
        <v>2551</v>
      </c>
      <c r="D35" s="263"/>
      <c r="E35" s="263"/>
      <c r="F35" s="263"/>
      <c r="G35" s="263"/>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7">
        <v>24</v>
      </c>
      <c r="B36" s="178" t="s">
        <v>2552</v>
      </c>
      <c r="C36" s="194" t="s">
        <v>2553</v>
      </c>
      <c r="D36" s="179" t="s">
        <v>331</v>
      </c>
      <c r="E36" s="180">
        <v>31</v>
      </c>
      <c r="F36" s="181"/>
      <c r="G36" s="182">
        <f>ROUND(E36*F36,2)</f>
        <v>0</v>
      </c>
      <c r="H36" s="181"/>
      <c r="I36" s="182">
        <f>ROUND(E36*H36,2)</f>
        <v>0</v>
      </c>
      <c r="J36" s="181"/>
      <c r="K36" s="182">
        <f>ROUND(E36*J36,2)</f>
        <v>0</v>
      </c>
      <c r="L36" s="182">
        <v>21</v>
      </c>
      <c r="M36" s="182">
        <f>G36*(1+L36/100)</f>
        <v>0</v>
      </c>
      <c r="N36" s="180">
        <v>8.8999999999999995E-4</v>
      </c>
      <c r="O36" s="180">
        <f>ROUND(E36*N36,2)</f>
        <v>0.03</v>
      </c>
      <c r="P36" s="180">
        <v>0</v>
      </c>
      <c r="Q36" s="180">
        <f>ROUND(E36*P36,2)</f>
        <v>0</v>
      </c>
      <c r="R36" s="182" t="s">
        <v>2199</v>
      </c>
      <c r="S36" s="182" t="s">
        <v>294</v>
      </c>
      <c r="T36" s="183" t="s">
        <v>294</v>
      </c>
      <c r="U36" s="159">
        <v>0.30737999999999999</v>
      </c>
      <c r="V36" s="159">
        <f>ROUND(E36*U36,2)</f>
        <v>9.5299999999999994</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262" t="s">
        <v>2551</v>
      </c>
      <c r="D37" s="263"/>
      <c r="E37" s="263"/>
      <c r="F37" s="263"/>
      <c r="G37" s="263"/>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2.5" outlineLevel="1" x14ac:dyDescent="0.2">
      <c r="A38" s="177">
        <v>25</v>
      </c>
      <c r="B38" s="178" t="s">
        <v>2554</v>
      </c>
      <c r="C38" s="194" t="s">
        <v>2555</v>
      </c>
      <c r="D38" s="179" t="s">
        <v>331</v>
      </c>
      <c r="E38" s="180">
        <v>87</v>
      </c>
      <c r="F38" s="181"/>
      <c r="G38" s="182">
        <f>ROUND(E38*F38,2)</f>
        <v>0</v>
      </c>
      <c r="H38" s="181"/>
      <c r="I38" s="182">
        <f>ROUND(E38*H38,2)</f>
        <v>0</v>
      </c>
      <c r="J38" s="181"/>
      <c r="K38" s="182">
        <f>ROUND(E38*J38,2)</f>
        <v>0</v>
      </c>
      <c r="L38" s="182">
        <v>21</v>
      </c>
      <c r="M38" s="182">
        <f>G38*(1+L38/100)</f>
        <v>0</v>
      </c>
      <c r="N38" s="180">
        <v>1.0200000000000001E-3</v>
      </c>
      <c r="O38" s="180">
        <f>ROUND(E38*N38,2)</f>
        <v>0.09</v>
      </c>
      <c r="P38" s="180">
        <v>0</v>
      </c>
      <c r="Q38" s="180">
        <f>ROUND(E38*P38,2)</f>
        <v>0</v>
      </c>
      <c r="R38" s="182" t="s">
        <v>2199</v>
      </c>
      <c r="S38" s="182" t="s">
        <v>294</v>
      </c>
      <c r="T38" s="183" t="s">
        <v>294</v>
      </c>
      <c r="U38" s="159">
        <v>0.31738</v>
      </c>
      <c r="V38" s="159">
        <f>ROUND(E38*U38,2)</f>
        <v>27.61</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262" t="s">
        <v>2551</v>
      </c>
      <c r="D39" s="263"/>
      <c r="E39" s="263"/>
      <c r="F39" s="263"/>
      <c r="G39" s="263"/>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ht="22.5" outlineLevel="1" x14ac:dyDescent="0.2">
      <c r="A40" s="177">
        <v>26</v>
      </c>
      <c r="B40" s="178" t="s">
        <v>2556</v>
      </c>
      <c r="C40" s="194" t="s">
        <v>2557</v>
      </c>
      <c r="D40" s="179" t="s">
        <v>331</v>
      </c>
      <c r="E40" s="180">
        <v>129</v>
      </c>
      <c r="F40" s="181"/>
      <c r="G40" s="182">
        <f>ROUND(E40*F40,2)</f>
        <v>0</v>
      </c>
      <c r="H40" s="181"/>
      <c r="I40" s="182">
        <f>ROUND(E40*H40,2)</f>
        <v>0</v>
      </c>
      <c r="J40" s="181"/>
      <c r="K40" s="182">
        <f>ROUND(E40*J40,2)</f>
        <v>0</v>
      </c>
      <c r="L40" s="182">
        <v>21</v>
      </c>
      <c r="M40" s="182">
        <f>G40*(1+L40/100)</f>
        <v>0</v>
      </c>
      <c r="N40" s="180">
        <v>1.6000000000000001E-3</v>
      </c>
      <c r="O40" s="180">
        <f>ROUND(E40*N40,2)</f>
        <v>0.21</v>
      </c>
      <c r="P40" s="180">
        <v>0</v>
      </c>
      <c r="Q40" s="180">
        <f>ROUND(E40*P40,2)</f>
        <v>0</v>
      </c>
      <c r="R40" s="182" t="s">
        <v>2199</v>
      </c>
      <c r="S40" s="182" t="s">
        <v>294</v>
      </c>
      <c r="T40" s="183" t="s">
        <v>294</v>
      </c>
      <c r="U40" s="159">
        <v>0.33332000000000001</v>
      </c>
      <c r="V40" s="159">
        <f>ROUND(E40*U40,2)</f>
        <v>43</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
      <c r="A41" s="155"/>
      <c r="B41" s="156"/>
      <c r="C41" s="262" t="s">
        <v>2551</v>
      </c>
      <c r="D41" s="263"/>
      <c r="E41" s="263"/>
      <c r="F41" s="263"/>
      <c r="G41" s="263"/>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22.5" outlineLevel="1" x14ac:dyDescent="0.2">
      <c r="A42" s="177">
        <v>27</v>
      </c>
      <c r="B42" s="178" t="s">
        <v>2556</v>
      </c>
      <c r="C42" s="194" t="s">
        <v>2557</v>
      </c>
      <c r="D42" s="179" t="s">
        <v>331</v>
      </c>
      <c r="E42" s="180">
        <v>6</v>
      </c>
      <c r="F42" s="181"/>
      <c r="G42" s="182">
        <f>ROUND(E42*F42,2)</f>
        <v>0</v>
      </c>
      <c r="H42" s="181"/>
      <c r="I42" s="182">
        <f>ROUND(E42*H42,2)</f>
        <v>0</v>
      </c>
      <c r="J42" s="181"/>
      <c r="K42" s="182">
        <f>ROUND(E42*J42,2)</f>
        <v>0</v>
      </c>
      <c r="L42" s="182">
        <v>21</v>
      </c>
      <c r="M42" s="182">
        <f>G42*(1+L42/100)</f>
        <v>0</v>
      </c>
      <c r="N42" s="180">
        <v>1.6000000000000001E-3</v>
      </c>
      <c r="O42" s="180">
        <f>ROUND(E42*N42,2)</f>
        <v>0.01</v>
      </c>
      <c r="P42" s="180">
        <v>0</v>
      </c>
      <c r="Q42" s="180">
        <f>ROUND(E42*P42,2)</f>
        <v>0</v>
      </c>
      <c r="R42" s="182" t="s">
        <v>2199</v>
      </c>
      <c r="S42" s="182" t="s">
        <v>294</v>
      </c>
      <c r="T42" s="183" t="s">
        <v>294</v>
      </c>
      <c r="U42" s="159">
        <v>0.33332000000000001</v>
      </c>
      <c r="V42" s="159">
        <f>ROUND(E42*U42,2)</f>
        <v>2</v>
      </c>
      <c r="W42" s="159"/>
      <c r="X42" s="159" t="s">
        <v>295</v>
      </c>
      <c r="Y42" s="159" t="s">
        <v>296</v>
      </c>
      <c r="Z42" s="148"/>
      <c r="AA42" s="148"/>
      <c r="AB42" s="148"/>
      <c r="AC42" s="148"/>
      <c r="AD42" s="148"/>
      <c r="AE42" s="148"/>
      <c r="AF42" s="148"/>
      <c r="AG42" s="148" t="s">
        <v>297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
      <c r="A43" s="155"/>
      <c r="B43" s="156"/>
      <c r="C43" s="262" t="s">
        <v>2551</v>
      </c>
      <c r="D43" s="263"/>
      <c r="E43" s="263"/>
      <c r="F43" s="263"/>
      <c r="G43" s="263"/>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28</v>
      </c>
      <c r="B44" s="186" t="s">
        <v>2558</v>
      </c>
      <c r="C44" s="198" t="s">
        <v>2559</v>
      </c>
      <c r="D44" s="187" t="s">
        <v>331</v>
      </c>
      <c r="E44" s="188">
        <v>469</v>
      </c>
      <c r="F44" s="189"/>
      <c r="G44" s="190">
        <f t="shared" ref="G44:G50" si="14">ROUND(E44*F44,2)</f>
        <v>0</v>
      </c>
      <c r="H44" s="189"/>
      <c r="I44" s="190">
        <f t="shared" ref="I44:I50" si="15">ROUND(E44*H44,2)</f>
        <v>0</v>
      </c>
      <c r="J44" s="189"/>
      <c r="K44" s="190">
        <f t="shared" ref="K44:K50" si="16">ROUND(E44*J44,2)</f>
        <v>0</v>
      </c>
      <c r="L44" s="190">
        <v>21</v>
      </c>
      <c r="M44" s="190">
        <f t="shared" ref="M44:M50" si="17">G44*(1+L44/100)</f>
        <v>0</v>
      </c>
      <c r="N44" s="188">
        <v>0</v>
      </c>
      <c r="O44" s="188">
        <f t="shared" ref="O44:O50" si="18">ROUND(E44*N44,2)</f>
        <v>0</v>
      </c>
      <c r="P44" s="188">
        <v>0</v>
      </c>
      <c r="Q44" s="188">
        <f t="shared" ref="Q44:Q50" si="19">ROUND(E44*P44,2)</f>
        <v>0</v>
      </c>
      <c r="R44" s="190" t="s">
        <v>2199</v>
      </c>
      <c r="S44" s="190" t="s">
        <v>294</v>
      </c>
      <c r="T44" s="191" t="s">
        <v>294</v>
      </c>
      <c r="U44" s="159">
        <v>1.7999999999999999E-2</v>
      </c>
      <c r="V44" s="159">
        <f t="shared" ref="V44:V50" si="20">ROUND(E44*U44,2)</f>
        <v>8.44</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29</v>
      </c>
      <c r="B45" s="186" t="s">
        <v>2560</v>
      </c>
      <c r="C45" s="198" t="s">
        <v>2561</v>
      </c>
      <c r="D45" s="187" t="s">
        <v>292</v>
      </c>
      <c r="E45" s="188">
        <v>78</v>
      </c>
      <c r="F45" s="189"/>
      <c r="G45" s="190">
        <f t="shared" si="14"/>
        <v>0</v>
      </c>
      <c r="H45" s="189"/>
      <c r="I45" s="190">
        <f t="shared" si="15"/>
        <v>0</v>
      </c>
      <c r="J45" s="189"/>
      <c r="K45" s="190">
        <f t="shared" si="16"/>
        <v>0</v>
      </c>
      <c r="L45" s="190">
        <v>21</v>
      </c>
      <c r="M45" s="190">
        <f t="shared" si="17"/>
        <v>0</v>
      </c>
      <c r="N45" s="188">
        <v>0</v>
      </c>
      <c r="O45" s="188">
        <f t="shared" si="18"/>
        <v>0</v>
      </c>
      <c r="P45" s="188">
        <v>0</v>
      </c>
      <c r="Q45" s="188">
        <f t="shared" si="19"/>
        <v>0</v>
      </c>
      <c r="R45" s="190" t="s">
        <v>2199</v>
      </c>
      <c r="S45" s="190" t="s">
        <v>294</v>
      </c>
      <c r="T45" s="191" t="s">
        <v>294</v>
      </c>
      <c r="U45" s="159">
        <v>0.215</v>
      </c>
      <c r="V45" s="159">
        <f t="shared" si="20"/>
        <v>16.77</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30</v>
      </c>
      <c r="B46" s="186" t="s">
        <v>2562</v>
      </c>
      <c r="C46" s="198" t="s">
        <v>2563</v>
      </c>
      <c r="D46" s="187" t="s">
        <v>292</v>
      </c>
      <c r="E46" s="188">
        <v>2</v>
      </c>
      <c r="F46" s="189"/>
      <c r="G46" s="190">
        <f t="shared" si="14"/>
        <v>0</v>
      </c>
      <c r="H46" s="189"/>
      <c r="I46" s="190">
        <f t="shared" si="15"/>
        <v>0</v>
      </c>
      <c r="J46" s="189"/>
      <c r="K46" s="190">
        <f t="shared" si="16"/>
        <v>0</v>
      </c>
      <c r="L46" s="190">
        <v>21</v>
      </c>
      <c r="M46" s="190">
        <f t="shared" si="17"/>
        <v>0</v>
      </c>
      <c r="N46" s="188">
        <v>0</v>
      </c>
      <c r="O46" s="188">
        <f t="shared" si="18"/>
        <v>0</v>
      </c>
      <c r="P46" s="188">
        <v>0</v>
      </c>
      <c r="Q46" s="188">
        <f t="shared" si="19"/>
        <v>0</v>
      </c>
      <c r="R46" s="190" t="s">
        <v>2199</v>
      </c>
      <c r="S46" s="190" t="s">
        <v>294</v>
      </c>
      <c r="T46" s="191" t="s">
        <v>294</v>
      </c>
      <c r="U46" s="159">
        <v>0.222</v>
      </c>
      <c r="V46" s="159">
        <f t="shared" si="20"/>
        <v>0.44</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2.5" outlineLevel="1" x14ac:dyDescent="0.2">
      <c r="A47" s="185">
        <v>31</v>
      </c>
      <c r="B47" s="186" t="s">
        <v>2564</v>
      </c>
      <c r="C47" s="198" t="s">
        <v>2565</v>
      </c>
      <c r="D47" s="187" t="s">
        <v>2073</v>
      </c>
      <c r="E47" s="188">
        <v>4</v>
      </c>
      <c r="F47" s="189"/>
      <c r="G47" s="190">
        <f t="shared" si="14"/>
        <v>0</v>
      </c>
      <c r="H47" s="189"/>
      <c r="I47" s="190">
        <f t="shared" si="15"/>
        <v>0</v>
      </c>
      <c r="J47" s="189"/>
      <c r="K47" s="190">
        <f t="shared" si="16"/>
        <v>0</v>
      </c>
      <c r="L47" s="190">
        <v>21</v>
      </c>
      <c r="M47" s="190">
        <f t="shared" si="17"/>
        <v>0</v>
      </c>
      <c r="N47" s="188">
        <v>0</v>
      </c>
      <c r="O47" s="188">
        <f t="shared" si="18"/>
        <v>0</v>
      </c>
      <c r="P47" s="188">
        <v>0</v>
      </c>
      <c r="Q47" s="188">
        <f t="shared" si="19"/>
        <v>0</v>
      </c>
      <c r="R47" s="190"/>
      <c r="S47" s="190" t="s">
        <v>878</v>
      </c>
      <c r="T47" s="191" t="s">
        <v>879</v>
      </c>
      <c r="U47" s="159">
        <v>0</v>
      </c>
      <c r="V47" s="159">
        <f t="shared" si="20"/>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32</v>
      </c>
      <c r="B48" s="186" t="s">
        <v>2566</v>
      </c>
      <c r="C48" s="198" t="s">
        <v>2567</v>
      </c>
      <c r="D48" s="187" t="s">
        <v>331</v>
      </c>
      <c r="E48" s="188">
        <v>469</v>
      </c>
      <c r="F48" s="189"/>
      <c r="G48" s="190">
        <f t="shared" si="14"/>
        <v>0</v>
      </c>
      <c r="H48" s="189"/>
      <c r="I48" s="190">
        <f t="shared" si="15"/>
        <v>0</v>
      </c>
      <c r="J48" s="189"/>
      <c r="K48" s="190">
        <f t="shared" si="16"/>
        <v>0</v>
      </c>
      <c r="L48" s="190">
        <v>21</v>
      </c>
      <c r="M48" s="190">
        <f t="shared" si="17"/>
        <v>0</v>
      </c>
      <c r="N48" s="188">
        <v>0</v>
      </c>
      <c r="O48" s="188">
        <f t="shared" si="18"/>
        <v>0</v>
      </c>
      <c r="P48" s="188">
        <v>0</v>
      </c>
      <c r="Q48" s="188">
        <f t="shared" si="19"/>
        <v>0</v>
      </c>
      <c r="R48" s="190"/>
      <c r="S48" s="190" t="s">
        <v>878</v>
      </c>
      <c r="T48" s="191" t="s">
        <v>879</v>
      </c>
      <c r="U48" s="159">
        <v>0</v>
      </c>
      <c r="V48" s="159">
        <f t="shared" si="20"/>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33</v>
      </c>
      <c r="B49" s="186" t="s">
        <v>2081</v>
      </c>
      <c r="C49" s="198" t="s">
        <v>2568</v>
      </c>
      <c r="D49" s="187" t="s">
        <v>2083</v>
      </c>
      <c r="E49" s="188">
        <v>10</v>
      </c>
      <c r="F49" s="189"/>
      <c r="G49" s="190">
        <f t="shared" si="14"/>
        <v>0</v>
      </c>
      <c r="H49" s="189"/>
      <c r="I49" s="190">
        <f t="shared" si="15"/>
        <v>0</v>
      </c>
      <c r="J49" s="189"/>
      <c r="K49" s="190">
        <f t="shared" si="16"/>
        <v>0</v>
      </c>
      <c r="L49" s="190">
        <v>21</v>
      </c>
      <c r="M49" s="190">
        <f t="shared" si="17"/>
        <v>0</v>
      </c>
      <c r="N49" s="188">
        <v>0</v>
      </c>
      <c r="O49" s="188">
        <f t="shared" si="18"/>
        <v>0</v>
      </c>
      <c r="P49" s="188">
        <v>0</v>
      </c>
      <c r="Q49" s="188">
        <f t="shared" si="19"/>
        <v>0</v>
      </c>
      <c r="R49" s="190"/>
      <c r="S49" s="190" t="s">
        <v>878</v>
      </c>
      <c r="T49" s="191" t="s">
        <v>879</v>
      </c>
      <c r="U49" s="159">
        <v>0</v>
      </c>
      <c r="V49" s="159">
        <f t="shared" si="20"/>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2.5" outlineLevel="1" x14ac:dyDescent="0.2">
      <c r="A50" s="185">
        <v>34</v>
      </c>
      <c r="B50" s="186" t="s">
        <v>2569</v>
      </c>
      <c r="C50" s="198" t="s">
        <v>2570</v>
      </c>
      <c r="D50" s="187" t="s">
        <v>0</v>
      </c>
      <c r="E50" s="188">
        <v>4.8</v>
      </c>
      <c r="F50" s="189"/>
      <c r="G50" s="190">
        <f t="shared" si="14"/>
        <v>0</v>
      </c>
      <c r="H50" s="189"/>
      <c r="I50" s="190">
        <f t="shared" si="15"/>
        <v>0</v>
      </c>
      <c r="J50" s="189"/>
      <c r="K50" s="190">
        <f t="shared" si="16"/>
        <v>0</v>
      </c>
      <c r="L50" s="190">
        <v>21</v>
      </c>
      <c r="M50" s="190">
        <f t="shared" si="17"/>
        <v>0</v>
      </c>
      <c r="N50" s="188">
        <v>0</v>
      </c>
      <c r="O50" s="188">
        <f t="shared" si="18"/>
        <v>0</v>
      </c>
      <c r="P50" s="188">
        <v>0</v>
      </c>
      <c r="Q50" s="188">
        <f t="shared" si="19"/>
        <v>0</v>
      </c>
      <c r="R50" s="190"/>
      <c r="S50" s="190" t="s">
        <v>878</v>
      </c>
      <c r="T50" s="191" t="s">
        <v>879</v>
      </c>
      <c r="U50" s="159">
        <v>0</v>
      </c>
      <c r="V50" s="159">
        <f t="shared" si="20"/>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70" t="s">
        <v>288</v>
      </c>
      <c r="B51" s="171" t="s">
        <v>217</v>
      </c>
      <c r="C51" s="193" t="s">
        <v>218</v>
      </c>
      <c r="D51" s="172"/>
      <c r="E51" s="173"/>
      <c r="F51" s="174"/>
      <c r="G51" s="174">
        <f>SUMIF(AG52:AG84,"&lt;&gt;NOR",G52:G84)</f>
        <v>0</v>
      </c>
      <c r="H51" s="174"/>
      <c r="I51" s="174">
        <f>SUM(I52:I84)</f>
        <v>0</v>
      </c>
      <c r="J51" s="174"/>
      <c r="K51" s="174">
        <f>SUM(K52:K84)</f>
        <v>0</v>
      </c>
      <c r="L51" s="174"/>
      <c r="M51" s="174">
        <f>SUM(M52:M84)</f>
        <v>0</v>
      </c>
      <c r="N51" s="173"/>
      <c r="O51" s="173">
        <f>SUM(O52:O84)</f>
        <v>0</v>
      </c>
      <c r="P51" s="173"/>
      <c r="Q51" s="173">
        <f>SUM(Q52:Q84)</f>
        <v>0</v>
      </c>
      <c r="R51" s="174"/>
      <c r="S51" s="174"/>
      <c r="T51" s="175"/>
      <c r="U51" s="169"/>
      <c r="V51" s="169">
        <f>SUM(V52:V84)</f>
        <v>28.97</v>
      </c>
      <c r="W51" s="169"/>
      <c r="X51" s="169"/>
      <c r="Y51" s="169"/>
      <c r="AG51" t="s">
        <v>289</v>
      </c>
    </row>
    <row r="52" spans="1:60" outlineLevel="1" x14ac:dyDescent="0.2">
      <c r="A52" s="185">
        <v>35</v>
      </c>
      <c r="B52" s="186" t="s">
        <v>2571</v>
      </c>
      <c r="C52" s="198" t="s">
        <v>2572</v>
      </c>
      <c r="D52" s="187" t="s">
        <v>2073</v>
      </c>
      <c r="E52" s="188">
        <v>10</v>
      </c>
      <c r="F52" s="189"/>
      <c r="G52" s="190">
        <f t="shared" ref="G52:G84" si="21">ROUND(E52*F52,2)</f>
        <v>0</v>
      </c>
      <c r="H52" s="189"/>
      <c r="I52" s="190">
        <f t="shared" ref="I52:I84" si="22">ROUND(E52*H52,2)</f>
        <v>0</v>
      </c>
      <c r="J52" s="189"/>
      <c r="K52" s="190">
        <f t="shared" ref="K52:K84" si="23">ROUND(E52*J52,2)</f>
        <v>0</v>
      </c>
      <c r="L52" s="190">
        <v>21</v>
      </c>
      <c r="M52" s="190">
        <f t="shared" ref="M52:M84" si="24">G52*(1+L52/100)</f>
        <v>0</v>
      </c>
      <c r="N52" s="188">
        <v>0</v>
      </c>
      <c r="O52" s="188">
        <f t="shared" ref="O52:O84" si="25">ROUND(E52*N52,2)</f>
        <v>0</v>
      </c>
      <c r="P52" s="188">
        <v>0</v>
      </c>
      <c r="Q52" s="188">
        <f t="shared" ref="Q52:Q84" si="26">ROUND(E52*P52,2)</f>
        <v>0</v>
      </c>
      <c r="R52" s="190"/>
      <c r="S52" s="190" t="s">
        <v>878</v>
      </c>
      <c r="T52" s="191" t="s">
        <v>879</v>
      </c>
      <c r="U52" s="159">
        <v>0</v>
      </c>
      <c r="V52" s="159">
        <f t="shared" ref="V52:V84" si="27">ROUND(E52*U52,2)</f>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36</v>
      </c>
      <c r="B53" s="186" t="s">
        <v>2573</v>
      </c>
      <c r="C53" s="198" t="s">
        <v>2574</v>
      </c>
      <c r="D53" s="187" t="s">
        <v>2073</v>
      </c>
      <c r="E53" s="188">
        <v>2</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37</v>
      </c>
      <c r="B54" s="186" t="s">
        <v>2575</v>
      </c>
      <c r="C54" s="198" t="s">
        <v>2576</v>
      </c>
      <c r="D54" s="187" t="s">
        <v>2073</v>
      </c>
      <c r="E54" s="188">
        <v>2</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c r="S54" s="190" t="s">
        <v>878</v>
      </c>
      <c r="T54" s="191" t="s">
        <v>879</v>
      </c>
      <c r="U54" s="159">
        <v>0</v>
      </c>
      <c r="V54" s="159">
        <f t="shared" si="27"/>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38</v>
      </c>
      <c r="B55" s="186" t="s">
        <v>2577</v>
      </c>
      <c r="C55" s="198" t="s">
        <v>2578</v>
      </c>
      <c r="D55" s="187" t="s">
        <v>2073</v>
      </c>
      <c r="E55" s="188">
        <v>4</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c r="S55" s="190" t="s">
        <v>878</v>
      </c>
      <c r="T55" s="191" t="s">
        <v>879</v>
      </c>
      <c r="U55" s="159">
        <v>0</v>
      </c>
      <c r="V55" s="159">
        <f t="shared" si="27"/>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2.5" outlineLevel="1" x14ac:dyDescent="0.2">
      <c r="A56" s="185">
        <v>39</v>
      </c>
      <c r="B56" s="186" t="s">
        <v>2579</v>
      </c>
      <c r="C56" s="198" t="s">
        <v>2580</v>
      </c>
      <c r="D56" s="187" t="s">
        <v>2073</v>
      </c>
      <c r="E56" s="188">
        <v>8</v>
      </c>
      <c r="F56" s="189"/>
      <c r="G56" s="190">
        <f t="shared" si="21"/>
        <v>0</v>
      </c>
      <c r="H56" s="189"/>
      <c r="I56" s="190">
        <f t="shared" si="22"/>
        <v>0</v>
      </c>
      <c r="J56" s="189"/>
      <c r="K56" s="190">
        <f t="shared" si="23"/>
        <v>0</v>
      </c>
      <c r="L56" s="190">
        <v>21</v>
      </c>
      <c r="M56" s="190">
        <f t="shared" si="24"/>
        <v>0</v>
      </c>
      <c r="N56" s="188">
        <v>0</v>
      </c>
      <c r="O56" s="188">
        <f t="shared" si="25"/>
        <v>0</v>
      </c>
      <c r="P56" s="188">
        <v>0</v>
      </c>
      <c r="Q56" s="188">
        <f t="shared" si="26"/>
        <v>0</v>
      </c>
      <c r="R56" s="190"/>
      <c r="S56" s="190" t="s">
        <v>878</v>
      </c>
      <c r="T56" s="191" t="s">
        <v>879</v>
      </c>
      <c r="U56" s="159">
        <v>0</v>
      </c>
      <c r="V56" s="159">
        <f t="shared" si="27"/>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2.5" outlineLevel="1" x14ac:dyDescent="0.2">
      <c r="A57" s="185">
        <v>40</v>
      </c>
      <c r="B57" s="186" t="s">
        <v>2581</v>
      </c>
      <c r="C57" s="198" t="s">
        <v>2184</v>
      </c>
      <c r="D57" s="187" t="s">
        <v>2073</v>
      </c>
      <c r="E57" s="188">
        <v>2</v>
      </c>
      <c r="F57" s="189"/>
      <c r="G57" s="190">
        <f t="shared" si="21"/>
        <v>0</v>
      </c>
      <c r="H57" s="189"/>
      <c r="I57" s="190">
        <f t="shared" si="22"/>
        <v>0</v>
      </c>
      <c r="J57" s="189"/>
      <c r="K57" s="190">
        <f t="shared" si="23"/>
        <v>0</v>
      </c>
      <c r="L57" s="190">
        <v>21</v>
      </c>
      <c r="M57" s="190">
        <f t="shared" si="24"/>
        <v>0</v>
      </c>
      <c r="N57" s="188">
        <v>0</v>
      </c>
      <c r="O57" s="188">
        <f t="shared" si="25"/>
        <v>0</v>
      </c>
      <c r="P57" s="188">
        <v>0</v>
      </c>
      <c r="Q57" s="188">
        <f t="shared" si="26"/>
        <v>0</v>
      </c>
      <c r="R57" s="190"/>
      <c r="S57" s="190" t="s">
        <v>878</v>
      </c>
      <c r="T57" s="191" t="s">
        <v>879</v>
      </c>
      <c r="U57" s="159">
        <v>0</v>
      </c>
      <c r="V57" s="159">
        <f t="shared" si="27"/>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85">
        <v>41</v>
      </c>
      <c r="B58" s="186" t="s">
        <v>2582</v>
      </c>
      <c r="C58" s="198" t="s">
        <v>2583</v>
      </c>
      <c r="D58" s="187" t="s">
        <v>292</v>
      </c>
      <c r="E58" s="188">
        <v>4</v>
      </c>
      <c r="F58" s="189"/>
      <c r="G58" s="190">
        <f t="shared" si="21"/>
        <v>0</v>
      </c>
      <c r="H58" s="189"/>
      <c r="I58" s="190">
        <f t="shared" si="22"/>
        <v>0</v>
      </c>
      <c r="J58" s="189"/>
      <c r="K58" s="190">
        <f t="shared" si="23"/>
        <v>0</v>
      </c>
      <c r="L58" s="190">
        <v>21</v>
      </c>
      <c r="M58" s="190">
        <f t="shared" si="24"/>
        <v>0</v>
      </c>
      <c r="N58" s="188">
        <v>0</v>
      </c>
      <c r="O58" s="188">
        <f t="shared" si="25"/>
        <v>0</v>
      </c>
      <c r="P58" s="188">
        <v>0</v>
      </c>
      <c r="Q58" s="188">
        <f t="shared" si="26"/>
        <v>0</v>
      </c>
      <c r="R58" s="190" t="s">
        <v>2199</v>
      </c>
      <c r="S58" s="190" t="s">
        <v>294</v>
      </c>
      <c r="T58" s="191" t="s">
        <v>879</v>
      </c>
      <c r="U58" s="159">
        <v>5.0999999999999997E-2</v>
      </c>
      <c r="V58" s="159">
        <f t="shared" si="27"/>
        <v>0.2</v>
      </c>
      <c r="W58" s="159"/>
      <c r="X58" s="159" t="s">
        <v>295</v>
      </c>
      <c r="Y58" s="159" t="s">
        <v>296</v>
      </c>
      <c r="Z58" s="148"/>
      <c r="AA58" s="148"/>
      <c r="AB58" s="148"/>
      <c r="AC58" s="148"/>
      <c r="AD58" s="148"/>
      <c r="AE58" s="148"/>
      <c r="AF58" s="148"/>
      <c r="AG58" s="148" t="s">
        <v>2041</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85">
        <v>42</v>
      </c>
      <c r="B59" s="186" t="s">
        <v>2584</v>
      </c>
      <c r="C59" s="198" t="s">
        <v>2585</v>
      </c>
      <c r="D59" s="187" t="s">
        <v>292</v>
      </c>
      <c r="E59" s="188">
        <v>10</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t="s">
        <v>2199</v>
      </c>
      <c r="S59" s="190" t="s">
        <v>294</v>
      </c>
      <c r="T59" s="191" t="s">
        <v>879</v>
      </c>
      <c r="U59" s="159">
        <v>5.0999999999999997E-2</v>
      </c>
      <c r="V59" s="159">
        <f t="shared" si="27"/>
        <v>0.51</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2.5" outlineLevel="1" x14ac:dyDescent="0.2">
      <c r="A60" s="185">
        <v>43</v>
      </c>
      <c r="B60" s="186" t="s">
        <v>2108</v>
      </c>
      <c r="C60" s="198" t="s">
        <v>2586</v>
      </c>
      <c r="D60" s="187" t="s">
        <v>2073</v>
      </c>
      <c r="E60" s="188">
        <v>37</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c r="S60" s="190" t="s">
        <v>878</v>
      </c>
      <c r="T60" s="191" t="s">
        <v>879</v>
      </c>
      <c r="U60" s="159">
        <v>0</v>
      </c>
      <c r="V60" s="159">
        <f t="shared" si="27"/>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2.5" outlineLevel="1" x14ac:dyDescent="0.2">
      <c r="A61" s="185">
        <v>44</v>
      </c>
      <c r="B61" s="186" t="s">
        <v>2110</v>
      </c>
      <c r="C61" s="198" t="s">
        <v>2587</v>
      </c>
      <c r="D61" s="187" t="s">
        <v>2073</v>
      </c>
      <c r="E61" s="188">
        <v>2</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c r="S61" s="190" t="s">
        <v>878</v>
      </c>
      <c r="T61" s="191" t="s">
        <v>879</v>
      </c>
      <c r="U61" s="159">
        <v>0</v>
      </c>
      <c r="V61" s="159">
        <f t="shared" si="27"/>
        <v>0</v>
      </c>
      <c r="W61" s="159"/>
      <c r="X61" s="159" t="s">
        <v>295</v>
      </c>
      <c r="Y61" s="159" t="s">
        <v>296</v>
      </c>
      <c r="Z61" s="148"/>
      <c r="AA61" s="148"/>
      <c r="AB61" s="148"/>
      <c r="AC61" s="148"/>
      <c r="AD61" s="148"/>
      <c r="AE61" s="148"/>
      <c r="AF61" s="148"/>
      <c r="AG61" s="148" t="s">
        <v>2041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45</v>
      </c>
      <c r="B62" s="186" t="s">
        <v>2112</v>
      </c>
      <c r="C62" s="198" t="s">
        <v>2588</v>
      </c>
      <c r="D62" s="187" t="s">
        <v>2073</v>
      </c>
      <c r="E62" s="188">
        <v>2</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46</v>
      </c>
      <c r="B63" s="186" t="s">
        <v>2114</v>
      </c>
      <c r="C63" s="198" t="s">
        <v>2589</v>
      </c>
      <c r="D63" s="187" t="s">
        <v>2073</v>
      </c>
      <c r="E63" s="188">
        <v>2</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47</v>
      </c>
      <c r="B64" s="186" t="s">
        <v>2590</v>
      </c>
      <c r="C64" s="198" t="s">
        <v>2591</v>
      </c>
      <c r="D64" s="187" t="s">
        <v>2073</v>
      </c>
      <c r="E64" s="188">
        <v>2</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c r="S64" s="190" t="s">
        <v>878</v>
      </c>
      <c r="T64" s="191" t="s">
        <v>879</v>
      </c>
      <c r="U64" s="159">
        <v>0</v>
      </c>
      <c r="V64" s="159">
        <f t="shared" si="27"/>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48</v>
      </c>
      <c r="B65" s="186" t="s">
        <v>2118</v>
      </c>
      <c r="C65" s="198" t="s">
        <v>2592</v>
      </c>
      <c r="D65" s="187" t="s">
        <v>2073</v>
      </c>
      <c r="E65" s="188">
        <v>3</v>
      </c>
      <c r="F65" s="189"/>
      <c r="G65" s="190">
        <f t="shared" si="21"/>
        <v>0</v>
      </c>
      <c r="H65" s="189"/>
      <c r="I65" s="190">
        <f t="shared" si="22"/>
        <v>0</v>
      </c>
      <c r="J65" s="189"/>
      <c r="K65" s="190">
        <f t="shared" si="23"/>
        <v>0</v>
      </c>
      <c r="L65" s="190">
        <v>21</v>
      </c>
      <c r="M65" s="190">
        <f t="shared" si="24"/>
        <v>0</v>
      </c>
      <c r="N65" s="188">
        <v>0</v>
      </c>
      <c r="O65" s="188">
        <f t="shared" si="25"/>
        <v>0</v>
      </c>
      <c r="P65" s="188">
        <v>0</v>
      </c>
      <c r="Q65" s="188">
        <f t="shared" si="26"/>
        <v>0</v>
      </c>
      <c r="R65" s="190"/>
      <c r="S65" s="190" t="s">
        <v>878</v>
      </c>
      <c r="T65" s="191" t="s">
        <v>879</v>
      </c>
      <c r="U65" s="159">
        <v>0</v>
      </c>
      <c r="V65" s="159">
        <f t="shared" si="27"/>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49</v>
      </c>
      <c r="B66" s="186" t="s">
        <v>2593</v>
      </c>
      <c r="C66" s="198" t="s">
        <v>2594</v>
      </c>
      <c r="D66" s="187" t="s">
        <v>2073</v>
      </c>
      <c r="E66" s="188">
        <v>1</v>
      </c>
      <c r="F66" s="189"/>
      <c r="G66" s="190">
        <f t="shared" si="21"/>
        <v>0</v>
      </c>
      <c r="H66" s="189"/>
      <c r="I66" s="190">
        <f t="shared" si="22"/>
        <v>0</v>
      </c>
      <c r="J66" s="189"/>
      <c r="K66" s="190">
        <f t="shared" si="23"/>
        <v>0</v>
      </c>
      <c r="L66" s="190">
        <v>21</v>
      </c>
      <c r="M66" s="190">
        <f t="shared" si="24"/>
        <v>0</v>
      </c>
      <c r="N66" s="188">
        <v>0</v>
      </c>
      <c r="O66" s="188">
        <f t="shared" si="25"/>
        <v>0</v>
      </c>
      <c r="P66" s="188">
        <v>0</v>
      </c>
      <c r="Q66" s="188">
        <f t="shared" si="26"/>
        <v>0</v>
      </c>
      <c r="R66" s="190"/>
      <c r="S66" s="190" t="s">
        <v>878</v>
      </c>
      <c r="T66" s="191" t="s">
        <v>879</v>
      </c>
      <c r="U66" s="159">
        <v>0</v>
      </c>
      <c r="V66" s="159">
        <f t="shared" si="27"/>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50</v>
      </c>
      <c r="B67" s="186" t="s">
        <v>2122</v>
      </c>
      <c r="C67" s="198" t="s">
        <v>2595</v>
      </c>
      <c r="D67" s="187" t="s">
        <v>2073</v>
      </c>
      <c r="E67" s="188">
        <v>1</v>
      </c>
      <c r="F67" s="189"/>
      <c r="G67" s="190">
        <f t="shared" si="21"/>
        <v>0</v>
      </c>
      <c r="H67" s="189"/>
      <c r="I67" s="190">
        <f t="shared" si="22"/>
        <v>0</v>
      </c>
      <c r="J67" s="189"/>
      <c r="K67" s="190">
        <f t="shared" si="23"/>
        <v>0</v>
      </c>
      <c r="L67" s="190">
        <v>21</v>
      </c>
      <c r="M67" s="190">
        <f t="shared" si="24"/>
        <v>0</v>
      </c>
      <c r="N67" s="188">
        <v>0</v>
      </c>
      <c r="O67" s="188">
        <f t="shared" si="25"/>
        <v>0</v>
      </c>
      <c r="P67" s="188">
        <v>0</v>
      </c>
      <c r="Q67" s="188">
        <f t="shared" si="26"/>
        <v>0</v>
      </c>
      <c r="R67" s="190"/>
      <c r="S67" s="190" t="s">
        <v>878</v>
      </c>
      <c r="T67" s="191" t="s">
        <v>879</v>
      </c>
      <c r="U67" s="159">
        <v>0</v>
      </c>
      <c r="V67" s="159">
        <f t="shared" si="27"/>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2.5" outlineLevel="1" x14ac:dyDescent="0.2">
      <c r="A68" s="185">
        <v>51</v>
      </c>
      <c r="B68" s="186" t="s">
        <v>2596</v>
      </c>
      <c r="C68" s="198" t="s">
        <v>2597</v>
      </c>
      <c r="D68" s="187" t="s">
        <v>2073</v>
      </c>
      <c r="E68" s="188">
        <v>2</v>
      </c>
      <c r="F68" s="189"/>
      <c r="G68" s="190">
        <f t="shared" si="21"/>
        <v>0</v>
      </c>
      <c r="H68" s="189"/>
      <c r="I68" s="190">
        <f t="shared" si="22"/>
        <v>0</v>
      </c>
      <c r="J68" s="189"/>
      <c r="K68" s="190">
        <f t="shared" si="23"/>
        <v>0</v>
      </c>
      <c r="L68" s="190">
        <v>21</v>
      </c>
      <c r="M68" s="190">
        <f t="shared" si="24"/>
        <v>0</v>
      </c>
      <c r="N68" s="188">
        <v>0</v>
      </c>
      <c r="O68" s="188">
        <f t="shared" si="25"/>
        <v>0</v>
      </c>
      <c r="P68" s="188">
        <v>0</v>
      </c>
      <c r="Q68" s="188">
        <f t="shared" si="26"/>
        <v>0</v>
      </c>
      <c r="R68" s="190"/>
      <c r="S68" s="190" t="s">
        <v>878</v>
      </c>
      <c r="T68" s="191" t="s">
        <v>879</v>
      </c>
      <c r="U68" s="159">
        <v>0</v>
      </c>
      <c r="V68" s="159">
        <f t="shared" si="27"/>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52</v>
      </c>
      <c r="B69" s="186" t="s">
        <v>2598</v>
      </c>
      <c r="C69" s="198" t="s">
        <v>2599</v>
      </c>
      <c r="D69" s="187" t="s">
        <v>292</v>
      </c>
      <c r="E69" s="188">
        <v>41</v>
      </c>
      <c r="F69" s="189"/>
      <c r="G69" s="190">
        <f t="shared" si="21"/>
        <v>0</v>
      </c>
      <c r="H69" s="189"/>
      <c r="I69" s="190">
        <f t="shared" si="22"/>
        <v>0</v>
      </c>
      <c r="J69" s="189"/>
      <c r="K69" s="190">
        <f t="shared" si="23"/>
        <v>0</v>
      </c>
      <c r="L69" s="190">
        <v>21</v>
      </c>
      <c r="M69" s="190">
        <f t="shared" si="24"/>
        <v>0</v>
      </c>
      <c r="N69" s="188">
        <v>0</v>
      </c>
      <c r="O69" s="188">
        <f t="shared" si="25"/>
        <v>0</v>
      </c>
      <c r="P69" s="188">
        <v>0</v>
      </c>
      <c r="Q69" s="188">
        <f t="shared" si="26"/>
        <v>0</v>
      </c>
      <c r="R69" s="190" t="s">
        <v>2199</v>
      </c>
      <c r="S69" s="190" t="s">
        <v>294</v>
      </c>
      <c r="T69" s="191" t="s">
        <v>879</v>
      </c>
      <c r="U69" s="159">
        <v>0.16500000000000001</v>
      </c>
      <c r="V69" s="159">
        <f t="shared" si="27"/>
        <v>6.77</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53</v>
      </c>
      <c r="B70" s="186" t="s">
        <v>2600</v>
      </c>
      <c r="C70" s="198" t="s">
        <v>2601</v>
      </c>
      <c r="D70" s="187" t="s">
        <v>292</v>
      </c>
      <c r="E70" s="188">
        <v>5</v>
      </c>
      <c r="F70" s="189"/>
      <c r="G70" s="190">
        <f t="shared" si="21"/>
        <v>0</v>
      </c>
      <c r="H70" s="189"/>
      <c r="I70" s="190">
        <f t="shared" si="22"/>
        <v>0</v>
      </c>
      <c r="J70" s="189"/>
      <c r="K70" s="190">
        <f t="shared" si="23"/>
        <v>0</v>
      </c>
      <c r="L70" s="190">
        <v>21</v>
      </c>
      <c r="M70" s="190">
        <f t="shared" si="24"/>
        <v>0</v>
      </c>
      <c r="N70" s="188">
        <v>0</v>
      </c>
      <c r="O70" s="188">
        <f t="shared" si="25"/>
        <v>0</v>
      </c>
      <c r="P70" s="188">
        <v>0</v>
      </c>
      <c r="Q70" s="188">
        <f t="shared" si="26"/>
        <v>0</v>
      </c>
      <c r="R70" s="190" t="s">
        <v>2199</v>
      </c>
      <c r="S70" s="190" t="s">
        <v>294</v>
      </c>
      <c r="T70" s="191" t="s">
        <v>879</v>
      </c>
      <c r="U70" s="159">
        <v>0.20599999999999999</v>
      </c>
      <c r="V70" s="159">
        <f t="shared" si="27"/>
        <v>1.03</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54</v>
      </c>
      <c r="B71" s="186" t="s">
        <v>2602</v>
      </c>
      <c r="C71" s="198" t="s">
        <v>2603</v>
      </c>
      <c r="D71" s="187" t="s">
        <v>292</v>
      </c>
      <c r="E71" s="188">
        <v>3</v>
      </c>
      <c r="F71" s="189"/>
      <c r="G71" s="190">
        <f t="shared" si="21"/>
        <v>0</v>
      </c>
      <c r="H71" s="189"/>
      <c r="I71" s="190">
        <f t="shared" si="22"/>
        <v>0</v>
      </c>
      <c r="J71" s="189"/>
      <c r="K71" s="190">
        <f t="shared" si="23"/>
        <v>0</v>
      </c>
      <c r="L71" s="190">
        <v>21</v>
      </c>
      <c r="M71" s="190">
        <f t="shared" si="24"/>
        <v>0</v>
      </c>
      <c r="N71" s="188">
        <v>0</v>
      </c>
      <c r="O71" s="188">
        <f t="shared" si="25"/>
        <v>0</v>
      </c>
      <c r="P71" s="188">
        <v>0</v>
      </c>
      <c r="Q71" s="188">
        <f t="shared" si="26"/>
        <v>0</v>
      </c>
      <c r="R71" s="190" t="s">
        <v>2199</v>
      </c>
      <c r="S71" s="190" t="s">
        <v>294</v>
      </c>
      <c r="T71" s="191" t="s">
        <v>879</v>
      </c>
      <c r="U71" s="159">
        <v>0.22700000000000001</v>
      </c>
      <c r="V71" s="159">
        <f t="shared" si="27"/>
        <v>0.68</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85">
        <v>55</v>
      </c>
      <c r="B72" s="186" t="s">
        <v>2604</v>
      </c>
      <c r="C72" s="198" t="s">
        <v>2605</v>
      </c>
      <c r="D72" s="187" t="s">
        <v>292</v>
      </c>
      <c r="E72" s="188">
        <v>3</v>
      </c>
      <c r="F72" s="189"/>
      <c r="G72" s="190">
        <f t="shared" si="21"/>
        <v>0</v>
      </c>
      <c r="H72" s="189"/>
      <c r="I72" s="190">
        <f t="shared" si="22"/>
        <v>0</v>
      </c>
      <c r="J72" s="189"/>
      <c r="K72" s="190">
        <f t="shared" si="23"/>
        <v>0</v>
      </c>
      <c r="L72" s="190">
        <v>21</v>
      </c>
      <c r="M72" s="190">
        <f t="shared" si="24"/>
        <v>0</v>
      </c>
      <c r="N72" s="188">
        <v>0</v>
      </c>
      <c r="O72" s="188">
        <f t="shared" si="25"/>
        <v>0</v>
      </c>
      <c r="P72" s="188">
        <v>0</v>
      </c>
      <c r="Q72" s="188">
        <f t="shared" si="26"/>
        <v>0</v>
      </c>
      <c r="R72" s="190" t="s">
        <v>2199</v>
      </c>
      <c r="S72" s="190" t="s">
        <v>294</v>
      </c>
      <c r="T72" s="191" t="s">
        <v>879</v>
      </c>
      <c r="U72" s="159">
        <v>0.26800000000000002</v>
      </c>
      <c r="V72" s="159">
        <f t="shared" si="27"/>
        <v>0.8</v>
      </c>
      <c r="W72" s="159"/>
      <c r="X72" s="159" t="s">
        <v>295</v>
      </c>
      <c r="Y72" s="159" t="s">
        <v>296</v>
      </c>
      <c r="Z72" s="148"/>
      <c r="AA72" s="148"/>
      <c r="AB72" s="148"/>
      <c r="AC72" s="148"/>
      <c r="AD72" s="148"/>
      <c r="AE72" s="148"/>
      <c r="AF72" s="148"/>
      <c r="AG72" s="148" t="s">
        <v>2041</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2.5" outlineLevel="1" x14ac:dyDescent="0.2">
      <c r="A73" s="185">
        <v>56</v>
      </c>
      <c r="B73" s="186" t="s">
        <v>2126</v>
      </c>
      <c r="C73" s="198" t="s">
        <v>2606</v>
      </c>
      <c r="D73" s="187" t="s">
        <v>2073</v>
      </c>
      <c r="E73" s="188">
        <v>2</v>
      </c>
      <c r="F73" s="189"/>
      <c r="G73" s="190">
        <f t="shared" si="21"/>
        <v>0</v>
      </c>
      <c r="H73" s="189"/>
      <c r="I73" s="190">
        <f t="shared" si="22"/>
        <v>0</v>
      </c>
      <c r="J73" s="189"/>
      <c r="K73" s="190">
        <f t="shared" si="23"/>
        <v>0</v>
      </c>
      <c r="L73" s="190">
        <v>21</v>
      </c>
      <c r="M73" s="190">
        <f t="shared" si="24"/>
        <v>0</v>
      </c>
      <c r="N73" s="188">
        <v>0</v>
      </c>
      <c r="O73" s="188">
        <f t="shared" si="25"/>
        <v>0</v>
      </c>
      <c r="P73" s="188">
        <v>0</v>
      </c>
      <c r="Q73" s="188">
        <f t="shared" si="26"/>
        <v>0</v>
      </c>
      <c r="R73" s="190"/>
      <c r="S73" s="190" t="s">
        <v>878</v>
      </c>
      <c r="T73" s="191" t="s">
        <v>879</v>
      </c>
      <c r="U73" s="159">
        <v>0</v>
      </c>
      <c r="V73" s="159">
        <f t="shared" si="27"/>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85">
        <v>57</v>
      </c>
      <c r="B74" s="186" t="s">
        <v>2607</v>
      </c>
      <c r="C74" s="198" t="s">
        <v>2608</v>
      </c>
      <c r="D74" s="187" t="s">
        <v>292</v>
      </c>
      <c r="E74" s="188">
        <v>10</v>
      </c>
      <c r="F74" s="189"/>
      <c r="G74" s="190">
        <f t="shared" si="21"/>
        <v>0</v>
      </c>
      <c r="H74" s="189"/>
      <c r="I74" s="190">
        <f t="shared" si="22"/>
        <v>0</v>
      </c>
      <c r="J74" s="189"/>
      <c r="K74" s="190">
        <f t="shared" si="23"/>
        <v>0</v>
      </c>
      <c r="L74" s="190">
        <v>21</v>
      </c>
      <c r="M74" s="190">
        <f t="shared" si="24"/>
        <v>0</v>
      </c>
      <c r="N74" s="188">
        <v>1.8000000000000001E-4</v>
      </c>
      <c r="O74" s="188">
        <f t="shared" si="25"/>
        <v>0</v>
      </c>
      <c r="P74" s="188">
        <v>0</v>
      </c>
      <c r="Q74" s="188">
        <f t="shared" si="26"/>
        <v>0</v>
      </c>
      <c r="R74" s="190" t="s">
        <v>2199</v>
      </c>
      <c r="S74" s="190" t="s">
        <v>294</v>
      </c>
      <c r="T74" s="191" t="s">
        <v>879</v>
      </c>
      <c r="U74" s="159">
        <v>9.2999999999999999E-2</v>
      </c>
      <c r="V74" s="159">
        <f t="shared" si="27"/>
        <v>0.93</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58</v>
      </c>
      <c r="B75" s="186" t="s">
        <v>2609</v>
      </c>
      <c r="C75" s="198" t="s">
        <v>2610</v>
      </c>
      <c r="D75" s="187" t="s">
        <v>292</v>
      </c>
      <c r="E75" s="188">
        <v>2</v>
      </c>
      <c r="F75" s="189"/>
      <c r="G75" s="190">
        <f t="shared" si="21"/>
        <v>0</v>
      </c>
      <c r="H75" s="189"/>
      <c r="I75" s="190">
        <f t="shared" si="22"/>
        <v>0</v>
      </c>
      <c r="J75" s="189"/>
      <c r="K75" s="190">
        <f t="shared" si="23"/>
        <v>0</v>
      </c>
      <c r="L75" s="190">
        <v>21</v>
      </c>
      <c r="M75" s="190">
        <f t="shared" si="24"/>
        <v>0</v>
      </c>
      <c r="N75" s="188">
        <v>2.7E-4</v>
      </c>
      <c r="O75" s="188">
        <f t="shared" si="25"/>
        <v>0</v>
      </c>
      <c r="P75" s="188">
        <v>0</v>
      </c>
      <c r="Q75" s="188">
        <f t="shared" si="26"/>
        <v>0</v>
      </c>
      <c r="R75" s="190" t="s">
        <v>2199</v>
      </c>
      <c r="S75" s="190" t="s">
        <v>294</v>
      </c>
      <c r="T75" s="191" t="s">
        <v>879</v>
      </c>
      <c r="U75" s="159">
        <v>0.10299999999999999</v>
      </c>
      <c r="V75" s="159">
        <f t="shared" si="27"/>
        <v>0.21</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59</v>
      </c>
      <c r="B76" s="186" t="s">
        <v>2611</v>
      </c>
      <c r="C76" s="198" t="s">
        <v>2612</v>
      </c>
      <c r="D76" s="187" t="s">
        <v>292</v>
      </c>
      <c r="E76" s="188">
        <v>2</v>
      </c>
      <c r="F76" s="189"/>
      <c r="G76" s="190">
        <f t="shared" si="21"/>
        <v>0</v>
      </c>
      <c r="H76" s="189"/>
      <c r="I76" s="190">
        <f t="shared" si="22"/>
        <v>0</v>
      </c>
      <c r="J76" s="189"/>
      <c r="K76" s="190">
        <f t="shared" si="23"/>
        <v>0</v>
      </c>
      <c r="L76" s="190">
        <v>21</v>
      </c>
      <c r="M76" s="190">
        <f t="shared" si="24"/>
        <v>0</v>
      </c>
      <c r="N76" s="188">
        <v>4.0000000000000002E-4</v>
      </c>
      <c r="O76" s="188">
        <f t="shared" si="25"/>
        <v>0</v>
      </c>
      <c r="P76" s="188">
        <v>0</v>
      </c>
      <c r="Q76" s="188">
        <f t="shared" si="26"/>
        <v>0</v>
      </c>
      <c r="R76" s="190" t="s">
        <v>2199</v>
      </c>
      <c r="S76" s="190" t="s">
        <v>294</v>
      </c>
      <c r="T76" s="191" t="s">
        <v>879</v>
      </c>
      <c r="U76" s="159">
        <v>0.124</v>
      </c>
      <c r="V76" s="159">
        <f t="shared" si="27"/>
        <v>0.25</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22.5" outlineLevel="1" x14ac:dyDescent="0.2">
      <c r="A77" s="185">
        <v>60</v>
      </c>
      <c r="B77" s="186" t="s">
        <v>2613</v>
      </c>
      <c r="C77" s="198" t="s">
        <v>2614</v>
      </c>
      <c r="D77" s="187" t="s">
        <v>292</v>
      </c>
      <c r="E77" s="188">
        <v>4</v>
      </c>
      <c r="F77" s="189"/>
      <c r="G77" s="190">
        <f t="shared" si="21"/>
        <v>0</v>
      </c>
      <c r="H77" s="189"/>
      <c r="I77" s="190">
        <f t="shared" si="22"/>
        <v>0</v>
      </c>
      <c r="J77" s="189"/>
      <c r="K77" s="190">
        <f t="shared" si="23"/>
        <v>0</v>
      </c>
      <c r="L77" s="190">
        <v>21</v>
      </c>
      <c r="M77" s="190">
        <f t="shared" si="24"/>
        <v>0</v>
      </c>
      <c r="N77" s="188">
        <v>7.2000000000000005E-4</v>
      </c>
      <c r="O77" s="188">
        <f t="shared" si="25"/>
        <v>0</v>
      </c>
      <c r="P77" s="188">
        <v>0</v>
      </c>
      <c r="Q77" s="188">
        <f t="shared" si="26"/>
        <v>0</v>
      </c>
      <c r="R77" s="190" t="s">
        <v>2199</v>
      </c>
      <c r="S77" s="190" t="s">
        <v>294</v>
      </c>
      <c r="T77" s="191" t="s">
        <v>879</v>
      </c>
      <c r="U77" s="159">
        <v>0.38100000000000001</v>
      </c>
      <c r="V77" s="159">
        <f t="shared" si="27"/>
        <v>1.52</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33.75" outlineLevel="1" x14ac:dyDescent="0.2">
      <c r="A78" s="185">
        <v>61</v>
      </c>
      <c r="B78" s="186" t="s">
        <v>2615</v>
      </c>
      <c r="C78" s="198" t="s">
        <v>2616</v>
      </c>
      <c r="D78" s="187" t="s">
        <v>2073</v>
      </c>
      <c r="E78" s="188">
        <v>37</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62</v>
      </c>
      <c r="B79" s="186" t="s">
        <v>2617</v>
      </c>
      <c r="C79" s="198" t="s">
        <v>2618</v>
      </c>
      <c r="D79" s="187" t="s">
        <v>2073</v>
      </c>
      <c r="E79" s="188">
        <v>2</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85">
        <v>63</v>
      </c>
      <c r="B80" s="186" t="s">
        <v>2619</v>
      </c>
      <c r="C80" s="198" t="s">
        <v>2620</v>
      </c>
      <c r="D80" s="187" t="s">
        <v>292</v>
      </c>
      <c r="E80" s="188">
        <v>39</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t="s">
        <v>2199</v>
      </c>
      <c r="S80" s="190" t="s">
        <v>294</v>
      </c>
      <c r="T80" s="191" t="s">
        <v>879</v>
      </c>
      <c r="U80" s="159">
        <v>0.14399999999999999</v>
      </c>
      <c r="V80" s="159">
        <f t="shared" si="27"/>
        <v>5.62</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2.5" outlineLevel="1" x14ac:dyDescent="0.2">
      <c r="A81" s="185">
        <v>64</v>
      </c>
      <c r="B81" s="186" t="s">
        <v>2621</v>
      </c>
      <c r="C81" s="198" t="s">
        <v>2622</v>
      </c>
      <c r="D81" s="187" t="s">
        <v>292</v>
      </c>
      <c r="E81" s="188">
        <v>39</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t="s">
        <v>2199</v>
      </c>
      <c r="S81" s="190" t="s">
        <v>294</v>
      </c>
      <c r="T81" s="191" t="s">
        <v>879</v>
      </c>
      <c r="U81" s="159">
        <v>0.26800000000000002</v>
      </c>
      <c r="V81" s="159">
        <f t="shared" si="27"/>
        <v>10.45</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1" x14ac:dyDescent="0.2">
      <c r="A82" s="185">
        <v>65</v>
      </c>
      <c r="B82" s="186" t="s">
        <v>2623</v>
      </c>
      <c r="C82" s="198" t="s">
        <v>2624</v>
      </c>
      <c r="D82" s="187" t="s">
        <v>2073</v>
      </c>
      <c r="E82" s="188">
        <v>2</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66</v>
      </c>
      <c r="B83" s="186" t="s">
        <v>2625</v>
      </c>
      <c r="C83" s="198" t="s">
        <v>2626</v>
      </c>
      <c r="D83" s="187" t="s">
        <v>2073</v>
      </c>
      <c r="E83" s="188">
        <v>2</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67</v>
      </c>
      <c r="B84" s="186" t="s">
        <v>2627</v>
      </c>
      <c r="C84" s="198" t="s">
        <v>2628</v>
      </c>
      <c r="D84" s="187" t="s">
        <v>0</v>
      </c>
      <c r="E84" s="188">
        <v>0.54</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t="s">
        <v>2199</v>
      </c>
      <c r="S84" s="190" t="s">
        <v>294</v>
      </c>
      <c r="T84" s="191" t="s">
        <v>879</v>
      </c>
      <c r="U84" s="159">
        <v>0</v>
      </c>
      <c r="V84" s="159">
        <f t="shared" si="27"/>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x14ac:dyDescent="0.2">
      <c r="A85" s="170" t="s">
        <v>288</v>
      </c>
      <c r="B85" s="171" t="s">
        <v>219</v>
      </c>
      <c r="C85" s="193" t="s">
        <v>220</v>
      </c>
      <c r="D85" s="172"/>
      <c r="E85" s="173"/>
      <c r="F85" s="174"/>
      <c r="G85" s="174">
        <f>SUMIF(AG86:AG110,"&lt;&gt;NOR",G86:G110)</f>
        <v>0</v>
      </c>
      <c r="H85" s="174"/>
      <c r="I85" s="174">
        <f>SUM(I86:I110)</f>
        <v>0</v>
      </c>
      <c r="J85" s="174"/>
      <c r="K85" s="174">
        <f>SUM(K86:K110)</f>
        <v>0</v>
      </c>
      <c r="L85" s="174"/>
      <c r="M85" s="174">
        <f>SUM(M86:M110)</f>
        <v>0</v>
      </c>
      <c r="N85" s="173"/>
      <c r="O85" s="173">
        <f>SUM(O86:O110)</f>
        <v>0</v>
      </c>
      <c r="P85" s="173"/>
      <c r="Q85" s="173">
        <f>SUM(Q86:Q110)</f>
        <v>0</v>
      </c>
      <c r="R85" s="174"/>
      <c r="S85" s="174"/>
      <c r="T85" s="175"/>
      <c r="U85" s="169"/>
      <c r="V85" s="169">
        <f>SUM(V86:V110)</f>
        <v>32.119999999999997</v>
      </c>
      <c r="W85" s="169"/>
      <c r="X85" s="169"/>
      <c r="Y85" s="169"/>
      <c r="AG85" t="s">
        <v>289</v>
      </c>
    </row>
    <row r="86" spans="1:60" ht="22.5" outlineLevel="1" x14ac:dyDescent="0.2">
      <c r="A86" s="185">
        <v>68</v>
      </c>
      <c r="B86" s="186" t="s">
        <v>2629</v>
      </c>
      <c r="C86" s="198" t="s">
        <v>2630</v>
      </c>
      <c r="D86" s="187" t="s">
        <v>2073</v>
      </c>
      <c r="E86" s="188">
        <v>1</v>
      </c>
      <c r="F86" s="189"/>
      <c r="G86" s="190">
        <f t="shared" ref="G86:G105" si="28">ROUND(E86*F86,2)</f>
        <v>0</v>
      </c>
      <c r="H86" s="189"/>
      <c r="I86" s="190">
        <f t="shared" ref="I86:I105" si="29">ROUND(E86*H86,2)</f>
        <v>0</v>
      </c>
      <c r="J86" s="189"/>
      <c r="K86" s="190">
        <f t="shared" ref="K86:K105" si="30">ROUND(E86*J86,2)</f>
        <v>0</v>
      </c>
      <c r="L86" s="190">
        <v>21</v>
      </c>
      <c r="M86" s="190">
        <f t="shared" ref="M86:M105" si="31">G86*(1+L86/100)</f>
        <v>0</v>
      </c>
      <c r="N86" s="188">
        <v>0</v>
      </c>
      <c r="O86" s="188">
        <f t="shared" ref="O86:O105" si="32">ROUND(E86*N86,2)</f>
        <v>0</v>
      </c>
      <c r="P86" s="188">
        <v>0</v>
      </c>
      <c r="Q86" s="188">
        <f t="shared" ref="Q86:Q105" si="33">ROUND(E86*P86,2)</f>
        <v>0</v>
      </c>
      <c r="R86" s="190"/>
      <c r="S86" s="190" t="s">
        <v>878</v>
      </c>
      <c r="T86" s="191" t="s">
        <v>879</v>
      </c>
      <c r="U86" s="159">
        <v>0</v>
      </c>
      <c r="V86" s="159">
        <f t="shared" ref="V86:V105" si="34">ROUND(E86*U86,2)</f>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2.5" outlineLevel="1" x14ac:dyDescent="0.2">
      <c r="A87" s="185">
        <v>69</v>
      </c>
      <c r="B87" s="186" t="s">
        <v>2631</v>
      </c>
      <c r="C87" s="198" t="s">
        <v>2632</v>
      </c>
      <c r="D87" s="187" t="s">
        <v>2073</v>
      </c>
      <c r="E87" s="188">
        <v>1</v>
      </c>
      <c r="F87" s="189"/>
      <c r="G87" s="190">
        <f t="shared" si="28"/>
        <v>0</v>
      </c>
      <c r="H87" s="189"/>
      <c r="I87" s="190">
        <f t="shared" si="29"/>
        <v>0</v>
      </c>
      <c r="J87" s="189"/>
      <c r="K87" s="190">
        <f t="shared" si="30"/>
        <v>0</v>
      </c>
      <c r="L87" s="190">
        <v>21</v>
      </c>
      <c r="M87" s="190">
        <f t="shared" si="31"/>
        <v>0</v>
      </c>
      <c r="N87" s="188">
        <v>0</v>
      </c>
      <c r="O87" s="188">
        <f t="shared" si="32"/>
        <v>0</v>
      </c>
      <c r="P87" s="188">
        <v>0</v>
      </c>
      <c r="Q87" s="188">
        <f t="shared" si="33"/>
        <v>0</v>
      </c>
      <c r="R87" s="190"/>
      <c r="S87" s="190" t="s">
        <v>878</v>
      </c>
      <c r="T87" s="191" t="s">
        <v>879</v>
      </c>
      <c r="U87" s="159">
        <v>0</v>
      </c>
      <c r="V87" s="159">
        <f t="shared" si="34"/>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1" x14ac:dyDescent="0.2">
      <c r="A88" s="185">
        <v>70</v>
      </c>
      <c r="B88" s="186" t="s">
        <v>2633</v>
      </c>
      <c r="C88" s="198" t="s">
        <v>2634</v>
      </c>
      <c r="D88" s="187" t="s">
        <v>2073</v>
      </c>
      <c r="E88" s="188">
        <v>2</v>
      </c>
      <c r="F88" s="189"/>
      <c r="G88" s="190">
        <f t="shared" si="28"/>
        <v>0</v>
      </c>
      <c r="H88" s="189"/>
      <c r="I88" s="190">
        <f t="shared" si="29"/>
        <v>0</v>
      </c>
      <c r="J88" s="189"/>
      <c r="K88" s="190">
        <f t="shared" si="30"/>
        <v>0</v>
      </c>
      <c r="L88" s="190">
        <v>21</v>
      </c>
      <c r="M88" s="190">
        <f t="shared" si="31"/>
        <v>0</v>
      </c>
      <c r="N88" s="188">
        <v>0</v>
      </c>
      <c r="O88" s="188">
        <f t="shared" si="32"/>
        <v>0</v>
      </c>
      <c r="P88" s="188">
        <v>0</v>
      </c>
      <c r="Q88" s="188">
        <f t="shared" si="33"/>
        <v>0</v>
      </c>
      <c r="R88" s="190"/>
      <c r="S88" s="190" t="s">
        <v>878</v>
      </c>
      <c r="T88" s="191" t="s">
        <v>879</v>
      </c>
      <c r="U88" s="159">
        <v>0</v>
      </c>
      <c r="V88" s="159">
        <f t="shared" si="34"/>
        <v>0</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2.5" outlineLevel="1" x14ac:dyDescent="0.2">
      <c r="A89" s="185">
        <v>71</v>
      </c>
      <c r="B89" s="186" t="s">
        <v>2156</v>
      </c>
      <c r="C89" s="198" t="s">
        <v>2635</v>
      </c>
      <c r="D89" s="187" t="s">
        <v>2073</v>
      </c>
      <c r="E89" s="188">
        <v>3</v>
      </c>
      <c r="F89" s="189"/>
      <c r="G89" s="190">
        <f t="shared" si="28"/>
        <v>0</v>
      </c>
      <c r="H89" s="189"/>
      <c r="I89" s="190">
        <f t="shared" si="29"/>
        <v>0</v>
      </c>
      <c r="J89" s="189"/>
      <c r="K89" s="190">
        <f t="shared" si="30"/>
        <v>0</v>
      </c>
      <c r="L89" s="190">
        <v>21</v>
      </c>
      <c r="M89" s="190">
        <f t="shared" si="31"/>
        <v>0</v>
      </c>
      <c r="N89" s="188">
        <v>0</v>
      </c>
      <c r="O89" s="188">
        <f t="shared" si="32"/>
        <v>0</v>
      </c>
      <c r="P89" s="188">
        <v>0</v>
      </c>
      <c r="Q89" s="188">
        <f t="shared" si="33"/>
        <v>0</v>
      </c>
      <c r="R89" s="190"/>
      <c r="S89" s="190" t="s">
        <v>878</v>
      </c>
      <c r="T89" s="191" t="s">
        <v>879</v>
      </c>
      <c r="U89" s="159">
        <v>0</v>
      </c>
      <c r="V89" s="159">
        <f t="shared" si="34"/>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22.5" outlineLevel="1" x14ac:dyDescent="0.2">
      <c r="A90" s="185">
        <v>72</v>
      </c>
      <c r="B90" s="186" t="s">
        <v>2159</v>
      </c>
      <c r="C90" s="198" t="s">
        <v>2636</v>
      </c>
      <c r="D90" s="187" t="s">
        <v>2073</v>
      </c>
      <c r="E90" s="188">
        <v>1</v>
      </c>
      <c r="F90" s="189"/>
      <c r="G90" s="190">
        <f t="shared" si="28"/>
        <v>0</v>
      </c>
      <c r="H90" s="189"/>
      <c r="I90" s="190">
        <f t="shared" si="29"/>
        <v>0</v>
      </c>
      <c r="J90" s="189"/>
      <c r="K90" s="190">
        <f t="shared" si="30"/>
        <v>0</v>
      </c>
      <c r="L90" s="190">
        <v>21</v>
      </c>
      <c r="M90" s="190">
        <f t="shared" si="31"/>
        <v>0</v>
      </c>
      <c r="N90" s="188">
        <v>0</v>
      </c>
      <c r="O90" s="188">
        <f t="shared" si="32"/>
        <v>0</v>
      </c>
      <c r="P90" s="188">
        <v>0</v>
      </c>
      <c r="Q90" s="188">
        <f t="shared" si="33"/>
        <v>0</v>
      </c>
      <c r="R90" s="190"/>
      <c r="S90" s="190" t="s">
        <v>878</v>
      </c>
      <c r="T90" s="191" t="s">
        <v>879</v>
      </c>
      <c r="U90" s="159">
        <v>0</v>
      </c>
      <c r="V90" s="159">
        <f t="shared" si="34"/>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1" x14ac:dyDescent="0.2">
      <c r="A91" s="185">
        <v>73</v>
      </c>
      <c r="B91" s="186" t="s">
        <v>2161</v>
      </c>
      <c r="C91" s="198" t="s">
        <v>2637</v>
      </c>
      <c r="D91" s="187" t="s">
        <v>2073</v>
      </c>
      <c r="E91" s="188">
        <v>2</v>
      </c>
      <c r="F91" s="189"/>
      <c r="G91" s="190">
        <f t="shared" si="28"/>
        <v>0</v>
      </c>
      <c r="H91" s="189"/>
      <c r="I91" s="190">
        <f t="shared" si="29"/>
        <v>0</v>
      </c>
      <c r="J91" s="189"/>
      <c r="K91" s="190">
        <f t="shared" si="30"/>
        <v>0</v>
      </c>
      <c r="L91" s="190">
        <v>21</v>
      </c>
      <c r="M91" s="190">
        <f t="shared" si="31"/>
        <v>0</v>
      </c>
      <c r="N91" s="188">
        <v>0</v>
      </c>
      <c r="O91" s="188">
        <f t="shared" si="32"/>
        <v>0</v>
      </c>
      <c r="P91" s="188">
        <v>0</v>
      </c>
      <c r="Q91" s="188">
        <f t="shared" si="33"/>
        <v>0</v>
      </c>
      <c r="R91" s="190"/>
      <c r="S91" s="190" t="s">
        <v>878</v>
      </c>
      <c r="T91" s="191" t="s">
        <v>879</v>
      </c>
      <c r="U91" s="159">
        <v>0</v>
      </c>
      <c r="V91" s="159">
        <f t="shared" si="34"/>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2.5" outlineLevel="1" x14ac:dyDescent="0.2">
      <c r="A92" s="185">
        <v>74</v>
      </c>
      <c r="B92" s="186" t="s">
        <v>2163</v>
      </c>
      <c r="C92" s="198" t="s">
        <v>2638</v>
      </c>
      <c r="D92" s="187" t="s">
        <v>2073</v>
      </c>
      <c r="E92" s="188">
        <v>2</v>
      </c>
      <c r="F92" s="189"/>
      <c r="G92" s="190">
        <f t="shared" si="28"/>
        <v>0</v>
      </c>
      <c r="H92" s="189"/>
      <c r="I92" s="190">
        <f t="shared" si="29"/>
        <v>0</v>
      </c>
      <c r="J92" s="189"/>
      <c r="K92" s="190">
        <f t="shared" si="30"/>
        <v>0</v>
      </c>
      <c r="L92" s="190">
        <v>21</v>
      </c>
      <c r="M92" s="190">
        <f t="shared" si="31"/>
        <v>0</v>
      </c>
      <c r="N92" s="188">
        <v>0</v>
      </c>
      <c r="O92" s="188">
        <f t="shared" si="32"/>
        <v>0</v>
      </c>
      <c r="P92" s="188">
        <v>0</v>
      </c>
      <c r="Q92" s="188">
        <f t="shared" si="33"/>
        <v>0</v>
      </c>
      <c r="R92" s="190"/>
      <c r="S92" s="190" t="s">
        <v>878</v>
      </c>
      <c r="T92" s="191" t="s">
        <v>879</v>
      </c>
      <c r="U92" s="159">
        <v>0</v>
      </c>
      <c r="V92" s="159">
        <f t="shared" si="34"/>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22.5" outlineLevel="1" x14ac:dyDescent="0.2">
      <c r="A93" s="185">
        <v>75</v>
      </c>
      <c r="B93" s="186" t="s">
        <v>2639</v>
      </c>
      <c r="C93" s="198" t="s">
        <v>2640</v>
      </c>
      <c r="D93" s="187" t="s">
        <v>2073</v>
      </c>
      <c r="E93" s="188">
        <v>1</v>
      </c>
      <c r="F93" s="189"/>
      <c r="G93" s="190">
        <f t="shared" si="28"/>
        <v>0</v>
      </c>
      <c r="H93" s="189"/>
      <c r="I93" s="190">
        <f t="shared" si="29"/>
        <v>0</v>
      </c>
      <c r="J93" s="189"/>
      <c r="K93" s="190">
        <f t="shared" si="30"/>
        <v>0</v>
      </c>
      <c r="L93" s="190">
        <v>21</v>
      </c>
      <c r="M93" s="190">
        <f t="shared" si="31"/>
        <v>0</v>
      </c>
      <c r="N93" s="188">
        <v>0</v>
      </c>
      <c r="O93" s="188">
        <f t="shared" si="32"/>
        <v>0</v>
      </c>
      <c r="P93" s="188">
        <v>0</v>
      </c>
      <c r="Q93" s="188">
        <f t="shared" si="33"/>
        <v>0</v>
      </c>
      <c r="R93" s="190"/>
      <c r="S93" s="190" t="s">
        <v>878</v>
      </c>
      <c r="T93" s="191" t="s">
        <v>879</v>
      </c>
      <c r="U93" s="159">
        <v>0</v>
      </c>
      <c r="V93" s="159">
        <f t="shared" si="34"/>
        <v>0</v>
      </c>
      <c r="W93" s="159"/>
      <c r="X93" s="159" t="s">
        <v>295</v>
      </c>
      <c r="Y93" s="159" t="s">
        <v>296</v>
      </c>
      <c r="Z93" s="148"/>
      <c r="AA93" s="148"/>
      <c r="AB93" s="148"/>
      <c r="AC93" s="148"/>
      <c r="AD93" s="148"/>
      <c r="AE93" s="148"/>
      <c r="AF93" s="148"/>
      <c r="AG93" s="148" t="s">
        <v>2041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1" x14ac:dyDescent="0.2">
      <c r="A94" s="185">
        <v>76</v>
      </c>
      <c r="B94" s="186" t="s">
        <v>2167</v>
      </c>
      <c r="C94" s="198" t="s">
        <v>2641</v>
      </c>
      <c r="D94" s="187" t="s">
        <v>2073</v>
      </c>
      <c r="E94" s="188">
        <v>1</v>
      </c>
      <c r="F94" s="189"/>
      <c r="G94" s="190">
        <f t="shared" si="28"/>
        <v>0</v>
      </c>
      <c r="H94" s="189"/>
      <c r="I94" s="190">
        <f t="shared" si="29"/>
        <v>0</v>
      </c>
      <c r="J94" s="189"/>
      <c r="K94" s="190">
        <f t="shared" si="30"/>
        <v>0</v>
      </c>
      <c r="L94" s="190">
        <v>21</v>
      </c>
      <c r="M94" s="190">
        <f t="shared" si="31"/>
        <v>0</v>
      </c>
      <c r="N94" s="188">
        <v>0</v>
      </c>
      <c r="O94" s="188">
        <f t="shared" si="32"/>
        <v>0</v>
      </c>
      <c r="P94" s="188">
        <v>0</v>
      </c>
      <c r="Q94" s="188">
        <f t="shared" si="33"/>
        <v>0</v>
      </c>
      <c r="R94" s="190"/>
      <c r="S94" s="190" t="s">
        <v>878</v>
      </c>
      <c r="T94" s="191" t="s">
        <v>879</v>
      </c>
      <c r="U94" s="159">
        <v>0</v>
      </c>
      <c r="V94" s="159">
        <f t="shared" si="34"/>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2.5" outlineLevel="1" x14ac:dyDescent="0.2">
      <c r="A95" s="185">
        <v>77</v>
      </c>
      <c r="B95" s="186" t="s">
        <v>2171</v>
      </c>
      <c r="C95" s="198" t="s">
        <v>2642</v>
      </c>
      <c r="D95" s="187" t="s">
        <v>2073</v>
      </c>
      <c r="E95" s="188">
        <v>1</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85">
        <v>78</v>
      </c>
      <c r="B96" s="186" t="s">
        <v>2173</v>
      </c>
      <c r="C96" s="198" t="s">
        <v>2643</v>
      </c>
      <c r="D96" s="187" t="s">
        <v>2073</v>
      </c>
      <c r="E96" s="188">
        <v>1</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2.5" outlineLevel="1" x14ac:dyDescent="0.2">
      <c r="A97" s="185">
        <v>79</v>
      </c>
      <c r="B97" s="186" t="s">
        <v>2175</v>
      </c>
      <c r="C97" s="198" t="s">
        <v>2644</v>
      </c>
      <c r="D97" s="187" t="s">
        <v>2073</v>
      </c>
      <c r="E97" s="188">
        <v>2</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2.5" outlineLevel="1" x14ac:dyDescent="0.2">
      <c r="A98" s="185">
        <v>80</v>
      </c>
      <c r="B98" s="186" t="s">
        <v>2177</v>
      </c>
      <c r="C98" s="198" t="s">
        <v>2645</v>
      </c>
      <c r="D98" s="187" t="s">
        <v>2073</v>
      </c>
      <c r="E98" s="188">
        <v>3</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85">
        <v>81</v>
      </c>
      <c r="B99" s="186" t="s">
        <v>2179</v>
      </c>
      <c r="C99" s="198" t="s">
        <v>2646</v>
      </c>
      <c r="D99" s="187" t="s">
        <v>2073</v>
      </c>
      <c r="E99" s="188">
        <v>2</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2.5" outlineLevel="1" x14ac:dyDescent="0.2">
      <c r="A100" s="185">
        <v>82</v>
      </c>
      <c r="B100" s="186" t="s">
        <v>2183</v>
      </c>
      <c r="C100" s="198" t="s">
        <v>2647</v>
      </c>
      <c r="D100" s="187" t="s">
        <v>2073</v>
      </c>
      <c r="E100" s="188">
        <v>2</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2.5" outlineLevel="1" x14ac:dyDescent="0.2">
      <c r="A101" s="185">
        <v>83</v>
      </c>
      <c r="B101" s="186" t="s">
        <v>2185</v>
      </c>
      <c r="C101" s="198" t="s">
        <v>2648</v>
      </c>
      <c r="D101" s="187" t="s">
        <v>2073</v>
      </c>
      <c r="E101" s="188">
        <v>2</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85">
        <v>84</v>
      </c>
      <c r="B102" s="186" t="s">
        <v>2649</v>
      </c>
      <c r="C102" s="198" t="s">
        <v>2650</v>
      </c>
      <c r="D102" s="187" t="s">
        <v>2073</v>
      </c>
      <c r="E102" s="188">
        <v>3</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2.5" outlineLevel="1" x14ac:dyDescent="0.2">
      <c r="A103" s="185">
        <v>85</v>
      </c>
      <c r="B103" s="186" t="s">
        <v>2651</v>
      </c>
      <c r="C103" s="198" t="s">
        <v>2652</v>
      </c>
      <c r="D103" s="187" t="s">
        <v>2073</v>
      </c>
      <c r="E103" s="188">
        <v>4</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295</v>
      </c>
      <c r="Y103" s="159" t="s">
        <v>296</v>
      </c>
      <c r="Z103" s="148"/>
      <c r="AA103" s="148"/>
      <c r="AB103" s="148"/>
      <c r="AC103" s="148"/>
      <c r="AD103" s="148"/>
      <c r="AE103" s="148"/>
      <c r="AF103" s="148"/>
      <c r="AG103" s="148" t="s">
        <v>2041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2.5" outlineLevel="1" x14ac:dyDescent="0.2">
      <c r="A104" s="185">
        <v>86</v>
      </c>
      <c r="B104" s="186" t="s">
        <v>2653</v>
      </c>
      <c r="C104" s="198" t="s">
        <v>2654</v>
      </c>
      <c r="D104" s="187" t="s">
        <v>2073</v>
      </c>
      <c r="E104" s="188">
        <v>3</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7">
        <v>87</v>
      </c>
      <c r="B105" s="178" t="s">
        <v>2655</v>
      </c>
      <c r="C105" s="194" t="s">
        <v>2656</v>
      </c>
      <c r="D105" s="179" t="s">
        <v>292</v>
      </c>
      <c r="E105" s="180">
        <v>37</v>
      </c>
      <c r="F105" s="181"/>
      <c r="G105" s="182">
        <f t="shared" si="28"/>
        <v>0</v>
      </c>
      <c r="H105" s="181"/>
      <c r="I105" s="182">
        <f t="shared" si="29"/>
        <v>0</v>
      </c>
      <c r="J105" s="181"/>
      <c r="K105" s="182">
        <f t="shared" si="30"/>
        <v>0</v>
      </c>
      <c r="L105" s="182">
        <v>21</v>
      </c>
      <c r="M105" s="182">
        <f t="shared" si="31"/>
        <v>0</v>
      </c>
      <c r="N105" s="180">
        <v>0</v>
      </c>
      <c r="O105" s="180">
        <f t="shared" si="32"/>
        <v>0</v>
      </c>
      <c r="P105" s="180">
        <v>0</v>
      </c>
      <c r="Q105" s="180">
        <f t="shared" si="33"/>
        <v>0</v>
      </c>
      <c r="R105" s="182" t="s">
        <v>2199</v>
      </c>
      <c r="S105" s="182" t="s">
        <v>294</v>
      </c>
      <c r="T105" s="183" t="s">
        <v>879</v>
      </c>
      <c r="U105" s="159">
        <v>0.86799999999999999</v>
      </c>
      <c r="V105" s="159">
        <f t="shared" si="34"/>
        <v>32.119999999999997</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ht="22.5" outlineLevel="2" x14ac:dyDescent="0.2">
      <c r="A106" s="155"/>
      <c r="B106" s="156"/>
      <c r="C106" s="273" t="s">
        <v>2657</v>
      </c>
      <c r="D106" s="274"/>
      <c r="E106" s="274"/>
      <c r="F106" s="274"/>
      <c r="G106" s="274"/>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300</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84" t="str">
        <f>C106</f>
        <v>VČETNĚ REGULÁTORU 230V AC, PŘÍČNÉ MŘÍŽKY AL NATUR, HLINÍKOVÉHO RÁMU AL NATUR, OBVODOVÁ PŘEKRÝVACÍ LIŠTA AL NATUR,</v>
      </c>
      <c r="BB106" s="148"/>
      <c r="BC106" s="148"/>
      <c r="BD106" s="148"/>
      <c r="BE106" s="148"/>
      <c r="BF106" s="148"/>
      <c r="BG106" s="148"/>
      <c r="BH106" s="148"/>
    </row>
    <row r="107" spans="1:60" outlineLevel="3" x14ac:dyDescent="0.2">
      <c r="A107" s="155"/>
      <c r="B107" s="156"/>
      <c r="C107" s="264" t="s">
        <v>2658</v>
      </c>
      <c r="D107" s="265"/>
      <c r="E107" s="265"/>
      <c r="F107" s="265"/>
      <c r="G107" s="265"/>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300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33.75" outlineLevel="1" x14ac:dyDescent="0.2">
      <c r="A108" s="185">
        <v>88</v>
      </c>
      <c r="B108" s="186" t="s">
        <v>2195</v>
      </c>
      <c r="C108" s="198" t="s">
        <v>2659</v>
      </c>
      <c r="D108" s="187" t="s">
        <v>2073</v>
      </c>
      <c r="E108" s="188">
        <v>2</v>
      </c>
      <c r="F108" s="189"/>
      <c r="G108" s="190">
        <f>ROUND(E108*F108,2)</f>
        <v>0</v>
      </c>
      <c r="H108" s="189"/>
      <c r="I108" s="190">
        <f>ROUND(E108*H108,2)</f>
        <v>0</v>
      </c>
      <c r="J108" s="189"/>
      <c r="K108" s="190">
        <f>ROUND(E108*J108,2)</f>
        <v>0</v>
      </c>
      <c r="L108" s="190">
        <v>21</v>
      </c>
      <c r="M108" s="190">
        <f>G108*(1+L108/100)</f>
        <v>0</v>
      </c>
      <c r="N108" s="188">
        <v>0</v>
      </c>
      <c r="O108" s="188">
        <f>ROUND(E108*N108,2)</f>
        <v>0</v>
      </c>
      <c r="P108" s="188">
        <v>0</v>
      </c>
      <c r="Q108" s="188">
        <f>ROUND(E108*P108,2)</f>
        <v>0</v>
      </c>
      <c r="R108" s="190"/>
      <c r="S108" s="190" t="s">
        <v>878</v>
      </c>
      <c r="T108" s="191" t="s">
        <v>879</v>
      </c>
      <c r="U108" s="159">
        <v>0</v>
      </c>
      <c r="V108" s="159">
        <f>ROUND(E108*U108,2)</f>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89</v>
      </c>
      <c r="B109" s="186" t="s">
        <v>2660</v>
      </c>
      <c r="C109" s="198" t="s">
        <v>2661</v>
      </c>
      <c r="D109" s="187" t="s">
        <v>2073</v>
      </c>
      <c r="E109" s="188">
        <v>2</v>
      </c>
      <c r="F109" s="189"/>
      <c r="G109" s="190">
        <f>ROUND(E109*F109,2)</f>
        <v>0</v>
      </c>
      <c r="H109" s="189"/>
      <c r="I109" s="190">
        <f>ROUND(E109*H109,2)</f>
        <v>0</v>
      </c>
      <c r="J109" s="189"/>
      <c r="K109" s="190">
        <f>ROUND(E109*J109,2)</f>
        <v>0</v>
      </c>
      <c r="L109" s="190">
        <v>21</v>
      </c>
      <c r="M109" s="190">
        <f>G109*(1+L109/100)</f>
        <v>0</v>
      </c>
      <c r="N109" s="188">
        <v>0</v>
      </c>
      <c r="O109" s="188">
        <f>ROUND(E109*N109,2)</f>
        <v>0</v>
      </c>
      <c r="P109" s="188">
        <v>0</v>
      </c>
      <c r="Q109" s="188">
        <f>ROUND(E109*P109,2)</f>
        <v>0</v>
      </c>
      <c r="R109" s="190"/>
      <c r="S109" s="190" t="s">
        <v>878</v>
      </c>
      <c r="T109" s="191" t="s">
        <v>879</v>
      </c>
      <c r="U109" s="159">
        <v>0</v>
      </c>
      <c r="V109" s="159">
        <f>ROUND(E109*U109,2)</f>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90</v>
      </c>
      <c r="B110" s="186" t="s">
        <v>2662</v>
      </c>
      <c r="C110" s="198" t="s">
        <v>2663</v>
      </c>
      <c r="D110" s="187" t="s">
        <v>0</v>
      </c>
      <c r="E110" s="188">
        <v>3.9</v>
      </c>
      <c r="F110" s="189"/>
      <c r="G110" s="190">
        <f>ROUND(E110*F110,2)</f>
        <v>0</v>
      </c>
      <c r="H110" s="189"/>
      <c r="I110" s="190">
        <f>ROUND(E110*H110,2)</f>
        <v>0</v>
      </c>
      <c r="J110" s="189"/>
      <c r="K110" s="190">
        <f>ROUND(E110*J110,2)</f>
        <v>0</v>
      </c>
      <c r="L110" s="190">
        <v>21</v>
      </c>
      <c r="M110" s="190">
        <f>G110*(1+L110/100)</f>
        <v>0</v>
      </c>
      <c r="N110" s="188">
        <v>0</v>
      </c>
      <c r="O110" s="188">
        <f>ROUND(E110*N110,2)</f>
        <v>0</v>
      </c>
      <c r="P110" s="188">
        <v>0</v>
      </c>
      <c r="Q110" s="188">
        <f>ROUND(E110*P110,2)</f>
        <v>0</v>
      </c>
      <c r="R110" s="190" t="s">
        <v>2199</v>
      </c>
      <c r="S110" s="190" t="s">
        <v>294</v>
      </c>
      <c r="T110" s="191" t="s">
        <v>879</v>
      </c>
      <c r="U110" s="159">
        <v>0</v>
      </c>
      <c r="V110" s="159">
        <f>ROUND(E110*U110,2)</f>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x14ac:dyDescent="0.2">
      <c r="A111" s="170" t="s">
        <v>288</v>
      </c>
      <c r="B111" s="171" t="s">
        <v>227</v>
      </c>
      <c r="C111" s="193" t="s">
        <v>228</v>
      </c>
      <c r="D111" s="172"/>
      <c r="E111" s="173"/>
      <c r="F111" s="174"/>
      <c r="G111" s="174">
        <f>SUMIF(AG112:AG115,"&lt;&gt;NOR",G112:G115)</f>
        <v>0</v>
      </c>
      <c r="H111" s="174"/>
      <c r="I111" s="174">
        <f>SUM(I112:I115)</f>
        <v>0</v>
      </c>
      <c r="J111" s="174"/>
      <c r="K111" s="174">
        <f>SUM(K112:K115)</f>
        <v>0</v>
      </c>
      <c r="L111" s="174"/>
      <c r="M111" s="174">
        <f>SUM(M112:M115)</f>
        <v>0</v>
      </c>
      <c r="N111" s="173"/>
      <c r="O111" s="173">
        <f>SUM(O112:O115)</f>
        <v>0</v>
      </c>
      <c r="P111" s="173"/>
      <c r="Q111" s="173">
        <f>SUM(Q112:Q115)</f>
        <v>0</v>
      </c>
      <c r="R111" s="174"/>
      <c r="S111" s="174"/>
      <c r="T111" s="175"/>
      <c r="U111" s="169"/>
      <c r="V111" s="169">
        <f>SUM(V112:V115)</f>
        <v>0</v>
      </c>
      <c r="W111" s="169"/>
      <c r="X111" s="169"/>
      <c r="Y111" s="169"/>
      <c r="AG111" t="s">
        <v>289</v>
      </c>
    </row>
    <row r="112" spans="1:60" outlineLevel="1" x14ac:dyDescent="0.2">
      <c r="A112" s="185">
        <v>91</v>
      </c>
      <c r="B112" s="186" t="s">
        <v>2664</v>
      </c>
      <c r="C112" s="198" t="s">
        <v>2437</v>
      </c>
      <c r="D112" s="187" t="s">
        <v>1699</v>
      </c>
      <c r="E112" s="188">
        <v>20</v>
      </c>
      <c r="F112" s="189"/>
      <c r="G112" s="190">
        <f>ROUND(E112*F112,2)</f>
        <v>0</v>
      </c>
      <c r="H112" s="189"/>
      <c r="I112" s="190">
        <f>ROUND(E112*H112,2)</f>
        <v>0</v>
      </c>
      <c r="J112" s="189"/>
      <c r="K112" s="190">
        <f>ROUND(E112*J112,2)</f>
        <v>0</v>
      </c>
      <c r="L112" s="190">
        <v>21</v>
      </c>
      <c r="M112" s="190">
        <f>G112*(1+L112/100)</f>
        <v>0</v>
      </c>
      <c r="N112" s="188">
        <v>0</v>
      </c>
      <c r="O112" s="188">
        <f>ROUND(E112*N112,2)</f>
        <v>0</v>
      </c>
      <c r="P112" s="188">
        <v>0</v>
      </c>
      <c r="Q112" s="188">
        <f>ROUND(E112*P112,2)</f>
        <v>0</v>
      </c>
      <c r="R112" s="190"/>
      <c r="S112" s="190" t="s">
        <v>878</v>
      </c>
      <c r="T112" s="191" t="s">
        <v>879</v>
      </c>
      <c r="U112" s="159">
        <v>0</v>
      </c>
      <c r="V112" s="159">
        <f>ROUND(E112*U112,2)</f>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92</v>
      </c>
      <c r="B113" s="186" t="s">
        <v>2204</v>
      </c>
      <c r="C113" s="198" t="s">
        <v>2439</v>
      </c>
      <c r="D113" s="187" t="s">
        <v>1699</v>
      </c>
      <c r="E113" s="188">
        <v>20</v>
      </c>
      <c r="F113" s="189"/>
      <c r="G113" s="190">
        <f>ROUND(E113*F113,2)</f>
        <v>0</v>
      </c>
      <c r="H113" s="189"/>
      <c r="I113" s="190">
        <f>ROUND(E113*H113,2)</f>
        <v>0</v>
      </c>
      <c r="J113" s="189"/>
      <c r="K113" s="190">
        <f>ROUND(E113*J113,2)</f>
        <v>0</v>
      </c>
      <c r="L113" s="190">
        <v>21</v>
      </c>
      <c r="M113" s="190">
        <f>G113*(1+L113/100)</f>
        <v>0</v>
      </c>
      <c r="N113" s="188">
        <v>0</v>
      </c>
      <c r="O113" s="188">
        <f>ROUND(E113*N113,2)</f>
        <v>0</v>
      </c>
      <c r="P113" s="188">
        <v>0</v>
      </c>
      <c r="Q113" s="188">
        <f>ROUND(E113*P113,2)</f>
        <v>0</v>
      </c>
      <c r="R113" s="190"/>
      <c r="S113" s="190" t="s">
        <v>878</v>
      </c>
      <c r="T113" s="191" t="s">
        <v>879</v>
      </c>
      <c r="U113" s="159">
        <v>0</v>
      </c>
      <c r="V113" s="159">
        <f>ROUND(E113*U113,2)</f>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77">
        <v>93</v>
      </c>
      <c r="B114" s="178" t="s">
        <v>1752</v>
      </c>
      <c r="C114" s="194" t="s">
        <v>1753</v>
      </c>
      <c r="D114" s="179" t="s">
        <v>0</v>
      </c>
      <c r="E114" s="180">
        <v>2.65</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t="s">
        <v>1689</v>
      </c>
      <c r="S114" s="182" t="s">
        <v>294</v>
      </c>
      <c r="T114" s="183" t="s">
        <v>879</v>
      </c>
      <c r="U114" s="159">
        <v>0</v>
      </c>
      <c r="V114" s="159">
        <f>ROUND(E114*U114,2)</f>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262" t="s">
        <v>1363</v>
      </c>
      <c r="D115" s="263"/>
      <c r="E115" s="263"/>
      <c r="F115" s="263"/>
      <c r="G115" s="263"/>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299</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x14ac:dyDescent="0.2">
      <c r="A116" s="170" t="s">
        <v>288</v>
      </c>
      <c r="B116" s="171" t="s">
        <v>196</v>
      </c>
      <c r="C116" s="193" t="s">
        <v>197</v>
      </c>
      <c r="D116" s="172"/>
      <c r="E116" s="173"/>
      <c r="F116" s="174"/>
      <c r="G116" s="174">
        <f>SUMIF(AG117:AG126,"&lt;&gt;NOR",G117:G126)</f>
        <v>0</v>
      </c>
      <c r="H116" s="174"/>
      <c r="I116" s="174">
        <f>SUM(I117:I126)</f>
        <v>0</v>
      </c>
      <c r="J116" s="174"/>
      <c r="K116" s="174">
        <f>SUM(K117:K126)</f>
        <v>0</v>
      </c>
      <c r="L116" s="174"/>
      <c r="M116" s="174">
        <f>SUM(M117:M126)</f>
        <v>0</v>
      </c>
      <c r="N116" s="173"/>
      <c r="O116" s="173">
        <f>SUM(O117:O126)</f>
        <v>0</v>
      </c>
      <c r="P116" s="173"/>
      <c r="Q116" s="173">
        <f>SUM(Q117:Q126)</f>
        <v>0</v>
      </c>
      <c r="R116" s="174"/>
      <c r="S116" s="174"/>
      <c r="T116" s="175"/>
      <c r="U116" s="169"/>
      <c r="V116" s="169">
        <f>SUM(V117:V126)</f>
        <v>38.65</v>
      </c>
      <c r="W116" s="169"/>
      <c r="X116" s="169"/>
      <c r="Y116" s="169"/>
      <c r="AG116" t="s">
        <v>289</v>
      </c>
    </row>
    <row r="117" spans="1:60" outlineLevel="1" x14ac:dyDescent="0.2">
      <c r="A117" s="185">
        <v>94</v>
      </c>
      <c r="B117" s="186" t="s">
        <v>2665</v>
      </c>
      <c r="C117" s="198" t="s">
        <v>2666</v>
      </c>
      <c r="D117" s="187" t="s">
        <v>2442</v>
      </c>
      <c r="E117" s="188">
        <v>216</v>
      </c>
      <c r="F117" s="189"/>
      <c r="G117" s="190">
        <f t="shared" ref="G117:G125" si="35">ROUND(E117*F117,2)</f>
        <v>0</v>
      </c>
      <c r="H117" s="189"/>
      <c r="I117" s="190">
        <f t="shared" ref="I117:I125" si="36">ROUND(E117*H117,2)</f>
        <v>0</v>
      </c>
      <c r="J117" s="189"/>
      <c r="K117" s="190">
        <f t="shared" ref="K117:K125" si="37">ROUND(E117*J117,2)</f>
        <v>0</v>
      </c>
      <c r="L117" s="190">
        <v>21</v>
      </c>
      <c r="M117" s="190">
        <f t="shared" ref="M117:M125" si="38">G117*(1+L117/100)</f>
        <v>0</v>
      </c>
      <c r="N117" s="188">
        <v>0</v>
      </c>
      <c r="O117" s="188">
        <f t="shared" ref="O117:O125" si="39">ROUND(E117*N117,2)</f>
        <v>0</v>
      </c>
      <c r="P117" s="188">
        <v>0</v>
      </c>
      <c r="Q117" s="188">
        <f t="shared" ref="Q117:Q125" si="40">ROUND(E117*P117,2)</f>
        <v>0</v>
      </c>
      <c r="R117" s="190"/>
      <c r="S117" s="190" t="s">
        <v>878</v>
      </c>
      <c r="T117" s="191" t="s">
        <v>879</v>
      </c>
      <c r="U117" s="159">
        <v>0</v>
      </c>
      <c r="V117" s="159">
        <f t="shared" ref="V117:V125" si="41">ROUND(E117*U117,2)</f>
        <v>0</v>
      </c>
      <c r="W117" s="159"/>
      <c r="X117" s="159" t="s">
        <v>295</v>
      </c>
      <c r="Y117" s="159" t="s">
        <v>296</v>
      </c>
      <c r="Z117" s="148"/>
      <c r="AA117" s="148"/>
      <c r="AB117" s="148"/>
      <c r="AC117" s="148"/>
      <c r="AD117" s="148"/>
      <c r="AE117" s="148"/>
      <c r="AF117" s="148"/>
      <c r="AG117" s="148" t="s">
        <v>2041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85">
        <v>95</v>
      </c>
      <c r="B118" s="186" t="s">
        <v>2667</v>
      </c>
      <c r="C118" s="198" t="s">
        <v>2668</v>
      </c>
      <c r="D118" s="187" t="s">
        <v>2442</v>
      </c>
      <c r="E118" s="188">
        <v>31</v>
      </c>
      <c r="F118" s="189"/>
      <c r="G118" s="190">
        <f t="shared" si="35"/>
        <v>0</v>
      </c>
      <c r="H118" s="189"/>
      <c r="I118" s="190">
        <f t="shared" si="36"/>
        <v>0</v>
      </c>
      <c r="J118" s="189"/>
      <c r="K118" s="190">
        <f t="shared" si="37"/>
        <v>0</v>
      </c>
      <c r="L118" s="190">
        <v>21</v>
      </c>
      <c r="M118" s="190">
        <f t="shared" si="38"/>
        <v>0</v>
      </c>
      <c r="N118" s="188">
        <v>0</v>
      </c>
      <c r="O118" s="188">
        <f t="shared" si="39"/>
        <v>0</v>
      </c>
      <c r="P118" s="188">
        <v>0</v>
      </c>
      <c r="Q118" s="188">
        <f t="shared" si="40"/>
        <v>0</v>
      </c>
      <c r="R118" s="190"/>
      <c r="S118" s="190" t="s">
        <v>878</v>
      </c>
      <c r="T118" s="191" t="s">
        <v>879</v>
      </c>
      <c r="U118" s="159">
        <v>0</v>
      </c>
      <c r="V118" s="159">
        <f t="shared" si="41"/>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96</v>
      </c>
      <c r="B119" s="186" t="s">
        <v>2212</v>
      </c>
      <c r="C119" s="198" t="s">
        <v>2669</v>
      </c>
      <c r="D119" s="187" t="s">
        <v>2442</v>
      </c>
      <c r="E119" s="188">
        <v>87</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97</v>
      </c>
      <c r="B120" s="186" t="s">
        <v>2670</v>
      </c>
      <c r="C120" s="198" t="s">
        <v>2671</v>
      </c>
      <c r="D120" s="187" t="s">
        <v>2442</v>
      </c>
      <c r="E120" s="188">
        <v>124</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2.5" outlineLevel="1" x14ac:dyDescent="0.2">
      <c r="A121" s="185">
        <v>98</v>
      </c>
      <c r="B121" s="186" t="s">
        <v>2672</v>
      </c>
      <c r="C121" s="198" t="s">
        <v>2673</v>
      </c>
      <c r="D121" s="187" t="s">
        <v>2442</v>
      </c>
      <c r="E121" s="188">
        <v>5</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2.5" outlineLevel="1" x14ac:dyDescent="0.2">
      <c r="A122" s="185">
        <v>99</v>
      </c>
      <c r="B122" s="186" t="s">
        <v>2215</v>
      </c>
      <c r="C122" s="198" t="s">
        <v>2674</v>
      </c>
      <c r="D122" s="187" t="s">
        <v>2442</v>
      </c>
      <c r="E122" s="188">
        <v>6</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100</v>
      </c>
      <c r="B123" s="186" t="s">
        <v>2461</v>
      </c>
      <c r="C123" s="198" t="s">
        <v>2462</v>
      </c>
      <c r="D123" s="187" t="s">
        <v>331</v>
      </c>
      <c r="E123" s="188">
        <v>463</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t="s">
        <v>1446</v>
      </c>
      <c r="S123" s="190" t="s">
        <v>294</v>
      </c>
      <c r="T123" s="191" t="s">
        <v>879</v>
      </c>
      <c r="U123" s="159">
        <v>8.2000000000000003E-2</v>
      </c>
      <c r="V123" s="159">
        <f t="shared" si="41"/>
        <v>37.97</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ht="22.5" outlineLevel="1" x14ac:dyDescent="0.2">
      <c r="A124" s="185">
        <v>101</v>
      </c>
      <c r="B124" s="186" t="s">
        <v>2463</v>
      </c>
      <c r="C124" s="198" t="s">
        <v>2464</v>
      </c>
      <c r="D124" s="187" t="s">
        <v>331</v>
      </c>
      <c r="E124" s="188">
        <v>6</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t="s">
        <v>1446</v>
      </c>
      <c r="S124" s="190" t="s">
        <v>294</v>
      </c>
      <c r="T124" s="191" t="s">
        <v>879</v>
      </c>
      <c r="U124" s="159">
        <v>0.114</v>
      </c>
      <c r="V124" s="159">
        <f t="shared" si="41"/>
        <v>0.68</v>
      </c>
      <c r="W124" s="159"/>
      <c r="X124" s="159" t="s">
        <v>295</v>
      </c>
      <c r="Y124" s="159" t="s">
        <v>296</v>
      </c>
      <c r="Z124" s="148"/>
      <c r="AA124" s="148"/>
      <c r="AB124" s="148"/>
      <c r="AC124" s="148"/>
      <c r="AD124" s="148"/>
      <c r="AE124" s="148"/>
      <c r="AF124" s="148"/>
      <c r="AG124" s="148" t="s">
        <v>2041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77">
        <v>102</v>
      </c>
      <c r="B125" s="178" t="s">
        <v>1435</v>
      </c>
      <c r="C125" s="194" t="s">
        <v>1436</v>
      </c>
      <c r="D125" s="179" t="s">
        <v>0</v>
      </c>
      <c r="E125" s="180">
        <v>2.75</v>
      </c>
      <c r="F125" s="181"/>
      <c r="G125" s="182">
        <f t="shared" si="35"/>
        <v>0</v>
      </c>
      <c r="H125" s="181"/>
      <c r="I125" s="182">
        <f t="shared" si="36"/>
        <v>0</v>
      </c>
      <c r="J125" s="181"/>
      <c r="K125" s="182">
        <f t="shared" si="37"/>
        <v>0</v>
      </c>
      <c r="L125" s="182">
        <v>21</v>
      </c>
      <c r="M125" s="182">
        <f t="shared" si="38"/>
        <v>0</v>
      </c>
      <c r="N125" s="180">
        <v>0</v>
      </c>
      <c r="O125" s="180">
        <f t="shared" si="39"/>
        <v>0</v>
      </c>
      <c r="P125" s="180">
        <v>0</v>
      </c>
      <c r="Q125" s="180">
        <f t="shared" si="40"/>
        <v>0</v>
      </c>
      <c r="R125" s="182" t="s">
        <v>1366</v>
      </c>
      <c r="S125" s="182" t="s">
        <v>294</v>
      </c>
      <c r="T125" s="183" t="s">
        <v>879</v>
      </c>
      <c r="U125" s="159">
        <v>0</v>
      </c>
      <c r="V125" s="159">
        <f t="shared" si="41"/>
        <v>0</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262" t="s">
        <v>1363</v>
      </c>
      <c r="D126" s="263"/>
      <c r="E126" s="263"/>
      <c r="F126" s="263"/>
      <c r="G126" s="263"/>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x14ac:dyDescent="0.2">
      <c r="A127" s="170" t="s">
        <v>288</v>
      </c>
      <c r="B127" s="171" t="s">
        <v>130</v>
      </c>
      <c r="C127" s="193" t="s">
        <v>255</v>
      </c>
      <c r="D127" s="172"/>
      <c r="E127" s="173"/>
      <c r="F127" s="174"/>
      <c r="G127" s="174">
        <f>SUMIF(AG128:AG128,"&lt;&gt;NOR",G128:G128)</f>
        <v>0</v>
      </c>
      <c r="H127" s="174"/>
      <c r="I127" s="174">
        <f>SUM(I128:I128)</f>
        <v>0</v>
      </c>
      <c r="J127" s="174"/>
      <c r="K127" s="174">
        <f>SUM(K128:K128)</f>
        <v>0</v>
      </c>
      <c r="L127" s="174"/>
      <c r="M127" s="174">
        <f>SUM(M128:M128)</f>
        <v>0</v>
      </c>
      <c r="N127" s="173"/>
      <c r="O127" s="173">
        <f>SUM(O128:O128)</f>
        <v>0</v>
      </c>
      <c r="P127" s="173"/>
      <c r="Q127" s="173">
        <f>SUM(Q128:Q128)</f>
        <v>0</v>
      </c>
      <c r="R127" s="174"/>
      <c r="S127" s="174"/>
      <c r="T127" s="175"/>
      <c r="U127" s="169"/>
      <c r="V127" s="169">
        <f>SUM(V128:V128)</f>
        <v>0</v>
      </c>
      <c r="W127" s="169"/>
      <c r="X127" s="169"/>
      <c r="Y127" s="169"/>
      <c r="AG127" t="s">
        <v>289</v>
      </c>
    </row>
    <row r="128" spans="1:60" outlineLevel="1" x14ac:dyDescent="0.2">
      <c r="A128" s="185">
        <v>103</v>
      </c>
      <c r="B128" s="186" t="s">
        <v>2675</v>
      </c>
      <c r="C128" s="198" t="s">
        <v>2676</v>
      </c>
      <c r="D128" s="187" t="s">
        <v>2083</v>
      </c>
      <c r="E128" s="188">
        <v>24</v>
      </c>
      <c r="F128" s="189"/>
      <c r="G128" s="190">
        <f>ROUND(E128*F128,2)</f>
        <v>0</v>
      </c>
      <c r="H128" s="189"/>
      <c r="I128" s="190">
        <f>ROUND(E128*H128,2)</f>
        <v>0</v>
      </c>
      <c r="J128" s="189"/>
      <c r="K128" s="190">
        <f>ROUND(E128*J128,2)</f>
        <v>0</v>
      </c>
      <c r="L128" s="190">
        <v>21</v>
      </c>
      <c r="M128" s="190">
        <f>G128*(1+L128/100)</f>
        <v>0</v>
      </c>
      <c r="N128" s="188">
        <v>0</v>
      </c>
      <c r="O128" s="188">
        <f>ROUND(E128*N128,2)</f>
        <v>0</v>
      </c>
      <c r="P128" s="188">
        <v>0</v>
      </c>
      <c r="Q128" s="188">
        <f>ROUND(E128*P128,2)</f>
        <v>0</v>
      </c>
      <c r="R128" s="190"/>
      <c r="S128" s="190" t="s">
        <v>878</v>
      </c>
      <c r="T128" s="191" t="s">
        <v>879</v>
      </c>
      <c r="U128" s="159">
        <v>0</v>
      </c>
      <c r="V128" s="159">
        <f>ROUND(E128*U128,2)</f>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x14ac:dyDescent="0.2">
      <c r="A129" s="170" t="s">
        <v>288</v>
      </c>
      <c r="B129" s="171" t="s">
        <v>259</v>
      </c>
      <c r="C129" s="193" t="s">
        <v>27</v>
      </c>
      <c r="D129" s="172"/>
      <c r="E129" s="173"/>
      <c r="F129" s="174"/>
      <c r="G129" s="174">
        <f>SUMIF(AG130:AG130,"&lt;&gt;NOR",G130:G130)</f>
        <v>0</v>
      </c>
      <c r="H129" s="174"/>
      <c r="I129" s="174">
        <f>SUM(I130:I130)</f>
        <v>0</v>
      </c>
      <c r="J129" s="174"/>
      <c r="K129" s="174">
        <f>SUM(K130:K130)</f>
        <v>0</v>
      </c>
      <c r="L129" s="174"/>
      <c r="M129" s="174">
        <f>SUM(M130:M130)</f>
        <v>0</v>
      </c>
      <c r="N129" s="173"/>
      <c r="O129" s="173">
        <f>SUM(O130:O130)</f>
        <v>0</v>
      </c>
      <c r="P129" s="173"/>
      <c r="Q129" s="173">
        <f>SUM(Q130:Q130)</f>
        <v>0</v>
      </c>
      <c r="R129" s="174"/>
      <c r="S129" s="174"/>
      <c r="T129" s="175"/>
      <c r="U129" s="169"/>
      <c r="V129" s="169">
        <f>SUM(V130:V130)</f>
        <v>0</v>
      </c>
      <c r="W129" s="169"/>
      <c r="X129" s="169"/>
      <c r="Y129" s="169"/>
      <c r="AG129" t="s">
        <v>289</v>
      </c>
    </row>
    <row r="130" spans="1:60" outlineLevel="1" x14ac:dyDescent="0.2">
      <c r="A130" s="185">
        <v>104</v>
      </c>
      <c r="B130" s="186" t="s">
        <v>1918</v>
      </c>
      <c r="C130" s="198" t="s">
        <v>1919</v>
      </c>
      <c r="D130" s="187" t="s">
        <v>1908</v>
      </c>
      <c r="E130" s="188">
        <v>2</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294</v>
      </c>
      <c r="T130" s="191" t="s">
        <v>879</v>
      </c>
      <c r="U130" s="159">
        <v>0</v>
      </c>
      <c r="V130" s="159">
        <f>ROUND(E130*U130,2)</f>
        <v>0</v>
      </c>
      <c r="W130" s="159"/>
      <c r="X130" s="159" t="s">
        <v>1909</v>
      </c>
      <c r="Y130" s="159" t="s">
        <v>296</v>
      </c>
      <c r="Z130" s="148"/>
      <c r="AA130" s="148"/>
      <c r="AB130" s="148"/>
      <c r="AC130" s="148"/>
      <c r="AD130" s="148"/>
      <c r="AE130" s="148"/>
      <c r="AF130" s="148"/>
      <c r="AG130" s="148" t="s">
        <v>2472</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x14ac:dyDescent="0.2">
      <c r="A131" s="170" t="s">
        <v>288</v>
      </c>
      <c r="B131" s="171" t="s">
        <v>260</v>
      </c>
      <c r="C131" s="193" t="s">
        <v>28</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0</v>
      </c>
      <c r="W131" s="169"/>
      <c r="X131" s="169"/>
      <c r="Y131" s="169"/>
      <c r="AG131" t="s">
        <v>289</v>
      </c>
    </row>
    <row r="132" spans="1:60" outlineLevel="1" x14ac:dyDescent="0.2">
      <c r="A132" s="185">
        <v>105</v>
      </c>
      <c r="B132" s="186" t="s">
        <v>2473</v>
      </c>
      <c r="C132" s="198" t="s">
        <v>2474</v>
      </c>
      <c r="D132" s="187" t="s">
        <v>1908</v>
      </c>
      <c r="E132" s="188">
        <v>1</v>
      </c>
      <c r="F132" s="189"/>
      <c r="G132" s="190">
        <f>ROUND(E132*F132,2)</f>
        <v>0</v>
      </c>
      <c r="H132" s="189"/>
      <c r="I132" s="190">
        <f>ROUND(E132*H132,2)</f>
        <v>0</v>
      </c>
      <c r="J132" s="189"/>
      <c r="K132" s="190">
        <f>ROUND(E132*J132,2)</f>
        <v>0</v>
      </c>
      <c r="L132" s="190">
        <v>21</v>
      </c>
      <c r="M132" s="190">
        <f>G132*(1+L132/100)</f>
        <v>0</v>
      </c>
      <c r="N132" s="188">
        <v>0</v>
      </c>
      <c r="O132" s="188">
        <f>ROUND(E132*N132,2)</f>
        <v>0</v>
      </c>
      <c r="P132" s="188">
        <v>0</v>
      </c>
      <c r="Q132" s="188">
        <f>ROUND(E132*P132,2)</f>
        <v>0</v>
      </c>
      <c r="R132" s="190"/>
      <c r="S132" s="190" t="s">
        <v>294</v>
      </c>
      <c r="T132" s="191" t="s">
        <v>879</v>
      </c>
      <c r="U132" s="159">
        <v>0</v>
      </c>
      <c r="V132" s="159">
        <f>ROUND(E132*U132,2)</f>
        <v>0</v>
      </c>
      <c r="W132" s="159"/>
      <c r="X132" s="159" t="s">
        <v>1909</v>
      </c>
      <c r="Y132" s="159" t="s">
        <v>296</v>
      </c>
      <c r="Z132" s="148"/>
      <c r="AA132" s="148"/>
      <c r="AB132" s="148"/>
      <c r="AC132" s="148"/>
      <c r="AD132" s="148"/>
      <c r="AE132" s="148"/>
      <c r="AF132" s="148"/>
      <c r="AG132" s="148" t="s">
        <v>2472</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77">
        <v>106</v>
      </c>
      <c r="B133" s="178" t="s">
        <v>2475</v>
      </c>
      <c r="C133" s="194" t="s">
        <v>2476</v>
      </c>
      <c r="D133" s="179" t="s">
        <v>1908</v>
      </c>
      <c r="E133" s="180">
        <v>0.5</v>
      </c>
      <c r="F133" s="181"/>
      <c r="G133" s="182">
        <f>ROUND(E133*F133,2)</f>
        <v>0</v>
      </c>
      <c r="H133" s="181"/>
      <c r="I133" s="182">
        <f>ROUND(E133*H133,2)</f>
        <v>0</v>
      </c>
      <c r="J133" s="181"/>
      <c r="K133" s="182">
        <f>ROUND(E133*J133,2)</f>
        <v>0</v>
      </c>
      <c r="L133" s="182">
        <v>21</v>
      </c>
      <c r="M133" s="182">
        <f>G133*(1+L133/100)</f>
        <v>0</v>
      </c>
      <c r="N133" s="180">
        <v>0</v>
      </c>
      <c r="O133" s="180">
        <f>ROUND(E133*N133,2)</f>
        <v>0</v>
      </c>
      <c r="P133" s="180">
        <v>0</v>
      </c>
      <c r="Q133" s="180">
        <f>ROUND(E133*P133,2)</f>
        <v>0</v>
      </c>
      <c r="R133" s="182"/>
      <c r="S133" s="182" t="s">
        <v>294</v>
      </c>
      <c r="T133" s="183" t="s">
        <v>879</v>
      </c>
      <c r="U133" s="159">
        <v>0</v>
      </c>
      <c r="V133" s="159">
        <f>ROUND(E133*U133,2)</f>
        <v>0</v>
      </c>
      <c r="W133" s="159"/>
      <c r="X133" s="159" t="s">
        <v>1909</v>
      </c>
      <c r="Y133" s="159" t="s">
        <v>296</v>
      </c>
      <c r="Z133" s="148"/>
      <c r="AA133" s="148"/>
      <c r="AB133" s="148"/>
      <c r="AC133" s="148"/>
      <c r="AD133" s="148"/>
      <c r="AE133" s="148"/>
      <c r="AF133" s="148"/>
      <c r="AG133" s="148" t="s">
        <v>2472</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x14ac:dyDescent="0.2">
      <c r="A134" s="3"/>
      <c r="B134" s="4"/>
      <c r="C134" s="202"/>
      <c r="D134" s="6"/>
      <c r="E134" s="3"/>
      <c r="F134" s="3"/>
      <c r="G134" s="3"/>
      <c r="H134" s="3"/>
      <c r="I134" s="3"/>
      <c r="J134" s="3"/>
      <c r="K134" s="3"/>
      <c r="L134" s="3"/>
      <c r="M134" s="3"/>
      <c r="N134" s="3"/>
      <c r="O134" s="3"/>
      <c r="P134" s="3"/>
      <c r="Q134" s="3"/>
      <c r="R134" s="3"/>
      <c r="S134" s="3"/>
      <c r="T134" s="3"/>
      <c r="U134" s="3"/>
      <c r="V134" s="3"/>
      <c r="W134" s="3"/>
      <c r="X134" s="3"/>
      <c r="Y134" s="3"/>
      <c r="AE134">
        <v>12</v>
      </c>
      <c r="AF134">
        <v>21</v>
      </c>
      <c r="AG134" t="s">
        <v>274</v>
      </c>
    </row>
    <row r="135" spans="1:60" x14ac:dyDescent="0.2">
      <c r="A135" s="151"/>
      <c r="B135" s="152" t="s">
        <v>29</v>
      </c>
      <c r="C135" s="203"/>
      <c r="D135" s="153"/>
      <c r="E135" s="154"/>
      <c r="F135" s="154"/>
      <c r="G135" s="176">
        <f>G8+G19+G33+G51+G85+G111+G116+G127+G129+G131</f>
        <v>0</v>
      </c>
      <c r="H135" s="3"/>
      <c r="I135" s="3"/>
      <c r="J135" s="3"/>
      <c r="K135" s="3"/>
      <c r="L135" s="3"/>
      <c r="M135" s="3"/>
      <c r="N135" s="3"/>
      <c r="O135" s="3"/>
      <c r="P135" s="3"/>
      <c r="Q135" s="3"/>
      <c r="R135" s="3"/>
      <c r="S135" s="3"/>
      <c r="T135" s="3"/>
      <c r="U135" s="3"/>
      <c r="V135" s="3"/>
      <c r="W135" s="3"/>
      <c r="X135" s="3"/>
      <c r="Y135" s="3"/>
      <c r="AE135">
        <f>SUMIF(L7:L133,AE134,G7:G133)</f>
        <v>0</v>
      </c>
      <c r="AF135">
        <f>SUMIF(L7:L133,AF134,G7:G133)</f>
        <v>0</v>
      </c>
      <c r="AG135" t="s">
        <v>1924</v>
      </c>
    </row>
    <row r="136" spans="1:60" x14ac:dyDescent="0.2">
      <c r="C136" s="204"/>
      <c r="D136" s="10"/>
      <c r="AG136" t="s">
        <v>1925</v>
      </c>
    </row>
    <row r="137" spans="1:60" x14ac:dyDescent="0.2">
      <c r="D137" s="10"/>
    </row>
    <row r="138" spans="1:60" x14ac:dyDescent="0.2">
      <c r="D138" s="10"/>
    </row>
    <row r="139" spans="1:60" x14ac:dyDescent="0.2">
      <c r="D139" s="10"/>
    </row>
    <row r="140" spans="1:60" x14ac:dyDescent="0.2">
      <c r="D140" s="10"/>
    </row>
    <row r="141" spans="1:60" x14ac:dyDescent="0.2">
      <c r="D141" s="10"/>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HR47TBxUpU5zGGecyL8MC5H+UrO+lOovXlCp44yd5LDALcSZZz1rJbm6FAdtNcejZNAiCgL5IGtdx9pEJug18Q==" saltValue="/EY1r83aSlTLoLeFr8mjyQ==" spinCount="100000" sheet="1" formatRows="0"/>
  <mergeCells count="14">
    <mergeCell ref="C115:G115"/>
    <mergeCell ref="C126:G126"/>
    <mergeCell ref="C37:G37"/>
    <mergeCell ref="C39:G39"/>
    <mergeCell ref="C41:G41"/>
    <mergeCell ref="C43:G43"/>
    <mergeCell ref="C106:G106"/>
    <mergeCell ref="C107:G107"/>
    <mergeCell ref="C35:G35"/>
    <mergeCell ref="A1:G1"/>
    <mergeCell ref="C2:G2"/>
    <mergeCell ref="C3:G3"/>
    <mergeCell ref="C4:G4"/>
    <mergeCell ref="C28:G2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42578125" style="121" customWidth="1"/>
    <col min="3" max="3" width="63.140625" style="121" customWidth="1"/>
    <col min="4" max="4" width="4.85546875" customWidth="1"/>
    <col min="5" max="5" width="10.42578125" customWidth="1"/>
    <col min="6" max="6" width="9.85546875" customWidth="1"/>
    <col min="7" max="7" width="12.570312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66" t="s">
        <v>261</v>
      </c>
      <c r="B1" s="266"/>
      <c r="C1" s="266"/>
      <c r="D1" s="266"/>
      <c r="E1" s="266"/>
      <c r="F1" s="266"/>
      <c r="G1" s="266"/>
      <c r="AG1" t="s">
        <v>262</v>
      </c>
    </row>
    <row r="2" spans="1:60" ht="24.95" customHeight="1" x14ac:dyDescent="0.2">
      <c r="A2" s="140" t="s">
        <v>7</v>
      </c>
      <c r="B2" s="49" t="s">
        <v>43</v>
      </c>
      <c r="C2" s="267" t="s">
        <v>44</v>
      </c>
      <c r="D2" s="268"/>
      <c r="E2" s="268"/>
      <c r="F2" s="268"/>
      <c r="G2" s="269"/>
      <c r="AG2" t="s">
        <v>263</v>
      </c>
    </row>
    <row r="3" spans="1:60" ht="24.95" customHeight="1" x14ac:dyDescent="0.2">
      <c r="A3" s="140" t="s">
        <v>8</v>
      </c>
      <c r="B3" s="49" t="s">
        <v>47</v>
      </c>
      <c r="C3" s="267" t="s">
        <v>48</v>
      </c>
      <c r="D3" s="268"/>
      <c r="E3" s="268"/>
      <c r="F3" s="268"/>
      <c r="G3" s="269"/>
      <c r="AC3" s="121" t="s">
        <v>263</v>
      </c>
      <c r="AG3" t="s">
        <v>264</v>
      </c>
    </row>
    <row r="4" spans="1:60" ht="24.95" customHeight="1" x14ac:dyDescent="0.2">
      <c r="A4" s="141" t="s">
        <v>9</v>
      </c>
      <c r="B4" s="142" t="s">
        <v>59</v>
      </c>
      <c r="C4" s="270" t="s">
        <v>60</v>
      </c>
      <c r="D4" s="271"/>
      <c r="E4" s="271"/>
      <c r="F4" s="271"/>
      <c r="G4" s="272"/>
      <c r="AG4" t="s">
        <v>265</v>
      </c>
    </row>
    <row r="5" spans="1:60" x14ac:dyDescent="0.2">
      <c r="D5" s="10"/>
    </row>
    <row r="6" spans="1:60" ht="38.25" x14ac:dyDescent="0.2">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70" t="s">
        <v>288</v>
      </c>
      <c r="B8" s="171" t="s">
        <v>108</v>
      </c>
      <c r="C8" s="193" t="s">
        <v>109</v>
      </c>
      <c r="D8" s="172"/>
      <c r="E8" s="173"/>
      <c r="F8" s="174"/>
      <c r="G8" s="174">
        <f>SUMIF(AG9:AG10,"&lt;&gt;NOR",G9:G10)</f>
        <v>0</v>
      </c>
      <c r="H8" s="174"/>
      <c r="I8" s="174">
        <f>SUM(I9:I10)</f>
        <v>0</v>
      </c>
      <c r="J8" s="174"/>
      <c r="K8" s="174">
        <f>SUM(K9:K10)</f>
        <v>0</v>
      </c>
      <c r="L8" s="174"/>
      <c r="M8" s="174">
        <f>SUM(M9:M10)</f>
        <v>0</v>
      </c>
      <c r="N8" s="173"/>
      <c r="O8" s="173">
        <f>SUM(O9:O10)</f>
        <v>0</v>
      </c>
      <c r="P8" s="173"/>
      <c r="Q8" s="173">
        <f>SUM(Q9:Q10)</f>
        <v>0</v>
      </c>
      <c r="R8" s="174"/>
      <c r="S8" s="174"/>
      <c r="T8" s="175"/>
      <c r="U8" s="169"/>
      <c r="V8" s="169">
        <f>SUM(V9:V10)</f>
        <v>0</v>
      </c>
      <c r="W8" s="169"/>
      <c r="X8" s="169"/>
      <c r="Y8" s="169"/>
      <c r="AG8" t="s">
        <v>289</v>
      </c>
    </row>
    <row r="9" spans="1:60" outlineLevel="1" x14ac:dyDescent="0.2">
      <c r="A9" s="185">
        <v>1</v>
      </c>
      <c r="B9" s="186" t="s">
        <v>2509</v>
      </c>
      <c r="C9" s="198" t="s">
        <v>2677</v>
      </c>
      <c r="D9" s="187" t="s">
        <v>2073</v>
      </c>
      <c r="E9" s="188">
        <v>1</v>
      </c>
      <c r="F9" s="189"/>
      <c r="G9" s="190">
        <f>ROUND(E9*F9,2)</f>
        <v>0</v>
      </c>
      <c r="H9" s="189"/>
      <c r="I9" s="190">
        <f>ROUND(E9*H9,2)</f>
        <v>0</v>
      </c>
      <c r="J9" s="189"/>
      <c r="K9" s="190">
        <f>ROUND(E9*J9,2)</f>
        <v>0</v>
      </c>
      <c r="L9" s="190">
        <v>21</v>
      </c>
      <c r="M9" s="190">
        <f>G9*(1+L9/100)</f>
        <v>0</v>
      </c>
      <c r="N9" s="188">
        <v>0</v>
      </c>
      <c r="O9" s="188">
        <f>ROUND(E9*N9,2)</f>
        <v>0</v>
      </c>
      <c r="P9" s="188">
        <v>0</v>
      </c>
      <c r="Q9" s="188">
        <f>ROUND(E9*P9,2)</f>
        <v>0</v>
      </c>
      <c r="R9" s="190"/>
      <c r="S9" s="190" t="s">
        <v>878</v>
      </c>
      <c r="T9" s="191" t="s">
        <v>879</v>
      </c>
      <c r="U9" s="159">
        <v>0</v>
      </c>
      <c r="V9" s="159">
        <f>ROUND(E9*U9,2)</f>
        <v>0</v>
      </c>
      <c r="W9" s="159"/>
      <c r="X9" s="159" t="s">
        <v>295</v>
      </c>
      <c r="Y9" s="159" t="s">
        <v>296</v>
      </c>
      <c r="Z9" s="148"/>
      <c r="AA9" s="148"/>
      <c r="AB9" s="148"/>
      <c r="AC9" s="148"/>
      <c r="AD9" s="148"/>
      <c r="AE9" s="148"/>
      <c r="AF9" s="148"/>
      <c r="AG9" s="148" t="s">
        <v>2041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85">
        <v>2</v>
      </c>
      <c r="B10" s="186" t="s">
        <v>2511</v>
      </c>
      <c r="C10" s="198" t="s">
        <v>2678</v>
      </c>
      <c r="D10" s="187" t="s">
        <v>2073</v>
      </c>
      <c r="E10" s="188">
        <v>1</v>
      </c>
      <c r="F10" s="189"/>
      <c r="G10" s="190">
        <f>ROUND(E10*F10,2)</f>
        <v>0</v>
      </c>
      <c r="H10" s="189"/>
      <c r="I10" s="190">
        <f>ROUND(E10*H10,2)</f>
        <v>0</v>
      </c>
      <c r="J10" s="189"/>
      <c r="K10" s="190">
        <f>ROUND(E10*J10,2)</f>
        <v>0</v>
      </c>
      <c r="L10" s="190">
        <v>21</v>
      </c>
      <c r="M10" s="190">
        <f>G10*(1+L10/100)</f>
        <v>0</v>
      </c>
      <c r="N10" s="188">
        <v>0</v>
      </c>
      <c r="O10" s="188">
        <f>ROUND(E10*N10,2)</f>
        <v>0</v>
      </c>
      <c r="P10" s="188">
        <v>0</v>
      </c>
      <c r="Q10" s="188">
        <f>ROUND(E10*P10,2)</f>
        <v>0</v>
      </c>
      <c r="R10" s="190"/>
      <c r="S10" s="190" t="s">
        <v>878</v>
      </c>
      <c r="T10" s="191" t="s">
        <v>879</v>
      </c>
      <c r="U10" s="159">
        <v>0</v>
      </c>
      <c r="V10" s="159">
        <f>ROUND(E10*U10,2)</f>
        <v>0</v>
      </c>
      <c r="W10" s="159"/>
      <c r="X10" s="159" t="s">
        <v>295</v>
      </c>
      <c r="Y10" s="159" t="s">
        <v>296</v>
      </c>
      <c r="Z10" s="148"/>
      <c r="AA10" s="148"/>
      <c r="AB10" s="148"/>
      <c r="AC10" s="148"/>
      <c r="AD10" s="148"/>
      <c r="AE10" s="148"/>
      <c r="AF10" s="148"/>
      <c r="AG10" s="148" t="s">
        <v>2041</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x14ac:dyDescent="0.2">
      <c r="A11" s="170" t="s">
        <v>288</v>
      </c>
      <c r="B11" s="171" t="s">
        <v>111</v>
      </c>
      <c r="C11" s="193" t="s">
        <v>112</v>
      </c>
      <c r="D11" s="172"/>
      <c r="E11" s="173"/>
      <c r="F11" s="174"/>
      <c r="G11" s="174">
        <f>SUMIF(AG12:AG38,"&lt;&gt;NOR",G12:G38)</f>
        <v>0</v>
      </c>
      <c r="H11" s="174"/>
      <c r="I11" s="174">
        <f>SUM(I12:I38)</f>
        <v>0</v>
      </c>
      <c r="J11" s="174"/>
      <c r="K11" s="174">
        <f>SUM(K12:K38)</f>
        <v>0</v>
      </c>
      <c r="L11" s="174"/>
      <c r="M11" s="174">
        <f>SUM(M12:M38)</f>
        <v>0</v>
      </c>
      <c r="N11" s="173"/>
      <c r="O11" s="173">
        <f>SUM(O12:O38)</f>
        <v>0</v>
      </c>
      <c r="P11" s="173"/>
      <c r="Q11" s="173">
        <f>SUM(Q12:Q38)</f>
        <v>0</v>
      </c>
      <c r="R11" s="174"/>
      <c r="S11" s="174"/>
      <c r="T11" s="175"/>
      <c r="U11" s="169"/>
      <c r="V11" s="169">
        <f>SUM(V12:V38)</f>
        <v>0</v>
      </c>
      <c r="W11" s="169"/>
      <c r="X11" s="169"/>
      <c r="Y11" s="169"/>
      <c r="AG11" t="s">
        <v>289</v>
      </c>
    </row>
    <row r="12" spans="1:60" outlineLevel="1" x14ac:dyDescent="0.2">
      <c r="A12" s="185">
        <v>3</v>
      </c>
      <c r="B12" s="186" t="s">
        <v>2513</v>
      </c>
      <c r="C12" s="198" t="s">
        <v>2679</v>
      </c>
      <c r="D12" s="187" t="s">
        <v>2073</v>
      </c>
      <c r="E12" s="188">
        <v>1</v>
      </c>
      <c r="F12" s="189"/>
      <c r="G12" s="190">
        <f t="shared" ref="G12:G38" si="0">ROUND(E12*F12,2)</f>
        <v>0</v>
      </c>
      <c r="H12" s="189"/>
      <c r="I12" s="190">
        <f t="shared" ref="I12:I38" si="1">ROUND(E12*H12,2)</f>
        <v>0</v>
      </c>
      <c r="J12" s="189"/>
      <c r="K12" s="190">
        <f t="shared" ref="K12:K38" si="2">ROUND(E12*J12,2)</f>
        <v>0</v>
      </c>
      <c r="L12" s="190">
        <v>21</v>
      </c>
      <c r="M12" s="190">
        <f t="shared" ref="M12:M38" si="3">G12*(1+L12/100)</f>
        <v>0</v>
      </c>
      <c r="N12" s="188">
        <v>0</v>
      </c>
      <c r="O12" s="188">
        <f t="shared" ref="O12:O38" si="4">ROUND(E12*N12,2)</f>
        <v>0</v>
      </c>
      <c r="P12" s="188">
        <v>0</v>
      </c>
      <c r="Q12" s="188">
        <f t="shared" ref="Q12:Q38" si="5">ROUND(E12*P12,2)</f>
        <v>0</v>
      </c>
      <c r="R12" s="190"/>
      <c r="S12" s="190" t="s">
        <v>878</v>
      </c>
      <c r="T12" s="191" t="s">
        <v>879</v>
      </c>
      <c r="U12" s="159">
        <v>0</v>
      </c>
      <c r="V12" s="159">
        <f t="shared" ref="V12:V38" si="6">ROUND(E12*U12,2)</f>
        <v>0</v>
      </c>
      <c r="W12" s="159"/>
      <c r="X12" s="159" t="s">
        <v>295</v>
      </c>
      <c r="Y12" s="159" t="s">
        <v>296</v>
      </c>
      <c r="Z12" s="148"/>
      <c r="AA12" s="148"/>
      <c r="AB12" s="148"/>
      <c r="AC12" s="148"/>
      <c r="AD12" s="148"/>
      <c r="AE12" s="148"/>
      <c r="AF12" s="148"/>
      <c r="AG12" s="148" t="s">
        <v>2041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
      <c r="A13" s="185">
        <v>4</v>
      </c>
      <c r="B13" s="186" t="s">
        <v>2515</v>
      </c>
      <c r="C13" s="198" t="s">
        <v>2680</v>
      </c>
      <c r="D13" s="187" t="s">
        <v>2681</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2041</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85">
        <v>5</v>
      </c>
      <c r="B14" s="186" t="s">
        <v>2517</v>
      </c>
      <c r="C14" s="198" t="s">
        <v>2682</v>
      </c>
      <c r="D14" s="187" t="s">
        <v>2073</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2041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85">
        <v>6</v>
      </c>
      <c r="B15" s="186" t="s">
        <v>2519</v>
      </c>
      <c r="C15" s="198" t="s">
        <v>2683</v>
      </c>
      <c r="D15" s="187" t="s">
        <v>2073</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2041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85">
        <v>7</v>
      </c>
      <c r="B16" s="186" t="s">
        <v>2521</v>
      </c>
      <c r="C16" s="198" t="s">
        <v>2684</v>
      </c>
      <c r="D16" s="187" t="s">
        <v>2073</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2041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85">
        <v>8</v>
      </c>
      <c r="B17" s="186" t="s">
        <v>2523</v>
      </c>
      <c r="C17" s="198" t="s">
        <v>2685</v>
      </c>
      <c r="D17" s="187" t="s">
        <v>2073</v>
      </c>
      <c r="E17" s="188">
        <v>2</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2041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85">
        <v>9</v>
      </c>
      <c r="B18" s="186" t="s">
        <v>2494</v>
      </c>
      <c r="C18" s="198" t="s">
        <v>2686</v>
      </c>
      <c r="D18" s="187" t="s">
        <v>2073</v>
      </c>
      <c r="E18" s="188">
        <v>49</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2041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85">
        <v>10</v>
      </c>
      <c r="B19" s="186" t="s">
        <v>2525</v>
      </c>
      <c r="C19" s="198" t="s">
        <v>2687</v>
      </c>
      <c r="D19" s="187" t="s">
        <v>2073</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2041</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85">
        <v>11</v>
      </c>
      <c r="B20" s="186" t="s">
        <v>2498</v>
      </c>
      <c r="C20" s="198" t="s">
        <v>2688</v>
      </c>
      <c r="D20" s="187" t="s">
        <v>2073</v>
      </c>
      <c r="E20" s="188">
        <v>1</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2041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85">
        <v>12</v>
      </c>
      <c r="B21" s="186" t="s">
        <v>2528</v>
      </c>
      <c r="C21" s="198" t="s">
        <v>2689</v>
      </c>
      <c r="D21" s="187" t="s">
        <v>2073</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2041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85">
        <v>13</v>
      </c>
      <c r="B22" s="186" t="s">
        <v>2530</v>
      </c>
      <c r="C22" s="198" t="s">
        <v>2690</v>
      </c>
      <c r="D22" s="187" t="s">
        <v>2073</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2041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
      <c r="A23" s="185">
        <v>14</v>
      </c>
      <c r="B23" s="186" t="s">
        <v>2532</v>
      </c>
      <c r="C23" s="198" t="s">
        <v>2691</v>
      </c>
      <c r="D23" s="187" t="s">
        <v>2073</v>
      </c>
      <c r="E23" s="188">
        <v>6</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2041</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
      <c r="A24" s="185">
        <v>15</v>
      </c>
      <c r="B24" s="186" t="s">
        <v>2504</v>
      </c>
      <c r="C24" s="198" t="s">
        <v>2692</v>
      </c>
      <c r="D24" s="187" t="s">
        <v>2073</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2041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85">
        <v>16</v>
      </c>
      <c r="B25" s="186" t="s">
        <v>2505</v>
      </c>
      <c r="C25" s="198" t="s">
        <v>2693</v>
      </c>
      <c r="D25" s="187" t="s">
        <v>2073</v>
      </c>
      <c r="E25" s="188">
        <v>15</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2041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85">
        <v>17</v>
      </c>
      <c r="B26" s="186" t="s">
        <v>2694</v>
      </c>
      <c r="C26" s="198" t="s">
        <v>2695</v>
      </c>
      <c r="D26" s="187" t="s">
        <v>2073</v>
      </c>
      <c r="E26" s="188">
        <v>28</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2041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85">
        <v>18</v>
      </c>
      <c r="B27" s="186" t="s">
        <v>2538</v>
      </c>
      <c r="C27" s="198" t="s">
        <v>2696</v>
      </c>
      <c r="D27" s="187" t="s">
        <v>2073</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2041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
      <c r="A28" s="185">
        <v>19</v>
      </c>
      <c r="B28" s="186" t="s">
        <v>2541</v>
      </c>
      <c r="C28" s="198" t="s">
        <v>2697</v>
      </c>
      <c r="D28" s="187" t="s">
        <v>2073</v>
      </c>
      <c r="E28" s="188">
        <v>6</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2041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85">
        <v>20</v>
      </c>
      <c r="B29" s="186" t="s">
        <v>2543</v>
      </c>
      <c r="C29" s="198" t="s">
        <v>2698</v>
      </c>
      <c r="D29" s="187" t="s">
        <v>2073</v>
      </c>
      <c r="E29" s="188">
        <v>1</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2041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85">
        <v>21</v>
      </c>
      <c r="B30" s="186" t="s">
        <v>2545</v>
      </c>
      <c r="C30" s="198" t="s">
        <v>2699</v>
      </c>
      <c r="D30" s="187" t="s">
        <v>2073</v>
      </c>
      <c r="E30" s="188">
        <v>2</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2041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85">
        <v>22</v>
      </c>
      <c r="B31" s="186" t="s">
        <v>2700</v>
      </c>
      <c r="C31" s="198" t="s">
        <v>2701</v>
      </c>
      <c r="D31" s="187" t="s">
        <v>2073</v>
      </c>
      <c r="E31" s="188">
        <v>1</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2041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85">
        <v>23</v>
      </c>
      <c r="B32" s="186" t="s">
        <v>2071</v>
      </c>
      <c r="C32" s="198" t="s">
        <v>2702</v>
      </c>
      <c r="D32" s="187" t="s">
        <v>2073</v>
      </c>
      <c r="E32" s="188">
        <v>8</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2041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85">
        <v>24</v>
      </c>
      <c r="B33" s="186" t="s">
        <v>2075</v>
      </c>
      <c r="C33" s="198" t="s">
        <v>2703</v>
      </c>
      <c r="D33" s="187" t="s">
        <v>2073</v>
      </c>
      <c r="E33" s="188">
        <v>8</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2041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85">
        <v>25</v>
      </c>
      <c r="B34" s="186" t="s">
        <v>2077</v>
      </c>
      <c r="C34" s="198" t="s">
        <v>2704</v>
      </c>
      <c r="D34" s="187" t="s">
        <v>2073</v>
      </c>
      <c r="E34" s="188">
        <v>8</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2041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85">
        <v>26</v>
      </c>
      <c r="B35" s="186" t="s">
        <v>2705</v>
      </c>
      <c r="C35" s="198" t="s">
        <v>2706</v>
      </c>
      <c r="D35" s="187" t="s">
        <v>2073</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2041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85">
        <v>27</v>
      </c>
      <c r="B36" s="186" t="s">
        <v>2707</v>
      </c>
      <c r="C36" s="198" t="s">
        <v>2708</v>
      </c>
      <c r="D36" s="187" t="s">
        <v>2681</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2041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85">
        <v>28</v>
      </c>
      <c r="B37" s="186" t="s">
        <v>2709</v>
      </c>
      <c r="C37" s="198" t="s">
        <v>2710</v>
      </c>
      <c r="D37" s="187" t="s">
        <v>2073</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2041</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85">
        <v>29</v>
      </c>
      <c r="B38" s="186" t="s">
        <v>2711</v>
      </c>
      <c r="C38" s="198" t="s">
        <v>2712</v>
      </c>
      <c r="D38" s="187" t="s">
        <v>2073</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2041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x14ac:dyDescent="0.2">
      <c r="A39" s="170" t="s">
        <v>288</v>
      </c>
      <c r="B39" s="171" t="s">
        <v>114</v>
      </c>
      <c r="C39" s="193" t="s">
        <v>115</v>
      </c>
      <c r="D39" s="172"/>
      <c r="E39" s="173"/>
      <c r="F39" s="174"/>
      <c r="G39" s="174">
        <f>SUMIF(AG40:AG57,"&lt;&gt;NOR",G40:G57)</f>
        <v>0</v>
      </c>
      <c r="H39" s="174"/>
      <c r="I39" s="174">
        <f>SUM(I40:I57)</f>
        <v>0</v>
      </c>
      <c r="J39" s="174"/>
      <c r="K39" s="174">
        <f>SUM(K40:K57)</f>
        <v>0</v>
      </c>
      <c r="L39" s="174"/>
      <c r="M39" s="174">
        <f>SUM(M40:M57)</f>
        <v>0</v>
      </c>
      <c r="N39" s="173"/>
      <c r="O39" s="173">
        <f>SUM(O40:O57)</f>
        <v>0</v>
      </c>
      <c r="P39" s="173"/>
      <c r="Q39" s="173">
        <f>SUM(Q40:Q57)</f>
        <v>0</v>
      </c>
      <c r="R39" s="174"/>
      <c r="S39" s="174"/>
      <c r="T39" s="175"/>
      <c r="U39" s="169"/>
      <c r="V39" s="169">
        <f>SUM(V40:V57)</f>
        <v>0</v>
      </c>
      <c r="W39" s="169"/>
      <c r="X39" s="169"/>
      <c r="Y39" s="169"/>
      <c r="AG39" t="s">
        <v>289</v>
      </c>
    </row>
    <row r="40" spans="1:60" outlineLevel="1" x14ac:dyDescent="0.2">
      <c r="A40" s="185">
        <v>30</v>
      </c>
      <c r="B40" s="186" t="s">
        <v>2713</v>
      </c>
      <c r="C40" s="198" t="s">
        <v>2714</v>
      </c>
      <c r="D40" s="187" t="s">
        <v>2073</v>
      </c>
      <c r="E40" s="188">
        <v>1</v>
      </c>
      <c r="F40" s="189"/>
      <c r="G40" s="190">
        <f t="shared" ref="G40:G57" si="7">ROUND(E40*F40,2)</f>
        <v>0</v>
      </c>
      <c r="H40" s="189"/>
      <c r="I40" s="190">
        <f t="shared" ref="I40:I57" si="8">ROUND(E40*H40,2)</f>
        <v>0</v>
      </c>
      <c r="J40" s="189"/>
      <c r="K40" s="190">
        <f t="shared" ref="K40:K57" si="9">ROUND(E40*J40,2)</f>
        <v>0</v>
      </c>
      <c r="L40" s="190">
        <v>21</v>
      </c>
      <c r="M40" s="190">
        <f t="shared" ref="M40:M57" si="10">G40*(1+L40/100)</f>
        <v>0</v>
      </c>
      <c r="N40" s="188">
        <v>0</v>
      </c>
      <c r="O40" s="188">
        <f t="shared" ref="O40:O57" si="11">ROUND(E40*N40,2)</f>
        <v>0</v>
      </c>
      <c r="P40" s="188">
        <v>0</v>
      </c>
      <c r="Q40" s="188">
        <f t="shared" ref="Q40:Q57" si="12">ROUND(E40*P40,2)</f>
        <v>0</v>
      </c>
      <c r="R40" s="190"/>
      <c r="S40" s="190" t="s">
        <v>878</v>
      </c>
      <c r="T40" s="191" t="s">
        <v>879</v>
      </c>
      <c r="U40" s="159">
        <v>0</v>
      </c>
      <c r="V40" s="159">
        <f t="shared" ref="V40:V57" si="13">ROUND(E40*U40,2)</f>
        <v>0</v>
      </c>
      <c r="W40" s="159"/>
      <c r="X40" s="159" t="s">
        <v>295</v>
      </c>
      <c r="Y40" s="159" t="s">
        <v>296</v>
      </c>
      <c r="Z40" s="148"/>
      <c r="AA40" s="148"/>
      <c r="AB40" s="148"/>
      <c r="AC40" s="148"/>
      <c r="AD40" s="148"/>
      <c r="AE40" s="148"/>
      <c r="AF40" s="148"/>
      <c r="AG40" s="148" t="s">
        <v>2041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85">
        <v>31</v>
      </c>
      <c r="B41" s="186" t="s">
        <v>2564</v>
      </c>
      <c r="C41" s="198" t="s">
        <v>2715</v>
      </c>
      <c r="D41" s="187" t="s">
        <v>2681</v>
      </c>
      <c r="E41" s="188">
        <v>1</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2041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85">
        <v>32</v>
      </c>
      <c r="B42" s="186" t="s">
        <v>2716</v>
      </c>
      <c r="C42" s="198" t="s">
        <v>2682</v>
      </c>
      <c r="D42" s="187" t="s">
        <v>2073</v>
      </c>
      <c r="E42" s="188">
        <v>1</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2041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85">
        <v>33</v>
      </c>
      <c r="B43" s="186" t="s">
        <v>2717</v>
      </c>
      <c r="C43" s="198" t="s">
        <v>2686</v>
      </c>
      <c r="D43" s="187" t="s">
        <v>2073</v>
      </c>
      <c r="E43" s="188">
        <v>29</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2041</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85">
        <v>34</v>
      </c>
      <c r="B44" s="186" t="s">
        <v>2569</v>
      </c>
      <c r="C44" s="198" t="s">
        <v>2689</v>
      </c>
      <c r="D44" s="187" t="s">
        <v>2073</v>
      </c>
      <c r="E44" s="188">
        <v>1</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2041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
      <c r="A45" s="185">
        <v>35</v>
      </c>
      <c r="B45" s="186" t="s">
        <v>2571</v>
      </c>
      <c r="C45" s="198" t="s">
        <v>2718</v>
      </c>
      <c r="D45" s="187" t="s">
        <v>2073</v>
      </c>
      <c r="E45" s="188">
        <v>1</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2041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85">
        <v>36</v>
      </c>
      <c r="B46" s="186" t="s">
        <v>2573</v>
      </c>
      <c r="C46" s="198" t="s">
        <v>2691</v>
      </c>
      <c r="D46" s="187" t="s">
        <v>2073</v>
      </c>
      <c r="E46" s="188">
        <v>1</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2041</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85">
        <v>37</v>
      </c>
      <c r="B47" s="186" t="s">
        <v>2575</v>
      </c>
      <c r="C47" s="198" t="s">
        <v>2719</v>
      </c>
      <c r="D47" s="187" t="s">
        <v>2073</v>
      </c>
      <c r="E47" s="188">
        <v>7</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2041</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85">
        <v>38</v>
      </c>
      <c r="B48" s="186" t="s">
        <v>2577</v>
      </c>
      <c r="C48" s="198" t="s">
        <v>2720</v>
      </c>
      <c r="D48" s="187" t="s">
        <v>2073</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2041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85">
        <v>39</v>
      </c>
      <c r="B49" s="186" t="s">
        <v>2579</v>
      </c>
      <c r="C49" s="198" t="s">
        <v>2721</v>
      </c>
      <c r="D49" s="187" t="s">
        <v>2073</v>
      </c>
      <c r="E49" s="188">
        <v>9</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2041</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85">
        <v>40</v>
      </c>
      <c r="B50" s="186" t="s">
        <v>2581</v>
      </c>
      <c r="C50" s="198" t="s">
        <v>2698</v>
      </c>
      <c r="D50" s="187" t="s">
        <v>2073</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2041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85">
        <v>41</v>
      </c>
      <c r="B51" s="186" t="s">
        <v>2722</v>
      </c>
      <c r="C51" s="198" t="s">
        <v>2699</v>
      </c>
      <c r="D51" s="187" t="s">
        <v>2073</v>
      </c>
      <c r="E51" s="188">
        <v>1</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2041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85">
        <v>42</v>
      </c>
      <c r="B52" s="186" t="s">
        <v>2723</v>
      </c>
      <c r="C52" s="198" t="s">
        <v>2702</v>
      </c>
      <c r="D52" s="187" t="s">
        <v>2073</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2041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85">
        <v>43</v>
      </c>
      <c r="B53" s="186" t="s">
        <v>2108</v>
      </c>
      <c r="C53" s="198" t="s">
        <v>2703</v>
      </c>
      <c r="D53" s="187" t="s">
        <v>2073</v>
      </c>
      <c r="E53" s="188">
        <v>2</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2041</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85">
        <v>44</v>
      </c>
      <c r="B54" s="186" t="s">
        <v>2110</v>
      </c>
      <c r="C54" s="198" t="s">
        <v>2704</v>
      </c>
      <c r="D54" s="187" t="s">
        <v>2073</v>
      </c>
      <c r="E54" s="188">
        <v>2</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2041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85">
        <v>45</v>
      </c>
      <c r="B55" s="186" t="s">
        <v>2112</v>
      </c>
      <c r="C55" s="198" t="s">
        <v>2706</v>
      </c>
      <c r="D55" s="187" t="s">
        <v>2073</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2041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
      <c r="A56" s="185">
        <v>46</v>
      </c>
      <c r="B56" s="186" t="s">
        <v>2114</v>
      </c>
      <c r="C56" s="198" t="s">
        <v>2708</v>
      </c>
      <c r="D56" s="187" t="s">
        <v>2681</v>
      </c>
      <c r="E56" s="188">
        <v>1</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2041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85">
        <v>47</v>
      </c>
      <c r="B57" s="186" t="s">
        <v>2590</v>
      </c>
      <c r="C57" s="198" t="s">
        <v>2724</v>
      </c>
      <c r="D57" s="187" t="s">
        <v>2073</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2041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x14ac:dyDescent="0.2">
      <c r="A58" s="170" t="s">
        <v>288</v>
      </c>
      <c r="B58" s="171" t="s">
        <v>117</v>
      </c>
      <c r="C58" s="193" t="s">
        <v>118</v>
      </c>
      <c r="D58" s="172"/>
      <c r="E58" s="173"/>
      <c r="F58" s="174"/>
      <c r="G58" s="174">
        <f>SUMIF(AG59:AG71,"&lt;&gt;NOR",G59:G71)</f>
        <v>0</v>
      </c>
      <c r="H58" s="174"/>
      <c r="I58" s="174">
        <f>SUM(I59:I71)</f>
        <v>0</v>
      </c>
      <c r="J58" s="174"/>
      <c r="K58" s="174">
        <f>SUM(K59:K71)</f>
        <v>0</v>
      </c>
      <c r="L58" s="174"/>
      <c r="M58" s="174">
        <f>SUM(M59:M71)</f>
        <v>0</v>
      </c>
      <c r="N58" s="173"/>
      <c r="O58" s="173">
        <f>SUM(O59:O71)</f>
        <v>0</v>
      </c>
      <c r="P58" s="173"/>
      <c r="Q58" s="173">
        <f>SUM(Q59:Q71)</f>
        <v>0</v>
      </c>
      <c r="R58" s="174"/>
      <c r="S58" s="174"/>
      <c r="T58" s="175"/>
      <c r="U58" s="169"/>
      <c r="V58" s="169">
        <f>SUM(V59:V71)</f>
        <v>0</v>
      </c>
      <c r="W58" s="169"/>
      <c r="X58" s="169"/>
      <c r="Y58" s="169"/>
      <c r="AG58" t="s">
        <v>289</v>
      </c>
    </row>
    <row r="59" spans="1:60" outlineLevel="1" x14ac:dyDescent="0.2">
      <c r="A59" s="185">
        <v>48</v>
      </c>
      <c r="B59" s="186" t="s">
        <v>2118</v>
      </c>
      <c r="C59" s="198" t="s">
        <v>2725</v>
      </c>
      <c r="D59" s="187" t="s">
        <v>331</v>
      </c>
      <c r="E59" s="188">
        <v>48</v>
      </c>
      <c r="F59" s="189"/>
      <c r="G59" s="190">
        <f t="shared" ref="G59:G71" si="14">ROUND(E59*F59,2)</f>
        <v>0</v>
      </c>
      <c r="H59" s="189"/>
      <c r="I59" s="190">
        <f t="shared" ref="I59:I71" si="15">ROUND(E59*H59,2)</f>
        <v>0</v>
      </c>
      <c r="J59" s="189"/>
      <c r="K59" s="190">
        <f t="shared" ref="K59:K71" si="16">ROUND(E59*J59,2)</f>
        <v>0</v>
      </c>
      <c r="L59" s="190">
        <v>21</v>
      </c>
      <c r="M59" s="190">
        <f t="shared" ref="M59:M71" si="17">G59*(1+L59/100)</f>
        <v>0</v>
      </c>
      <c r="N59" s="188">
        <v>0</v>
      </c>
      <c r="O59" s="188">
        <f t="shared" ref="O59:O71" si="18">ROUND(E59*N59,2)</f>
        <v>0</v>
      </c>
      <c r="P59" s="188">
        <v>0</v>
      </c>
      <c r="Q59" s="188">
        <f t="shared" ref="Q59:Q71" si="19">ROUND(E59*P59,2)</f>
        <v>0</v>
      </c>
      <c r="R59" s="190"/>
      <c r="S59" s="190" t="s">
        <v>878</v>
      </c>
      <c r="T59" s="191" t="s">
        <v>879</v>
      </c>
      <c r="U59" s="159">
        <v>0</v>
      </c>
      <c r="V59" s="159">
        <f t="shared" ref="V59:V71" si="20">ROUND(E59*U59,2)</f>
        <v>0</v>
      </c>
      <c r="W59" s="159"/>
      <c r="X59" s="159" t="s">
        <v>295</v>
      </c>
      <c r="Y59" s="159" t="s">
        <v>296</v>
      </c>
      <c r="Z59" s="148"/>
      <c r="AA59" s="148"/>
      <c r="AB59" s="148"/>
      <c r="AC59" s="148"/>
      <c r="AD59" s="148"/>
      <c r="AE59" s="148"/>
      <c r="AF59" s="148"/>
      <c r="AG59" s="148" t="s">
        <v>2041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85">
        <v>49</v>
      </c>
      <c r="B60" s="186" t="s">
        <v>2593</v>
      </c>
      <c r="C60" s="198" t="s">
        <v>2726</v>
      </c>
      <c r="D60" s="187" t="s">
        <v>331</v>
      </c>
      <c r="E60" s="188">
        <v>32</v>
      </c>
      <c r="F60" s="189"/>
      <c r="G60" s="190">
        <f t="shared" si="14"/>
        <v>0</v>
      </c>
      <c r="H60" s="189"/>
      <c r="I60" s="190">
        <f t="shared" si="15"/>
        <v>0</v>
      </c>
      <c r="J60" s="189"/>
      <c r="K60" s="190">
        <f t="shared" si="16"/>
        <v>0</v>
      </c>
      <c r="L60" s="190">
        <v>21</v>
      </c>
      <c r="M60" s="190">
        <f t="shared" si="17"/>
        <v>0</v>
      </c>
      <c r="N60" s="188">
        <v>0</v>
      </c>
      <c r="O60" s="188">
        <f t="shared" si="18"/>
        <v>0</v>
      </c>
      <c r="P60" s="188">
        <v>0</v>
      </c>
      <c r="Q60" s="188">
        <f t="shared" si="19"/>
        <v>0</v>
      </c>
      <c r="R60" s="190"/>
      <c r="S60" s="190" t="s">
        <v>878</v>
      </c>
      <c r="T60" s="191" t="s">
        <v>879</v>
      </c>
      <c r="U60" s="159">
        <v>0</v>
      </c>
      <c r="V60" s="159">
        <f t="shared" si="20"/>
        <v>0</v>
      </c>
      <c r="W60" s="159"/>
      <c r="X60" s="159" t="s">
        <v>295</v>
      </c>
      <c r="Y60" s="159" t="s">
        <v>296</v>
      </c>
      <c r="Z60" s="148"/>
      <c r="AA60" s="148"/>
      <c r="AB60" s="148"/>
      <c r="AC60" s="148"/>
      <c r="AD60" s="148"/>
      <c r="AE60" s="148"/>
      <c r="AF60" s="148"/>
      <c r="AG60" s="148" t="s">
        <v>2041</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85">
        <v>50</v>
      </c>
      <c r="B61" s="186" t="s">
        <v>2122</v>
      </c>
      <c r="C61" s="198" t="s">
        <v>2727</v>
      </c>
      <c r="D61" s="187" t="s">
        <v>331</v>
      </c>
      <c r="E61" s="188">
        <v>156</v>
      </c>
      <c r="F61" s="189"/>
      <c r="G61" s="190">
        <f t="shared" si="14"/>
        <v>0</v>
      </c>
      <c r="H61" s="189"/>
      <c r="I61" s="190">
        <f t="shared" si="15"/>
        <v>0</v>
      </c>
      <c r="J61" s="189"/>
      <c r="K61" s="190">
        <f t="shared" si="16"/>
        <v>0</v>
      </c>
      <c r="L61" s="190">
        <v>21</v>
      </c>
      <c r="M61" s="190">
        <f t="shared" si="17"/>
        <v>0</v>
      </c>
      <c r="N61" s="188">
        <v>0</v>
      </c>
      <c r="O61" s="188">
        <f t="shared" si="18"/>
        <v>0</v>
      </c>
      <c r="P61" s="188">
        <v>0</v>
      </c>
      <c r="Q61" s="188">
        <f t="shared" si="19"/>
        <v>0</v>
      </c>
      <c r="R61" s="190"/>
      <c r="S61" s="190" t="s">
        <v>878</v>
      </c>
      <c r="T61" s="191" t="s">
        <v>879</v>
      </c>
      <c r="U61" s="159">
        <v>0</v>
      </c>
      <c r="V61" s="159">
        <f t="shared" si="20"/>
        <v>0</v>
      </c>
      <c r="W61" s="159"/>
      <c r="X61" s="159" t="s">
        <v>622</v>
      </c>
      <c r="Y61" s="159" t="s">
        <v>296</v>
      </c>
      <c r="Z61" s="148"/>
      <c r="AA61" s="148"/>
      <c r="AB61" s="148"/>
      <c r="AC61" s="148"/>
      <c r="AD61" s="148"/>
      <c r="AE61" s="148"/>
      <c r="AF61" s="148"/>
      <c r="AG61" s="148" t="s">
        <v>2728</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
      <c r="A62" s="185">
        <v>51</v>
      </c>
      <c r="B62" s="186" t="s">
        <v>2596</v>
      </c>
      <c r="C62" s="198" t="s">
        <v>2729</v>
      </c>
      <c r="D62" s="187" t="s">
        <v>331</v>
      </c>
      <c r="E62" s="188">
        <v>250</v>
      </c>
      <c r="F62" s="189"/>
      <c r="G62" s="190">
        <f t="shared" si="14"/>
        <v>0</v>
      </c>
      <c r="H62" s="189"/>
      <c r="I62" s="190">
        <f t="shared" si="15"/>
        <v>0</v>
      </c>
      <c r="J62" s="189"/>
      <c r="K62" s="190">
        <f t="shared" si="16"/>
        <v>0</v>
      </c>
      <c r="L62" s="190">
        <v>21</v>
      </c>
      <c r="M62" s="190">
        <f t="shared" si="17"/>
        <v>0</v>
      </c>
      <c r="N62" s="188">
        <v>0</v>
      </c>
      <c r="O62" s="188">
        <f t="shared" si="18"/>
        <v>0</v>
      </c>
      <c r="P62" s="188">
        <v>0</v>
      </c>
      <c r="Q62" s="188">
        <f t="shared" si="19"/>
        <v>0</v>
      </c>
      <c r="R62" s="190"/>
      <c r="S62" s="190" t="s">
        <v>878</v>
      </c>
      <c r="T62" s="191" t="s">
        <v>879</v>
      </c>
      <c r="U62" s="159">
        <v>0</v>
      </c>
      <c r="V62" s="159">
        <f t="shared" si="20"/>
        <v>0</v>
      </c>
      <c r="W62" s="159"/>
      <c r="X62" s="159" t="s">
        <v>295</v>
      </c>
      <c r="Y62" s="159" t="s">
        <v>296</v>
      </c>
      <c r="Z62" s="148"/>
      <c r="AA62" s="148"/>
      <c r="AB62" s="148"/>
      <c r="AC62" s="148"/>
      <c r="AD62" s="148"/>
      <c r="AE62" s="148"/>
      <c r="AF62" s="148"/>
      <c r="AG62" s="148" t="s">
        <v>2041</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85">
        <v>52</v>
      </c>
      <c r="B63" s="186" t="s">
        <v>2730</v>
      </c>
      <c r="C63" s="198" t="s">
        <v>2731</v>
      </c>
      <c r="D63" s="187" t="s">
        <v>331</v>
      </c>
      <c r="E63" s="188">
        <v>152</v>
      </c>
      <c r="F63" s="189"/>
      <c r="G63" s="190">
        <f t="shared" si="14"/>
        <v>0</v>
      </c>
      <c r="H63" s="189"/>
      <c r="I63" s="190">
        <f t="shared" si="15"/>
        <v>0</v>
      </c>
      <c r="J63" s="189"/>
      <c r="K63" s="190">
        <f t="shared" si="16"/>
        <v>0</v>
      </c>
      <c r="L63" s="190">
        <v>21</v>
      </c>
      <c r="M63" s="190">
        <f t="shared" si="17"/>
        <v>0</v>
      </c>
      <c r="N63" s="188">
        <v>0</v>
      </c>
      <c r="O63" s="188">
        <f t="shared" si="18"/>
        <v>0</v>
      </c>
      <c r="P63" s="188">
        <v>0</v>
      </c>
      <c r="Q63" s="188">
        <f t="shared" si="19"/>
        <v>0</v>
      </c>
      <c r="R63" s="190"/>
      <c r="S63" s="190" t="s">
        <v>878</v>
      </c>
      <c r="T63" s="191" t="s">
        <v>879</v>
      </c>
      <c r="U63" s="159">
        <v>0</v>
      </c>
      <c r="V63" s="159">
        <f t="shared" si="20"/>
        <v>0</v>
      </c>
      <c r="W63" s="159"/>
      <c r="X63" s="159" t="s">
        <v>295</v>
      </c>
      <c r="Y63" s="159" t="s">
        <v>296</v>
      </c>
      <c r="Z63" s="148"/>
      <c r="AA63" s="148"/>
      <c r="AB63" s="148"/>
      <c r="AC63" s="148"/>
      <c r="AD63" s="148"/>
      <c r="AE63" s="148"/>
      <c r="AF63" s="148"/>
      <c r="AG63" s="148" t="s">
        <v>2041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85">
        <v>53</v>
      </c>
      <c r="B64" s="186" t="s">
        <v>2732</v>
      </c>
      <c r="C64" s="198" t="s">
        <v>2733</v>
      </c>
      <c r="D64" s="187" t="s">
        <v>331</v>
      </c>
      <c r="E64" s="188">
        <v>426</v>
      </c>
      <c r="F64" s="189"/>
      <c r="G64" s="190">
        <f t="shared" si="14"/>
        <v>0</v>
      </c>
      <c r="H64" s="189"/>
      <c r="I64" s="190">
        <f t="shared" si="15"/>
        <v>0</v>
      </c>
      <c r="J64" s="189"/>
      <c r="K64" s="190">
        <f t="shared" si="16"/>
        <v>0</v>
      </c>
      <c r="L64" s="190">
        <v>21</v>
      </c>
      <c r="M64" s="190">
        <f t="shared" si="17"/>
        <v>0</v>
      </c>
      <c r="N64" s="188">
        <v>0</v>
      </c>
      <c r="O64" s="188">
        <f t="shared" si="18"/>
        <v>0</v>
      </c>
      <c r="P64" s="188">
        <v>0</v>
      </c>
      <c r="Q64" s="188">
        <f t="shared" si="19"/>
        <v>0</v>
      </c>
      <c r="R64" s="190"/>
      <c r="S64" s="190" t="s">
        <v>878</v>
      </c>
      <c r="T64" s="191" t="s">
        <v>879</v>
      </c>
      <c r="U64" s="159">
        <v>0</v>
      </c>
      <c r="V64" s="159">
        <f t="shared" si="20"/>
        <v>0</v>
      </c>
      <c r="W64" s="159"/>
      <c r="X64" s="159" t="s">
        <v>295</v>
      </c>
      <c r="Y64" s="159" t="s">
        <v>296</v>
      </c>
      <c r="Z64" s="148"/>
      <c r="AA64" s="148"/>
      <c r="AB64" s="148"/>
      <c r="AC64" s="148"/>
      <c r="AD64" s="148"/>
      <c r="AE64" s="148"/>
      <c r="AF64" s="148"/>
      <c r="AG64" s="148" t="s">
        <v>2041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85">
        <v>54</v>
      </c>
      <c r="B65" s="186" t="s">
        <v>2734</v>
      </c>
      <c r="C65" s="198" t="s">
        <v>2735</v>
      </c>
      <c r="D65" s="187" t="s">
        <v>2073</v>
      </c>
      <c r="E65" s="188">
        <v>356</v>
      </c>
      <c r="F65" s="189"/>
      <c r="G65" s="190">
        <f t="shared" si="14"/>
        <v>0</v>
      </c>
      <c r="H65" s="189"/>
      <c r="I65" s="190">
        <f t="shared" si="15"/>
        <v>0</v>
      </c>
      <c r="J65" s="189"/>
      <c r="K65" s="190">
        <f t="shared" si="16"/>
        <v>0</v>
      </c>
      <c r="L65" s="190">
        <v>21</v>
      </c>
      <c r="M65" s="190">
        <f t="shared" si="17"/>
        <v>0</v>
      </c>
      <c r="N65" s="188">
        <v>0</v>
      </c>
      <c r="O65" s="188">
        <f t="shared" si="18"/>
        <v>0</v>
      </c>
      <c r="P65" s="188">
        <v>0</v>
      </c>
      <c r="Q65" s="188">
        <f t="shared" si="19"/>
        <v>0</v>
      </c>
      <c r="R65" s="190"/>
      <c r="S65" s="190" t="s">
        <v>878</v>
      </c>
      <c r="T65" s="191" t="s">
        <v>879</v>
      </c>
      <c r="U65" s="159">
        <v>0</v>
      </c>
      <c r="V65" s="159">
        <f t="shared" si="20"/>
        <v>0</v>
      </c>
      <c r="W65" s="159"/>
      <c r="X65" s="159" t="s">
        <v>295</v>
      </c>
      <c r="Y65" s="159" t="s">
        <v>296</v>
      </c>
      <c r="Z65" s="148"/>
      <c r="AA65" s="148"/>
      <c r="AB65" s="148"/>
      <c r="AC65" s="148"/>
      <c r="AD65" s="148"/>
      <c r="AE65" s="148"/>
      <c r="AF65" s="148"/>
      <c r="AG65" s="148" t="s">
        <v>2041</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85">
        <v>55</v>
      </c>
      <c r="B66" s="186" t="s">
        <v>2124</v>
      </c>
      <c r="C66" s="198" t="s">
        <v>2736</v>
      </c>
      <c r="D66" s="187" t="s">
        <v>2073</v>
      </c>
      <c r="E66" s="188">
        <v>165</v>
      </c>
      <c r="F66" s="189"/>
      <c r="G66" s="190">
        <f t="shared" si="14"/>
        <v>0</v>
      </c>
      <c r="H66" s="189"/>
      <c r="I66" s="190">
        <f t="shared" si="15"/>
        <v>0</v>
      </c>
      <c r="J66" s="189"/>
      <c r="K66" s="190">
        <f t="shared" si="16"/>
        <v>0</v>
      </c>
      <c r="L66" s="190">
        <v>21</v>
      </c>
      <c r="M66" s="190">
        <f t="shared" si="17"/>
        <v>0</v>
      </c>
      <c r="N66" s="188">
        <v>0</v>
      </c>
      <c r="O66" s="188">
        <f t="shared" si="18"/>
        <v>0</v>
      </c>
      <c r="P66" s="188">
        <v>0</v>
      </c>
      <c r="Q66" s="188">
        <f t="shared" si="19"/>
        <v>0</v>
      </c>
      <c r="R66" s="190"/>
      <c r="S66" s="190" t="s">
        <v>878</v>
      </c>
      <c r="T66" s="191" t="s">
        <v>879</v>
      </c>
      <c r="U66" s="159">
        <v>0</v>
      </c>
      <c r="V66" s="159">
        <f t="shared" si="20"/>
        <v>0</v>
      </c>
      <c r="W66" s="159"/>
      <c r="X66" s="159" t="s">
        <v>295</v>
      </c>
      <c r="Y66" s="159" t="s">
        <v>296</v>
      </c>
      <c r="Z66" s="148"/>
      <c r="AA66" s="148"/>
      <c r="AB66" s="148"/>
      <c r="AC66" s="148"/>
      <c r="AD66" s="148"/>
      <c r="AE66" s="148"/>
      <c r="AF66" s="148"/>
      <c r="AG66" s="148" t="s">
        <v>2041</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85">
        <v>56</v>
      </c>
      <c r="B67" s="186" t="s">
        <v>2126</v>
      </c>
      <c r="C67" s="198" t="s">
        <v>2737</v>
      </c>
      <c r="D67" s="187" t="s">
        <v>2073</v>
      </c>
      <c r="E67" s="188">
        <v>25</v>
      </c>
      <c r="F67" s="189"/>
      <c r="G67" s="190">
        <f t="shared" si="14"/>
        <v>0</v>
      </c>
      <c r="H67" s="189"/>
      <c r="I67" s="190">
        <f t="shared" si="15"/>
        <v>0</v>
      </c>
      <c r="J67" s="189"/>
      <c r="K67" s="190">
        <f t="shared" si="16"/>
        <v>0</v>
      </c>
      <c r="L67" s="190">
        <v>21</v>
      </c>
      <c r="M67" s="190">
        <f t="shared" si="17"/>
        <v>0</v>
      </c>
      <c r="N67" s="188">
        <v>0</v>
      </c>
      <c r="O67" s="188">
        <f t="shared" si="18"/>
        <v>0</v>
      </c>
      <c r="P67" s="188">
        <v>0</v>
      </c>
      <c r="Q67" s="188">
        <f t="shared" si="19"/>
        <v>0</v>
      </c>
      <c r="R67" s="190"/>
      <c r="S67" s="190" t="s">
        <v>878</v>
      </c>
      <c r="T67" s="191" t="s">
        <v>879</v>
      </c>
      <c r="U67" s="159">
        <v>0</v>
      </c>
      <c r="V67" s="159">
        <f t="shared" si="20"/>
        <v>0</v>
      </c>
      <c r="W67" s="159"/>
      <c r="X67" s="159" t="s">
        <v>295</v>
      </c>
      <c r="Y67" s="159" t="s">
        <v>296</v>
      </c>
      <c r="Z67" s="148"/>
      <c r="AA67" s="148"/>
      <c r="AB67" s="148"/>
      <c r="AC67" s="148"/>
      <c r="AD67" s="148"/>
      <c r="AE67" s="148"/>
      <c r="AF67" s="148"/>
      <c r="AG67" s="148" t="s">
        <v>2041</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85">
        <v>57</v>
      </c>
      <c r="B68" s="186" t="s">
        <v>2128</v>
      </c>
      <c r="C68" s="198" t="s">
        <v>2738</v>
      </c>
      <c r="D68" s="187" t="s">
        <v>2073</v>
      </c>
      <c r="E68" s="188">
        <v>15</v>
      </c>
      <c r="F68" s="189"/>
      <c r="G68" s="190">
        <f t="shared" si="14"/>
        <v>0</v>
      </c>
      <c r="H68" s="189"/>
      <c r="I68" s="190">
        <f t="shared" si="15"/>
        <v>0</v>
      </c>
      <c r="J68" s="189"/>
      <c r="K68" s="190">
        <f t="shared" si="16"/>
        <v>0</v>
      </c>
      <c r="L68" s="190">
        <v>21</v>
      </c>
      <c r="M68" s="190">
        <f t="shared" si="17"/>
        <v>0</v>
      </c>
      <c r="N68" s="188">
        <v>0</v>
      </c>
      <c r="O68" s="188">
        <f t="shared" si="18"/>
        <v>0</v>
      </c>
      <c r="P68" s="188">
        <v>0</v>
      </c>
      <c r="Q68" s="188">
        <f t="shared" si="19"/>
        <v>0</v>
      </c>
      <c r="R68" s="190"/>
      <c r="S68" s="190" t="s">
        <v>878</v>
      </c>
      <c r="T68" s="191" t="s">
        <v>879</v>
      </c>
      <c r="U68" s="159">
        <v>0</v>
      </c>
      <c r="V68" s="159">
        <f t="shared" si="20"/>
        <v>0</v>
      </c>
      <c r="W68" s="159"/>
      <c r="X68" s="159" t="s">
        <v>295</v>
      </c>
      <c r="Y68" s="159" t="s">
        <v>296</v>
      </c>
      <c r="Z68" s="148"/>
      <c r="AA68" s="148"/>
      <c r="AB68" s="148"/>
      <c r="AC68" s="148"/>
      <c r="AD68" s="148"/>
      <c r="AE68" s="148"/>
      <c r="AF68" s="148"/>
      <c r="AG68" s="148" t="s">
        <v>2041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85">
        <v>58</v>
      </c>
      <c r="B69" s="186" t="s">
        <v>2130</v>
      </c>
      <c r="C69" s="198" t="s">
        <v>2739</v>
      </c>
      <c r="D69" s="187" t="s">
        <v>331</v>
      </c>
      <c r="E69" s="188">
        <v>36</v>
      </c>
      <c r="F69" s="189"/>
      <c r="G69" s="190">
        <f t="shared" si="14"/>
        <v>0</v>
      </c>
      <c r="H69" s="189"/>
      <c r="I69" s="190">
        <f t="shared" si="15"/>
        <v>0</v>
      </c>
      <c r="J69" s="189"/>
      <c r="K69" s="190">
        <f t="shared" si="16"/>
        <v>0</v>
      </c>
      <c r="L69" s="190">
        <v>21</v>
      </c>
      <c r="M69" s="190">
        <f t="shared" si="17"/>
        <v>0</v>
      </c>
      <c r="N69" s="188">
        <v>0</v>
      </c>
      <c r="O69" s="188">
        <f t="shared" si="18"/>
        <v>0</v>
      </c>
      <c r="P69" s="188">
        <v>0</v>
      </c>
      <c r="Q69" s="188">
        <f t="shared" si="19"/>
        <v>0</v>
      </c>
      <c r="R69" s="190"/>
      <c r="S69" s="190" t="s">
        <v>878</v>
      </c>
      <c r="T69" s="191" t="s">
        <v>879</v>
      </c>
      <c r="U69" s="159">
        <v>0</v>
      </c>
      <c r="V69" s="159">
        <f t="shared" si="20"/>
        <v>0</v>
      </c>
      <c r="W69" s="159"/>
      <c r="X69" s="159" t="s">
        <v>295</v>
      </c>
      <c r="Y69" s="159" t="s">
        <v>296</v>
      </c>
      <c r="Z69" s="148"/>
      <c r="AA69" s="148"/>
      <c r="AB69" s="148"/>
      <c r="AC69" s="148"/>
      <c r="AD69" s="148"/>
      <c r="AE69" s="148"/>
      <c r="AF69" s="148"/>
      <c r="AG69" s="148" t="s">
        <v>2041</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85">
        <v>59</v>
      </c>
      <c r="B70" s="186" t="s">
        <v>2132</v>
      </c>
      <c r="C70" s="198" t="s">
        <v>2740</v>
      </c>
      <c r="D70" s="187" t="s">
        <v>2073</v>
      </c>
      <c r="E70" s="188">
        <v>350</v>
      </c>
      <c r="F70" s="189"/>
      <c r="G70" s="190">
        <f t="shared" si="14"/>
        <v>0</v>
      </c>
      <c r="H70" s="189"/>
      <c r="I70" s="190">
        <f t="shared" si="15"/>
        <v>0</v>
      </c>
      <c r="J70" s="189"/>
      <c r="K70" s="190">
        <f t="shared" si="16"/>
        <v>0</v>
      </c>
      <c r="L70" s="190">
        <v>21</v>
      </c>
      <c r="M70" s="190">
        <f t="shared" si="17"/>
        <v>0</v>
      </c>
      <c r="N70" s="188">
        <v>0</v>
      </c>
      <c r="O70" s="188">
        <f t="shared" si="18"/>
        <v>0</v>
      </c>
      <c r="P70" s="188">
        <v>0</v>
      </c>
      <c r="Q70" s="188">
        <f t="shared" si="19"/>
        <v>0</v>
      </c>
      <c r="R70" s="190"/>
      <c r="S70" s="190" t="s">
        <v>878</v>
      </c>
      <c r="T70" s="191" t="s">
        <v>879</v>
      </c>
      <c r="U70" s="159">
        <v>0</v>
      </c>
      <c r="V70" s="159">
        <f t="shared" si="20"/>
        <v>0</v>
      </c>
      <c r="W70" s="159"/>
      <c r="X70" s="159" t="s">
        <v>295</v>
      </c>
      <c r="Y70" s="159" t="s">
        <v>296</v>
      </c>
      <c r="Z70" s="148"/>
      <c r="AA70" s="148"/>
      <c r="AB70" s="148"/>
      <c r="AC70" s="148"/>
      <c r="AD70" s="148"/>
      <c r="AE70" s="148"/>
      <c r="AF70" s="148"/>
      <c r="AG70" s="148" t="s">
        <v>2041</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85">
        <v>60</v>
      </c>
      <c r="B71" s="186" t="s">
        <v>2134</v>
      </c>
      <c r="C71" s="198" t="s">
        <v>2741</v>
      </c>
      <c r="D71" s="187" t="s">
        <v>2073</v>
      </c>
      <c r="E71" s="188">
        <v>50</v>
      </c>
      <c r="F71" s="189"/>
      <c r="G71" s="190">
        <f t="shared" si="14"/>
        <v>0</v>
      </c>
      <c r="H71" s="189"/>
      <c r="I71" s="190">
        <f t="shared" si="15"/>
        <v>0</v>
      </c>
      <c r="J71" s="189"/>
      <c r="K71" s="190">
        <f t="shared" si="16"/>
        <v>0</v>
      </c>
      <c r="L71" s="190">
        <v>21</v>
      </c>
      <c r="M71" s="190">
        <f t="shared" si="17"/>
        <v>0</v>
      </c>
      <c r="N71" s="188">
        <v>0</v>
      </c>
      <c r="O71" s="188">
        <f t="shared" si="18"/>
        <v>0</v>
      </c>
      <c r="P71" s="188">
        <v>0</v>
      </c>
      <c r="Q71" s="188">
        <f t="shared" si="19"/>
        <v>0</v>
      </c>
      <c r="R71" s="190"/>
      <c r="S71" s="190" t="s">
        <v>878</v>
      </c>
      <c r="T71" s="191" t="s">
        <v>879</v>
      </c>
      <c r="U71" s="159">
        <v>0</v>
      </c>
      <c r="V71" s="159">
        <f t="shared" si="20"/>
        <v>0</v>
      </c>
      <c r="W71" s="159"/>
      <c r="X71" s="159" t="s">
        <v>295</v>
      </c>
      <c r="Y71" s="159" t="s">
        <v>296</v>
      </c>
      <c r="Z71" s="148"/>
      <c r="AA71" s="148"/>
      <c r="AB71" s="148"/>
      <c r="AC71" s="148"/>
      <c r="AD71" s="148"/>
      <c r="AE71" s="148"/>
      <c r="AF71" s="148"/>
      <c r="AG71" s="148" t="s">
        <v>2041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x14ac:dyDescent="0.2">
      <c r="A72" s="170" t="s">
        <v>288</v>
      </c>
      <c r="B72" s="171" t="s">
        <v>120</v>
      </c>
      <c r="C72" s="193" t="s">
        <v>122</v>
      </c>
      <c r="D72" s="172"/>
      <c r="E72" s="173"/>
      <c r="F72" s="174"/>
      <c r="G72" s="174">
        <f>SUMIF(AG73:AG92,"&lt;&gt;NOR",G73:G92)</f>
        <v>0</v>
      </c>
      <c r="H72" s="174"/>
      <c r="I72" s="174">
        <f>SUM(I73:I92)</f>
        <v>0</v>
      </c>
      <c r="J72" s="174"/>
      <c r="K72" s="174">
        <f>SUM(K73:K92)</f>
        <v>0</v>
      </c>
      <c r="L72" s="174"/>
      <c r="M72" s="174">
        <f>SUM(M73:M92)</f>
        <v>0</v>
      </c>
      <c r="N72" s="173"/>
      <c r="O72" s="173">
        <f>SUM(O73:O92)</f>
        <v>0</v>
      </c>
      <c r="P72" s="173"/>
      <c r="Q72" s="173">
        <f>SUM(Q73:Q92)</f>
        <v>0</v>
      </c>
      <c r="R72" s="174"/>
      <c r="S72" s="174"/>
      <c r="T72" s="175"/>
      <c r="U72" s="169"/>
      <c r="V72" s="169">
        <f>SUM(V73:V92)</f>
        <v>0</v>
      </c>
      <c r="W72" s="169"/>
      <c r="X72" s="169"/>
      <c r="Y72" s="169"/>
      <c r="AG72" t="s">
        <v>289</v>
      </c>
    </row>
    <row r="73" spans="1:60" outlineLevel="1" x14ac:dyDescent="0.2">
      <c r="A73" s="185">
        <v>61</v>
      </c>
      <c r="B73" s="186" t="s">
        <v>2615</v>
      </c>
      <c r="C73" s="198" t="s">
        <v>2742</v>
      </c>
      <c r="D73" s="187" t="s">
        <v>331</v>
      </c>
      <c r="E73" s="188">
        <v>20</v>
      </c>
      <c r="F73" s="189"/>
      <c r="G73" s="190">
        <f t="shared" ref="G73:G92" si="21">ROUND(E73*F73,2)</f>
        <v>0</v>
      </c>
      <c r="H73" s="189"/>
      <c r="I73" s="190">
        <f t="shared" ref="I73:I92" si="22">ROUND(E73*H73,2)</f>
        <v>0</v>
      </c>
      <c r="J73" s="189"/>
      <c r="K73" s="190">
        <f t="shared" ref="K73:K92" si="23">ROUND(E73*J73,2)</f>
        <v>0</v>
      </c>
      <c r="L73" s="190">
        <v>21</v>
      </c>
      <c r="M73" s="190">
        <f t="shared" ref="M73:M92" si="24">G73*(1+L73/100)</f>
        <v>0</v>
      </c>
      <c r="N73" s="188">
        <v>0</v>
      </c>
      <c r="O73" s="188">
        <f t="shared" ref="O73:O92" si="25">ROUND(E73*N73,2)</f>
        <v>0</v>
      </c>
      <c r="P73" s="188">
        <v>0</v>
      </c>
      <c r="Q73" s="188">
        <f t="shared" ref="Q73:Q92" si="26">ROUND(E73*P73,2)</f>
        <v>0</v>
      </c>
      <c r="R73" s="190"/>
      <c r="S73" s="190" t="s">
        <v>878</v>
      </c>
      <c r="T73" s="191" t="s">
        <v>879</v>
      </c>
      <c r="U73" s="159">
        <v>0</v>
      </c>
      <c r="V73" s="159">
        <f t="shared" ref="V73:V92" si="27">ROUND(E73*U73,2)</f>
        <v>0</v>
      </c>
      <c r="W73" s="159"/>
      <c r="X73" s="159" t="s">
        <v>295</v>
      </c>
      <c r="Y73" s="159" t="s">
        <v>296</v>
      </c>
      <c r="Z73" s="148"/>
      <c r="AA73" s="148"/>
      <c r="AB73" s="148"/>
      <c r="AC73" s="148"/>
      <c r="AD73" s="148"/>
      <c r="AE73" s="148"/>
      <c r="AF73" s="148"/>
      <c r="AG73" s="148" t="s">
        <v>2041</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85">
        <v>62</v>
      </c>
      <c r="B74" s="186" t="s">
        <v>2617</v>
      </c>
      <c r="C74" s="198" t="s">
        <v>2743</v>
      </c>
      <c r="D74" s="187" t="s">
        <v>331</v>
      </c>
      <c r="E74" s="188">
        <v>3</v>
      </c>
      <c r="F74" s="189"/>
      <c r="G74" s="190">
        <f t="shared" si="21"/>
        <v>0</v>
      </c>
      <c r="H74" s="189"/>
      <c r="I74" s="190">
        <f t="shared" si="22"/>
        <v>0</v>
      </c>
      <c r="J74" s="189"/>
      <c r="K74" s="190">
        <f t="shared" si="23"/>
        <v>0</v>
      </c>
      <c r="L74" s="190">
        <v>21</v>
      </c>
      <c r="M74" s="190">
        <f t="shared" si="24"/>
        <v>0</v>
      </c>
      <c r="N74" s="188">
        <v>0</v>
      </c>
      <c r="O74" s="188">
        <f t="shared" si="25"/>
        <v>0</v>
      </c>
      <c r="P74" s="188">
        <v>0</v>
      </c>
      <c r="Q74" s="188">
        <f t="shared" si="26"/>
        <v>0</v>
      </c>
      <c r="R74" s="190"/>
      <c r="S74" s="190" t="s">
        <v>878</v>
      </c>
      <c r="T74" s="191" t="s">
        <v>879</v>
      </c>
      <c r="U74" s="159">
        <v>0</v>
      </c>
      <c r="V74" s="159">
        <f t="shared" si="27"/>
        <v>0</v>
      </c>
      <c r="W74" s="159"/>
      <c r="X74" s="159" t="s">
        <v>295</v>
      </c>
      <c r="Y74" s="159" t="s">
        <v>296</v>
      </c>
      <c r="Z74" s="148"/>
      <c r="AA74" s="148"/>
      <c r="AB74" s="148"/>
      <c r="AC74" s="148"/>
      <c r="AD74" s="148"/>
      <c r="AE74" s="148"/>
      <c r="AF74" s="148"/>
      <c r="AG74" s="148" t="s">
        <v>2041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85">
        <v>63</v>
      </c>
      <c r="B75" s="186" t="s">
        <v>2744</v>
      </c>
      <c r="C75" s="198" t="s">
        <v>2745</v>
      </c>
      <c r="D75" s="187" t="s">
        <v>331</v>
      </c>
      <c r="E75" s="188">
        <v>25</v>
      </c>
      <c r="F75" s="189"/>
      <c r="G75" s="190">
        <f t="shared" si="21"/>
        <v>0</v>
      </c>
      <c r="H75" s="189"/>
      <c r="I75" s="190">
        <f t="shared" si="22"/>
        <v>0</v>
      </c>
      <c r="J75" s="189"/>
      <c r="K75" s="190">
        <f t="shared" si="23"/>
        <v>0</v>
      </c>
      <c r="L75" s="190">
        <v>21</v>
      </c>
      <c r="M75" s="190">
        <f t="shared" si="24"/>
        <v>0</v>
      </c>
      <c r="N75" s="188">
        <v>0</v>
      </c>
      <c r="O75" s="188">
        <f t="shared" si="25"/>
        <v>0</v>
      </c>
      <c r="P75" s="188">
        <v>0</v>
      </c>
      <c r="Q75" s="188">
        <f t="shared" si="26"/>
        <v>0</v>
      </c>
      <c r="R75" s="190"/>
      <c r="S75" s="190" t="s">
        <v>878</v>
      </c>
      <c r="T75" s="191" t="s">
        <v>879</v>
      </c>
      <c r="U75" s="159">
        <v>0</v>
      </c>
      <c r="V75" s="159">
        <f t="shared" si="27"/>
        <v>0</v>
      </c>
      <c r="W75" s="159"/>
      <c r="X75" s="159" t="s">
        <v>295</v>
      </c>
      <c r="Y75" s="159" t="s">
        <v>296</v>
      </c>
      <c r="Z75" s="148"/>
      <c r="AA75" s="148"/>
      <c r="AB75" s="148"/>
      <c r="AC75" s="148"/>
      <c r="AD75" s="148"/>
      <c r="AE75" s="148"/>
      <c r="AF75" s="148"/>
      <c r="AG75" s="148" t="s">
        <v>2041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85">
        <v>64</v>
      </c>
      <c r="B76" s="186" t="s">
        <v>2746</v>
      </c>
      <c r="C76" s="198" t="s">
        <v>2747</v>
      </c>
      <c r="D76" s="187" t="s">
        <v>331</v>
      </c>
      <c r="E76" s="188">
        <v>130</v>
      </c>
      <c r="F76" s="189"/>
      <c r="G76" s="190">
        <f t="shared" si="21"/>
        <v>0</v>
      </c>
      <c r="H76" s="189"/>
      <c r="I76" s="190">
        <f t="shared" si="22"/>
        <v>0</v>
      </c>
      <c r="J76" s="189"/>
      <c r="K76" s="190">
        <f t="shared" si="23"/>
        <v>0</v>
      </c>
      <c r="L76" s="190">
        <v>21</v>
      </c>
      <c r="M76" s="190">
        <f t="shared" si="24"/>
        <v>0</v>
      </c>
      <c r="N76" s="188">
        <v>0</v>
      </c>
      <c r="O76" s="188">
        <f t="shared" si="25"/>
        <v>0</v>
      </c>
      <c r="P76" s="188">
        <v>0</v>
      </c>
      <c r="Q76" s="188">
        <f t="shared" si="26"/>
        <v>0</v>
      </c>
      <c r="R76" s="190"/>
      <c r="S76" s="190" t="s">
        <v>878</v>
      </c>
      <c r="T76" s="191" t="s">
        <v>879</v>
      </c>
      <c r="U76" s="159">
        <v>0</v>
      </c>
      <c r="V76" s="159">
        <f t="shared" si="27"/>
        <v>0</v>
      </c>
      <c r="W76" s="159"/>
      <c r="X76" s="159" t="s">
        <v>295</v>
      </c>
      <c r="Y76" s="159" t="s">
        <v>296</v>
      </c>
      <c r="Z76" s="148"/>
      <c r="AA76" s="148"/>
      <c r="AB76" s="148"/>
      <c r="AC76" s="148"/>
      <c r="AD76" s="148"/>
      <c r="AE76" s="148"/>
      <c r="AF76" s="148"/>
      <c r="AG76" s="148" t="s">
        <v>2041</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85">
        <v>65</v>
      </c>
      <c r="B77" s="186" t="s">
        <v>2623</v>
      </c>
      <c r="C77" s="198" t="s">
        <v>2748</v>
      </c>
      <c r="D77" s="187" t="s">
        <v>331</v>
      </c>
      <c r="E77" s="188">
        <v>545</v>
      </c>
      <c r="F77" s="189"/>
      <c r="G77" s="190">
        <f t="shared" si="21"/>
        <v>0</v>
      </c>
      <c r="H77" s="189"/>
      <c r="I77" s="190">
        <f t="shared" si="22"/>
        <v>0</v>
      </c>
      <c r="J77" s="189"/>
      <c r="K77" s="190">
        <f t="shared" si="23"/>
        <v>0</v>
      </c>
      <c r="L77" s="190">
        <v>21</v>
      </c>
      <c r="M77" s="190">
        <f t="shared" si="24"/>
        <v>0</v>
      </c>
      <c r="N77" s="188">
        <v>0</v>
      </c>
      <c r="O77" s="188">
        <f t="shared" si="25"/>
        <v>0</v>
      </c>
      <c r="P77" s="188">
        <v>0</v>
      </c>
      <c r="Q77" s="188">
        <f t="shared" si="26"/>
        <v>0</v>
      </c>
      <c r="R77" s="190"/>
      <c r="S77" s="190" t="s">
        <v>878</v>
      </c>
      <c r="T77" s="191" t="s">
        <v>879</v>
      </c>
      <c r="U77" s="159">
        <v>0</v>
      </c>
      <c r="V77" s="159">
        <f t="shared" si="27"/>
        <v>0</v>
      </c>
      <c r="W77" s="159"/>
      <c r="X77" s="159" t="s">
        <v>295</v>
      </c>
      <c r="Y77" s="159" t="s">
        <v>296</v>
      </c>
      <c r="Z77" s="148"/>
      <c r="AA77" s="148"/>
      <c r="AB77" s="148"/>
      <c r="AC77" s="148"/>
      <c r="AD77" s="148"/>
      <c r="AE77" s="148"/>
      <c r="AF77" s="148"/>
      <c r="AG77" s="148" t="s">
        <v>2041</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85">
        <v>66</v>
      </c>
      <c r="B78" s="186" t="s">
        <v>2625</v>
      </c>
      <c r="C78" s="198" t="s">
        <v>2749</v>
      </c>
      <c r="D78" s="187" t="s">
        <v>331</v>
      </c>
      <c r="E78" s="188">
        <v>1626</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2041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85">
        <v>67</v>
      </c>
      <c r="B79" s="186" t="s">
        <v>2750</v>
      </c>
      <c r="C79" s="198" t="s">
        <v>2751</v>
      </c>
      <c r="D79" s="187" t="s">
        <v>331</v>
      </c>
      <c r="E79" s="188">
        <v>2520</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2041</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
      <c r="A80" s="185">
        <v>68</v>
      </c>
      <c r="B80" s="186" t="s">
        <v>2629</v>
      </c>
      <c r="C80" s="198" t="s">
        <v>2752</v>
      </c>
      <c r="D80" s="187" t="s">
        <v>331</v>
      </c>
      <c r="E80" s="188">
        <v>380</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c r="S80" s="190" t="s">
        <v>878</v>
      </c>
      <c r="T80" s="191" t="s">
        <v>879</v>
      </c>
      <c r="U80" s="159">
        <v>0</v>
      </c>
      <c r="V80" s="159">
        <f t="shared" si="27"/>
        <v>0</v>
      </c>
      <c r="W80" s="159"/>
      <c r="X80" s="159" t="s">
        <v>295</v>
      </c>
      <c r="Y80" s="159" t="s">
        <v>296</v>
      </c>
      <c r="Z80" s="148"/>
      <c r="AA80" s="148"/>
      <c r="AB80" s="148"/>
      <c r="AC80" s="148"/>
      <c r="AD80" s="148"/>
      <c r="AE80" s="148"/>
      <c r="AF80" s="148"/>
      <c r="AG80" s="148" t="s">
        <v>2041</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85">
        <v>69</v>
      </c>
      <c r="B81" s="186" t="s">
        <v>2631</v>
      </c>
      <c r="C81" s="198" t="s">
        <v>2753</v>
      </c>
      <c r="D81" s="187" t="s">
        <v>331</v>
      </c>
      <c r="E81" s="188">
        <v>210</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c r="S81" s="190" t="s">
        <v>878</v>
      </c>
      <c r="T81" s="191" t="s">
        <v>879</v>
      </c>
      <c r="U81" s="159">
        <v>0</v>
      </c>
      <c r="V81" s="159">
        <f t="shared" si="27"/>
        <v>0</v>
      </c>
      <c r="W81" s="159"/>
      <c r="X81" s="159" t="s">
        <v>295</v>
      </c>
      <c r="Y81" s="159" t="s">
        <v>296</v>
      </c>
      <c r="Z81" s="148"/>
      <c r="AA81" s="148"/>
      <c r="AB81" s="148"/>
      <c r="AC81" s="148"/>
      <c r="AD81" s="148"/>
      <c r="AE81" s="148"/>
      <c r="AF81" s="148"/>
      <c r="AG81" s="148" t="s">
        <v>2041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85">
        <v>70</v>
      </c>
      <c r="B82" s="186" t="s">
        <v>2633</v>
      </c>
      <c r="C82" s="198" t="s">
        <v>2754</v>
      </c>
      <c r="D82" s="187" t="s">
        <v>331</v>
      </c>
      <c r="E82" s="188">
        <v>80</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2041</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85">
        <v>71</v>
      </c>
      <c r="B83" s="186" t="s">
        <v>2156</v>
      </c>
      <c r="C83" s="198" t="s">
        <v>2755</v>
      </c>
      <c r="D83" s="187" t="s">
        <v>331</v>
      </c>
      <c r="E83" s="188">
        <v>33</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2041</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85">
        <v>72</v>
      </c>
      <c r="B84" s="186" t="s">
        <v>2159</v>
      </c>
      <c r="C84" s="198" t="s">
        <v>2756</v>
      </c>
      <c r="D84" s="187" t="s">
        <v>331</v>
      </c>
      <c r="E84" s="188">
        <v>33</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c r="S84" s="190" t="s">
        <v>878</v>
      </c>
      <c r="T84" s="191" t="s">
        <v>879</v>
      </c>
      <c r="U84" s="159">
        <v>0</v>
      </c>
      <c r="V84" s="159">
        <f t="shared" si="27"/>
        <v>0</v>
      </c>
      <c r="W84" s="159"/>
      <c r="X84" s="159" t="s">
        <v>295</v>
      </c>
      <c r="Y84" s="159" t="s">
        <v>296</v>
      </c>
      <c r="Z84" s="148"/>
      <c r="AA84" s="148"/>
      <c r="AB84" s="148"/>
      <c r="AC84" s="148"/>
      <c r="AD84" s="148"/>
      <c r="AE84" s="148"/>
      <c r="AF84" s="148"/>
      <c r="AG84" s="148" t="s">
        <v>2041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85">
        <v>73</v>
      </c>
      <c r="B85" s="186" t="s">
        <v>2161</v>
      </c>
      <c r="C85" s="198" t="s">
        <v>2757</v>
      </c>
      <c r="D85" s="187" t="s">
        <v>331</v>
      </c>
      <c r="E85" s="188">
        <v>11</v>
      </c>
      <c r="F85" s="189"/>
      <c r="G85" s="190">
        <f t="shared" si="21"/>
        <v>0</v>
      </c>
      <c r="H85" s="189"/>
      <c r="I85" s="190">
        <f t="shared" si="22"/>
        <v>0</v>
      </c>
      <c r="J85" s="189"/>
      <c r="K85" s="190">
        <f t="shared" si="23"/>
        <v>0</v>
      </c>
      <c r="L85" s="190">
        <v>21</v>
      </c>
      <c r="M85" s="190">
        <f t="shared" si="24"/>
        <v>0</v>
      </c>
      <c r="N85" s="188">
        <v>0</v>
      </c>
      <c r="O85" s="188">
        <f t="shared" si="25"/>
        <v>0</v>
      </c>
      <c r="P85" s="188">
        <v>0</v>
      </c>
      <c r="Q85" s="188">
        <f t="shared" si="26"/>
        <v>0</v>
      </c>
      <c r="R85" s="190"/>
      <c r="S85" s="190" t="s">
        <v>878</v>
      </c>
      <c r="T85" s="191" t="s">
        <v>879</v>
      </c>
      <c r="U85" s="159">
        <v>0</v>
      </c>
      <c r="V85" s="159">
        <f t="shared" si="27"/>
        <v>0</v>
      </c>
      <c r="W85" s="159"/>
      <c r="X85" s="159" t="s">
        <v>295</v>
      </c>
      <c r="Y85" s="159" t="s">
        <v>296</v>
      </c>
      <c r="Z85" s="148"/>
      <c r="AA85" s="148"/>
      <c r="AB85" s="148"/>
      <c r="AC85" s="148"/>
      <c r="AD85" s="148"/>
      <c r="AE85" s="148"/>
      <c r="AF85" s="148"/>
      <c r="AG85" s="148" t="s">
        <v>2041</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
      <c r="A86" s="185">
        <v>74</v>
      </c>
      <c r="B86" s="186" t="s">
        <v>2163</v>
      </c>
      <c r="C86" s="198" t="s">
        <v>2758</v>
      </c>
      <c r="D86" s="187" t="s">
        <v>331</v>
      </c>
      <c r="E86" s="188">
        <v>30</v>
      </c>
      <c r="F86" s="189"/>
      <c r="G86" s="190">
        <f t="shared" si="21"/>
        <v>0</v>
      </c>
      <c r="H86" s="189"/>
      <c r="I86" s="190">
        <f t="shared" si="22"/>
        <v>0</v>
      </c>
      <c r="J86" s="189"/>
      <c r="K86" s="190">
        <f t="shared" si="23"/>
        <v>0</v>
      </c>
      <c r="L86" s="190">
        <v>21</v>
      </c>
      <c r="M86" s="190">
        <f t="shared" si="24"/>
        <v>0</v>
      </c>
      <c r="N86" s="188">
        <v>0</v>
      </c>
      <c r="O86" s="188">
        <f t="shared" si="25"/>
        <v>0</v>
      </c>
      <c r="P86" s="188">
        <v>0</v>
      </c>
      <c r="Q86" s="188">
        <f t="shared" si="26"/>
        <v>0</v>
      </c>
      <c r="R86" s="190"/>
      <c r="S86" s="190" t="s">
        <v>878</v>
      </c>
      <c r="T86" s="191" t="s">
        <v>879</v>
      </c>
      <c r="U86" s="159">
        <v>0</v>
      </c>
      <c r="V86" s="159">
        <f t="shared" si="27"/>
        <v>0</v>
      </c>
      <c r="W86" s="159"/>
      <c r="X86" s="159" t="s">
        <v>295</v>
      </c>
      <c r="Y86" s="159" t="s">
        <v>296</v>
      </c>
      <c r="Z86" s="148"/>
      <c r="AA86" s="148"/>
      <c r="AB86" s="148"/>
      <c r="AC86" s="148"/>
      <c r="AD86" s="148"/>
      <c r="AE86" s="148"/>
      <c r="AF86" s="148"/>
      <c r="AG86" s="148" t="s">
        <v>2041</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85">
        <v>75</v>
      </c>
      <c r="B87" s="186" t="s">
        <v>2639</v>
      </c>
      <c r="C87" s="198" t="s">
        <v>2759</v>
      </c>
      <c r="D87" s="187" t="s">
        <v>331</v>
      </c>
      <c r="E87" s="188">
        <v>33</v>
      </c>
      <c r="F87" s="189"/>
      <c r="G87" s="190">
        <f t="shared" si="21"/>
        <v>0</v>
      </c>
      <c r="H87" s="189"/>
      <c r="I87" s="190">
        <f t="shared" si="22"/>
        <v>0</v>
      </c>
      <c r="J87" s="189"/>
      <c r="K87" s="190">
        <f t="shared" si="23"/>
        <v>0</v>
      </c>
      <c r="L87" s="190">
        <v>21</v>
      </c>
      <c r="M87" s="190">
        <f t="shared" si="24"/>
        <v>0</v>
      </c>
      <c r="N87" s="188">
        <v>0</v>
      </c>
      <c r="O87" s="188">
        <f t="shared" si="25"/>
        <v>0</v>
      </c>
      <c r="P87" s="188">
        <v>0</v>
      </c>
      <c r="Q87" s="188">
        <f t="shared" si="26"/>
        <v>0</v>
      </c>
      <c r="R87" s="190"/>
      <c r="S87" s="190" t="s">
        <v>878</v>
      </c>
      <c r="T87" s="191" t="s">
        <v>879</v>
      </c>
      <c r="U87" s="159">
        <v>0</v>
      </c>
      <c r="V87" s="159">
        <f t="shared" si="27"/>
        <v>0</v>
      </c>
      <c r="W87" s="159"/>
      <c r="X87" s="159" t="s">
        <v>295</v>
      </c>
      <c r="Y87" s="159" t="s">
        <v>296</v>
      </c>
      <c r="Z87" s="148"/>
      <c r="AA87" s="148"/>
      <c r="AB87" s="148"/>
      <c r="AC87" s="148"/>
      <c r="AD87" s="148"/>
      <c r="AE87" s="148"/>
      <c r="AF87" s="148"/>
      <c r="AG87" s="148" t="s">
        <v>2041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85">
        <v>76</v>
      </c>
      <c r="B88" s="186" t="s">
        <v>2167</v>
      </c>
      <c r="C88" s="198" t="s">
        <v>2760</v>
      </c>
      <c r="D88" s="187" t="s">
        <v>331</v>
      </c>
      <c r="E88" s="188">
        <v>150</v>
      </c>
      <c r="F88" s="189"/>
      <c r="G88" s="190">
        <f t="shared" si="21"/>
        <v>0</v>
      </c>
      <c r="H88" s="189"/>
      <c r="I88" s="190">
        <f t="shared" si="22"/>
        <v>0</v>
      </c>
      <c r="J88" s="189"/>
      <c r="K88" s="190">
        <f t="shared" si="23"/>
        <v>0</v>
      </c>
      <c r="L88" s="190">
        <v>21</v>
      </c>
      <c r="M88" s="190">
        <f t="shared" si="24"/>
        <v>0</v>
      </c>
      <c r="N88" s="188">
        <v>0</v>
      </c>
      <c r="O88" s="188">
        <f t="shared" si="25"/>
        <v>0</v>
      </c>
      <c r="P88" s="188">
        <v>0</v>
      </c>
      <c r="Q88" s="188">
        <f t="shared" si="26"/>
        <v>0</v>
      </c>
      <c r="R88" s="190"/>
      <c r="S88" s="190" t="s">
        <v>878</v>
      </c>
      <c r="T88" s="191" t="s">
        <v>879</v>
      </c>
      <c r="U88" s="159">
        <v>0</v>
      </c>
      <c r="V88" s="159">
        <f t="shared" si="27"/>
        <v>0</v>
      </c>
      <c r="W88" s="159"/>
      <c r="X88" s="159" t="s">
        <v>295</v>
      </c>
      <c r="Y88" s="159" t="s">
        <v>296</v>
      </c>
      <c r="Z88" s="148"/>
      <c r="AA88" s="148"/>
      <c r="AB88" s="148"/>
      <c r="AC88" s="148"/>
      <c r="AD88" s="148"/>
      <c r="AE88" s="148"/>
      <c r="AF88" s="148"/>
      <c r="AG88" s="148" t="s">
        <v>2041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85">
        <v>77</v>
      </c>
      <c r="B89" s="186" t="s">
        <v>2171</v>
      </c>
      <c r="C89" s="198" t="s">
        <v>2761</v>
      </c>
      <c r="D89" s="187" t="s">
        <v>331</v>
      </c>
      <c r="E89" s="188">
        <v>110</v>
      </c>
      <c r="F89" s="189"/>
      <c r="G89" s="190">
        <f t="shared" si="21"/>
        <v>0</v>
      </c>
      <c r="H89" s="189"/>
      <c r="I89" s="190">
        <f t="shared" si="22"/>
        <v>0</v>
      </c>
      <c r="J89" s="189"/>
      <c r="K89" s="190">
        <f t="shared" si="23"/>
        <v>0</v>
      </c>
      <c r="L89" s="190">
        <v>21</v>
      </c>
      <c r="M89" s="190">
        <f t="shared" si="24"/>
        <v>0</v>
      </c>
      <c r="N89" s="188">
        <v>0</v>
      </c>
      <c r="O89" s="188">
        <f t="shared" si="25"/>
        <v>0</v>
      </c>
      <c r="P89" s="188">
        <v>0</v>
      </c>
      <c r="Q89" s="188">
        <f t="shared" si="26"/>
        <v>0</v>
      </c>
      <c r="R89" s="190"/>
      <c r="S89" s="190" t="s">
        <v>878</v>
      </c>
      <c r="T89" s="191" t="s">
        <v>879</v>
      </c>
      <c r="U89" s="159">
        <v>0</v>
      </c>
      <c r="V89" s="159">
        <f t="shared" si="27"/>
        <v>0</v>
      </c>
      <c r="W89" s="159"/>
      <c r="X89" s="159" t="s">
        <v>295</v>
      </c>
      <c r="Y89" s="159" t="s">
        <v>296</v>
      </c>
      <c r="Z89" s="148"/>
      <c r="AA89" s="148"/>
      <c r="AB89" s="148"/>
      <c r="AC89" s="148"/>
      <c r="AD89" s="148"/>
      <c r="AE89" s="148"/>
      <c r="AF89" s="148"/>
      <c r="AG89" s="148" t="s">
        <v>2041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85">
        <v>78</v>
      </c>
      <c r="B90" s="186" t="s">
        <v>2173</v>
      </c>
      <c r="C90" s="198" t="s">
        <v>2762</v>
      </c>
      <c r="D90" s="187" t="s">
        <v>2073</v>
      </c>
      <c r="E90" s="188">
        <v>90</v>
      </c>
      <c r="F90" s="189"/>
      <c r="G90" s="190">
        <f t="shared" si="21"/>
        <v>0</v>
      </c>
      <c r="H90" s="189"/>
      <c r="I90" s="190">
        <f t="shared" si="22"/>
        <v>0</v>
      </c>
      <c r="J90" s="189"/>
      <c r="K90" s="190">
        <f t="shared" si="23"/>
        <v>0</v>
      </c>
      <c r="L90" s="190">
        <v>21</v>
      </c>
      <c r="M90" s="190">
        <f t="shared" si="24"/>
        <v>0</v>
      </c>
      <c r="N90" s="188">
        <v>0</v>
      </c>
      <c r="O90" s="188">
        <f t="shared" si="25"/>
        <v>0</v>
      </c>
      <c r="P90" s="188">
        <v>0</v>
      </c>
      <c r="Q90" s="188">
        <f t="shared" si="26"/>
        <v>0</v>
      </c>
      <c r="R90" s="190"/>
      <c r="S90" s="190" t="s">
        <v>878</v>
      </c>
      <c r="T90" s="191" t="s">
        <v>879</v>
      </c>
      <c r="U90" s="159">
        <v>0</v>
      </c>
      <c r="V90" s="159">
        <f t="shared" si="27"/>
        <v>0</v>
      </c>
      <c r="W90" s="159"/>
      <c r="X90" s="159" t="s">
        <v>295</v>
      </c>
      <c r="Y90" s="159" t="s">
        <v>296</v>
      </c>
      <c r="Z90" s="148"/>
      <c r="AA90" s="148"/>
      <c r="AB90" s="148"/>
      <c r="AC90" s="148"/>
      <c r="AD90" s="148"/>
      <c r="AE90" s="148"/>
      <c r="AF90" s="148"/>
      <c r="AG90" s="148" t="s">
        <v>2041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85">
        <v>79</v>
      </c>
      <c r="B91" s="186" t="s">
        <v>2175</v>
      </c>
      <c r="C91" s="198" t="s">
        <v>2763</v>
      </c>
      <c r="D91" s="187" t="s">
        <v>2073</v>
      </c>
      <c r="E91" s="188">
        <v>10</v>
      </c>
      <c r="F91" s="189"/>
      <c r="G91" s="190">
        <f t="shared" si="21"/>
        <v>0</v>
      </c>
      <c r="H91" s="189"/>
      <c r="I91" s="190">
        <f t="shared" si="22"/>
        <v>0</v>
      </c>
      <c r="J91" s="189"/>
      <c r="K91" s="190">
        <f t="shared" si="23"/>
        <v>0</v>
      </c>
      <c r="L91" s="190">
        <v>21</v>
      </c>
      <c r="M91" s="190">
        <f t="shared" si="24"/>
        <v>0</v>
      </c>
      <c r="N91" s="188">
        <v>0</v>
      </c>
      <c r="O91" s="188">
        <f t="shared" si="25"/>
        <v>0</v>
      </c>
      <c r="P91" s="188">
        <v>0</v>
      </c>
      <c r="Q91" s="188">
        <f t="shared" si="26"/>
        <v>0</v>
      </c>
      <c r="R91" s="190"/>
      <c r="S91" s="190" t="s">
        <v>878</v>
      </c>
      <c r="T91" s="191" t="s">
        <v>879</v>
      </c>
      <c r="U91" s="159">
        <v>0</v>
      </c>
      <c r="V91" s="159">
        <f t="shared" si="27"/>
        <v>0</v>
      </c>
      <c r="W91" s="159"/>
      <c r="X91" s="159" t="s">
        <v>295</v>
      </c>
      <c r="Y91" s="159" t="s">
        <v>296</v>
      </c>
      <c r="Z91" s="148"/>
      <c r="AA91" s="148"/>
      <c r="AB91" s="148"/>
      <c r="AC91" s="148"/>
      <c r="AD91" s="148"/>
      <c r="AE91" s="148"/>
      <c r="AF91" s="148"/>
      <c r="AG91" s="148" t="s">
        <v>2041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85">
        <v>80</v>
      </c>
      <c r="B92" s="186" t="s">
        <v>2177</v>
      </c>
      <c r="C92" s="198" t="s">
        <v>2764</v>
      </c>
      <c r="D92" s="187" t="s">
        <v>2073</v>
      </c>
      <c r="E92" s="188">
        <v>4</v>
      </c>
      <c r="F92" s="189"/>
      <c r="G92" s="190">
        <f t="shared" si="21"/>
        <v>0</v>
      </c>
      <c r="H92" s="189"/>
      <c r="I92" s="190">
        <f t="shared" si="22"/>
        <v>0</v>
      </c>
      <c r="J92" s="189"/>
      <c r="K92" s="190">
        <f t="shared" si="23"/>
        <v>0</v>
      </c>
      <c r="L92" s="190">
        <v>21</v>
      </c>
      <c r="M92" s="190">
        <f t="shared" si="24"/>
        <v>0</v>
      </c>
      <c r="N92" s="188">
        <v>0</v>
      </c>
      <c r="O92" s="188">
        <f t="shared" si="25"/>
        <v>0</v>
      </c>
      <c r="P92" s="188">
        <v>0</v>
      </c>
      <c r="Q92" s="188">
        <f t="shared" si="26"/>
        <v>0</v>
      </c>
      <c r="R92" s="190"/>
      <c r="S92" s="190" t="s">
        <v>878</v>
      </c>
      <c r="T92" s="191" t="s">
        <v>879</v>
      </c>
      <c r="U92" s="159">
        <v>0</v>
      </c>
      <c r="V92" s="159">
        <f t="shared" si="27"/>
        <v>0</v>
      </c>
      <c r="W92" s="159"/>
      <c r="X92" s="159" t="s">
        <v>295</v>
      </c>
      <c r="Y92" s="159" t="s">
        <v>296</v>
      </c>
      <c r="Z92" s="148"/>
      <c r="AA92" s="148"/>
      <c r="AB92" s="148"/>
      <c r="AC92" s="148"/>
      <c r="AD92" s="148"/>
      <c r="AE92" s="148"/>
      <c r="AF92" s="148"/>
      <c r="AG92" s="148" t="s">
        <v>2041</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70" t="s">
        <v>288</v>
      </c>
      <c r="B93" s="171" t="s">
        <v>124</v>
      </c>
      <c r="C93" s="193" t="s">
        <v>125</v>
      </c>
      <c r="D93" s="172"/>
      <c r="E93" s="173"/>
      <c r="F93" s="174"/>
      <c r="G93" s="174">
        <f>SUMIF(AG94:AG116,"&lt;&gt;NOR",G94:G116)</f>
        <v>0</v>
      </c>
      <c r="H93" s="174"/>
      <c r="I93" s="174">
        <f>SUM(I94:I116)</f>
        <v>0</v>
      </c>
      <c r="J93" s="174"/>
      <c r="K93" s="174">
        <f>SUM(K94:K116)</f>
        <v>0</v>
      </c>
      <c r="L93" s="174"/>
      <c r="M93" s="174">
        <f>SUM(M94:M116)</f>
        <v>0</v>
      </c>
      <c r="N93" s="173"/>
      <c r="O93" s="173">
        <f>SUM(O94:O116)</f>
        <v>0</v>
      </c>
      <c r="P93" s="173"/>
      <c r="Q93" s="173">
        <f>SUM(Q94:Q116)</f>
        <v>0</v>
      </c>
      <c r="R93" s="174"/>
      <c r="S93" s="174"/>
      <c r="T93" s="175"/>
      <c r="U93" s="169"/>
      <c r="V93" s="169">
        <f>SUM(V94:V116)</f>
        <v>0</v>
      </c>
      <c r="W93" s="169"/>
      <c r="X93" s="169"/>
      <c r="Y93" s="169"/>
      <c r="AG93" t="s">
        <v>289</v>
      </c>
    </row>
    <row r="94" spans="1:60" outlineLevel="1" x14ac:dyDescent="0.2">
      <c r="A94" s="185">
        <v>81</v>
      </c>
      <c r="B94" s="186" t="s">
        <v>2179</v>
      </c>
      <c r="C94" s="198" t="s">
        <v>2765</v>
      </c>
      <c r="D94" s="187" t="s">
        <v>2073</v>
      </c>
      <c r="E94" s="188">
        <v>53</v>
      </c>
      <c r="F94" s="189"/>
      <c r="G94" s="190">
        <f t="shared" ref="G94:G116" si="28">ROUND(E94*F94,2)</f>
        <v>0</v>
      </c>
      <c r="H94" s="189"/>
      <c r="I94" s="190">
        <f t="shared" ref="I94:I116" si="29">ROUND(E94*H94,2)</f>
        <v>0</v>
      </c>
      <c r="J94" s="189"/>
      <c r="K94" s="190">
        <f t="shared" ref="K94:K116" si="30">ROUND(E94*J94,2)</f>
        <v>0</v>
      </c>
      <c r="L94" s="190">
        <v>21</v>
      </c>
      <c r="M94" s="190">
        <f t="shared" ref="M94:M116" si="31">G94*(1+L94/100)</f>
        <v>0</v>
      </c>
      <c r="N94" s="188">
        <v>0</v>
      </c>
      <c r="O94" s="188">
        <f t="shared" ref="O94:O116" si="32">ROUND(E94*N94,2)</f>
        <v>0</v>
      </c>
      <c r="P94" s="188">
        <v>0</v>
      </c>
      <c r="Q94" s="188">
        <f t="shared" ref="Q94:Q116" si="33">ROUND(E94*P94,2)</f>
        <v>0</v>
      </c>
      <c r="R94" s="190"/>
      <c r="S94" s="190" t="s">
        <v>878</v>
      </c>
      <c r="T94" s="191" t="s">
        <v>879</v>
      </c>
      <c r="U94" s="159">
        <v>0</v>
      </c>
      <c r="V94" s="159">
        <f t="shared" ref="V94:V116" si="34">ROUND(E94*U94,2)</f>
        <v>0</v>
      </c>
      <c r="W94" s="159"/>
      <c r="X94" s="159" t="s">
        <v>295</v>
      </c>
      <c r="Y94" s="159" t="s">
        <v>296</v>
      </c>
      <c r="Z94" s="148"/>
      <c r="AA94" s="148"/>
      <c r="AB94" s="148"/>
      <c r="AC94" s="148"/>
      <c r="AD94" s="148"/>
      <c r="AE94" s="148"/>
      <c r="AF94" s="148"/>
      <c r="AG94" s="148" t="s">
        <v>2041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85">
        <v>82</v>
      </c>
      <c r="B95" s="186" t="s">
        <v>2183</v>
      </c>
      <c r="C95" s="198" t="s">
        <v>2766</v>
      </c>
      <c r="D95" s="187" t="s">
        <v>2073</v>
      </c>
      <c r="E95" s="188">
        <v>13</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2041</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85">
        <v>83</v>
      </c>
      <c r="B96" s="186" t="s">
        <v>2185</v>
      </c>
      <c r="C96" s="198" t="s">
        <v>2767</v>
      </c>
      <c r="D96" s="187" t="s">
        <v>2073</v>
      </c>
      <c r="E96" s="188">
        <v>10</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2041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85">
        <v>84</v>
      </c>
      <c r="B97" s="186" t="s">
        <v>2649</v>
      </c>
      <c r="C97" s="198" t="s">
        <v>2768</v>
      </c>
      <c r="D97" s="187" t="s">
        <v>2073</v>
      </c>
      <c r="E97" s="188">
        <v>4</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2041</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85">
        <v>85</v>
      </c>
      <c r="B98" s="186" t="s">
        <v>2651</v>
      </c>
      <c r="C98" s="198" t="s">
        <v>2769</v>
      </c>
      <c r="D98" s="187" t="s">
        <v>2073</v>
      </c>
      <c r="E98" s="188">
        <v>4</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2041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85">
        <v>86</v>
      </c>
      <c r="B99" s="186" t="s">
        <v>2653</v>
      </c>
      <c r="C99" s="198" t="s">
        <v>2770</v>
      </c>
      <c r="D99" s="187" t="s">
        <v>2073</v>
      </c>
      <c r="E99" s="188">
        <v>8</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2041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85">
        <v>87</v>
      </c>
      <c r="B100" s="186" t="s">
        <v>2771</v>
      </c>
      <c r="C100" s="198" t="s">
        <v>2772</v>
      </c>
      <c r="D100" s="187" t="s">
        <v>2073</v>
      </c>
      <c r="E100" s="188">
        <v>65</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2041</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85">
        <v>88</v>
      </c>
      <c r="B101" s="186" t="s">
        <v>2195</v>
      </c>
      <c r="C101" s="198" t="s">
        <v>2773</v>
      </c>
      <c r="D101" s="187" t="s">
        <v>2073</v>
      </c>
      <c r="E101" s="188">
        <v>7</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2041</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85">
        <v>89</v>
      </c>
      <c r="B102" s="186" t="s">
        <v>2660</v>
      </c>
      <c r="C102" s="198" t="s">
        <v>2774</v>
      </c>
      <c r="D102" s="187" t="s">
        <v>2073</v>
      </c>
      <c r="E102" s="188">
        <v>22</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2041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85">
        <v>90</v>
      </c>
      <c r="B103" s="186" t="s">
        <v>2200</v>
      </c>
      <c r="C103" s="198" t="s">
        <v>2775</v>
      </c>
      <c r="D103" s="187" t="s">
        <v>2073</v>
      </c>
      <c r="E103" s="188">
        <v>73</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622</v>
      </c>
      <c r="Y103" s="159" t="s">
        <v>296</v>
      </c>
      <c r="Z103" s="148"/>
      <c r="AA103" s="148"/>
      <c r="AB103" s="148"/>
      <c r="AC103" s="148"/>
      <c r="AD103" s="148"/>
      <c r="AE103" s="148"/>
      <c r="AF103" s="148"/>
      <c r="AG103" s="148" t="s">
        <v>2728</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85">
        <v>91</v>
      </c>
      <c r="B104" s="186" t="s">
        <v>2664</v>
      </c>
      <c r="C104" s="198" t="s">
        <v>2776</v>
      </c>
      <c r="D104" s="187" t="s">
        <v>2073</v>
      </c>
      <c r="E104" s="188">
        <v>12</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2041</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85">
        <v>92</v>
      </c>
      <c r="B105" s="186" t="s">
        <v>2204</v>
      </c>
      <c r="C105" s="198" t="s">
        <v>2777</v>
      </c>
      <c r="D105" s="187" t="s">
        <v>2073</v>
      </c>
      <c r="E105" s="188">
        <v>6</v>
      </c>
      <c r="F105" s="189"/>
      <c r="G105" s="190">
        <f t="shared" si="28"/>
        <v>0</v>
      </c>
      <c r="H105" s="189"/>
      <c r="I105" s="190">
        <f t="shared" si="29"/>
        <v>0</v>
      </c>
      <c r="J105" s="189"/>
      <c r="K105" s="190">
        <f t="shared" si="30"/>
        <v>0</v>
      </c>
      <c r="L105" s="190">
        <v>21</v>
      </c>
      <c r="M105" s="190">
        <f t="shared" si="31"/>
        <v>0</v>
      </c>
      <c r="N105" s="188">
        <v>0</v>
      </c>
      <c r="O105" s="188">
        <f t="shared" si="32"/>
        <v>0</v>
      </c>
      <c r="P105" s="188">
        <v>0</v>
      </c>
      <c r="Q105" s="188">
        <f t="shared" si="33"/>
        <v>0</v>
      </c>
      <c r="R105" s="190"/>
      <c r="S105" s="190" t="s">
        <v>878</v>
      </c>
      <c r="T105" s="191" t="s">
        <v>879</v>
      </c>
      <c r="U105" s="159">
        <v>0</v>
      </c>
      <c r="V105" s="159">
        <f t="shared" si="34"/>
        <v>0</v>
      </c>
      <c r="W105" s="159"/>
      <c r="X105" s="159" t="s">
        <v>295</v>
      </c>
      <c r="Y105" s="159" t="s">
        <v>296</v>
      </c>
      <c r="Z105" s="148"/>
      <c r="AA105" s="148"/>
      <c r="AB105" s="148"/>
      <c r="AC105" s="148"/>
      <c r="AD105" s="148"/>
      <c r="AE105" s="148"/>
      <c r="AF105" s="148"/>
      <c r="AG105" s="148" t="s">
        <v>2041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85">
        <v>93</v>
      </c>
      <c r="B106" s="186" t="s">
        <v>2206</v>
      </c>
      <c r="C106" s="198" t="s">
        <v>2778</v>
      </c>
      <c r="D106" s="187" t="s">
        <v>2073</v>
      </c>
      <c r="E106" s="188">
        <v>2</v>
      </c>
      <c r="F106" s="189"/>
      <c r="G106" s="190">
        <f t="shared" si="28"/>
        <v>0</v>
      </c>
      <c r="H106" s="189"/>
      <c r="I106" s="190">
        <f t="shared" si="29"/>
        <v>0</v>
      </c>
      <c r="J106" s="189"/>
      <c r="K106" s="190">
        <f t="shared" si="30"/>
        <v>0</v>
      </c>
      <c r="L106" s="190">
        <v>21</v>
      </c>
      <c r="M106" s="190">
        <f t="shared" si="31"/>
        <v>0</v>
      </c>
      <c r="N106" s="188">
        <v>0</v>
      </c>
      <c r="O106" s="188">
        <f t="shared" si="32"/>
        <v>0</v>
      </c>
      <c r="P106" s="188">
        <v>0</v>
      </c>
      <c r="Q106" s="188">
        <f t="shared" si="33"/>
        <v>0</v>
      </c>
      <c r="R106" s="190"/>
      <c r="S106" s="190" t="s">
        <v>878</v>
      </c>
      <c r="T106" s="191" t="s">
        <v>879</v>
      </c>
      <c r="U106" s="159">
        <v>0</v>
      </c>
      <c r="V106" s="159">
        <f t="shared" si="34"/>
        <v>0</v>
      </c>
      <c r="W106" s="159"/>
      <c r="X106" s="159" t="s">
        <v>295</v>
      </c>
      <c r="Y106" s="159" t="s">
        <v>296</v>
      </c>
      <c r="Z106" s="148"/>
      <c r="AA106" s="148"/>
      <c r="AB106" s="148"/>
      <c r="AC106" s="148"/>
      <c r="AD106" s="148"/>
      <c r="AE106" s="148"/>
      <c r="AF106" s="148"/>
      <c r="AG106" s="148" t="s">
        <v>2041</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85">
        <v>94</v>
      </c>
      <c r="B107" s="186" t="s">
        <v>2665</v>
      </c>
      <c r="C107" s="198" t="s">
        <v>2779</v>
      </c>
      <c r="D107" s="187" t="s">
        <v>2073</v>
      </c>
      <c r="E107" s="188">
        <v>44</v>
      </c>
      <c r="F107" s="189"/>
      <c r="G107" s="190">
        <f t="shared" si="28"/>
        <v>0</v>
      </c>
      <c r="H107" s="189"/>
      <c r="I107" s="190">
        <f t="shared" si="29"/>
        <v>0</v>
      </c>
      <c r="J107" s="189"/>
      <c r="K107" s="190">
        <f t="shared" si="30"/>
        <v>0</v>
      </c>
      <c r="L107" s="190">
        <v>21</v>
      </c>
      <c r="M107" s="190">
        <f t="shared" si="31"/>
        <v>0</v>
      </c>
      <c r="N107" s="188">
        <v>0</v>
      </c>
      <c r="O107" s="188">
        <f t="shared" si="32"/>
        <v>0</v>
      </c>
      <c r="P107" s="188">
        <v>0</v>
      </c>
      <c r="Q107" s="188">
        <f t="shared" si="33"/>
        <v>0</v>
      </c>
      <c r="R107" s="190"/>
      <c r="S107" s="190" t="s">
        <v>878</v>
      </c>
      <c r="T107" s="191" t="s">
        <v>879</v>
      </c>
      <c r="U107" s="159">
        <v>0</v>
      </c>
      <c r="V107" s="159">
        <f t="shared" si="34"/>
        <v>0</v>
      </c>
      <c r="W107" s="159"/>
      <c r="X107" s="159" t="s">
        <v>295</v>
      </c>
      <c r="Y107" s="159" t="s">
        <v>296</v>
      </c>
      <c r="Z107" s="148"/>
      <c r="AA107" s="148"/>
      <c r="AB107" s="148"/>
      <c r="AC107" s="148"/>
      <c r="AD107" s="148"/>
      <c r="AE107" s="148"/>
      <c r="AF107" s="148"/>
      <c r="AG107" s="148" t="s">
        <v>2041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85">
        <v>95</v>
      </c>
      <c r="B108" s="186" t="s">
        <v>2667</v>
      </c>
      <c r="C108" s="198" t="s">
        <v>2780</v>
      </c>
      <c r="D108" s="187" t="s">
        <v>2073</v>
      </c>
      <c r="E108" s="188">
        <v>1</v>
      </c>
      <c r="F108" s="189"/>
      <c r="G108" s="190">
        <f t="shared" si="28"/>
        <v>0</v>
      </c>
      <c r="H108" s="189"/>
      <c r="I108" s="190">
        <f t="shared" si="29"/>
        <v>0</v>
      </c>
      <c r="J108" s="189"/>
      <c r="K108" s="190">
        <f t="shared" si="30"/>
        <v>0</v>
      </c>
      <c r="L108" s="190">
        <v>21</v>
      </c>
      <c r="M108" s="190">
        <f t="shared" si="31"/>
        <v>0</v>
      </c>
      <c r="N108" s="188">
        <v>0</v>
      </c>
      <c r="O108" s="188">
        <f t="shared" si="32"/>
        <v>0</v>
      </c>
      <c r="P108" s="188">
        <v>0</v>
      </c>
      <c r="Q108" s="188">
        <f t="shared" si="33"/>
        <v>0</v>
      </c>
      <c r="R108" s="190"/>
      <c r="S108" s="190" t="s">
        <v>878</v>
      </c>
      <c r="T108" s="191" t="s">
        <v>879</v>
      </c>
      <c r="U108" s="159">
        <v>0</v>
      </c>
      <c r="V108" s="159">
        <f t="shared" si="34"/>
        <v>0</v>
      </c>
      <c r="W108" s="159"/>
      <c r="X108" s="159" t="s">
        <v>295</v>
      </c>
      <c r="Y108" s="159" t="s">
        <v>296</v>
      </c>
      <c r="Z108" s="148"/>
      <c r="AA108" s="148"/>
      <c r="AB108" s="148"/>
      <c r="AC108" s="148"/>
      <c r="AD108" s="148"/>
      <c r="AE108" s="148"/>
      <c r="AF108" s="148"/>
      <c r="AG108" s="148" t="s">
        <v>2041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
      <c r="A109" s="185">
        <v>96</v>
      </c>
      <c r="B109" s="186" t="s">
        <v>2212</v>
      </c>
      <c r="C109" s="198" t="s">
        <v>2781</v>
      </c>
      <c r="D109" s="187" t="s">
        <v>2073</v>
      </c>
      <c r="E109" s="188">
        <v>1</v>
      </c>
      <c r="F109" s="189"/>
      <c r="G109" s="190">
        <f t="shared" si="28"/>
        <v>0</v>
      </c>
      <c r="H109" s="189"/>
      <c r="I109" s="190">
        <f t="shared" si="29"/>
        <v>0</v>
      </c>
      <c r="J109" s="189"/>
      <c r="K109" s="190">
        <f t="shared" si="30"/>
        <v>0</v>
      </c>
      <c r="L109" s="190">
        <v>21</v>
      </c>
      <c r="M109" s="190">
        <f t="shared" si="31"/>
        <v>0</v>
      </c>
      <c r="N109" s="188">
        <v>0</v>
      </c>
      <c r="O109" s="188">
        <f t="shared" si="32"/>
        <v>0</v>
      </c>
      <c r="P109" s="188">
        <v>0</v>
      </c>
      <c r="Q109" s="188">
        <f t="shared" si="33"/>
        <v>0</v>
      </c>
      <c r="R109" s="190"/>
      <c r="S109" s="190" t="s">
        <v>878</v>
      </c>
      <c r="T109" s="191" t="s">
        <v>879</v>
      </c>
      <c r="U109" s="159">
        <v>0</v>
      </c>
      <c r="V109" s="159">
        <f t="shared" si="34"/>
        <v>0</v>
      </c>
      <c r="W109" s="159"/>
      <c r="X109" s="159" t="s">
        <v>295</v>
      </c>
      <c r="Y109" s="159" t="s">
        <v>296</v>
      </c>
      <c r="Z109" s="148"/>
      <c r="AA109" s="148"/>
      <c r="AB109" s="148"/>
      <c r="AC109" s="148"/>
      <c r="AD109" s="148"/>
      <c r="AE109" s="148"/>
      <c r="AF109" s="148"/>
      <c r="AG109" s="148" t="s">
        <v>2041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
      <c r="A110" s="185">
        <v>97</v>
      </c>
      <c r="B110" s="186" t="s">
        <v>2670</v>
      </c>
      <c r="C110" s="198" t="s">
        <v>2782</v>
      </c>
      <c r="D110" s="187" t="s">
        <v>2073</v>
      </c>
      <c r="E110" s="188">
        <v>1</v>
      </c>
      <c r="F110" s="189"/>
      <c r="G110" s="190">
        <f t="shared" si="28"/>
        <v>0</v>
      </c>
      <c r="H110" s="189"/>
      <c r="I110" s="190">
        <f t="shared" si="29"/>
        <v>0</v>
      </c>
      <c r="J110" s="189"/>
      <c r="K110" s="190">
        <f t="shared" si="30"/>
        <v>0</v>
      </c>
      <c r="L110" s="190">
        <v>21</v>
      </c>
      <c r="M110" s="190">
        <f t="shared" si="31"/>
        <v>0</v>
      </c>
      <c r="N110" s="188">
        <v>0</v>
      </c>
      <c r="O110" s="188">
        <f t="shared" si="32"/>
        <v>0</v>
      </c>
      <c r="P110" s="188">
        <v>0</v>
      </c>
      <c r="Q110" s="188">
        <f t="shared" si="33"/>
        <v>0</v>
      </c>
      <c r="R110" s="190"/>
      <c r="S110" s="190" t="s">
        <v>878</v>
      </c>
      <c r="T110" s="191" t="s">
        <v>879</v>
      </c>
      <c r="U110" s="159">
        <v>0</v>
      </c>
      <c r="V110" s="159">
        <f t="shared" si="34"/>
        <v>0</v>
      </c>
      <c r="W110" s="159"/>
      <c r="X110" s="159" t="s">
        <v>295</v>
      </c>
      <c r="Y110" s="159" t="s">
        <v>296</v>
      </c>
      <c r="Z110" s="148"/>
      <c r="AA110" s="148"/>
      <c r="AB110" s="148"/>
      <c r="AC110" s="148"/>
      <c r="AD110" s="148"/>
      <c r="AE110" s="148"/>
      <c r="AF110" s="148"/>
      <c r="AG110" s="148" t="s">
        <v>2041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
      <c r="A111" s="185">
        <v>98</v>
      </c>
      <c r="B111" s="186" t="s">
        <v>2672</v>
      </c>
      <c r="C111" s="198" t="s">
        <v>2783</v>
      </c>
      <c r="D111" s="187" t="s">
        <v>2073</v>
      </c>
      <c r="E111" s="188">
        <v>1</v>
      </c>
      <c r="F111" s="189"/>
      <c r="G111" s="190">
        <f t="shared" si="28"/>
        <v>0</v>
      </c>
      <c r="H111" s="189"/>
      <c r="I111" s="190">
        <f t="shared" si="29"/>
        <v>0</v>
      </c>
      <c r="J111" s="189"/>
      <c r="K111" s="190">
        <f t="shared" si="30"/>
        <v>0</v>
      </c>
      <c r="L111" s="190">
        <v>21</v>
      </c>
      <c r="M111" s="190">
        <f t="shared" si="31"/>
        <v>0</v>
      </c>
      <c r="N111" s="188">
        <v>0</v>
      </c>
      <c r="O111" s="188">
        <f t="shared" si="32"/>
        <v>0</v>
      </c>
      <c r="P111" s="188">
        <v>0</v>
      </c>
      <c r="Q111" s="188">
        <f t="shared" si="33"/>
        <v>0</v>
      </c>
      <c r="R111" s="190"/>
      <c r="S111" s="190" t="s">
        <v>878</v>
      </c>
      <c r="T111" s="191" t="s">
        <v>879</v>
      </c>
      <c r="U111" s="159">
        <v>0</v>
      </c>
      <c r="V111" s="159">
        <f t="shared" si="34"/>
        <v>0</v>
      </c>
      <c r="W111" s="159"/>
      <c r="X111" s="159" t="s">
        <v>295</v>
      </c>
      <c r="Y111" s="159" t="s">
        <v>296</v>
      </c>
      <c r="Z111" s="148"/>
      <c r="AA111" s="148"/>
      <c r="AB111" s="148"/>
      <c r="AC111" s="148"/>
      <c r="AD111" s="148"/>
      <c r="AE111" s="148"/>
      <c r="AF111" s="148"/>
      <c r="AG111" s="148" t="s">
        <v>2041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
      <c r="A112" s="185">
        <v>99</v>
      </c>
      <c r="B112" s="186" t="s">
        <v>2215</v>
      </c>
      <c r="C112" s="198" t="s">
        <v>2784</v>
      </c>
      <c r="D112" s="187" t="s">
        <v>2073</v>
      </c>
      <c r="E112" s="188">
        <v>1</v>
      </c>
      <c r="F112" s="189"/>
      <c r="G112" s="190">
        <f t="shared" si="28"/>
        <v>0</v>
      </c>
      <c r="H112" s="189"/>
      <c r="I112" s="190">
        <f t="shared" si="29"/>
        <v>0</v>
      </c>
      <c r="J112" s="189"/>
      <c r="K112" s="190">
        <f t="shared" si="30"/>
        <v>0</v>
      </c>
      <c r="L112" s="190">
        <v>21</v>
      </c>
      <c r="M112" s="190">
        <f t="shared" si="31"/>
        <v>0</v>
      </c>
      <c r="N112" s="188">
        <v>0</v>
      </c>
      <c r="O112" s="188">
        <f t="shared" si="32"/>
        <v>0</v>
      </c>
      <c r="P112" s="188">
        <v>0</v>
      </c>
      <c r="Q112" s="188">
        <f t="shared" si="33"/>
        <v>0</v>
      </c>
      <c r="R112" s="190"/>
      <c r="S112" s="190" t="s">
        <v>878</v>
      </c>
      <c r="T112" s="191" t="s">
        <v>879</v>
      </c>
      <c r="U112" s="159">
        <v>0</v>
      </c>
      <c r="V112" s="159">
        <f t="shared" si="34"/>
        <v>0</v>
      </c>
      <c r="W112" s="159"/>
      <c r="X112" s="159" t="s">
        <v>295</v>
      </c>
      <c r="Y112" s="159" t="s">
        <v>296</v>
      </c>
      <c r="Z112" s="148"/>
      <c r="AA112" s="148"/>
      <c r="AB112" s="148"/>
      <c r="AC112" s="148"/>
      <c r="AD112" s="148"/>
      <c r="AE112" s="148"/>
      <c r="AF112" s="148"/>
      <c r="AG112" s="148" t="s">
        <v>2041</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
      <c r="A113" s="185">
        <v>100</v>
      </c>
      <c r="B113" s="186" t="s">
        <v>2785</v>
      </c>
      <c r="C113" s="198" t="s">
        <v>2786</v>
      </c>
      <c r="D113" s="187" t="s">
        <v>2073</v>
      </c>
      <c r="E113" s="188">
        <v>8</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2041</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85">
        <v>101</v>
      </c>
      <c r="B114" s="186" t="s">
        <v>2220</v>
      </c>
      <c r="C114" s="198" t="s">
        <v>2787</v>
      </c>
      <c r="D114" s="187" t="s">
        <v>2073</v>
      </c>
      <c r="E114" s="188">
        <v>4</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2041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
      <c r="A115" s="185">
        <v>102</v>
      </c>
      <c r="B115" s="186" t="s">
        <v>2222</v>
      </c>
      <c r="C115" s="198" t="s">
        <v>2788</v>
      </c>
      <c r="D115" s="187" t="s">
        <v>2073</v>
      </c>
      <c r="E115" s="188">
        <v>1</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2041</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85">
        <v>103</v>
      </c>
      <c r="B116" s="186" t="s">
        <v>2789</v>
      </c>
      <c r="C116" s="198" t="s">
        <v>2790</v>
      </c>
      <c r="D116" s="187" t="s">
        <v>2073</v>
      </c>
      <c r="E116" s="188">
        <v>1</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2041</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x14ac:dyDescent="0.2">
      <c r="A117" s="170" t="s">
        <v>288</v>
      </c>
      <c r="B117" s="171" t="s">
        <v>127</v>
      </c>
      <c r="C117" s="193" t="s">
        <v>128</v>
      </c>
      <c r="D117" s="172"/>
      <c r="E117" s="173"/>
      <c r="F117" s="174"/>
      <c r="G117" s="174">
        <f>SUMIF(AG118:AG130,"&lt;&gt;NOR",G118:G130)</f>
        <v>0</v>
      </c>
      <c r="H117" s="174"/>
      <c r="I117" s="174">
        <f>SUM(I118:I130)</f>
        <v>0</v>
      </c>
      <c r="J117" s="174"/>
      <c r="K117" s="174">
        <f>SUM(K118:K130)</f>
        <v>0</v>
      </c>
      <c r="L117" s="174"/>
      <c r="M117" s="174">
        <f>SUM(M118:M130)</f>
        <v>0</v>
      </c>
      <c r="N117" s="173"/>
      <c r="O117" s="173">
        <f>SUM(O118:O130)</f>
        <v>0</v>
      </c>
      <c r="P117" s="173"/>
      <c r="Q117" s="173">
        <f>SUM(Q118:Q130)</f>
        <v>0</v>
      </c>
      <c r="R117" s="174"/>
      <c r="S117" s="174"/>
      <c r="T117" s="175"/>
      <c r="U117" s="169"/>
      <c r="V117" s="169">
        <f>SUM(V118:V130)</f>
        <v>0</v>
      </c>
      <c r="W117" s="169"/>
      <c r="X117" s="169"/>
      <c r="Y117" s="169"/>
      <c r="AG117" t="s">
        <v>289</v>
      </c>
    </row>
    <row r="118" spans="1:60" outlineLevel="1" x14ac:dyDescent="0.2">
      <c r="A118" s="185">
        <v>104</v>
      </c>
      <c r="B118" s="186" t="s">
        <v>2226</v>
      </c>
      <c r="C118" s="198" t="s">
        <v>2791</v>
      </c>
      <c r="D118" s="187" t="s">
        <v>2073</v>
      </c>
      <c r="E118" s="188">
        <v>1</v>
      </c>
      <c r="F118" s="189"/>
      <c r="G118" s="190">
        <f t="shared" ref="G118:G130" si="35">ROUND(E118*F118,2)</f>
        <v>0</v>
      </c>
      <c r="H118" s="189"/>
      <c r="I118" s="190">
        <f t="shared" ref="I118:I130" si="36">ROUND(E118*H118,2)</f>
        <v>0</v>
      </c>
      <c r="J118" s="189"/>
      <c r="K118" s="190">
        <f t="shared" ref="K118:K130" si="37">ROUND(E118*J118,2)</f>
        <v>0</v>
      </c>
      <c r="L118" s="190">
        <v>21</v>
      </c>
      <c r="M118" s="190">
        <f t="shared" ref="M118:M130" si="38">G118*(1+L118/100)</f>
        <v>0</v>
      </c>
      <c r="N118" s="188">
        <v>0</v>
      </c>
      <c r="O118" s="188">
        <f t="shared" ref="O118:O130" si="39">ROUND(E118*N118,2)</f>
        <v>0</v>
      </c>
      <c r="P118" s="188">
        <v>0</v>
      </c>
      <c r="Q118" s="188">
        <f t="shared" ref="Q118:Q130" si="40">ROUND(E118*P118,2)</f>
        <v>0</v>
      </c>
      <c r="R118" s="190"/>
      <c r="S118" s="190" t="s">
        <v>878</v>
      </c>
      <c r="T118" s="191" t="s">
        <v>879</v>
      </c>
      <c r="U118" s="159">
        <v>0</v>
      </c>
      <c r="V118" s="159">
        <f t="shared" ref="V118:V130" si="41">ROUND(E118*U118,2)</f>
        <v>0</v>
      </c>
      <c r="W118" s="159"/>
      <c r="X118" s="159" t="s">
        <v>295</v>
      </c>
      <c r="Y118" s="159" t="s">
        <v>296</v>
      </c>
      <c r="Z118" s="148"/>
      <c r="AA118" s="148"/>
      <c r="AB118" s="148"/>
      <c r="AC118" s="148"/>
      <c r="AD118" s="148"/>
      <c r="AE118" s="148"/>
      <c r="AF118" s="148"/>
      <c r="AG118" s="148" t="s">
        <v>2041</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85">
        <v>105</v>
      </c>
      <c r="B119" s="186" t="s">
        <v>2228</v>
      </c>
      <c r="C119" s="198" t="s">
        <v>2792</v>
      </c>
      <c r="D119" s="187" t="s">
        <v>2073</v>
      </c>
      <c r="E119" s="188">
        <v>4</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2041</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85">
        <v>106</v>
      </c>
      <c r="B120" s="186" t="s">
        <v>2230</v>
      </c>
      <c r="C120" s="198" t="s">
        <v>2793</v>
      </c>
      <c r="D120" s="187" t="s">
        <v>2073</v>
      </c>
      <c r="E120" s="188">
        <v>2</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2041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85">
        <v>107</v>
      </c>
      <c r="B121" s="186" t="s">
        <v>2233</v>
      </c>
      <c r="C121" s="198" t="s">
        <v>2794</v>
      </c>
      <c r="D121" s="187" t="s">
        <v>2073</v>
      </c>
      <c r="E121" s="188">
        <v>1</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2041</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
      <c r="A122" s="185">
        <v>108</v>
      </c>
      <c r="B122" s="186" t="s">
        <v>2235</v>
      </c>
      <c r="C122" s="198" t="s">
        <v>2795</v>
      </c>
      <c r="D122" s="187" t="s">
        <v>2073</v>
      </c>
      <c r="E122" s="188">
        <v>1</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2041</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85">
        <v>109</v>
      </c>
      <c r="B123" s="186" t="s">
        <v>2237</v>
      </c>
      <c r="C123" s="198" t="s">
        <v>2796</v>
      </c>
      <c r="D123" s="187" t="s">
        <v>2073</v>
      </c>
      <c r="E123" s="188">
        <v>18</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c r="S123" s="190" t="s">
        <v>878</v>
      </c>
      <c r="T123" s="191" t="s">
        <v>879</v>
      </c>
      <c r="U123" s="159">
        <v>0</v>
      </c>
      <c r="V123" s="159">
        <f t="shared" si="41"/>
        <v>0</v>
      </c>
      <c r="W123" s="159"/>
      <c r="X123" s="159" t="s">
        <v>295</v>
      </c>
      <c r="Y123" s="159" t="s">
        <v>296</v>
      </c>
      <c r="Z123" s="148"/>
      <c r="AA123" s="148"/>
      <c r="AB123" s="148"/>
      <c r="AC123" s="148"/>
      <c r="AD123" s="148"/>
      <c r="AE123" s="148"/>
      <c r="AF123" s="148"/>
      <c r="AG123" s="148" t="s">
        <v>2041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85">
        <v>110</v>
      </c>
      <c r="B124" s="186" t="s">
        <v>2797</v>
      </c>
      <c r="C124" s="198" t="s">
        <v>2798</v>
      </c>
      <c r="D124" s="187" t="s">
        <v>331</v>
      </c>
      <c r="E124" s="188">
        <v>1224</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c r="S124" s="190" t="s">
        <v>878</v>
      </c>
      <c r="T124" s="191" t="s">
        <v>879</v>
      </c>
      <c r="U124" s="159">
        <v>0</v>
      </c>
      <c r="V124" s="159">
        <f t="shared" si="41"/>
        <v>0</v>
      </c>
      <c r="W124" s="159"/>
      <c r="X124" s="159" t="s">
        <v>622</v>
      </c>
      <c r="Y124" s="159" t="s">
        <v>296</v>
      </c>
      <c r="Z124" s="148"/>
      <c r="AA124" s="148"/>
      <c r="AB124" s="148"/>
      <c r="AC124" s="148"/>
      <c r="AD124" s="148"/>
      <c r="AE124" s="148"/>
      <c r="AF124" s="148"/>
      <c r="AG124" s="148" t="s">
        <v>2728</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85">
        <v>111</v>
      </c>
      <c r="B125" s="186" t="s">
        <v>2241</v>
      </c>
      <c r="C125" s="198" t="s">
        <v>2799</v>
      </c>
      <c r="D125" s="187" t="s">
        <v>331</v>
      </c>
      <c r="E125" s="188">
        <v>20</v>
      </c>
      <c r="F125" s="189"/>
      <c r="G125" s="190">
        <f t="shared" si="35"/>
        <v>0</v>
      </c>
      <c r="H125" s="189"/>
      <c r="I125" s="190">
        <f t="shared" si="36"/>
        <v>0</v>
      </c>
      <c r="J125" s="189"/>
      <c r="K125" s="190">
        <f t="shared" si="37"/>
        <v>0</v>
      </c>
      <c r="L125" s="190">
        <v>21</v>
      </c>
      <c r="M125" s="190">
        <f t="shared" si="38"/>
        <v>0</v>
      </c>
      <c r="N125" s="188">
        <v>0</v>
      </c>
      <c r="O125" s="188">
        <f t="shared" si="39"/>
        <v>0</v>
      </c>
      <c r="P125" s="188">
        <v>0</v>
      </c>
      <c r="Q125" s="188">
        <f t="shared" si="40"/>
        <v>0</v>
      </c>
      <c r="R125" s="190"/>
      <c r="S125" s="190" t="s">
        <v>878</v>
      </c>
      <c r="T125" s="191" t="s">
        <v>879</v>
      </c>
      <c r="U125" s="159">
        <v>0</v>
      </c>
      <c r="V125" s="159">
        <f t="shared" si="41"/>
        <v>0</v>
      </c>
      <c r="W125" s="159"/>
      <c r="X125" s="159" t="s">
        <v>295</v>
      </c>
      <c r="Y125" s="159" t="s">
        <v>296</v>
      </c>
      <c r="Z125" s="148"/>
      <c r="AA125" s="148"/>
      <c r="AB125" s="148"/>
      <c r="AC125" s="148"/>
      <c r="AD125" s="148"/>
      <c r="AE125" s="148"/>
      <c r="AF125" s="148"/>
      <c r="AG125" s="148" t="s">
        <v>2041</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85">
        <v>112</v>
      </c>
      <c r="B126" s="186" t="s">
        <v>2243</v>
      </c>
      <c r="C126" s="198" t="s">
        <v>2800</v>
      </c>
      <c r="D126" s="187" t="s">
        <v>331</v>
      </c>
      <c r="E126" s="188">
        <v>256</v>
      </c>
      <c r="F126" s="189"/>
      <c r="G126" s="190">
        <f t="shared" si="35"/>
        <v>0</v>
      </c>
      <c r="H126" s="189"/>
      <c r="I126" s="190">
        <f t="shared" si="36"/>
        <v>0</v>
      </c>
      <c r="J126" s="189"/>
      <c r="K126" s="190">
        <f t="shared" si="37"/>
        <v>0</v>
      </c>
      <c r="L126" s="190">
        <v>21</v>
      </c>
      <c r="M126" s="190">
        <f t="shared" si="38"/>
        <v>0</v>
      </c>
      <c r="N126" s="188">
        <v>0</v>
      </c>
      <c r="O126" s="188">
        <f t="shared" si="39"/>
        <v>0</v>
      </c>
      <c r="P126" s="188">
        <v>0</v>
      </c>
      <c r="Q126" s="188">
        <f t="shared" si="40"/>
        <v>0</v>
      </c>
      <c r="R126" s="190"/>
      <c r="S126" s="190" t="s">
        <v>878</v>
      </c>
      <c r="T126" s="191" t="s">
        <v>879</v>
      </c>
      <c r="U126" s="159">
        <v>0</v>
      </c>
      <c r="V126" s="159">
        <f t="shared" si="41"/>
        <v>0</v>
      </c>
      <c r="W126" s="159"/>
      <c r="X126" s="159" t="s">
        <v>295</v>
      </c>
      <c r="Y126" s="159" t="s">
        <v>296</v>
      </c>
      <c r="Z126" s="148"/>
      <c r="AA126" s="148"/>
      <c r="AB126" s="148"/>
      <c r="AC126" s="148"/>
      <c r="AD126" s="148"/>
      <c r="AE126" s="148"/>
      <c r="AF126" s="148"/>
      <c r="AG126" s="148" t="s">
        <v>2041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85">
        <v>113</v>
      </c>
      <c r="B127" s="186" t="s">
        <v>2245</v>
      </c>
      <c r="C127" s="198" t="s">
        <v>2801</v>
      </c>
      <c r="D127" s="187" t="s">
        <v>2073</v>
      </c>
      <c r="E127" s="188">
        <v>18</v>
      </c>
      <c r="F127" s="189"/>
      <c r="G127" s="190">
        <f t="shared" si="35"/>
        <v>0</v>
      </c>
      <c r="H127" s="189"/>
      <c r="I127" s="190">
        <f t="shared" si="36"/>
        <v>0</v>
      </c>
      <c r="J127" s="189"/>
      <c r="K127" s="190">
        <f t="shared" si="37"/>
        <v>0</v>
      </c>
      <c r="L127" s="190">
        <v>21</v>
      </c>
      <c r="M127" s="190">
        <f t="shared" si="38"/>
        <v>0</v>
      </c>
      <c r="N127" s="188">
        <v>0</v>
      </c>
      <c r="O127" s="188">
        <f t="shared" si="39"/>
        <v>0</v>
      </c>
      <c r="P127" s="188">
        <v>0</v>
      </c>
      <c r="Q127" s="188">
        <f t="shared" si="40"/>
        <v>0</v>
      </c>
      <c r="R127" s="190"/>
      <c r="S127" s="190" t="s">
        <v>878</v>
      </c>
      <c r="T127" s="191" t="s">
        <v>879</v>
      </c>
      <c r="U127" s="159">
        <v>0</v>
      </c>
      <c r="V127" s="159">
        <f t="shared" si="41"/>
        <v>0</v>
      </c>
      <c r="W127" s="159"/>
      <c r="X127" s="159" t="s">
        <v>295</v>
      </c>
      <c r="Y127" s="159" t="s">
        <v>296</v>
      </c>
      <c r="Z127" s="148"/>
      <c r="AA127" s="148"/>
      <c r="AB127" s="148"/>
      <c r="AC127" s="148"/>
      <c r="AD127" s="148"/>
      <c r="AE127" s="148"/>
      <c r="AF127" s="148"/>
      <c r="AG127" s="148" t="s">
        <v>2041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
      <c r="A128" s="185">
        <v>114</v>
      </c>
      <c r="B128" s="186" t="s">
        <v>2247</v>
      </c>
      <c r="C128" s="198" t="s">
        <v>2802</v>
      </c>
      <c r="D128" s="187" t="s">
        <v>2073</v>
      </c>
      <c r="E128" s="188">
        <v>18</v>
      </c>
      <c r="F128" s="189"/>
      <c r="G128" s="190">
        <f t="shared" si="35"/>
        <v>0</v>
      </c>
      <c r="H128" s="189"/>
      <c r="I128" s="190">
        <f t="shared" si="36"/>
        <v>0</v>
      </c>
      <c r="J128" s="189"/>
      <c r="K128" s="190">
        <f t="shared" si="37"/>
        <v>0</v>
      </c>
      <c r="L128" s="190">
        <v>21</v>
      </c>
      <c r="M128" s="190">
        <f t="shared" si="38"/>
        <v>0</v>
      </c>
      <c r="N128" s="188">
        <v>0</v>
      </c>
      <c r="O128" s="188">
        <f t="shared" si="39"/>
        <v>0</v>
      </c>
      <c r="P128" s="188">
        <v>0</v>
      </c>
      <c r="Q128" s="188">
        <f t="shared" si="40"/>
        <v>0</v>
      </c>
      <c r="R128" s="190"/>
      <c r="S128" s="190" t="s">
        <v>878</v>
      </c>
      <c r="T128" s="191" t="s">
        <v>879</v>
      </c>
      <c r="U128" s="159">
        <v>0</v>
      </c>
      <c r="V128" s="159">
        <f t="shared" si="41"/>
        <v>0</v>
      </c>
      <c r="W128" s="159"/>
      <c r="X128" s="159" t="s">
        <v>295</v>
      </c>
      <c r="Y128" s="159" t="s">
        <v>296</v>
      </c>
      <c r="Z128" s="148"/>
      <c r="AA128" s="148"/>
      <c r="AB128" s="148"/>
      <c r="AC128" s="148"/>
      <c r="AD128" s="148"/>
      <c r="AE128" s="148"/>
      <c r="AF128" s="148"/>
      <c r="AG128" s="148" t="s">
        <v>2041</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
      <c r="A129" s="185">
        <v>115</v>
      </c>
      <c r="B129" s="186" t="s">
        <v>2249</v>
      </c>
      <c r="C129" s="198" t="s">
        <v>2803</v>
      </c>
      <c r="D129" s="187" t="s">
        <v>2073</v>
      </c>
      <c r="E129" s="188">
        <v>2</v>
      </c>
      <c r="F129" s="189"/>
      <c r="G129" s="190">
        <f t="shared" si="35"/>
        <v>0</v>
      </c>
      <c r="H129" s="189"/>
      <c r="I129" s="190">
        <f t="shared" si="36"/>
        <v>0</v>
      </c>
      <c r="J129" s="189"/>
      <c r="K129" s="190">
        <f t="shared" si="37"/>
        <v>0</v>
      </c>
      <c r="L129" s="190">
        <v>21</v>
      </c>
      <c r="M129" s="190">
        <f t="shared" si="38"/>
        <v>0</v>
      </c>
      <c r="N129" s="188">
        <v>0</v>
      </c>
      <c r="O129" s="188">
        <f t="shared" si="39"/>
        <v>0</v>
      </c>
      <c r="P129" s="188">
        <v>0</v>
      </c>
      <c r="Q129" s="188">
        <f t="shared" si="40"/>
        <v>0</v>
      </c>
      <c r="R129" s="190"/>
      <c r="S129" s="190" t="s">
        <v>878</v>
      </c>
      <c r="T129" s="191" t="s">
        <v>879</v>
      </c>
      <c r="U129" s="159">
        <v>0</v>
      </c>
      <c r="V129" s="159">
        <f t="shared" si="41"/>
        <v>0</v>
      </c>
      <c r="W129" s="159"/>
      <c r="X129" s="159" t="s">
        <v>295</v>
      </c>
      <c r="Y129" s="159" t="s">
        <v>296</v>
      </c>
      <c r="Z129" s="148"/>
      <c r="AA129" s="148"/>
      <c r="AB129" s="148"/>
      <c r="AC129" s="148"/>
      <c r="AD129" s="148"/>
      <c r="AE129" s="148"/>
      <c r="AF129" s="148"/>
      <c r="AG129" s="148" t="s">
        <v>2041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
      <c r="A130" s="185">
        <v>116</v>
      </c>
      <c r="B130" s="186" t="s">
        <v>2251</v>
      </c>
      <c r="C130" s="198" t="s">
        <v>2804</v>
      </c>
      <c r="D130" s="187" t="s">
        <v>2073</v>
      </c>
      <c r="E130" s="188">
        <v>36</v>
      </c>
      <c r="F130" s="189"/>
      <c r="G130" s="190">
        <f t="shared" si="35"/>
        <v>0</v>
      </c>
      <c r="H130" s="189"/>
      <c r="I130" s="190">
        <f t="shared" si="36"/>
        <v>0</v>
      </c>
      <c r="J130" s="189"/>
      <c r="K130" s="190">
        <f t="shared" si="37"/>
        <v>0</v>
      </c>
      <c r="L130" s="190">
        <v>21</v>
      </c>
      <c r="M130" s="190">
        <f t="shared" si="38"/>
        <v>0</v>
      </c>
      <c r="N130" s="188">
        <v>0</v>
      </c>
      <c r="O130" s="188">
        <f t="shared" si="39"/>
        <v>0</v>
      </c>
      <c r="P130" s="188">
        <v>0</v>
      </c>
      <c r="Q130" s="188">
        <f t="shared" si="40"/>
        <v>0</v>
      </c>
      <c r="R130" s="190"/>
      <c r="S130" s="190" t="s">
        <v>878</v>
      </c>
      <c r="T130" s="191" t="s">
        <v>879</v>
      </c>
      <c r="U130" s="159">
        <v>0</v>
      </c>
      <c r="V130" s="159">
        <f t="shared" si="41"/>
        <v>0</v>
      </c>
      <c r="W130" s="159"/>
      <c r="X130" s="159" t="s">
        <v>295</v>
      </c>
      <c r="Y130" s="159" t="s">
        <v>296</v>
      </c>
      <c r="Z130" s="148"/>
      <c r="AA130" s="148"/>
      <c r="AB130" s="148"/>
      <c r="AC130" s="148"/>
      <c r="AD130" s="148"/>
      <c r="AE130" s="148"/>
      <c r="AF130" s="148"/>
      <c r="AG130" s="148" t="s">
        <v>2041</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x14ac:dyDescent="0.2">
      <c r="A131" s="170" t="s">
        <v>288</v>
      </c>
      <c r="B131" s="171" t="s">
        <v>130</v>
      </c>
      <c r="C131" s="193" t="s">
        <v>131</v>
      </c>
      <c r="D131" s="172"/>
      <c r="E131" s="173"/>
      <c r="F131" s="174"/>
      <c r="G131" s="174">
        <f>SUMIF(AG132:AG150,"&lt;&gt;NOR",G132:G150)</f>
        <v>0</v>
      </c>
      <c r="H131" s="174"/>
      <c r="I131" s="174">
        <f>SUM(I132:I150)</f>
        <v>0</v>
      </c>
      <c r="J131" s="174"/>
      <c r="K131" s="174">
        <f>SUM(K132:K150)</f>
        <v>0</v>
      </c>
      <c r="L131" s="174"/>
      <c r="M131" s="174">
        <f>SUM(M132:M150)</f>
        <v>0</v>
      </c>
      <c r="N131" s="173"/>
      <c r="O131" s="173">
        <f>SUM(O132:O150)</f>
        <v>0</v>
      </c>
      <c r="P131" s="173"/>
      <c r="Q131" s="173">
        <f>SUM(Q132:Q150)</f>
        <v>0</v>
      </c>
      <c r="R131" s="174"/>
      <c r="S131" s="174"/>
      <c r="T131" s="175"/>
      <c r="U131" s="169"/>
      <c r="V131" s="169">
        <f>SUM(V132:V150)</f>
        <v>0</v>
      </c>
      <c r="W131" s="169"/>
      <c r="X131" s="169"/>
      <c r="Y131" s="169"/>
      <c r="AG131" t="s">
        <v>289</v>
      </c>
    </row>
    <row r="132" spans="1:60" outlineLevel="1" x14ac:dyDescent="0.2">
      <c r="A132" s="185">
        <v>117</v>
      </c>
      <c r="B132" s="186" t="s">
        <v>2253</v>
      </c>
      <c r="C132" s="198" t="s">
        <v>2805</v>
      </c>
      <c r="D132" s="187" t="s">
        <v>2073</v>
      </c>
      <c r="E132" s="188">
        <v>39</v>
      </c>
      <c r="F132" s="189"/>
      <c r="G132" s="190">
        <f t="shared" ref="G132:G150" si="42">ROUND(E132*F132,2)</f>
        <v>0</v>
      </c>
      <c r="H132" s="189"/>
      <c r="I132" s="190">
        <f t="shared" ref="I132:I150" si="43">ROUND(E132*H132,2)</f>
        <v>0</v>
      </c>
      <c r="J132" s="189"/>
      <c r="K132" s="190">
        <f t="shared" ref="K132:K150" si="44">ROUND(E132*J132,2)</f>
        <v>0</v>
      </c>
      <c r="L132" s="190">
        <v>21</v>
      </c>
      <c r="M132" s="190">
        <f t="shared" ref="M132:M150" si="45">G132*(1+L132/100)</f>
        <v>0</v>
      </c>
      <c r="N132" s="188">
        <v>0</v>
      </c>
      <c r="O132" s="188">
        <f t="shared" ref="O132:O150" si="46">ROUND(E132*N132,2)</f>
        <v>0</v>
      </c>
      <c r="P132" s="188">
        <v>0</v>
      </c>
      <c r="Q132" s="188">
        <f t="shared" ref="Q132:Q150" si="47">ROUND(E132*P132,2)</f>
        <v>0</v>
      </c>
      <c r="R132" s="190"/>
      <c r="S132" s="190" t="s">
        <v>878</v>
      </c>
      <c r="T132" s="191" t="s">
        <v>879</v>
      </c>
      <c r="U132" s="159">
        <v>0</v>
      </c>
      <c r="V132" s="159">
        <f t="shared" ref="V132:V150" si="48">ROUND(E132*U132,2)</f>
        <v>0</v>
      </c>
      <c r="W132" s="159"/>
      <c r="X132" s="159" t="s">
        <v>295</v>
      </c>
      <c r="Y132" s="159" t="s">
        <v>296</v>
      </c>
      <c r="Z132" s="148"/>
      <c r="AA132" s="148"/>
      <c r="AB132" s="148"/>
      <c r="AC132" s="148"/>
      <c r="AD132" s="148"/>
      <c r="AE132" s="148"/>
      <c r="AF132" s="148"/>
      <c r="AG132" s="148" t="s">
        <v>2041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
      <c r="A133" s="185">
        <v>118</v>
      </c>
      <c r="B133" s="186" t="s">
        <v>2806</v>
      </c>
      <c r="C133" s="198" t="s">
        <v>2807</v>
      </c>
      <c r="D133" s="187" t="s">
        <v>2073</v>
      </c>
      <c r="E133" s="188">
        <v>14</v>
      </c>
      <c r="F133" s="189"/>
      <c r="G133" s="190">
        <f t="shared" si="42"/>
        <v>0</v>
      </c>
      <c r="H133" s="189"/>
      <c r="I133" s="190">
        <f t="shared" si="43"/>
        <v>0</v>
      </c>
      <c r="J133" s="189"/>
      <c r="K133" s="190">
        <f t="shared" si="44"/>
        <v>0</v>
      </c>
      <c r="L133" s="190">
        <v>21</v>
      </c>
      <c r="M133" s="190">
        <f t="shared" si="45"/>
        <v>0</v>
      </c>
      <c r="N133" s="188">
        <v>0</v>
      </c>
      <c r="O133" s="188">
        <f t="shared" si="46"/>
        <v>0</v>
      </c>
      <c r="P133" s="188">
        <v>0</v>
      </c>
      <c r="Q133" s="188">
        <f t="shared" si="47"/>
        <v>0</v>
      </c>
      <c r="R133" s="190"/>
      <c r="S133" s="190" t="s">
        <v>878</v>
      </c>
      <c r="T133" s="191" t="s">
        <v>879</v>
      </c>
      <c r="U133" s="159">
        <v>0</v>
      </c>
      <c r="V133" s="159">
        <f t="shared" si="48"/>
        <v>0</v>
      </c>
      <c r="W133" s="159"/>
      <c r="X133" s="159" t="s">
        <v>295</v>
      </c>
      <c r="Y133" s="159" t="s">
        <v>296</v>
      </c>
      <c r="Z133" s="148"/>
      <c r="AA133" s="148"/>
      <c r="AB133" s="148"/>
      <c r="AC133" s="148"/>
      <c r="AD133" s="148"/>
      <c r="AE133" s="148"/>
      <c r="AF133" s="148"/>
      <c r="AG133" s="148" t="s">
        <v>2041</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
      <c r="A134" s="185">
        <v>119</v>
      </c>
      <c r="B134" s="186" t="s">
        <v>2808</v>
      </c>
      <c r="C134" s="198" t="s">
        <v>2809</v>
      </c>
      <c r="D134" s="187" t="s">
        <v>2073</v>
      </c>
      <c r="E134" s="188">
        <v>14</v>
      </c>
      <c r="F134" s="189"/>
      <c r="G134" s="190">
        <f t="shared" si="42"/>
        <v>0</v>
      </c>
      <c r="H134" s="189"/>
      <c r="I134" s="190">
        <f t="shared" si="43"/>
        <v>0</v>
      </c>
      <c r="J134" s="189"/>
      <c r="K134" s="190">
        <f t="shared" si="44"/>
        <v>0</v>
      </c>
      <c r="L134" s="190">
        <v>21</v>
      </c>
      <c r="M134" s="190">
        <f t="shared" si="45"/>
        <v>0</v>
      </c>
      <c r="N134" s="188">
        <v>0</v>
      </c>
      <c r="O134" s="188">
        <f t="shared" si="46"/>
        <v>0</v>
      </c>
      <c r="P134" s="188">
        <v>0</v>
      </c>
      <c r="Q134" s="188">
        <f t="shared" si="47"/>
        <v>0</v>
      </c>
      <c r="R134" s="190"/>
      <c r="S134" s="190" t="s">
        <v>878</v>
      </c>
      <c r="T134" s="191" t="s">
        <v>879</v>
      </c>
      <c r="U134" s="159">
        <v>0</v>
      </c>
      <c r="V134" s="159">
        <f t="shared" si="48"/>
        <v>0</v>
      </c>
      <c r="W134" s="159"/>
      <c r="X134" s="159" t="s">
        <v>295</v>
      </c>
      <c r="Y134" s="159" t="s">
        <v>296</v>
      </c>
      <c r="Z134" s="148"/>
      <c r="AA134" s="148"/>
      <c r="AB134" s="148"/>
      <c r="AC134" s="148"/>
      <c r="AD134" s="148"/>
      <c r="AE134" s="148"/>
      <c r="AF134" s="148"/>
      <c r="AG134" s="148" t="s">
        <v>2041</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85">
        <v>120</v>
      </c>
      <c r="B135" s="186" t="s">
        <v>2810</v>
      </c>
      <c r="C135" s="198" t="s">
        <v>2811</v>
      </c>
      <c r="D135" s="187" t="s">
        <v>2073</v>
      </c>
      <c r="E135" s="188">
        <v>10</v>
      </c>
      <c r="F135" s="189"/>
      <c r="G135" s="190">
        <f t="shared" si="42"/>
        <v>0</v>
      </c>
      <c r="H135" s="189"/>
      <c r="I135" s="190">
        <f t="shared" si="43"/>
        <v>0</v>
      </c>
      <c r="J135" s="189"/>
      <c r="K135" s="190">
        <f t="shared" si="44"/>
        <v>0</v>
      </c>
      <c r="L135" s="190">
        <v>21</v>
      </c>
      <c r="M135" s="190">
        <f t="shared" si="45"/>
        <v>0</v>
      </c>
      <c r="N135" s="188">
        <v>0</v>
      </c>
      <c r="O135" s="188">
        <f t="shared" si="46"/>
        <v>0</v>
      </c>
      <c r="P135" s="188">
        <v>0</v>
      </c>
      <c r="Q135" s="188">
        <f t="shared" si="47"/>
        <v>0</v>
      </c>
      <c r="R135" s="190"/>
      <c r="S135" s="190" t="s">
        <v>878</v>
      </c>
      <c r="T135" s="191" t="s">
        <v>879</v>
      </c>
      <c r="U135" s="159">
        <v>0</v>
      </c>
      <c r="V135" s="159">
        <f t="shared" si="48"/>
        <v>0</v>
      </c>
      <c r="W135" s="159"/>
      <c r="X135" s="159" t="s">
        <v>295</v>
      </c>
      <c r="Y135" s="159" t="s">
        <v>296</v>
      </c>
      <c r="Z135" s="148"/>
      <c r="AA135" s="148"/>
      <c r="AB135" s="148"/>
      <c r="AC135" s="148"/>
      <c r="AD135" s="148"/>
      <c r="AE135" s="148"/>
      <c r="AF135" s="148"/>
      <c r="AG135" s="148" t="s">
        <v>2041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
      <c r="A136" s="185">
        <v>121</v>
      </c>
      <c r="B136" s="186" t="s">
        <v>2258</v>
      </c>
      <c r="C136" s="198" t="s">
        <v>2812</v>
      </c>
      <c r="D136" s="187" t="s">
        <v>2073</v>
      </c>
      <c r="E136" s="188">
        <v>43</v>
      </c>
      <c r="F136" s="189"/>
      <c r="G136" s="190">
        <f t="shared" si="42"/>
        <v>0</v>
      </c>
      <c r="H136" s="189"/>
      <c r="I136" s="190">
        <f t="shared" si="43"/>
        <v>0</v>
      </c>
      <c r="J136" s="189"/>
      <c r="K136" s="190">
        <f t="shared" si="44"/>
        <v>0</v>
      </c>
      <c r="L136" s="190">
        <v>21</v>
      </c>
      <c r="M136" s="190">
        <f t="shared" si="45"/>
        <v>0</v>
      </c>
      <c r="N136" s="188">
        <v>0</v>
      </c>
      <c r="O136" s="188">
        <f t="shared" si="46"/>
        <v>0</v>
      </c>
      <c r="P136" s="188">
        <v>0</v>
      </c>
      <c r="Q136" s="188">
        <f t="shared" si="47"/>
        <v>0</v>
      </c>
      <c r="R136" s="190"/>
      <c r="S136" s="190" t="s">
        <v>878</v>
      </c>
      <c r="T136" s="191" t="s">
        <v>879</v>
      </c>
      <c r="U136" s="159">
        <v>0</v>
      </c>
      <c r="V136" s="159">
        <f t="shared" si="48"/>
        <v>0</v>
      </c>
      <c r="W136" s="159"/>
      <c r="X136" s="159" t="s">
        <v>295</v>
      </c>
      <c r="Y136" s="159" t="s">
        <v>296</v>
      </c>
      <c r="Z136" s="148"/>
      <c r="AA136" s="148"/>
      <c r="AB136" s="148"/>
      <c r="AC136" s="148"/>
      <c r="AD136" s="148"/>
      <c r="AE136" s="148"/>
      <c r="AF136" s="148"/>
      <c r="AG136" s="148" t="s">
        <v>2041</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85">
        <v>122</v>
      </c>
      <c r="B137" s="186" t="s">
        <v>2260</v>
      </c>
      <c r="C137" s="198" t="s">
        <v>2813</v>
      </c>
      <c r="D137" s="187" t="s">
        <v>2073</v>
      </c>
      <c r="E137" s="188">
        <v>10</v>
      </c>
      <c r="F137" s="189"/>
      <c r="G137" s="190">
        <f t="shared" si="42"/>
        <v>0</v>
      </c>
      <c r="H137" s="189"/>
      <c r="I137" s="190">
        <f t="shared" si="43"/>
        <v>0</v>
      </c>
      <c r="J137" s="189"/>
      <c r="K137" s="190">
        <f t="shared" si="44"/>
        <v>0</v>
      </c>
      <c r="L137" s="190">
        <v>21</v>
      </c>
      <c r="M137" s="190">
        <f t="shared" si="45"/>
        <v>0</v>
      </c>
      <c r="N137" s="188">
        <v>0</v>
      </c>
      <c r="O137" s="188">
        <f t="shared" si="46"/>
        <v>0</v>
      </c>
      <c r="P137" s="188">
        <v>0</v>
      </c>
      <c r="Q137" s="188">
        <f t="shared" si="47"/>
        <v>0</v>
      </c>
      <c r="R137" s="190"/>
      <c r="S137" s="190" t="s">
        <v>878</v>
      </c>
      <c r="T137" s="191" t="s">
        <v>879</v>
      </c>
      <c r="U137" s="159">
        <v>0</v>
      </c>
      <c r="V137" s="159">
        <f t="shared" si="48"/>
        <v>0</v>
      </c>
      <c r="W137" s="159"/>
      <c r="X137" s="159" t="s">
        <v>295</v>
      </c>
      <c r="Y137" s="159" t="s">
        <v>296</v>
      </c>
      <c r="Z137" s="148"/>
      <c r="AA137" s="148"/>
      <c r="AB137" s="148"/>
      <c r="AC137" s="148"/>
      <c r="AD137" s="148"/>
      <c r="AE137" s="148"/>
      <c r="AF137" s="148"/>
      <c r="AG137" s="148" t="s">
        <v>2041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85">
        <v>123</v>
      </c>
      <c r="B138" s="186" t="s">
        <v>2262</v>
      </c>
      <c r="C138" s="198" t="s">
        <v>2814</v>
      </c>
      <c r="D138" s="187" t="s">
        <v>2073</v>
      </c>
      <c r="E138" s="188">
        <v>6</v>
      </c>
      <c r="F138" s="189"/>
      <c r="G138" s="190">
        <f t="shared" si="42"/>
        <v>0</v>
      </c>
      <c r="H138" s="189"/>
      <c r="I138" s="190">
        <f t="shared" si="43"/>
        <v>0</v>
      </c>
      <c r="J138" s="189"/>
      <c r="K138" s="190">
        <f t="shared" si="44"/>
        <v>0</v>
      </c>
      <c r="L138" s="190">
        <v>21</v>
      </c>
      <c r="M138" s="190">
        <f t="shared" si="45"/>
        <v>0</v>
      </c>
      <c r="N138" s="188">
        <v>0</v>
      </c>
      <c r="O138" s="188">
        <f t="shared" si="46"/>
        <v>0</v>
      </c>
      <c r="P138" s="188">
        <v>0</v>
      </c>
      <c r="Q138" s="188">
        <f t="shared" si="47"/>
        <v>0</v>
      </c>
      <c r="R138" s="190"/>
      <c r="S138" s="190" t="s">
        <v>878</v>
      </c>
      <c r="T138" s="191" t="s">
        <v>879</v>
      </c>
      <c r="U138" s="159">
        <v>0</v>
      </c>
      <c r="V138" s="159">
        <f t="shared" si="48"/>
        <v>0</v>
      </c>
      <c r="W138" s="159"/>
      <c r="X138" s="159" t="s">
        <v>295</v>
      </c>
      <c r="Y138" s="159" t="s">
        <v>296</v>
      </c>
      <c r="Z138" s="148"/>
      <c r="AA138" s="148"/>
      <c r="AB138" s="148"/>
      <c r="AC138" s="148"/>
      <c r="AD138" s="148"/>
      <c r="AE138" s="148"/>
      <c r="AF138" s="148"/>
      <c r="AG138" s="148" t="s">
        <v>2041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85">
        <v>124</v>
      </c>
      <c r="B139" s="186" t="s">
        <v>2263</v>
      </c>
      <c r="C139" s="198" t="s">
        <v>2815</v>
      </c>
      <c r="D139" s="187" t="s">
        <v>2073</v>
      </c>
      <c r="E139" s="188">
        <v>6</v>
      </c>
      <c r="F139" s="189"/>
      <c r="G139" s="190">
        <f t="shared" si="42"/>
        <v>0</v>
      </c>
      <c r="H139" s="189"/>
      <c r="I139" s="190">
        <f t="shared" si="43"/>
        <v>0</v>
      </c>
      <c r="J139" s="189"/>
      <c r="K139" s="190">
        <f t="shared" si="44"/>
        <v>0</v>
      </c>
      <c r="L139" s="190">
        <v>21</v>
      </c>
      <c r="M139" s="190">
        <f t="shared" si="45"/>
        <v>0</v>
      </c>
      <c r="N139" s="188">
        <v>0</v>
      </c>
      <c r="O139" s="188">
        <f t="shared" si="46"/>
        <v>0</v>
      </c>
      <c r="P139" s="188">
        <v>0</v>
      </c>
      <c r="Q139" s="188">
        <f t="shared" si="47"/>
        <v>0</v>
      </c>
      <c r="R139" s="190"/>
      <c r="S139" s="190" t="s">
        <v>878</v>
      </c>
      <c r="T139" s="191" t="s">
        <v>879</v>
      </c>
      <c r="U139" s="159">
        <v>0</v>
      </c>
      <c r="V139" s="159">
        <f t="shared" si="48"/>
        <v>0</v>
      </c>
      <c r="W139" s="159"/>
      <c r="X139" s="159" t="s">
        <v>295</v>
      </c>
      <c r="Y139" s="159" t="s">
        <v>296</v>
      </c>
      <c r="Z139" s="148"/>
      <c r="AA139" s="148"/>
      <c r="AB139" s="148"/>
      <c r="AC139" s="148"/>
      <c r="AD139" s="148"/>
      <c r="AE139" s="148"/>
      <c r="AF139" s="148"/>
      <c r="AG139" s="148" t="s">
        <v>2041</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
      <c r="A140" s="185">
        <v>125</v>
      </c>
      <c r="B140" s="186" t="s">
        <v>2265</v>
      </c>
      <c r="C140" s="198" t="s">
        <v>2816</v>
      </c>
      <c r="D140" s="187" t="s">
        <v>2073</v>
      </c>
      <c r="E140" s="188">
        <v>24</v>
      </c>
      <c r="F140" s="189"/>
      <c r="G140" s="190">
        <f t="shared" si="42"/>
        <v>0</v>
      </c>
      <c r="H140" s="189"/>
      <c r="I140" s="190">
        <f t="shared" si="43"/>
        <v>0</v>
      </c>
      <c r="J140" s="189"/>
      <c r="K140" s="190">
        <f t="shared" si="44"/>
        <v>0</v>
      </c>
      <c r="L140" s="190">
        <v>21</v>
      </c>
      <c r="M140" s="190">
        <f t="shared" si="45"/>
        <v>0</v>
      </c>
      <c r="N140" s="188">
        <v>0</v>
      </c>
      <c r="O140" s="188">
        <f t="shared" si="46"/>
        <v>0</v>
      </c>
      <c r="P140" s="188">
        <v>0</v>
      </c>
      <c r="Q140" s="188">
        <f t="shared" si="47"/>
        <v>0</v>
      </c>
      <c r="R140" s="190"/>
      <c r="S140" s="190" t="s">
        <v>878</v>
      </c>
      <c r="T140" s="191" t="s">
        <v>879</v>
      </c>
      <c r="U140" s="159">
        <v>0</v>
      </c>
      <c r="V140" s="159">
        <f t="shared" si="48"/>
        <v>0</v>
      </c>
      <c r="W140" s="159"/>
      <c r="X140" s="159" t="s">
        <v>295</v>
      </c>
      <c r="Y140" s="159" t="s">
        <v>296</v>
      </c>
      <c r="Z140" s="148"/>
      <c r="AA140" s="148"/>
      <c r="AB140" s="148"/>
      <c r="AC140" s="148"/>
      <c r="AD140" s="148"/>
      <c r="AE140" s="148"/>
      <c r="AF140" s="148"/>
      <c r="AG140" s="148" t="s">
        <v>2041</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
      <c r="A141" s="185">
        <v>126</v>
      </c>
      <c r="B141" s="186" t="s">
        <v>2267</v>
      </c>
      <c r="C141" s="198" t="s">
        <v>2805</v>
      </c>
      <c r="D141" s="187" t="s">
        <v>2073</v>
      </c>
      <c r="E141" s="188">
        <v>3</v>
      </c>
      <c r="F141" s="189"/>
      <c r="G141" s="190">
        <f t="shared" si="42"/>
        <v>0</v>
      </c>
      <c r="H141" s="189"/>
      <c r="I141" s="190">
        <f t="shared" si="43"/>
        <v>0</v>
      </c>
      <c r="J141" s="189"/>
      <c r="K141" s="190">
        <f t="shared" si="44"/>
        <v>0</v>
      </c>
      <c r="L141" s="190">
        <v>21</v>
      </c>
      <c r="M141" s="190">
        <f t="shared" si="45"/>
        <v>0</v>
      </c>
      <c r="N141" s="188">
        <v>0</v>
      </c>
      <c r="O141" s="188">
        <f t="shared" si="46"/>
        <v>0</v>
      </c>
      <c r="P141" s="188">
        <v>0</v>
      </c>
      <c r="Q141" s="188">
        <f t="shared" si="47"/>
        <v>0</v>
      </c>
      <c r="R141" s="190"/>
      <c r="S141" s="190" t="s">
        <v>878</v>
      </c>
      <c r="T141" s="191" t="s">
        <v>879</v>
      </c>
      <c r="U141" s="159">
        <v>0</v>
      </c>
      <c r="V141" s="159">
        <f t="shared" si="48"/>
        <v>0</v>
      </c>
      <c r="W141" s="159"/>
      <c r="X141" s="159" t="s">
        <v>295</v>
      </c>
      <c r="Y141" s="159" t="s">
        <v>296</v>
      </c>
      <c r="Z141" s="148"/>
      <c r="AA141" s="148"/>
      <c r="AB141" s="148"/>
      <c r="AC141" s="148"/>
      <c r="AD141" s="148"/>
      <c r="AE141" s="148"/>
      <c r="AF141" s="148"/>
      <c r="AG141" s="148" t="s">
        <v>2041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1" x14ac:dyDescent="0.2">
      <c r="A142" s="185">
        <v>127</v>
      </c>
      <c r="B142" s="186" t="s">
        <v>2268</v>
      </c>
      <c r="C142" s="198" t="s">
        <v>2817</v>
      </c>
      <c r="D142" s="187" t="s">
        <v>2073</v>
      </c>
      <c r="E142" s="188">
        <v>20</v>
      </c>
      <c r="F142" s="189"/>
      <c r="G142" s="190">
        <f t="shared" si="42"/>
        <v>0</v>
      </c>
      <c r="H142" s="189"/>
      <c r="I142" s="190">
        <f t="shared" si="43"/>
        <v>0</v>
      </c>
      <c r="J142" s="189"/>
      <c r="K142" s="190">
        <f t="shared" si="44"/>
        <v>0</v>
      </c>
      <c r="L142" s="190">
        <v>21</v>
      </c>
      <c r="M142" s="190">
        <f t="shared" si="45"/>
        <v>0</v>
      </c>
      <c r="N142" s="188">
        <v>0</v>
      </c>
      <c r="O142" s="188">
        <f t="shared" si="46"/>
        <v>0</v>
      </c>
      <c r="P142" s="188">
        <v>0</v>
      </c>
      <c r="Q142" s="188">
        <f t="shared" si="47"/>
        <v>0</v>
      </c>
      <c r="R142" s="190"/>
      <c r="S142" s="190" t="s">
        <v>878</v>
      </c>
      <c r="T142" s="191" t="s">
        <v>879</v>
      </c>
      <c r="U142" s="159">
        <v>0</v>
      </c>
      <c r="V142" s="159">
        <f t="shared" si="48"/>
        <v>0</v>
      </c>
      <c r="W142" s="159"/>
      <c r="X142" s="159" t="s">
        <v>295</v>
      </c>
      <c r="Y142" s="159" t="s">
        <v>296</v>
      </c>
      <c r="Z142" s="148"/>
      <c r="AA142" s="148"/>
      <c r="AB142" s="148"/>
      <c r="AC142" s="148"/>
      <c r="AD142" s="148"/>
      <c r="AE142" s="148"/>
      <c r="AF142" s="148"/>
      <c r="AG142" s="148" t="s">
        <v>2041</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
      <c r="A143" s="185">
        <v>128</v>
      </c>
      <c r="B143" s="186" t="s">
        <v>2270</v>
      </c>
      <c r="C143" s="198" t="s">
        <v>2818</v>
      </c>
      <c r="D143" s="187" t="s">
        <v>2073</v>
      </c>
      <c r="E143" s="188">
        <v>2</v>
      </c>
      <c r="F143" s="189"/>
      <c r="G143" s="190">
        <f t="shared" si="42"/>
        <v>0</v>
      </c>
      <c r="H143" s="189"/>
      <c r="I143" s="190">
        <f t="shared" si="43"/>
        <v>0</v>
      </c>
      <c r="J143" s="189"/>
      <c r="K143" s="190">
        <f t="shared" si="44"/>
        <v>0</v>
      </c>
      <c r="L143" s="190">
        <v>21</v>
      </c>
      <c r="M143" s="190">
        <f t="shared" si="45"/>
        <v>0</v>
      </c>
      <c r="N143" s="188">
        <v>0</v>
      </c>
      <c r="O143" s="188">
        <f t="shared" si="46"/>
        <v>0</v>
      </c>
      <c r="P143" s="188">
        <v>0</v>
      </c>
      <c r="Q143" s="188">
        <f t="shared" si="47"/>
        <v>0</v>
      </c>
      <c r="R143" s="190"/>
      <c r="S143" s="190" t="s">
        <v>878</v>
      </c>
      <c r="T143" s="191" t="s">
        <v>879</v>
      </c>
      <c r="U143" s="159">
        <v>0</v>
      </c>
      <c r="V143" s="159">
        <f t="shared" si="48"/>
        <v>0</v>
      </c>
      <c r="W143" s="159"/>
      <c r="X143" s="159" t="s">
        <v>295</v>
      </c>
      <c r="Y143" s="159" t="s">
        <v>296</v>
      </c>
      <c r="Z143" s="148"/>
      <c r="AA143" s="148"/>
      <c r="AB143" s="148"/>
      <c r="AC143" s="148"/>
      <c r="AD143" s="148"/>
      <c r="AE143" s="148"/>
      <c r="AF143" s="148"/>
      <c r="AG143" s="148" t="s">
        <v>2041</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85">
        <v>129</v>
      </c>
      <c r="B144" s="186" t="s">
        <v>2819</v>
      </c>
      <c r="C144" s="198" t="s">
        <v>2820</v>
      </c>
      <c r="D144" s="187" t="s">
        <v>2073</v>
      </c>
      <c r="E144" s="188">
        <v>17</v>
      </c>
      <c r="F144" s="189"/>
      <c r="G144" s="190">
        <f t="shared" si="42"/>
        <v>0</v>
      </c>
      <c r="H144" s="189"/>
      <c r="I144" s="190">
        <f t="shared" si="43"/>
        <v>0</v>
      </c>
      <c r="J144" s="189"/>
      <c r="K144" s="190">
        <f t="shared" si="44"/>
        <v>0</v>
      </c>
      <c r="L144" s="190">
        <v>21</v>
      </c>
      <c r="M144" s="190">
        <f t="shared" si="45"/>
        <v>0</v>
      </c>
      <c r="N144" s="188">
        <v>0</v>
      </c>
      <c r="O144" s="188">
        <f t="shared" si="46"/>
        <v>0</v>
      </c>
      <c r="P144" s="188">
        <v>0</v>
      </c>
      <c r="Q144" s="188">
        <f t="shared" si="47"/>
        <v>0</v>
      </c>
      <c r="R144" s="190"/>
      <c r="S144" s="190" t="s">
        <v>878</v>
      </c>
      <c r="T144" s="191" t="s">
        <v>879</v>
      </c>
      <c r="U144" s="159">
        <v>0</v>
      </c>
      <c r="V144" s="159">
        <f t="shared" si="48"/>
        <v>0</v>
      </c>
      <c r="W144" s="159"/>
      <c r="X144" s="159" t="s">
        <v>295</v>
      </c>
      <c r="Y144" s="159" t="s">
        <v>296</v>
      </c>
      <c r="Z144" s="148"/>
      <c r="AA144" s="148"/>
      <c r="AB144" s="148"/>
      <c r="AC144" s="148"/>
      <c r="AD144" s="148"/>
      <c r="AE144" s="148"/>
      <c r="AF144" s="148"/>
      <c r="AG144" s="148" t="s">
        <v>2041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85">
        <v>130</v>
      </c>
      <c r="B145" s="186" t="s">
        <v>2821</v>
      </c>
      <c r="C145" s="198" t="s">
        <v>2822</v>
      </c>
      <c r="D145" s="187" t="s">
        <v>2073</v>
      </c>
      <c r="E145" s="188">
        <v>6</v>
      </c>
      <c r="F145" s="189"/>
      <c r="G145" s="190">
        <f t="shared" si="42"/>
        <v>0</v>
      </c>
      <c r="H145" s="189"/>
      <c r="I145" s="190">
        <f t="shared" si="43"/>
        <v>0</v>
      </c>
      <c r="J145" s="189"/>
      <c r="K145" s="190">
        <f t="shared" si="44"/>
        <v>0</v>
      </c>
      <c r="L145" s="190">
        <v>21</v>
      </c>
      <c r="M145" s="190">
        <f t="shared" si="45"/>
        <v>0</v>
      </c>
      <c r="N145" s="188">
        <v>0</v>
      </c>
      <c r="O145" s="188">
        <f t="shared" si="46"/>
        <v>0</v>
      </c>
      <c r="P145" s="188">
        <v>0</v>
      </c>
      <c r="Q145" s="188">
        <f t="shared" si="47"/>
        <v>0</v>
      </c>
      <c r="R145" s="190"/>
      <c r="S145" s="190" t="s">
        <v>878</v>
      </c>
      <c r="T145" s="191" t="s">
        <v>879</v>
      </c>
      <c r="U145" s="159">
        <v>0</v>
      </c>
      <c r="V145" s="159">
        <f t="shared" si="48"/>
        <v>0</v>
      </c>
      <c r="W145" s="159"/>
      <c r="X145" s="159" t="s">
        <v>295</v>
      </c>
      <c r="Y145" s="159" t="s">
        <v>296</v>
      </c>
      <c r="Z145" s="148"/>
      <c r="AA145" s="148"/>
      <c r="AB145" s="148"/>
      <c r="AC145" s="148"/>
      <c r="AD145" s="148"/>
      <c r="AE145" s="148"/>
      <c r="AF145" s="148"/>
      <c r="AG145" s="148" t="s">
        <v>2041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
      <c r="A146" s="185">
        <v>131</v>
      </c>
      <c r="B146" s="186" t="s">
        <v>2823</v>
      </c>
      <c r="C146" s="198" t="s">
        <v>2813</v>
      </c>
      <c r="D146" s="187" t="s">
        <v>2073</v>
      </c>
      <c r="E146" s="188">
        <v>2</v>
      </c>
      <c r="F146" s="189"/>
      <c r="G146" s="190">
        <f t="shared" si="42"/>
        <v>0</v>
      </c>
      <c r="H146" s="189"/>
      <c r="I146" s="190">
        <f t="shared" si="43"/>
        <v>0</v>
      </c>
      <c r="J146" s="189"/>
      <c r="K146" s="190">
        <f t="shared" si="44"/>
        <v>0</v>
      </c>
      <c r="L146" s="190">
        <v>21</v>
      </c>
      <c r="M146" s="190">
        <f t="shared" si="45"/>
        <v>0</v>
      </c>
      <c r="N146" s="188">
        <v>0</v>
      </c>
      <c r="O146" s="188">
        <f t="shared" si="46"/>
        <v>0</v>
      </c>
      <c r="P146" s="188">
        <v>0</v>
      </c>
      <c r="Q146" s="188">
        <f t="shared" si="47"/>
        <v>0</v>
      </c>
      <c r="R146" s="190"/>
      <c r="S146" s="190" t="s">
        <v>878</v>
      </c>
      <c r="T146" s="191" t="s">
        <v>879</v>
      </c>
      <c r="U146" s="159">
        <v>0</v>
      </c>
      <c r="V146" s="159">
        <f t="shared" si="48"/>
        <v>0</v>
      </c>
      <c r="W146" s="159"/>
      <c r="X146" s="159" t="s">
        <v>295</v>
      </c>
      <c r="Y146" s="159" t="s">
        <v>296</v>
      </c>
      <c r="Z146" s="148"/>
      <c r="AA146" s="148"/>
      <c r="AB146" s="148"/>
      <c r="AC146" s="148"/>
      <c r="AD146" s="148"/>
      <c r="AE146" s="148"/>
      <c r="AF146" s="148"/>
      <c r="AG146" s="148" t="s">
        <v>2041</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
      <c r="A147" s="185">
        <v>132</v>
      </c>
      <c r="B147" s="186" t="s">
        <v>2824</v>
      </c>
      <c r="C147" s="198" t="s">
        <v>2814</v>
      </c>
      <c r="D147" s="187" t="s">
        <v>2073</v>
      </c>
      <c r="E147" s="188">
        <v>5</v>
      </c>
      <c r="F147" s="189"/>
      <c r="G147" s="190">
        <f t="shared" si="42"/>
        <v>0</v>
      </c>
      <c r="H147" s="189"/>
      <c r="I147" s="190">
        <f t="shared" si="43"/>
        <v>0</v>
      </c>
      <c r="J147" s="189"/>
      <c r="K147" s="190">
        <f t="shared" si="44"/>
        <v>0</v>
      </c>
      <c r="L147" s="190">
        <v>21</v>
      </c>
      <c r="M147" s="190">
        <f t="shared" si="45"/>
        <v>0</v>
      </c>
      <c r="N147" s="188">
        <v>0</v>
      </c>
      <c r="O147" s="188">
        <f t="shared" si="46"/>
        <v>0</v>
      </c>
      <c r="P147" s="188">
        <v>0</v>
      </c>
      <c r="Q147" s="188">
        <f t="shared" si="47"/>
        <v>0</v>
      </c>
      <c r="R147" s="190"/>
      <c r="S147" s="190" t="s">
        <v>878</v>
      </c>
      <c r="T147" s="191" t="s">
        <v>879</v>
      </c>
      <c r="U147" s="159">
        <v>0</v>
      </c>
      <c r="V147" s="159">
        <f t="shared" si="48"/>
        <v>0</v>
      </c>
      <c r="W147" s="159"/>
      <c r="X147" s="159" t="s">
        <v>295</v>
      </c>
      <c r="Y147" s="159" t="s">
        <v>296</v>
      </c>
      <c r="Z147" s="148"/>
      <c r="AA147" s="148"/>
      <c r="AB147" s="148"/>
      <c r="AC147" s="148"/>
      <c r="AD147" s="148"/>
      <c r="AE147" s="148"/>
      <c r="AF147" s="148"/>
      <c r="AG147" s="148" t="s">
        <v>2041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
      <c r="A148" s="185">
        <v>133</v>
      </c>
      <c r="B148" s="186" t="s">
        <v>2274</v>
      </c>
      <c r="C148" s="198" t="s">
        <v>2815</v>
      </c>
      <c r="D148" s="187" t="s">
        <v>2073</v>
      </c>
      <c r="E148" s="188">
        <v>2</v>
      </c>
      <c r="F148" s="189"/>
      <c r="G148" s="190">
        <f t="shared" si="42"/>
        <v>0</v>
      </c>
      <c r="H148" s="189"/>
      <c r="I148" s="190">
        <f t="shared" si="43"/>
        <v>0</v>
      </c>
      <c r="J148" s="189"/>
      <c r="K148" s="190">
        <f t="shared" si="44"/>
        <v>0</v>
      </c>
      <c r="L148" s="190">
        <v>21</v>
      </c>
      <c r="M148" s="190">
        <f t="shared" si="45"/>
        <v>0</v>
      </c>
      <c r="N148" s="188">
        <v>0</v>
      </c>
      <c r="O148" s="188">
        <f t="shared" si="46"/>
        <v>0</v>
      </c>
      <c r="P148" s="188">
        <v>0</v>
      </c>
      <c r="Q148" s="188">
        <f t="shared" si="47"/>
        <v>0</v>
      </c>
      <c r="R148" s="190"/>
      <c r="S148" s="190" t="s">
        <v>878</v>
      </c>
      <c r="T148" s="191" t="s">
        <v>879</v>
      </c>
      <c r="U148" s="159">
        <v>0</v>
      </c>
      <c r="V148" s="159">
        <f t="shared" si="48"/>
        <v>0</v>
      </c>
      <c r="W148" s="159"/>
      <c r="X148" s="159" t="s">
        <v>295</v>
      </c>
      <c r="Y148" s="159" t="s">
        <v>296</v>
      </c>
      <c r="Z148" s="148"/>
      <c r="AA148" s="148"/>
      <c r="AB148" s="148"/>
      <c r="AC148" s="148"/>
      <c r="AD148" s="148"/>
      <c r="AE148" s="148"/>
      <c r="AF148" s="148"/>
      <c r="AG148" s="148" t="s">
        <v>2041</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85">
        <v>134</v>
      </c>
      <c r="B149" s="186" t="s">
        <v>2276</v>
      </c>
      <c r="C149" s="198" t="s">
        <v>2816</v>
      </c>
      <c r="D149" s="187" t="s">
        <v>2073</v>
      </c>
      <c r="E149" s="188">
        <v>10</v>
      </c>
      <c r="F149" s="189"/>
      <c r="G149" s="190">
        <f t="shared" si="42"/>
        <v>0</v>
      </c>
      <c r="H149" s="189"/>
      <c r="I149" s="190">
        <f t="shared" si="43"/>
        <v>0</v>
      </c>
      <c r="J149" s="189"/>
      <c r="K149" s="190">
        <f t="shared" si="44"/>
        <v>0</v>
      </c>
      <c r="L149" s="190">
        <v>21</v>
      </c>
      <c r="M149" s="190">
        <f t="shared" si="45"/>
        <v>0</v>
      </c>
      <c r="N149" s="188">
        <v>0</v>
      </c>
      <c r="O149" s="188">
        <f t="shared" si="46"/>
        <v>0</v>
      </c>
      <c r="P149" s="188">
        <v>0</v>
      </c>
      <c r="Q149" s="188">
        <f t="shared" si="47"/>
        <v>0</v>
      </c>
      <c r="R149" s="190"/>
      <c r="S149" s="190" t="s">
        <v>878</v>
      </c>
      <c r="T149" s="191" t="s">
        <v>879</v>
      </c>
      <c r="U149" s="159">
        <v>0</v>
      </c>
      <c r="V149" s="159">
        <f t="shared" si="48"/>
        <v>0</v>
      </c>
      <c r="W149" s="159"/>
      <c r="X149" s="159" t="s">
        <v>295</v>
      </c>
      <c r="Y149" s="159" t="s">
        <v>296</v>
      </c>
      <c r="Z149" s="148"/>
      <c r="AA149" s="148"/>
      <c r="AB149" s="148"/>
      <c r="AC149" s="148"/>
      <c r="AD149" s="148"/>
      <c r="AE149" s="148"/>
      <c r="AF149" s="148"/>
      <c r="AG149" s="148" t="s">
        <v>2041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5">
        <v>135</v>
      </c>
      <c r="B150" s="186" t="s">
        <v>2277</v>
      </c>
      <c r="C150" s="198" t="s">
        <v>2825</v>
      </c>
      <c r="D150" s="187" t="s">
        <v>2073</v>
      </c>
      <c r="E150" s="188">
        <v>1</v>
      </c>
      <c r="F150" s="189"/>
      <c r="G150" s="190">
        <f t="shared" si="42"/>
        <v>0</v>
      </c>
      <c r="H150" s="189"/>
      <c r="I150" s="190">
        <f t="shared" si="43"/>
        <v>0</v>
      </c>
      <c r="J150" s="189"/>
      <c r="K150" s="190">
        <f t="shared" si="44"/>
        <v>0</v>
      </c>
      <c r="L150" s="190">
        <v>21</v>
      </c>
      <c r="M150" s="190">
        <f t="shared" si="45"/>
        <v>0</v>
      </c>
      <c r="N150" s="188">
        <v>0</v>
      </c>
      <c r="O150" s="188">
        <f t="shared" si="46"/>
        <v>0</v>
      </c>
      <c r="P150" s="188">
        <v>0</v>
      </c>
      <c r="Q150" s="188">
        <f t="shared" si="47"/>
        <v>0</v>
      </c>
      <c r="R150" s="190"/>
      <c r="S150" s="190" t="s">
        <v>878</v>
      </c>
      <c r="T150" s="191" t="s">
        <v>879</v>
      </c>
      <c r="U150" s="159">
        <v>0</v>
      </c>
      <c r="V150" s="159">
        <f t="shared" si="48"/>
        <v>0</v>
      </c>
      <c r="W150" s="159"/>
      <c r="X150" s="159" t="s">
        <v>295</v>
      </c>
      <c r="Y150" s="159" t="s">
        <v>296</v>
      </c>
      <c r="Z150" s="148"/>
      <c r="AA150" s="148"/>
      <c r="AB150" s="148"/>
      <c r="AC150" s="148"/>
      <c r="AD150" s="148"/>
      <c r="AE150" s="148"/>
      <c r="AF150" s="148"/>
      <c r="AG150" s="148" t="s">
        <v>2041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70" t="s">
        <v>288</v>
      </c>
      <c r="B151" s="171" t="s">
        <v>133</v>
      </c>
      <c r="C151" s="193" t="s">
        <v>134</v>
      </c>
      <c r="D151" s="172"/>
      <c r="E151" s="173"/>
      <c r="F151" s="174"/>
      <c r="G151" s="174">
        <f>SUMIF(AG152:AG168,"&lt;&gt;NOR",G152:G168)</f>
        <v>0</v>
      </c>
      <c r="H151" s="174"/>
      <c r="I151" s="174">
        <f>SUM(I152:I168)</f>
        <v>0</v>
      </c>
      <c r="J151" s="174"/>
      <c r="K151" s="174">
        <f>SUM(K152:K168)</f>
        <v>0</v>
      </c>
      <c r="L151" s="174"/>
      <c r="M151" s="174">
        <f>SUM(M152:M168)</f>
        <v>0</v>
      </c>
      <c r="N151" s="173"/>
      <c r="O151" s="173">
        <f>SUM(O152:O168)</f>
        <v>0</v>
      </c>
      <c r="P151" s="173"/>
      <c r="Q151" s="173">
        <f>SUM(Q152:Q168)</f>
        <v>0</v>
      </c>
      <c r="R151" s="174"/>
      <c r="S151" s="174"/>
      <c r="T151" s="175"/>
      <c r="U151" s="169"/>
      <c r="V151" s="169">
        <f>SUM(V152:V168)</f>
        <v>0</v>
      </c>
      <c r="W151" s="169"/>
      <c r="X151" s="169"/>
      <c r="Y151" s="169"/>
      <c r="AG151" t="s">
        <v>289</v>
      </c>
    </row>
    <row r="152" spans="1:60" outlineLevel="1" x14ac:dyDescent="0.2">
      <c r="A152" s="185">
        <v>136</v>
      </c>
      <c r="B152" s="186" t="s">
        <v>2278</v>
      </c>
      <c r="C152" s="198" t="s">
        <v>2826</v>
      </c>
      <c r="D152" s="187" t="s">
        <v>2073</v>
      </c>
      <c r="E152" s="188">
        <v>84</v>
      </c>
      <c r="F152" s="189"/>
      <c r="G152" s="190">
        <f t="shared" ref="G152:G168" si="49">ROUND(E152*F152,2)</f>
        <v>0</v>
      </c>
      <c r="H152" s="189"/>
      <c r="I152" s="190">
        <f t="shared" ref="I152:I168" si="50">ROUND(E152*H152,2)</f>
        <v>0</v>
      </c>
      <c r="J152" s="189"/>
      <c r="K152" s="190">
        <f t="shared" ref="K152:K168" si="51">ROUND(E152*J152,2)</f>
        <v>0</v>
      </c>
      <c r="L152" s="190">
        <v>21</v>
      </c>
      <c r="M152" s="190">
        <f t="shared" ref="M152:M168" si="52">G152*(1+L152/100)</f>
        <v>0</v>
      </c>
      <c r="N152" s="188">
        <v>0</v>
      </c>
      <c r="O152" s="188">
        <f t="shared" ref="O152:O168" si="53">ROUND(E152*N152,2)</f>
        <v>0</v>
      </c>
      <c r="P152" s="188">
        <v>0</v>
      </c>
      <c r="Q152" s="188">
        <f t="shared" ref="Q152:Q168" si="54">ROUND(E152*P152,2)</f>
        <v>0</v>
      </c>
      <c r="R152" s="190"/>
      <c r="S152" s="190" t="s">
        <v>878</v>
      </c>
      <c r="T152" s="191" t="s">
        <v>879</v>
      </c>
      <c r="U152" s="159">
        <v>0</v>
      </c>
      <c r="V152" s="159">
        <f t="shared" ref="V152:V168" si="55">ROUND(E152*U152,2)</f>
        <v>0</v>
      </c>
      <c r="W152" s="159"/>
      <c r="X152" s="159" t="s">
        <v>295</v>
      </c>
      <c r="Y152" s="159" t="s">
        <v>296</v>
      </c>
      <c r="Z152" s="148"/>
      <c r="AA152" s="148"/>
      <c r="AB152" s="148"/>
      <c r="AC152" s="148"/>
      <c r="AD152" s="148"/>
      <c r="AE152" s="148"/>
      <c r="AF152" s="148"/>
      <c r="AG152" s="148" t="s">
        <v>2041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85">
        <v>137</v>
      </c>
      <c r="B153" s="186" t="s">
        <v>2279</v>
      </c>
      <c r="C153" s="198" t="s">
        <v>2827</v>
      </c>
      <c r="D153" s="187" t="s">
        <v>2073</v>
      </c>
      <c r="E153" s="188">
        <v>8</v>
      </c>
      <c r="F153" s="189"/>
      <c r="G153" s="190">
        <f t="shared" si="49"/>
        <v>0</v>
      </c>
      <c r="H153" s="189"/>
      <c r="I153" s="190">
        <f t="shared" si="50"/>
        <v>0</v>
      </c>
      <c r="J153" s="189"/>
      <c r="K153" s="190">
        <f t="shared" si="51"/>
        <v>0</v>
      </c>
      <c r="L153" s="190">
        <v>21</v>
      </c>
      <c r="M153" s="190">
        <f t="shared" si="52"/>
        <v>0</v>
      </c>
      <c r="N153" s="188">
        <v>0</v>
      </c>
      <c r="O153" s="188">
        <f t="shared" si="53"/>
        <v>0</v>
      </c>
      <c r="P153" s="188">
        <v>0</v>
      </c>
      <c r="Q153" s="188">
        <f t="shared" si="54"/>
        <v>0</v>
      </c>
      <c r="R153" s="190"/>
      <c r="S153" s="190" t="s">
        <v>878</v>
      </c>
      <c r="T153" s="191" t="s">
        <v>879</v>
      </c>
      <c r="U153" s="159">
        <v>0</v>
      </c>
      <c r="V153" s="159">
        <f t="shared" si="55"/>
        <v>0</v>
      </c>
      <c r="W153" s="159"/>
      <c r="X153" s="159" t="s">
        <v>295</v>
      </c>
      <c r="Y153" s="159" t="s">
        <v>296</v>
      </c>
      <c r="Z153" s="148"/>
      <c r="AA153" s="148"/>
      <c r="AB153" s="148"/>
      <c r="AC153" s="148"/>
      <c r="AD153" s="148"/>
      <c r="AE153" s="148"/>
      <c r="AF153" s="148"/>
      <c r="AG153" s="148" t="s">
        <v>2041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
      <c r="A154" s="185">
        <v>138</v>
      </c>
      <c r="B154" s="186" t="s">
        <v>2280</v>
      </c>
      <c r="C154" s="198" t="s">
        <v>2828</v>
      </c>
      <c r="D154" s="187" t="s">
        <v>2073</v>
      </c>
      <c r="E154" s="188">
        <v>9</v>
      </c>
      <c r="F154" s="189"/>
      <c r="G154" s="190">
        <f t="shared" si="49"/>
        <v>0</v>
      </c>
      <c r="H154" s="189"/>
      <c r="I154" s="190">
        <f t="shared" si="50"/>
        <v>0</v>
      </c>
      <c r="J154" s="189"/>
      <c r="K154" s="190">
        <f t="shared" si="51"/>
        <v>0</v>
      </c>
      <c r="L154" s="190">
        <v>21</v>
      </c>
      <c r="M154" s="190">
        <f t="shared" si="52"/>
        <v>0</v>
      </c>
      <c r="N154" s="188">
        <v>0</v>
      </c>
      <c r="O154" s="188">
        <f t="shared" si="53"/>
        <v>0</v>
      </c>
      <c r="P154" s="188">
        <v>0</v>
      </c>
      <c r="Q154" s="188">
        <f t="shared" si="54"/>
        <v>0</v>
      </c>
      <c r="R154" s="190"/>
      <c r="S154" s="190" t="s">
        <v>878</v>
      </c>
      <c r="T154" s="191" t="s">
        <v>879</v>
      </c>
      <c r="U154" s="159">
        <v>0</v>
      </c>
      <c r="V154" s="159">
        <f t="shared" si="55"/>
        <v>0</v>
      </c>
      <c r="W154" s="159"/>
      <c r="X154" s="159" t="s">
        <v>295</v>
      </c>
      <c r="Y154" s="159" t="s">
        <v>296</v>
      </c>
      <c r="Z154" s="148"/>
      <c r="AA154" s="148"/>
      <c r="AB154" s="148"/>
      <c r="AC154" s="148"/>
      <c r="AD154" s="148"/>
      <c r="AE154" s="148"/>
      <c r="AF154" s="148"/>
      <c r="AG154" s="148" t="s">
        <v>2041</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
      <c r="A155" s="185">
        <v>139</v>
      </c>
      <c r="B155" s="186" t="s">
        <v>2282</v>
      </c>
      <c r="C155" s="198" t="s">
        <v>2829</v>
      </c>
      <c r="D155" s="187" t="s">
        <v>2073</v>
      </c>
      <c r="E155" s="188">
        <v>2</v>
      </c>
      <c r="F155" s="189"/>
      <c r="G155" s="190">
        <f t="shared" si="49"/>
        <v>0</v>
      </c>
      <c r="H155" s="189"/>
      <c r="I155" s="190">
        <f t="shared" si="50"/>
        <v>0</v>
      </c>
      <c r="J155" s="189"/>
      <c r="K155" s="190">
        <f t="shared" si="51"/>
        <v>0</v>
      </c>
      <c r="L155" s="190">
        <v>21</v>
      </c>
      <c r="M155" s="190">
        <f t="shared" si="52"/>
        <v>0</v>
      </c>
      <c r="N155" s="188">
        <v>0</v>
      </c>
      <c r="O155" s="188">
        <f t="shared" si="53"/>
        <v>0</v>
      </c>
      <c r="P155" s="188">
        <v>0</v>
      </c>
      <c r="Q155" s="188">
        <f t="shared" si="54"/>
        <v>0</v>
      </c>
      <c r="R155" s="190"/>
      <c r="S155" s="190" t="s">
        <v>878</v>
      </c>
      <c r="T155" s="191" t="s">
        <v>879</v>
      </c>
      <c r="U155" s="159">
        <v>0</v>
      </c>
      <c r="V155" s="159">
        <f t="shared" si="55"/>
        <v>0</v>
      </c>
      <c r="W155" s="159"/>
      <c r="X155" s="159" t="s">
        <v>295</v>
      </c>
      <c r="Y155" s="159" t="s">
        <v>296</v>
      </c>
      <c r="Z155" s="148"/>
      <c r="AA155" s="148"/>
      <c r="AB155" s="148"/>
      <c r="AC155" s="148"/>
      <c r="AD155" s="148"/>
      <c r="AE155" s="148"/>
      <c r="AF155" s="148"/>
      <c r="AG155" s="148" t="s">
        <v>2041</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85">
        <v>140</v>
      </c>
      <c r="B156" s="186" t="s">
        <v>2830</v>
      </c>
      <c r="C156" s="198" t="s">
        <v>2831</v>
      </c>
      <c r="D156" s="187" t="s">
        <v>2073</v>
      </c>
      <c r="E156" s="188">
        <v>8</v>
      </c>
      <c r="F156" s="189"/>
      <c r="G156" s="190">
        <f t="shared" si="49"/>
        <v>0</v>
      </c>
      <c r="H156" s="189"/>
      <c r="I156" s="190">
        <f t="shared" si="50"/>
        <v>0</v>
      </c>
      <c r="J156" s="189"/>
      <c r="K156" s="190">
        <f t="shared" si="51"/>
        <v>0</v>
      </c>
      <c r="L156" s="190">
        <v>21</v>
      </c>
      <c r="M156" s="190">
        <f t="shared" si="52"/>
        <v>0</v>
      </c>
      <c r="N156" s="188">
        <v>0</v>
      </c>
      <c r="O156" s="188">
        <f t="shared" si="53"/>
        <v>0</v>
      </c>
      <c r="P156" s="188">
        <v>0</v>
      </c>
      <c r="Q156" s="188">
        <f t="shared" si="54"/>
        <v>0</v>
      </c>
      <c r="R156" s="190"/>
      <c r="S156" s="190" t="s">
        <v>878</v>
      </c>
      <c r="T156" s="191" t="s">
        <v>879</v>
      </c>
      <c r="U156" s="159">
        <v>0</v>
      </c>
      <c r="V156" s="159">
        <f t="shared" si="55"/>
        <v>0</v>
      </c>
      <c r="W156" s="159"/>
      <c r="X156" s="159" t="s">
        <v>622</v>
      </c>
      <c r="Y156" s="159" t="s">
        <v>296</v>
      </c>
      <c r="Z156" s="148"/>
      <c r="AA156" s="148"/>
      <c r="AB156" s="148"/>
      <c r="AC156" s="148"/>
      <c r="AD156" s="148"/>
      <c r="AE156" s="148"/>
      <c r="AF156" s="148"/>
      <c r="AG156" s="148" t="s">
        <v>2728</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
      <c r="A157" s="185">
        <v>141</v>
      </c>
      <c r="B157" s="186" t="s">
        <v>2832</v>
      </c>
      <c r="C157" s="198" t="s">
        <v>2833</v>
      </c>
      <c r="D157" s="187" t="s">
        <v>2073</v>
      </c>
      <c r="E157" s="188">
        <v>12</v>
      </c>
      <c r="F157" s="189"/>
      <c r="G157" s="190">
        <f t="shared" si="49"/>
        <v>0</v>
      </c>
      <c r="H157" s="189"/>
      <c r="I157" s="190">
        <f t="shared" si="50"/>
        <v>0</v>
      </c>
      <c r="J157" s="189"/>
      <c r="K157" s="190">
        <f t="shared" si="51"/>
        <v>0</v>
      </c>
      <c r="L157" s="190">
        <v>21</v>
      </c>
      <c r="M157" s="190">
        <f t="shared" si="52"/>
        <v>0</v>
      </c>
      <c r="N157" s="188">
        <v>0</v>
      </c>
      <c r="O157" s="188">
        <f t="shared" si="53"/>
        <v>0</v>
      </c>
      <c r="P157" s="188">
        <v>0</v>
      </c>
      <c r="Q157" s="188">
        <f t="shared" si="54"/>
        <v>0</v>
      </c>
      <c r="R157" s="190"/>
      <c r="S157" s="190" t="s">
        <v>878</v>
      </c>
      <c r="T157" s="191" t="s">
        <v>879</v>
      </c>
      <c r="U157" s="159">
        <v>0</v>
      </c>
      <c r="V157" s="159">
        <f t="shared" si="55"/>
        <v>0</v>
      </c>
      <c r="W157" s="159"/>
      <c r="X157" s="159" t="s">
        <v>295</v>
      </c>
      <c r="Y157" s="159" t="s">
        <v>296</v>
      </c>
      <c r="Z157" s="148"/>
      <c r="AA157" s="148"/>
      <c r="AB157" s="148"/>
      <c r="AC157" s="148"/>
      <c r="AD157" s="148"/>
      <c r="AE157" s="148"/>
      <c r="AF157" s="148"/>
      <c r="AG157" s="148" t="s">
        <v>2041</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
      <c r="A158" s="185">
        <v>142</v>
      </c>
      <c r="B158" s="186" t="s">
        <v>2834</v>
      </c>
      <c r="C158" s="198" t="s">
        <v>2835</v>
      </c>
      <c r="D158" s="187" t="s">
        <v>2073</v>
      </c>
      <c r="E158" s="188">
        <v>18</v>
      </c>
      <c r="F158" s="189"/>
      <c r="G158" s="190">
        <f t="shared" si="49"/>
        <v>0</v>
      </c>
      <c r="H158" s="189"/>
      <c r="I158" s="190">
        <f t="shared" si="50"/>
        <v>0</v>
      </c>
      <c r="J158" s="189"/>
      <c r="K158" s="190">
        <f t="shared" si="51"/>
        <v>0</v>
      </c>
      <c r="L158" s="190">
        <v>21</v>
      </c>
      <c r="M158" s="190">
        <f t="shared" si="52"/>
        <v>0</v>
      </c>
      <c r="N158" s="188">
        <v>0</v>
      </c>
      <c r="O158" s="188">
        <f t="shared" si="53"/>
        <v>0</v>
      </c>
      <c r="P158" s="188">
        <v>0</v>
      </c>
      <c r="Q158" s="188">
        <f t="shared" si="54"/>
        <v>0</v>
      </c>
      <c r="R158" s="190"/>
      <c r="S158" s="190" t="s">
        <v>878</v>
      </c>
      <c r="T158" s="191" t="s">
        <v>879</v>
      </c>
      <c r="U158" s="159">
        <v>0</v>
      </c>
      <c r="V158" s="159">
        <f t="shared" si="55"/>
        <v>0</v>
      </c>
      <c r="W158" s="159"/>
      <c r="X158" s="159" t="s">
        <v>295</v>
      </c>
      <c r="Y158" s="159" t="s">
        <v>296</v>
      </c>
      <c r="Z158" s="148"/>
      <c r="AA158" s="148"/>
      <c r="AB158" s="148"/>
      <c r="AC158" s="148"/>
      <c r="AD158" s="148"/>
      <c r="AE158" s="148"/>
      <c r="AF158" s="148"/>
      <c r="AG158" s="148" t="s">
        <v>2041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85">
        <v>143</v>
      </c>
      <c r="B159" s="186" t="s">
        <v>2283</v>
      </c>
      <c r="C159" s="198" t="s">
        <v>2836</v>
      </c>
      <c r="D159" s="187" t="s">
        <v>2073</v>
      </c>
      <c r="E159" s="188">
        <v>290</v>
      </c>
      <c r="F159" s="189"/>
      <c r="G159" s="190">
        <f t="shared" si="49"/>
        <v>0</v>
      </c>
      <c r="H159" s="189"/>
      <c r="I159" s="190">
        <f t="shared" si="50"/>
        <v>0</v>
      </c>
      <c r="J159" s="189"/>
      <c r="K159" s="190">
        <f t="shared" si="51"/>
        <v>0</v>
      </c>
      <c r="L159" s="190">
        <v>21</v>
      </c>
      <c r="M159" s="190">
        <f t="shared" si="52"/>
        <v>0</v>
      </c>
      <c r="N159" s="188">
        <v>0</v>
      </c>
      <c r="O159" s="188">
        <f t="shared" si="53"/>
        <v>0</v>
      </c>
      <c r="P159" s="188">
        <v>0</v>
      </c>
      <c r="Q159" s="188">
        <f t="shared" si="54"/>
        <v>0</v>
      </c>
      <c r="R159" s="190"/>
      <c r="S159" s="190" t="s">
        <v>878</v>
      </c>
      <c r="T159" s="191" t="s">
        <v>879</v>
      </c>
      <c r="U159" s="159">
        <v>0</v>
      </c>
      <c r="V159" s="159">
        <f t="shared" si="55"/>
        <v>0</v>
      </c>
      <c r="W159" s="159"/>
      <c r="X159" s="159" t="s">
        <v>295</v>
      </c>
      <c r="Y159" s="159" t="s">
        <v>296</v>
      </c>
      <c r="Z159" s="148"/>
      <c r="AA159" s="148"/>
      <c r="AB159" s="148"/>
      <c r="AC159" s="148"/>
      <c r="AD159" s="148"/>
      <c r="AE159" s="148"/>
      <c r="AF159" s="148"/>
      <c r="AG159" s="148" t="s">
        <v>2041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
      <c r="A160" s="185">
        <v>144</v>
      </c>
      <c r="B160" s="186" t="s">
        <v>2285</v>
      </c>
      <c r="C160" s="198" t="s">
        <v>2837</v>
      </c>
      <c r="D160" s="187" t="s">
        <v>2073</v>
      </c>
      <c r="E160" s="188">
        <v>2</v>
      </c>
      <c r="F160" s="189"/>
      <c r="G160" s="190">
        <f t="shared" si="49"/>
        <v>0</v>
      </c>
      <c r="H160" s="189"/>
      <c r="I160" s="190">
        <f t="shared" si="50"/>
        <v>0</v>
      </c>
      <c r="J160" s="189"/>
      <c r="K160" s="190">
        <f t="shared" si="51"/>
        <v>0</v>
      </c>
      <c r="L160" s="190">
        <v>21</v>
      </c>
      <c r="M160" s="190">
        <f t="shared" si="52"/>
        <v>0</v>
      </c>
      <c r="N160" s="188">
        <v>0</v>
      </c>
      <c r="O160" s="188">
        <f t="shared" si="53"/>
        <v>0</v>
      </c>
      <c r="P160" s="188">
        <v>0</v>
      </c>
      <c r="Q160" s="188">
        <f t="shared" si="54"/>
        <v>0</v>
      </c>
      <c r="R160" s="190"/>
      <c r="S160" s="190" t="s">
        <v>878</v>
      </c>
      <c r="T160" s="191" t="s">
        <v>879</v>
      </c>
      <c r="U160" s="159">
        <v>0</v>
      </c>
      <c r="V160" s="159">
        <f t="shared" si="55"/>
        <v>0</v>
      </c>
      <c r="W160" s="159"/>
      <c r="X160" s="159" t="s">
        <v>295</v>
      </c>
      <c r="Y160" s="159" t="s">
        <v>296</v>
      </c>
      <c r="Z160" s="148"/>
      <c r="AA160" s="148"/>
      <c r="AB160" s="148"/>
      <c r="AC160" s="148"/>
      <c r="AD160" s="148"/>
      <c r="AE160" s="148"/>
      <c r="AF160" s="148"/>
      <c r="AG160" s="148" t="s">
        <v>2041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
      <c r="A161" s="185">
        <v>145</v>
      </c>
      <c r="B161" s="186" t="s">
        <v>2287</v>
      </c>
      <c r="C161" s="198" t="s">
        <v>2838</v>
      </c>
      <c r="D161" s="187" t="s">
        <v>2073</v>
      </c>
      <c r="E161" s="188">
        <v>2</v>
      </c>
      <c r="F161" s="189"/>
      <c r="G161" s="190">
        <f t="shared" si="49"/>
        <v>0</v>
      </c>
      <c r="H161" s="189"/>
      <c r="I161" s="190">
        <f t="shared" si="50"/>
        <v>0</v>
      </c>
      <c r="J161" s="189"/>
      <c r="K161" s="190">
        <f t="shared" si="51"/>
        <v>0</v>
      </c>
      <c r="L161" s="190">
        <v>21</v>
      </c>
      <c r="M161" s="190">
        <f t="shared" si="52"/>
        <v>0</v>
      </c>
      <c r="N161" s="188">
        <v>0</v>
      </c>
      <c r="O161" s="188">
        <f t="shared" si="53"/>
        <v>0</v>
      </c>
      <c r="P161" s="188">
        <v>0</v>
      </c>
      <c r="Q161" s="188">
        <f t="shared" si="54"/>
        <v>0</v>
      </c>
      <c r="R161" s="190"/>
      <c r="S161" s="190" t="s">
        <v>878</v>
      </c>
      <c r="T161" s="191" t="s">
        <v>879</v>
      </c>
      <c r="U161" s="159">
        <v>0</v>
      </c>
      <c r="V161" s="159">
        <f t="shared" si="55"/>
        <v>0</v>
      </c>
      <c r="W161" s="159"/>
      <c r="X161" s="159" t="s">
        <v>295</v>
      </c>
      <c r="Y161" s="159" t="s">
        <v>296</v>
      </c>
      <c r="Z161" s="148"/>
      <c r="AA161" s="148"/>
      <c r="AB161" s="148"/>
      <c r="AC161" s="148"/>
      <c r="AD161" s="148"/>
      <c r="AE161" s="148"/>
      <c r="AF161" s="148"/>
      <c r="AG161" s="148" t="s">
        <v>2041</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
      <c r="A162" s="185">
        <v>146</v>
      </c>
      <c r="B162" s="186" t="s">
        <v>2288</v>
      </c>
      <c r="C162" s="198" t="s">
        <v>2839</v>
      </c>
      <c r="D162" s="187" t="s">
        <v>2073</v>
      </c>
      <c r="E162" s="188">
        <v>2</v>
      </c>
      <c r="F162" s="189"/>
      <c r="G162" s="190">
        <f t="shared" si="49"/>
        <v>0</v>
      </c>
      <c r="H162" s="189"/>
      <c r="I162" s="190">
        <f t="shared" si="50"/>
        <v>0</v>
      </c>
      <c r="J162" s="189"/>
      <c r="K162" s="190">
        <f t="shared" si="51"/>
        <v>0</v>
      </c>
      <c r="L162" s="190">
        <v>21</v>
      </c>
      <c r="M162" s="190">
        <f t="shared" si="52"/>
        <v>0</v>
      </c>
      <c r="N162" s="188">
        <v>0</v>
      </c>
      <c r="O162" s="188">
        <f t="shared" si="53"/>
        <v>0</v>
      </c>
      <c r="P162" s="188">
        <v>0</v>
      </c>
      <c r="Q162" s="188">
        <f t="shared" si="54"/>
        <v>0</v>
      </c>
      <c r="R162" s="190"/>
      <c r="S162" s="190" t="s">
        <v>878</v>
      </c>
      <c r="T162" s="191" t="s">
        <v>879</v>
      </c>
      <c r="U162" s="159">
        <v>0</v>
      </c>
      <c r="V162" s="159">
        <f t="shared" si="55"/>
        <v>0</v>
      </c>
      <c r="W162" s="159"/>
      <c r="X162" s="159" t="s">
        <v>295</v>
      </c>
      <c r="Y162" s="159" t="s">
        <v>296</v>
      </c>
      <c r="Z162" s="148"/>
      <c r="AA162" s="148"/>
      <c r="AB162" s="148"/>
      <c r="AC162" s="148"/>
      <c r="AD162" s="148"/>
      <c r="AE162" s="148"/>
      <c r="AF162" s="148"/>
      <c r="AG162" s="148" t="s">
        <v>2041</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85">
        <v>147</v>
      </c>
      <c r="B163" s="186" t="s">
        <v>2289</v>
      </c>
      <c r="C163" s="198" t="s">
        <v>2840</v>
      </c>
      <c r="D163" s="187" t="s">
        <v>2073</v>
      </c>
      <c r="E163" s="188">
        <v>8</v>
      </c>
      <c r="F163" s="189"/>
      <c r="G163" s="190">
        <f t="shared" si="49"/>
        <v>0</v>
      </c>
      <c r="H163" s="189"/>
      <c r="I163" s="190">
        <f t="shared" si="50"/>
        <v>0</v>
      </c>
      <c r="J163" s="189"/>
      <c r="K163" s="190">
        <f t="shared" si="51"/>
        <v>0</v>
      </c>
      <c r="L163" s="190">
        <v>21</v>
      </c>
      <c r="M163" s="190">
        <f t="shared" si="52"/>
        <v>0</v>
      </c>
      <c r="N163" s="188">
        <v>0</v>
      </c>
      <c r="O163" s="188">
        <f t="shared" si="53"/>
        <v>0</v>
      </c>
      <c r="P163" s="188">
        <v>0</v>
      </c>
      <c r="Q163" s="188">
        <f t="shared" si="54"/>
        <v>0</v>
      </c>
      <c r="R163" s="190"/>
      <c r="S163" s="190" t="s">
        <v>878</v>
      </c>
      <c r="T163" s="191" t="s">
        <v>879</v>
      </c>
      <c r="U163" s="159">
        <v>0</v>
      </c>
      <c r="V163" s="159">
        <f t="shared" si="55"/>
        <v>0</v>
      </c>
      <c r="W163" s="159"/>
      <c r="X163" s="159" t="s">
        <v>295</v>
      </c>
      <c r="Y163" s="159" t="s">
        <v>296</v>
      </c>
      <c r="Z163" s="148"/>
      <c r="AA163" s="148"/>
      <c r="AB163" s="148"/>
      <c r="AC163" s="148"/>
      <c r="AD163" s="148"/>
      <c r="AE163" s="148"/>
      <c r="AF163" s="148"/>
      <c r="AG163" s="148" t="s">
        <v>2041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
      <c r="A164" s="185">
        <v>148</v>
      </c>
      <c r="B164" s="186" t="s">
        <v>2290</v>
      </c>
      <c r="C164" s="198" t="s">
        <v>2841</v>
      </c>
      <c r="D164" s="187" t="s">
        <v>331</v>
      </c>
      <c r="E164" s="188">
        <v>290</v>
      </c>
      <c r="F164" s="189"/>
      <c r="G164" s="190">
        <f t="shared" si="49"/>
        <v>0</v>
      </c>
      <c r="H164" s="189"/>
      <c r="I164" s="190">
        <f t="shared" si="50"/>
        <v>0</v>
      </c>
      <c r="J164" s="189"/>
      <c r="K164" s="190">
        <f t="shared" si="51"/>
        <v>0</v>
      </c>
      <c r="L164" s="190">
        <v>21</v>
      </c>
      <c r="M164" s="190">
        <f t="shared" si="52"/>
        <v>0</v>
      </c>
      <c r="N164" s="188">
        <v>0</v>
      </c>
      <c r="O164" s="188">
        <f t="shared" si="53"/>
        <v>0</v>
      </c>
      <c r="P164" s="188">
        <v>0</v>
      </c>
      <c r="Q164" s="188">
        <f t="shared" si="54"/>
        <v>0</v>
      </c>
      <c r="R164" s="190"/>
      <c r="S164" s="190" t="s">
        <v>878</v>
      </c>
      <c r="T164" s="191" t="s">
        <v>879</v>
      </c>
      <c r="U164" s="159">
        <v>0</v>
      </c>
      <c r="V164" s="159">
        <f t="shared" si="55"/>
        <v>0</v>
      </c>
      <c r="W164" s="159"/>
      <c r="X164" s="159" t="s">
        <v>295</v>
      </c>
      <c r="Y164" s="159" t="s">
        <v>296</v>
      </c>
      <c r="Z164" s="148"/>
      <c r="AA164" s="148"/>
      <c r="AB164" s="148"/>
      <c r="AC164" s="148"/>
      <c r="AD164" s="148"/>
      <c r="AE164" s="148"/>
      <c r="AF164" s="148"/>
      <c r="AG164" s="148" t="s">
        <v>2041</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
      <c r="A165" s="185">
        <v>149</v>
      </c>
      <c r="B165" s="186" t="s">
        <v>2291</v>
      </c>
      <c r="C165" s="198" t="s">
        <v>2842</v>
      </c>
      <c r="D165" s="187" t="s">
        <v>331</v>
      </c>
      <c r="E165" s="188">
        <v>52</v>
      </c>
      <c r="F165" s="189"/>
      <c r="G165" s="190">
        <f t="shared" si="49"/>
        <v>0</v>
      </c>
      <c r="H165" s="189"/>
      <c r="I165" s="190">
        <f t="shared" si="50"/>
        <v>0</v>
      </c>
      <c r="J165" s="189"/>
      <c r="K165" s="190">
        <f t="shared" si="51"/>
        <v>0</v>
      </c>
      <c r="L165" s="190">
        <v>21</v>
      </c>
      <c r="M165" s="190">
        <f t="shared" si="52"/>
        <v>0</v>
      </c>
      <c r="N165" s="188">
        <v>0</v>
      </c>
      <c r="O165" s="188">
        <f t="shared" si="53"/>
        <v>0</v>
      </c>
      <c r="P165" s="188">
        <v>0</v>
      </c>
      <c r="Q165" s="188">
        <f t="shared" si="54"/>
        <v>0</v>
      </c>
      <c r="R165" s="190"/>
      <c r="S165" s="190" t="s">
        <v>878</v>
      </c>
      <c r="T165" s="191" t="s">
        <v>879</v>
      </c>
      <c r="U165" s="159">
        <v>0</v>
      </c>
      <c r="V165" s="159">
        <f t="shared" si="55"/>
        <v>0</v>
      </c>
      <c r="W165" s="159"/>
      <c r="X165" s="159" t="s">
        <v>295</v>
      </c>
      <c r="Y165" s="159" t="s">
        <v>296</v>
      </c>
      <c r="Z165" s="148"/>
      <c r="AA165" s="148"/>
      <c r="AB165" s="148"/>
      <c r="AC165" s="148"/>
      <c r="AD165" s="148"/>
      <c r="AE165" s="148"/>
      <c r="AF165" s="148"/>
      <c r="AG165" s="148" t="s">
        <v>2041</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85">
        <v>150</v>
      </c>
      <c r="B166" s="186" t="s">
        <v>2843</v>
      </c>
      <c r="C166" s="198" t="s">
        <v>2844</v>
      </c>
      <c r="D166" s="187" t="s">
        <v>331</v>
      </c>
      <c r="E166" s="188">
        <v>125</v>
      </c>
      <c r="F166" s="189"/>
      <c r="G166" s="190">
        <f t="shared" si="49"/>
        <v>0</v>
      </c>
      <c r="H166" s="189"/>
      <c r="I166" s="190">
        <f t="shared" si="50"/>
        <v>0</v>
      </c>
      <c r="J166" s="189"/>
      <c r="K166" s="190">
        <f t="shared" si="51"/>
        <v>0</v>
      </c>
      <c r="L166" s="190">
        <v>21</v>
      </c>
      <c r="M166" s="190">
        <f t="shared" si="52"/>
        <v>0</v>
      </c>
      <c r="N166" s="188">
        <v>0</v>
      </c>
      <c r="O166" s="188">
        <f t="shared" si="53"/>
        <v>0</v>
      </c>
      <c r="P166" s="188">
        <v>0</v>
      </c>
      <c r="Q166" s="188">
        <f t="shared" si="54"/>
        <v>0</v>
      </c>
      <c r="R166" s="190"/>
      <c r="S166" s="190" t="s">
        <v>878</v>
      </c>
      <c r="T166" s="191" t="s">
        <v>879</v>
      </c>
      <c r="U166" s="159">
        <v>0</v>
      </c>
      <c r="V166" s="159">
        <f t="shared" si="55"/>
        <v>0</v>
      </c>
      <c r="W166" s="159"/>
      <c r="X166" s="159" t="s">
        <v>295</v>
      </c>
      <c r="Y166" s="159" t="s">
        <v>296</v>
      </c>
      <c r="Z166" s="148"/>
      <c r="AA166" s="148"/>
      <c r="AB166" s="148"/>
      <c r="AC166" s="148"/>
      <c r="AD166" s="148"/>
      <c r="AE166" s="148"/>
      <c r="AF166" s="148"/>
      <c r="AG166" s="148" t="s">
        <v>2041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
      <c r="A167" s="185">
        <v>151</v>
      </c>
      <c r="B167" s="186" t="s">
        <v>2845</v>
      </c>
      <c r="C167" s="198" t="s">
        <v>2846</v>
      </c>
      <c r="D167" s="187" t="s">
        <v>2073</v>
      </c>
      <c r="E167" s="188">
        <v>8</v>
      </c>
      <c r="F167" s="189"/>
      <c r="G167" s="190">
        <f t="shared" si="49"/>
        <v>0</v>
      </c>
      <c r="H167" s="189"/>
      <c r="I167" s="190">
        <f t="shared" si="50"/>
        <v>0</v>
      </c>
      <c r="J167" s="189"/>
      <c r="K167" s="190">
        <f t="shared" si="51"/>
        <v>0</v>
      </c>
      <c r="L167" s="190">
        <v>21</v>
      </c>
      <c r="M167" s="190">
        <f t="shared" si="52"/>
        <v>0</v>
      </c>
      <c r="N167" s="188">
        <v>0</v>
      </c>
      <c r="O167" s="188">
        <f t="shared" si="53"/>
        <v>0</v>
      </c>
      <c r="P167" s="188">
        <v>0</v>
      </c>
      <c r="Q167" s="188">
        <f t="shared" si="54"/>
        <v>0</v>
      </c>
      <c r="R167" s="190"/>
      <c r="S167" s="190" t="s">
        <v>878</v>
      </c>
      <c r="T167" s="191" t="s">
        <v>879</v>
      </c>
      <c r="U167" s="159">
        <v>0</v>
      </c>
      <c r="V167" s="159">
        <f t="shared" si="55"/>
        <v>0</v>
      </c>
      <c r="W167" s="159"/>
      <c r="X167" s="159" t="s">
        <v>295</v>
      </c>
      <c r="Y167" s="159" t="s">
        <v>296</v>
      </c>
      <c r="Z167" s="148"/>
      <c r="AA167" s="148"/>
      <c r="AB167" s="148"/>
      <c r="AC167" s="148"/>
      <c r="AD167" s="148"/>
      <c r="AE167" s="148"/>
      <c r="AF167" s="148"/>
      <c r="AG167" s="148" t="s">
        <v>2041</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
      <c r="A168" s="185">
        <v>152</v>
      </c>
      <c r="B168" s="186" t="s">
        <v>2847</v>
      </c>
      <c r="C168" s="198" t="s">
        <v>2848</v>
      </c>
      <c r="D168" s="187" t="s">
        <v>2073</v>
      </c>
      <c r="E168" s="188">
        <v>1</v>
      </c>
      <c r="F168" s="189"/>
      <c r="G168" s="190">
        <f t="shared" si="49"/>
        <v>0</v>
      </c>
      <c r="H168" s="189"/>
      <c r="I168" s="190">
        <f t="shared" si="50"/>
        <v>0</v>
      </c>
      <c r="J168" s="189"/>
      <c r="K168" s="190">
        <f t="shared" si="51"/>
        <v>0</v>
      </c>
      <c r="L168" s="190">
        <v>21</v>
      </c>
      <c r="M168" s="190">
        <f t="shared" si="52"/>
        <v>0</v>
      </c>
      <c r="N168" s="188">
        <v>0</v>
      </c>
      <c r="O168" s="188">
        <f t="shared" si="53"/>
        <v>0</v>
      </c>
      <c r="P168" s="188">
        <v>0</v>
      </c>
      <c r="Q168" s="188">
        <f t="shared" si="54"/>
        <v>0</v>
      </c>
      <c r="R168" s="190"/>
      <c r="S168" s="190" t="s">
        <v>878</v>
      </c>
      <c r="T168" s="191" t="s">
        <v>879</v>
      </c>
      <c r="U168" s="159">
        <v>0</v>
      </c>
      <c r="V168" s="159">
        <f t="shared" si="55"/>
        <v>0</v>
      </c>
      <c r="W168" s="159"/>
      <c r="X168" s="159" t="s">
        <v>295</v>
      </c>
      <c r="Y168" s="159" t="s">
        <v>296</v>
      </c>
      <c r="Z168" s="148"/>
      <c r="AA168" s="148"/>
      <c r="AB168" s="148"/>
      <c r="AC168" s="148"/>
      <c r="AD168" s="148"/>
      <c r="AE168" s="148"/>
      <c r="AF168" s="148"/>
      <c r="AG168" s="148" t="s">
        <v>2041</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x14ac:dyDescent="0.2">
      <c r="A169" s="170" t="s">
        <v>288</v>
      </c>
      <c r="B169" s="171" t="s">
        <v>174</v>
      </c>
      <c r="C169" s="193" t="s">
        <v>175</v>
      </c>
      <c r="D169" s="172"/>
      <c r="E169" s="173"/>
      <c r="F169" s="174"/>
      <c r="G169" s="174">
        <f>SUMIF(AG170:AG177,"&lt;&gt;NOR",G170:G177)</f>
        <v>0</v>
      </c>
      <c r="H169" s="174"/>
      <c r="I169" s="174">
        <f>SUM(I170:I177)</f>
        <v>0</v>
      </c>
      <c r="J169" s="174"/>
      <c r="K169" s="174">
        <f>SUM(K170:K177)</f>
        <v>0</v>
      </c>
      <c r="L169" s="174"/>
      <c r="M169" s="174">
        <f>SUM(M170:M177)</f>
        <v>0</v>
      </c>
      <c r="N169" s="173"/>
      <c r="O169" s="173">
        <f>SUM(O170:O177)</f>
        <v>0</v>
      </c>
      <c r="P169" s="173"/>
      <c r="Q169" s="173">
        <f>SUM(Q170:Q177)</f>
        <v>0</v>
      </c>
      <c r="R169" s="174"/>
      <c r="S169" s="174"/>
      <c r="T169" s="175"/>
      <c r="U169" s="169"/>
      <c r="V169" s="169">
        <f>SUM(V170:V177)</f>
        <v>0</v>
      </c>
      <c r="W169" s="169"/>
      <c r="X169" s="169"/>
      <c r="Y169" s="169"/>
      <c r="AG169" t="s">
        <v>289</v>
      </c>
    </row>
    <row r="170" spans="1:60" outlineLevel="1" x14ac:dyDescent="0.2">
      <c r="A170" s="185">
        <v>153</v>
      </c>
      <c r="B170" s="186" t="s">
        <v>2292</v>
      </c>
      <c r="C170" s="198" t="s">
        <v>2849</v>
      </c>
      <c r="D170" s="187" t="s">
        <v>331</v>
      </c>
      <c r="E170" s="188">
        <v>420</v>
      </c>
      <c r="F170" s="189"/>
      <c r="G170" s="190">
        <f t="shared" ref="G170:G177" si="56">ROUND(E170*F170,2)</f>
        <v>0</v>
      </c>
      <c r="H170" s="189"/>
      <c r="I170" s="190">
        <f t="shared" ref="I170:I177" si="57">ROUND(E170*H170,2)</f>
        <v>0</v>
      </c>
      <c r="J170" s="189"/>
      <c r="K170" s="190">
        <f t="shared" ref="K170:K177" si="58">ROUND(E170*J170,2)</f>
        <v>0</v>
      </c>
      <c r="L170" s="190">
        <v>21</v>
      </c>
      <c r="M170" s="190">
        <f t="shared" ref="M170:M177" si="59">G170*(1+L170/100)</f>
        <v>0</v>
      </c>
      <c r="N170" s="188">
        <v>0</v>
      </c>
      <c r="O170" s="188">
        <f t="shared" ref="O170:O177" si="60">ROUND(E170*N170,2)</f>
        <v>0</v>
      </c>
      <c r="P170" s="188">
        <v>0</v>
      </c>
      <c r="Q170" s="188">
        <f t="shared" ref="Q170:Q177" si="61">ROUND(E170*P170,2)</f>
        <v>0</v>
      </c>
      <c r="R170" s="190"/>
      <c r="S170" s="190" t="s">
        <v>878</v>
      </c>
      <c r="T170" s="191" t="s">
        <v>879</v>
      </c>
      <c r="U170" s="159">
        <v>0</v>
      </c>
      <c r="V170" s="159">
        <f t="shared" ref="V170:V177" si="62">ROUND(E170*U170,2)</f>
        <v>0</v>
      </c>
      <c r="W170" s="159"/>
      <c r="X170" s="159" t="s">
        <v>295</v>
      </c>
      <c r="Y170" s="159" t="s">
        <v>296</v>
      </c>
      <c r="Z170" s="148"/>
      <c r="AA170" s="148"/>
      <c r="AB170" s="148"/>
      <c r="AC170" s="148"/>
      <c r="AD170" s="148"/>
      <c r="AE170" s="148"/>
      <c r="AF170" s="148"/>
      <c r="AG170" s="148" t="s">
        <v>2041</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
      <c r="A171" s="185">
        <v>154</v>
      </c>
      <c r="B171" s="186" t="s">
        <v>2294</v>
      </c>
      <c r="C171" s="198" t="s">
        <v>2850</v>
      </c>
      <c r="D171" s="187" t="s">
        <v>331</v>
      </c>
      <c r="E171" s="188">
        <v>85</v>
      </c>
      <c r="F171" s="189"/>
      <c r="G171" s="190">
        <f t="shared" si="56"/>
        <v>0</v>
      </c>
      <c r="H171" s="189"/>
      <c r="I171" s="190">
        <f t="shared" si="57"/>
        <v>0</v>
      </c>
      <c r="J171" s="189"/>
      <c r="K171" s="190">
        <f t="shared" si="58"/>
        <v>0</v>
      </c>
      <c r="L171" s="190">
        <v>21</v>
      </c>
      <c r="M171" s="190">
        <f t="shared" si="59"/>
        <v>0</v>
      </c>
      <c r="N171" s="188">
        <v>0</v>
      </c>
      <c r="O171" s="188">
        <f t="shared" si="60"/>
        <v>0</v>
      </c>
      <c r="P171" s="188">
        <v>0</v>
      </c>
      <c r="Q171" s="188">
        <f t="shared" si="61"/>
        <v>0</v>
      </c>
      <c r="R171" s="190"/>
      <c r="S171" s="190" t="s">
        <v>878</v>
      </c>
      <c r="T171" s="191" t="s">
        <v>879</v>
      </c>
      <c r="U171" s="159">
        <v>0</v>
      </c>
      <c r="V171" s="159">
        <f t="shared" si="62"/>
        <v>0</v>
      </c>
      <c r="W171" s="159"/>
      <c r="X171" s="159" t="s">
        <v>295</v>
      </c>
      <c r="Y171" s="159" t="s">
        <v>296</v>
      </c>
      <c r="Z171" s="148"/>
      <c r="AA171" s="148"/>
      <c r="AB171" s="148"/>
      <c r="AC171" s="148"/>
      <c r="AD171" s="148"/>
      <c r="AE171" s="148"/>
      <c r="AF171" s="148"/>
      <c r="AG171" s="148" t="s">
        <v>2041</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
      <c r="A172" s="185">
        <v>155</v>
      </c>
      <c r="B172" s="186" t="s">
        <v>2296</v>
      </c>
      <c r="C172" s="198" t="s">
        <v>2842</v>
      </c>
      <c r="D172" s="187" t="s">
        <v>331</v>
      </c>
      <c r="E172" s="188">
        <v>6</v>
      </c>
      <c r="F172" s="189"/>
      <c r="G172" s="190">
        <f t="shared" si="56"/>
        <v>0</v>
      </c>
      <c r="H172" s="189"/>
      <c r="I172" s="190">
        <f t="shared" si="57"/>
        <v>0</v>
      </c>
      <c r="J172" s="189"/>
      <c r="K172" s="190">
        <f t="shared" si="58"/>
        <v>0</v>
      </c>
      <c r="L172" s="190">
        <v>21</v>
      </c>
      <c r="M172" s="190">
        <f t="shared" si="59"/>
        <v>0</v>
      </c>
      <c r="N172" s="188">
        <v>0</v>
      </c>
      <c r="O172" s="188">
        <f t="shared" si="60"/>
        <v>0</v>
      </c>
      <c r="P172" s="188">
        <v>0</v>
      </c>
      <c r="Q172" s="188">
        <f t="shared" si="61"/>
        <v>0</v>
      </c>
      <c r="R172" s="190"/>
      <c r="S172" s="190" t="s">
        <v>878</v>
      </c>
      <c r="T172" s="191" t="s">
        <v>879</v>
      </c>
      <c r="U172" s="159">
        <v>0</v>
      </c>
      <c r="V172" s="159">
        <f t="shared" si="62"/>
        <v>0</v>
      </c>
      <c r="W172" s="159"/>
      <c r="X172" s="159" t="s">
        <v>295</v>
      </c>
      <c r="Y172" s="159" t="s">
        <v>296</v>
      </c>
      <c r="Z172" s="148"/>
      <c r="AA172" s="148"/>
      <c r="AB172" s="148"/>
      <c r="AC172" s="148"/>
      <c r="AD172" s="148"/>
      <c r="AE172" s="148"/>
      <c r="AF172" s="148"/>
      <c r="AG172" s="148" t="s">
        <v>2041</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
      <c r="A173" s="185">
        <v>156</v>
      </c>
      <c r="B173" s="186" t="s">
        <v>2297</v>
      </c>
      <c r="C173" s="198" t="s">
        <v>2826</v>
      </c>
      <c r="D173" s="187" t="s">
        <v>2073</v>
      </c>
      <c r="E173" s="188">
        <v>4</v>
      </c>
      <c r="F173" s="189"/>
      <c r="G173" s="190">
        <f t="shared" si="56"/>
        <v>0</v>
      </c>
      <c r="H173" s="189"/>
      <c r="I173" s="190">
        <f t="shared" si="57"/>
        <v>0</v>
      </c>
      <c r="J173" s="189"/>
      <c r="K173" s="190">
        <f t="shared" si="58"/>
        <v>0</v>
      </c>
      <c r="L173" s="190">
        <v>21</v>
      </c>
      <c r="M173" s="190">
        <f t="shared" si="59"/>
        <v>0</v>
      </c>
      <c r="N173" s="188">
        <v>0</v>
      </c>
      <c r="O173" s="188">
        <f t="shared" si="60"/>
        <v>0</v>
      </c>
      <c r="P173" s="188">
        <v>0</v>
      </c>
      <c r="Q173" s="188">
        <f t="shared" si="61"/>
        <v>0</v>
      </c>
      <c r="R173" s="190"/>
      <c r="S173" s="190" t="s">
        <v>878</v>
      </c>
      <c r="T173" s="191" t="s">
        <v>879</v>
      </c>
      <c r="U173" s="159">
        <v>0</v>
      </c>
      <c r="V173" s="159">
        <f t="shared" si="62"/>
        <v>0</v>
      </c>
      <c r="W173" s="159"/>
      <c r="X173" s="159" t="s">
        <v>295</v>
      </c>
      <c r="Y173" s="159" t="s">
        <v>296</v>
      </c>
      <c r="Z173" s="148"/>
      <c r="AA173" s="148"/>
      <c r="AB173" s="148"/>
      <c r="AC173" s="148"/>
      <c r="AD173" s="148"/>
      <c r="AE173" s="148"/>
      <c r="AF173" s="148"/>
      <c r="AG173" s="148" t="s">
        <v>2041</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
      <c r="A174" s="185">
        <v>157</v>
      </c>
      <c r="B174" s="186" t="s">
        <v>2298</v>
      </c>
      <c r="C174" s="198" t="s">
        <v>2851</v>
      </c>
      <c r="D174" s="187" t="s">
        <v>2073</v>
      </c>
      <c r="E174" s="188">
        <v>2</v>
      </c>
      <c r="F174" s="189"/>
      <c r="G174" s="190">
        <f t="shared" si="56"/>
        <v>0</v>
      </c>
      <c r="H174" s="189"/>
      <c r="I174" s="190">
        <f t="shared" si="57"/>
        <v>0</v>
      </c>
      <c r="J174" s="189"/>
      <c r="K174" s="190">
        <f t="shared" si="58"/>
        <v>0</v>
      </c>
      <c r="L174" s="190">
        <v>21</v>
      </c>
      <c r="M174" s="190">
        <f t="shared" si="59"/>
        <v>0</v>
      </c>
      <c r="N174" s="188">
        <v>0</v>
      </c>
      <c r="O174" s="188">
        <f t="shared" si="60"/>
        <v>0</v>
      </c>
      <c r="P174" s="188">
        <v>0</v>
      </c>
      <c r="Q174" s="188">
        <f t="shared" si="61"/>
        <v>0</v>
      </c>
      <c r="R174" s="190"/>
      <c r="S174" s="190" t="s">
        <v>878</v>
      </c>
      <c r="T174" s="191" t="s">
        <v>879</v>
      </c>
      <c r="U174" s="159">
        <v>0</v>
      </c>
      <c r="V174" s="159">
        <f t="shared" si="62"/>
        <v>0</v>
      </c>
      <c r="W174" s="159"/>
      <c r="X174" s="159" t="s">
        <v>295</v>
      </c>
      <c r="Y174" s="159" t="s">
        <v>296</v>
      </c>
      <c r="Z174" s="148"/>
      <c r="AA174" s="148"/>
      <c r="AB174" s="148"/>
      <c r="AC174" s="148"/>
      <c r="AD174" s="148"/>
      <c r="AE174" s="148"/>
      <c r="AF174" s="148"/>
      <c r="AG174" s="148" t="s">
        <v>2041</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
      <c r="A175" s="185">
        <v>158</v>
      </c>
      <c r="B175" s="186" t="s">
        <v>2299</v>
      </c>
      <c r="C175" s="198" t="s">
        <v>2852</v>
      </c>
      <c r="D175" s="187" t="s">
        <v>2073</v>
      </c>
      <c r="E175" s="188">
        <v>6</v>
      </c>
      <c r="F175" s="189"/>
      <c r="G175" s="190">
        <f t="shared" si="56"/>
        <v>0</v>
      </c>
      <c r="H175" s="189"/>
      <c r="I175" s="190">
        <f t="shared" si="57"/>
        <v>0</v>
      </c>
      <c r="J175" s="189"/>
      <c r="K175" s="190">
        <f t="shared" si="58"/>
        <v>0</v>
      </c>
      <c r="L175" s="190">
        <v>21</v>
      </c>
      <c r="M175" s="190">
        <f t="shared" si="59"/>
        <v>0</v>
      </c>
      <c r="N175" s="188">
        <v>0</v>
      </c>
      <c r="O175" s="188">
        <f t="shared" si="60"/>
        <v>0</v>
      </c>
      <c r="P175" s="188">
        <v>0</v>
      </c>
      <c r="Q175" s="188">
        <f t="shared" si="61"/>
        <v>0</v>
      </c>
      <c r="R175" s="190"/>
      <c r="S175" s="190" t="s">
        <v>878</v>
      </c>
      <c r="T175" s="191" t="s">
        <v>879</v>
      </c>
      <c r="U175" s="159">
        <v>0</v>
      </c>
      <c r="V175" s="159">
        <f t="shared" si="62"/>
        <v>0</v>
      </c>
      <c r="W175" s="159"/>
      <c r="X175" s="159" t="s">
        <v>295</v>
      </c>
      <c r="Y175" s="159" t="s">
        <v>296</v>
      </c>
      <c r="Z175" s="148"/>
      <c r="AA175" s="148"/>
      <c r="AB175" s="148"/>
      <c r="AC175" s="148"/>
      <c r="AD175" s="148"/>
      <c r="AE175" s="148"/>
      <c r="AF175" s="148"/>
      <c r="AG175" s="148" t="s">
        <v>2041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
      <c r="A176" s="185">
        <v>159</v>
      </c>
      <c r="B176" s="186" t="s">
        <v>2300</v>
      </c>
      <c r="C176" s="198" t="s">
        <v>2853</v>
      </c>
      <c r="D176" s="187" t="s">
        <v>2073</v>
      </c>
      <c r="E176" s="188">
        <v>6</v>
      </c>
      <c r="F176" s="189"/>
      <c r="G176" s="190">
        <f t="shared" si="56"/>
        <v>0</v>
      </c>
      <c r="H176" s="189"/>
      <c r="I176" s="190">
        <f t="shared" si="57"/>
        <v>0</v>
      </c>
      <c r="J176" s="189"/>
      <c r="K176" s="190">
        <f t="shared" si="58"/>
        <v>0</v>
      </c>
      <c r="L176" s="190">
        <v>21</v>
      </c>
      <c r="M176" s="190">
        <f t="shared" si="59"/>
        <v>0</v>
      </c>
      <c r="N176" s="188">
        <v>0</v>
      </c>
      <c r="O176" s="188">
        <f t="shared" si="60"/>
        <v>0</v>
      </c>
      <c r="P176" s="188">
        <v>0</v>
      </c>
      <c r="Q176" s="188">
        <f t="shared" si="61"/>
        <v>0</v>
      </c>
      <c r="R176" s="190"/>
      <c r="S176" s="190" t="s">
        <v>878</v>
      </c>
      <c r="T176" s="191" t="s">
        <v>879</v>
      </c>
      <c r="U176" s="159">
        <v>0</v>
      </c>
      <c r="V176" s="159">
        <f t="shared" si="62"/>
        <v>0</v>
      </c>
      <c r="W176" s="159"/>
      <c r="X176" s="159" t="s">
        <v>295</v>
      </c>
      <c r="Y176" s="159" t="s">
        <v>296</v>
      </c>
      <c r="Z176" s="148"/>
      <c r="AA176" s="148"/>
      <c r="AB176" s="148"/>
      <c r="AC176" s="148"/>
      <c r="AD176" s="148"/>
      <c r="AE176" s="148"/>
      <c r="AF176" s="148"/>
      <c r="AG176" s="148" t="s">
        <v>2041</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85">
        <v>160</v>
      </c>
      <c r="B177" s="186" t="s">
        <v>2301</v>
      </c>
      <c r="C177" s="198" t="s">
        <v>2854</v>
      </c>
      <c r="D177" s="187" t="s">
        <v>2073</v>
      </c>
      <c r="E177" s="188">
        <v>85</v>
      </c>
      <c r="F177" s="189"/>
      <c r="G177" s="190">
        <f t="shared" si="56"/>
        <v>0</v>
      </c>
      <c r="H177" s="189"/>
      <c r="I177" s="190">
        <f t="shared" si="57"/>
        <v>0</v>
      </c>
      <c r="J177" s="189"/>
      <c r="K177" s="190">
        <f t="shared" si="58"/>
        <v>0</v>
      </c>
      <c r="L177" s="190">
        <v>21</v>
      </c>
      <c r="M177" s="190">
        <f t="shared" si="59"/>
        <v>0</v>
      </c>
      <c r="N177" s="188">
        <v>0</v>
      </c>
      <c r="O177" s="188">
        <f t="shared" si="60"/>
        <v>0</v>
      </c>
      <c r="P177" s="188">
        <v>0</v>
      </c>
      <c r="Q177" s="188">
        <f t="shared" si="61"/>
        <v>0</v>
      </c>
      <c r="R177" s="190"/>
      <c r="S177" s="190" t="s">
        <v>878</v>
      </c>
      <c r="T177" s="191" t="s">
        <v>879</v>
      </c>
      <c r="U177" s="159">
        <v>0</v>
      </c>
      <c r="V177" s="159">
        <f t="shared" si="62"/>
        <v>0</v>
      </c>
      <c r="W177" s="159"/>
      <c r="X177" s="159" t="s">
        <v>295</v>
      </c>
      <c r="Y177" s="159" t="s">
        <v>296</v>
      </c>
      <c r="Z177" s="148"/>
      <c r="AA177" s="148"/>
      <c r="AB177" s="148"/>
      <c r="AC177" s="148"/>
      <c r="AD177" s="148"/>
      <c r="AE177" s="148"/>
      <c r="AF177" s="148"/>
      <c r="AG177" s="148" t="s">
        <v>2041</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x14ac:dyDescent="0.2">
      <c r="A178" s="170" t="s">
        <v>288</v>
      </c>
      <c r="B178" s="171" t="s">
        <v>177</v>
      </c>
      <c r="C178" s="193" t="s">
        <v>258</v>
      </c>
      <c r="D178" s="172"/>
      <c r="E178" s="173"/>
      <c r="F178" s="174"/>
      <c r="G178" s="174">
        <f>SUMIF(AG179:AG189,"&lt;&gt;NOR",G179:G189)</f>
        <v>0</v>
      </c>
      <c r="H178" s="174"/>
      <c r="I178" s="174">
        <f>SUM(I179:I189)</f>
        <v>0</v>
      </c>
      <c r="J178" s="174"/>
      <c r="K178" s="174">
        <f>SUM(K179:K189)</f>
        <v>0</v>
      </c>
      <c r="L178" s="174"/>
      <c r="M178" s="174">
        <f>SUM(M179:M189)</f>
        <v>0</v>
      </c>
      <c r="N178" s="173"/>
      <c r="O178" s="173">
        <f>SUM(O179:O189)</f>
        <v>0</v>
      </c>
      <c r="P178" s="173"/>
      <c r="Q178" s="173">
        <f>SUM(Q179:Q189)</f>
        <v>0</v>
      </c>
      <c r="R178" s="174"/>
      <c r="S178" s="174"/>
      <c r="T178" s="175"/>
      <c r="U178" s="169"/>
      <c r="V178" s="169">
        <f>SUM(V179:V189)</f>
        <v>0</v>
      </c>
      <c r="W178" s="169"/>
      <c r="X178" s="169"/>
      <c r="Y178" s="169"/>
      <c r="AG178" t="s">
        <v>289</v>
      </c>
    </row>
    <row r="179" spans="1:60" outlineLevel="1" x14ac:dyDescent="0.2">
      <c r="A179" s="185">
        <v>161</v>
      </c>
      <c r="B179" s="186" t="s">
        <v>2855</v>
      </c>
      <c r="C179" s="198" t="s">
        <v>2856</v>
      </c>
      <c r="D179" s="187" t="s">
        <v>2083</v>
      </c>
      <c r="E179" s="188">
        <v>10</v>
      </c>
      <c r="F179" s="189"/>
      <c r="G179" s="190">
        <f t="shared" ref="G179:G189" si="63">ROUND(E179*F179,2)</f>
        <v>0</v>
      </c>
      <c r="H179" s="189"/>
      <c r="I179" s="190">
        <f t="shared" ref="I179:I189" si="64">ROUND(E179*H179,2)</f>
        <v>0</v>
      </c>
      <c r="J179" s="189"/>
      <c r="K179" s="190">
        <f t="shared" ref="K179:K189" si="65">ROUND(E179*J179,2)</f>
        <v>0</v>
      </c>
      <c r="L179" s="190">
        <v>21</v>
      </c>
      <c r="M179" s="190">
        <f t="shared" ref="M179:M189" si="66">G179*(1+L179/100)</f>
        <v>0</v>
      </c>
      <c r="N179" s="188">
        <v>0</v>
      </c>
      <c r="O179" s="188">
        <f t="shared" ref="O179:O189" si="67">ROUND(E179*N179,2)</f>
        <v>0</v>
      </c>
      <c r="P179" s="188">
        <v>0</v>
      </c>
      <c r="Q179" s="188">
        <f t="shared" ref="Q179:Q189" si="68">ROUND(E179*P179,2)</f>
        <v>0</v>
      </c>
      <c r="R179" s="190"/>
      <c r="S179" s="190" t="s">
        <v>878</v>
      </c>
      <c r="T179" s="191" t="s">
        <v>879</v>
      </c>
      <c r="U179" s="159">
        <v>0</v>
      </c>
      <c r="V179" s="159">
        <f t="shared" ref="V179:V189" si="69">ROUND(E179*U179,2)</f>
        <v>0</v>
      </c>
      <c r="W179" s="159"/>
      <c r="X179" s="159" t="s">
        <v>295</v>
      </c>
      <c r="Y179" s="159" t="s">
        <v>296</v>
      </c>
      <c r="Z179" s="148"/>
      <c r="AA179" s="148"/>
      <c r="AB179" s="148"/>
      <c r="AC179" s="148"/>
      <c r="AD179" s="148"/>
      <c r="AE179" s="148"/>
      <c r="AF179" s="148"/>
      <c r="AG179" s="148" t="s">
        <v>2041</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
      <c r="A180" s="185">
        <v>162</v>
      </c>
      <c r="B180" s="186" t="s">
        <v>2857</v>
      </c>
      <c r="C180" s="198" t="s">
        <v>2858</v>
      </c>
      <c r="D180" s="187" t="s">
        <v>2073</v>
      </c>
      <c r="E180" s="188">
        <v>13</v>
      </c>
      <c r="F180" s="189"/>
      <c r="G180" s="190">
        <f t="shared" si="63"/>
        <v>0</v>
      </c>
      <c r="H180" s="189"/>
      <c r="I180" s="190">
        <f t="shared" si="64"/>
        <v>0</v>
      </c>
      <c r="J180" s="189"/>
      <c r="K180" s="190">
        <f t="shared" si="65"/>
        <v>0</v>
      </c>
      <c r="L180" s="190">
        <v>21</v>
      </c>
      <c r="M180" s="190">
        <f t="shared" si="66"/>
        <v>0</v>
      </c>
      <c r="N180" s="188">
        <v>0</v>
      </c>
      <c r="O180" s="188">
        <f t="shared" si="67"/>
        <v>0</v>
      </c>
      <c r="P180" s="188">
        <v>0</v>
      </c>
      <c r="Q180" s="188">
        <f t="shared" si="68"/>
        <v>0</v>
      </c>
      <c r="R180" s="190"/>
      <c r="S180" s="190" t="s">
        <v>878</v>
      </c>
      <c r="T180" s="191" t="s">
        <v>879</v>
      </c>
      <c r="U180" s="159">
        <v>0</v>
      </c>
      <c r="V180" s="159">
        <f t="shared" si="69"/>
        <v>0</v>
      </c>
      <c r="W180" s="159"/>
      <c r="X180" s="159" t="s">
        <v>295</v>
      </c>
      <c r="Y180" s="159" t="s">
        <v>296</v>
      </c>
      <c r="Z180" s="148"/>
      <c r="AA180" s="148"/>
      <c r="AB180" s="148"/>
      <c r="AC180" s="148"/>
      <c r="AD180" s="148"/>
      <c r="AE180" s="148"/>
      <c r="AF180" s="148"/>
      <c r="AG180" s="148" t="s">
        <v>2041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85">
        <v>163</v>
      </c>
      <c r="B181" s="186" t="s">
        <v>2303</v>
      </c>
      <c r="C181" s="198" t="s">
        <v>2859</v>
      </c>
      <c r="D181" s="187" t="s">
        <v>2083</v>
      </c>
      <c r="E181" s="188">
        <v>96</v>
      </c>
      <c r="F181" s="189"/>
      <c r="G181" s="190">
        <f t="shared" si="63"/>
        <v>0</v>
      </c>
      <c r="H181" s="189"/>
      <c r="I181" s="190">
        <f t="shared" si="64"/>
        <v>0</v>
      </c>
      <c r="J181" s="189"/>
      <c r="K181" s="190">
        <f t="shared" si="65"/>
        <v>0</v>
      </c>
      <c r="L181" s="190">
        <v>21</v>
      </c>
      <c r="M181" s="190">
        <f t="shared" si="66"/>
        <v>0</v>
      </c>
      <c r="N181" s="188">
        <v>0</v>
      </c>
      <c r="O181" s="188">
        <f t="shared" si="67"/>
        <v>0</v>
      </c>
      <c r="P181" s="188">
        <v>0</v>
      </c>
      <c r="Q181" s="188">
        <f t="shared" si="68"/>
        <v>0</v>
      </c>
      <c r="R181" s="190"/>
      <c r="S181" s="190" t="s">
        <v>878</v>
      </c>
      <c r="T181" s="191" t="s">
        <v>879</v>
      </c>
      <c r="U181" s="159">
        <v>0</v>
      </c>
      <c r="V181" s="159">
        <f t="shared" si="69"/>
        <v>0</v>
      </c>
      <c r="W181" s="159"/>
      <c r="X181" s="159" t="s">
        <v>295</v>
      </c>
      <c r="Y181" s="159" t="s">
        <v>296</v>
      </c>
      <c r="Z181" s="148"/>
      <c r="AA181" s="148"/>
      <c r="AB181" s="148"/>
      <c r="AC181" s="148"/>
      <c r="AD181" s="148"/>
      <c r="AE181" s="148"/>
      <c r="AF181" s="148"/>
      <c r="AG181" s="148" t="s">
        <v>2041</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
      <c r="A182" s="185">
        <v>164</v>
      </c>
      <c r="B182" s="186" t="s">
        <v>2305</v>
      </c>
      <c r="C182" s="198" t="s">
        <v>2860</v>
      </c>
      <c r="D182" s="187" t="s">
        <v>2083</v>
      </c>
      <c r="E182" s="188">
        <v>15</v>
      </c>
      <c r="F182" s="189"/>
      <c r="G182" s="190">
        <f t="shared" si="63"/>
        <v>0</v>
      </c>
      <c r="H182" s="189"/>
      <c r="I182" s="190">
        <f t="shared" si="64"/>
        <v>0</v>
      </c>
      <c r="J182" s="189"/>
      <c r="K182" s="190">
        <f t="shared" si="65"/>
        <v>0</v>
      </c>
      <c r="L182" s="190">
        <v>21</v>
      </c>
      <c r="M182" s="190">
        <f t="shared" si="66"/>
        <v>0</v>
      </c>
      <c r="N182" s="188">
        <v>0</v>
      </c>
      <c r="O182" s="188">
        <f t="shared" si="67"/>
        <v>0</v>
      </c>
      <c r="P182" s="188">
        <v>0</v>
      </c>
      <c r="Q182" s="188">
        <f t="shared" si="68"/>
        <v>0</v>
      </c>
      <c r="R182" s="190"/>
      <c r="S182" s="190" t="s">
        <v>878</v>
      </c>
      <c r="T182" s="191" t="s">
        <v>879</v>
      </c>
      <c r="U182" s="159">
        <v>0</v>
      </c>
      <c r="V182" s="159">
        <f t="shared" si="69"/>
        <v>0</v>
      </c>
      <c r="W182" s="159"/>
      <c r="X182" s="159" t="s">
        <v>295</v>
      </c>
      <c r="Y182" s="159" t="s">
        <v>296</v>
      </c>
      <c r="Z182" s="148"/>
      <c r="AA182" s="148"/>
      <c r="AB182" s="148"/>
      <c r="AC182" s="148"/>
      <c r="AD182" s="148"/>
      <c r="AE182" s="148"/>
      <c r="AF182" s="148"/>
      <c r="AG182" s="148" t="s">
        <v>2041</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
      <c r="A183" s="185">
        <v>165</v>
      </c>
      <c r="B183" s="186" t="s">
        <v>2307</v>
      </c>
      <c r="C183" s="198" t="s">
        <v>2861</v>
      </c>
      <c r="D183" s="187" t="s">
        <v>2083</v>
      </c>
      <c r="E183" s="188">
        <v>10</v>
      </c>
      <c r="F183" s="189"/>
      <c r="G183" s="190">
        <f t="shared" si="63"/>
        <v>0</v>
      </c>
      <c r="H183" s="189"/>
      <c r="I183" s="190">
        <f t="shared" si="64"/>
        <v>0</v>
      </c>
      <c r="J183" s="189"/>
      <c r="K183" s="190">
        <f t="shared" si="65"/>
        <v>0</v>
      </c>
      <c r="L183" s="190">
        <v>21</v>
      </c>
      <c r="M183" s="190">
        <f t="shared" si="66"/>
        <v>0</v>
      </c>
      <c r="N183" s="188">
        <v>0</v>
      </c>
      <c r="O183" s="188">
        <f t="shared" si="67"/>
        <v>0</v>
      </c>
      <c r="P183" s="188">
        <v>0</v>
      </c>
      <c r="Q183" s="188">
        <f t="shared" si="68"/>
        <v>0</v>
      </c>
      <c r="R183" s="190"/>
      <c r="S183" s="190" t="s">
        <v>878</v>
      </c>
      <c r="T183" s="191" t="s">
        <v>879</v>
      </c>
      <c r="U183" s="159">
        <v>0</v>
      </c>
      <c r="V183" s="159">
        <f t="shared" si="69"/>
        <v>0</v>
      </c>
      <c r="W183" s="159"/>
      <c r="X183" s="159" t="s">
        <v>295</v>
      </c>
      <c r="Y183" s="159" t="s">
        <v>296</v>
      </c>
      <c r="Z183" s="148"/>
      <c r="AA183" s="148"/>
      <c r="AB183" s="148"/>
      <c r="AC183" s="148"/>
      <c r="AD183" s="148"/>
      <c r="AE183" s="148"/>
      <c r="AF183" s="148"/>
      <c r="AG183" s="148" t="s">
        <v>2041</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
      <c r="A184" s="185">
        <v>166</v>
      </c>
      <c r="B184" s="186" t="s">
        <v>2309</v>
      </c>
      <c r="C184" s="198" t="s">
        <v>2862</v>
      </c>
      <c r="D184" s="187" t="s">
        <v>2083</v>
      </c>
      <c r="E184" s="188">
        <v>3</v>
      </c>
      <c r="F184" s="189"/>
      <c r="G184" s="190">
        <f t="shared" si="63"/>
        <v>0</v>
      </c>
      <c r="H184" s="189"/>
      <c r="I184" s="190">
        <f t="shared" si="64"/>
        <v>0</v>
      </c>
      <c r="J184" s="189"/>
      <c r="K184" s="190">
        <f t="shared" si="65"/>
        <v>0</v>
      </c>
      <c r="L184" s="190">
        <v>21</v>
      </c>
      <c r="M184" s="190">
        <f t="shared" si="66"/>
        <v>0</v>
      </c>
      <c r="N184" s="188">
        <v>0</v>
      </c>
      <c r="O184" s="188">
        <f t="shared" si="67"/>
        <v>0</v>
      </c>
      <c r="P184" s="188">
        <v>0</v>
      </c>
      <c r="Q184" s="188">
        <f t="shared" si="68"/>
        <v>0</v>
      </c>
      <c r="R184" s="190"/>
      <c r="S184" s="190" t="s">
        <v>878</v>
      </c>
      <c r="T184" s="191" t="s">
        <v>879</v>
      </c>
      <c r="U184" s="159">
        <v>0</v>
      </c>
      <c r="V184" s="159">
        <f t="shared" si="69"/>
        <v>0</v>
      </c>
      <c r="W184" s="159"/>
      <c r="X184" s="159" t="s">
        <v>295</v>
      </c>
      <c r="Y184" s="159" t="s">
        <v>296</v>
      </c>
      <c r="Z184" s="148"/>
      <c r="AA184" s="148"/>
      <c r="AB184" s="148"/>
      <c r="AC184" s="148"/>
      <c r="AD184" s="148"/>
      <c r="AE184" s="148"/>
      <c r="AF184" s="148"/>
      <c r="AG184" s="148" t="s">
        <v>2041</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
      <c r="A185" s="185">
        <v>167</v>
      </c>
      <c r="B185" s="186" t="s">
        <v>2311</v>
      </c>
      <c r="C185" s="198" t="s">
        <v>2863</v>
      </c>
      <c r="D185" s="187" t="s">
        <v>2864</v>
      </c>
      <c r="E185" s="188">
        <v>5</v>
      </c>
      <c r="F185" s="189"/>
      <c r="G185" s="190">
        <f t="shared" si="63"/>
        <v>0</v>
      </c>
      <c r="H185" s="189"/>
      <c r="I185" s="190">
        <f t="shared" si="64"/>
        <v>0</v>
      </c>
      <c r="J185" s="189"/>
      <c r="K185" s="190">
        <f t="shared" si="65"/>
        <v>0</v>
      </c>
      <c r="L185" s="190">
        <v>21</v>
      </c>
      <c r="M185" s="190">
        <f t="shared" si="66"/>
        <v>0</v>
      </c>
      <c r="N185" s="188">
        <v>0</v>
      </c>
      <c r="O185" s="188">
        <f t="shared" si="67"/>
        <v>0</v>
      </c>
      <c r="P185" s="188">
        <v>0</v>
      </c>
      <c r="Q185" s="188">
        <f t="shared" si="68"/>
        <v>0</v>
      </c>
      <c r="R185" s="190"/>
      <c r="S185" s="190" t="s">
        <v>878</v>
      </c>
      <c r="T185" s="191" t="s">
        <v>879</v>
      </c>
      <c r="U185" s="159">
        <v>0</v>
      </c>
      <c r="V185" s="159">
        <f t="shared" si="69"/>
        <v>0</v>
      </c>
      <c r="W185" s="159"/>
      <c r="X185" s="159" t="s">
        <v>295</v>
      </c>
      <c r="Y185" s="159" t="s">
        <v>296</v>
      </c>
      <c r="Z185" s="148"/>
      <c r="AA185" s="148"/>
      <c r="AB185" s="148"/>
      <c r="AC185" s="148"/>
      <c r="AD185" s="148"/>
      <c r="AE185" s="148"/>
      <c r="AF185" s="148"/>
      <c r="AG185" s="148" t="s">
        <v>2041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
      <c r="A186" s="185">
        <v>168</v>
      </c>
      <c r="B186" s="186" t="s">
        <v>2473</v>
      </c>
      <c r="C186" s="198" t="s">
        <v>2474</v>
      </c>
      <c r="D186" s="187" t="s">
        <v>1908</v>
      </c>
      <c r="E186" s="188">
        <v>20</v>
      </c>
      <c r="F186" s="189"/>
      <c r="G186" s="190">
        <f t="shared" si="63"/>
        <v>0</v>
      </c>
      <c r="H186" s="189"/>
      <c r="I186" s="190">
        <f t="shared" si="64"/>
        <v>0</v>
      </c>
      <c r="J186" s="189"/>
      <c r="K186" s="190">
        <f t="shared" si="65"/>
        <v>0</v>
      </c>
      <c r="L186" s="190">
        <v>21</v>
      </c>
      <c r="M186" s="190">
        <f t="shared" si="66"/>
        <v>0</v>
      </c>
      <c r="N186" s="188">
        <v>0</v>
      </c>
      <c r="O186" s="188">
        <f t="shared" si="67"/>
        <v>0</v>
      </c>
      <c r="P186" s="188">
        <v>0</v>
      </c>
      <c r="Q186" s="188">
        <f t="shared" si="68"/>
        <v>0</v>
      </c>
      <c r="R186" s="190"/>
      <c r="S186" s="190" t="s">
        <v>294</v>
      </c>
      <c r="T186" s="191" t="s">
        <v>879</v>
      </c>
      <c r="U186" s="159">
        <v>0</v>
      </c>
      <c r="V186" s="159">
        <f t="shared" si="69"/>
        <v>0</v>
      </c>
      <c r="W186" s="159"/>
      <c r="X186" s="159" t="s">
        <v>1909</v>
      </c>
      <c r="Y186" s="159" t="s">
        <v>296</v>
      </c>
      <c r="Z186" s="148"/>
      <c r="AA186" s="148"/>
      <c r="AB186" s="148"/>
      <c r="AC186" s="148"/>
      <c r="AD186" s="148"/>
      <c r="AE186" s="148"/>
      <c r="AF186" s="148"/>
      <c r="AG186" s="148" t="s">
        <v>2472</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
      <c r="A187" s="185">
        <v>169</v>
      </c>
      <c r="B187" s="186" t="s">
        <v>2865</v>
      </c>
      <c r="C187" s="198" t="s">
        <v>2866</v>
      </c>
      <c r="D187" s="187" t="s">
        <v>2073</v>
      </c>
      <c r="E187" s="188">
        <v>1</v>
      </c>
      <c r="F187" s="189"/>
      <c r="G187" s="190">
        <f t="shared" si="63"/>
        <v>0</v>
      </c>
      <c r="H187" s="189"/>
      <c r="I187" s="190">
        <f t="shared" si="64"/>
        <v>0</v>
      </c>
      <c r="J187" s="189"/>
      <c r="K187" s="190">
        <f t="shared" si="65"/>
        <v>0</v>
      </c>
      <c r="L187" s="190">
        <v>21</v>
      </c>
      <c r="M187" s="190">
        <f t="shared" si="66"/>
        <v>0</v>
      </c>
      <c r="N187" s="188">
        <v>0</v>
      </c>
      <c r="O187" s="188">
        <f t="shared" si="67"/>
        <v>0</v>
      </c>
      <c r="P187" s="188">
        <v>0</v>
      </c>
      <c r="Q187" s="188">
        <f t="shared" si="68"/>
        <v>0</v>
      </c>
      <c r="R187" s="190"/>
      <c r="S187" s="190" t="s">
        <v>878</v>
      </c>
      <c r="T187" s="191" t="s">
        <v>879</v>
      </c>
      <c r="U187" s="159">
        <v>0</v>
      </c>
      <c r="V187" s="159">
        <f t="shared" si="69"/>
        <v>0</v>
      </c>
      <c r="W187" s="159"/>
      <c r="X187" s="159" t="s">
        <v>295</v>
      </c>
      <c r="Y187" s="159" t="s">
        <v>296</v>
      </c>
      <c r="Z187" s="148"/>
      <c r="AA187" s="148"/>
      <c r="AB187" s="148"/>
      <c r="AC187" s="148"/>
      <c r="AD187" s="148"/>
      <c r="AE187" s="148"/>
      <c r="AF187" s="148"/>
      <c r="AG187" s="148" t="s">
        <v>2041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
      <c r="A188" s="185">
        <v>170</v>
      </c>
      <c r="B188" s="186" t="s">
        <v>2867</v>
      </c>
      <c r="C188" s="198" t="s">
        <v>2868</v>
      </c>
      <c r="D188" s="187" t="s">
        <v>2158</v>
      </c>
      <c r="E188" s="188">
        <v>1</v>
      </c>
      <c r="F188" s="189"/>
      <c r="G188" s="190">
        <f t="shared" si="63"/>
        <v>0</v>
      </c>
      <c r="H188" s="189"/>
      <c r="I188" s="190">
        <f t="shared" si="64"/>
        <v>0</v>
      </c>
      <c r="J188" s="189"/>
      <c r="K188" s="190">
        <f t="shared" si="65"/>
        <v>0</v>
      </c>
      <c r="L188" s="190">
        <v>21</v>
      </c>
      <c r="M188" s="190">
        <f t="shared" si="66"/>
        <v>0</v>
      </c>
      <c r="N188" s="188">
        <v>0</v>
      </c>
      <c r="O188" s="188">
        <f t="shared" si="67"/>
        <v>0</v>
      </c>
      <c r="P188" s="188">
        <v>0</v>
      </c>
      <c r="Q188" s="188">
        <f t="shared" si="68"/>
        <v>0</v>
      </c>
      <c r="R188" s="190"/>
      <c r="S188" s="190" t="s">
        <v>878</v>
      </c>
      <c r="T188" s="191" t="s">
        <v>879</v>
      </c>
      <c r="U188" s="159">
        <v>0</v>
      </c>
      <c r="V188" s="159">
        <f t="shared" si="69"/>
        <v>0</v>
      </c>
      <c r="W188" s="159"/>
      <c r="X188" s="159" t="s">
        <v>295</v>
      </c>
      <c r="Y188" s="159" t="s">
        <v>296</v>
      </c>
      <c r="Z188" s="148"/>
      <c r="AA188" s="148"/>
      <c r="AB188" s="148"/>
      <c r="AC188" s="148"/>
      <c r="AD188" s="148"/>
      <c r="AE188" s="148"/>
      <c r="AF188" s="148"/>
      <c r="AG188" s="148" t="s">
        <v>2041</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
      <c r="A189" s="177">
        <v>171</v>
      </c>
      <c r="B189" s="178" t="s">
        <v>2319</v>
      </c>
      <c r="C189" s="194" t="s">
        <v>2869</v>
      </c>
      <c r="D189" s="179" t="s">
        <v>2158</v>
      </c>
      <c r="E189" s="180">
        <v>1</v>
      </c>
      <c r="F189" s="181"/>
      <c r="G189" s="182">
        <f t="shared" si="63"/>
        <v>0</v>
      </c>
      <c r="H189" s="181"/>
      <c r="I189" s="182">
        <f t="shared" si="64"/>
        <v>0</v>
      </c>
      <c r="J189" s="181"/>
      <c r="K189" s="182">
        <f t="shared" si="65"/>
        <v>0</v>
      </c>
      <c r="L189" s="182">
        <v>21</v>
      </c>
      <c r="M189" s="182">
        <f t="shared" si="66"/>
        <v>0</v>
      </c>
      <c r="N189" s="180">
        <v>0</v>
      </c>
      <c r="O189" s="180">
        <f t="shared" si="67"/>
        <v>0</v>
      </c>
      <c r="P189" s="180">
        <v>0</v>
      </c>
      <c r="Q189" s="180">
        <f t="shared" si="68"/>
        <v>0</v>
      </c>
      <c r="R189" s="182"/>
      <c r="S189" s="182" t="s">
        <v>878</v>
      </c>
      <c r="T189" s="183" t="s">
        <v>879</v>
      </c>
      <c r="U189" s="159">
        <v>0</v>
      </c>
      <c r="V189" s="159">
        <f t="shared" si="69"/>
        <v>0</v>
      </c>
      <c r="W189" s="159"/>
      <c r="X189" s="159" t="s">
        <v>295</v>
      </c>
      <c r="Y189" s="159" t="s">
        <v>296</v>
      </c>
      <c r="Z189" s="148"/>
      <c r="AA189" s="148"/>
      <c r="AB189" s="148"/>
      <c r="AC189" s="148"/>
      <c r="AD189" s="148"/>
      <c r="AE189" s="148"/>
      <c r="AF189" s="148"/>
      <c r="AG189" s="148" t="s">
        <v>2041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x14ac:dyDescent="0.2">
      <c r="A190" s="3"/>
      <c r="B190" s="4"/>
      <c r="C190" s="202"/>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274</v>
      </c>
    </row>
    <row r="191" spans="1:60" x14ac:dyDescent="0.2">
      <c r="A191" s="151"/>
      <c r="B191" s="152" t="s">
        <v>29</v>
      </c>
      <c r="C191" s="203"/>
      <c r="D191" s="153"/>
      <c r="E191" s="154"/>
      <c r="F191" s="154"/>
      <c r="G191" s="176">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1924</v>
      </c>
    </row>
    <row r="192" spans="1:60" x14ac:dyDescent="0.2">
      <c r="C192" s="204"/>
      <c r="D192" s="10"/>
      <c r="AG192" t="s">
        <v>1925</v>
      </c>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VichoudoOjeD6ivbJYUjUsA/dJxI9mhEmSm+WKtsqlwWmNo6hIvMDz2N0PHFnZCzvTYQKpXVCioyCvpTQwfig==" saltValue="oa0WUjXPnvO8WPWcEz3mk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Priprava</cp:lastModifiedBy>
  <cp:lastPrinted>2019-03-19T12:27:02Z</cp:lastPrinted>
  <dcterms:created xsi:type="dcterms:W3CDTF">2009-04-08T07:15:50Z</dcterms:created>
  <dcterms:modified xsi:type="dcterms:W3CDTF">2025-11-27T18:48:30Z</dcterms:modified>
</cp:coreProperties>
</file>