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Ludánek\Desktop\WORKS\ikis\MČ Praha 2\2023\ZŠ Na Smetance 1 – oprava střechy a přestavba půdní vestavby\Vysvětlení ZD č. 9 II kolo\"/>
    </mc:Choice>
  </mc:AlternateContent>
  <xr:revisionPtr revIDLastSave="0" documentId="8_{98695A98-BE24-41C7-A041-DB729CFD8914}" xr6:coauthVersionLast="47" xr6:coauthVersionMax="47" xr10:uidLastSave="{00000000-0000-0000-0000-000000000000}"/>
  <bookViews>
    <workbookView xWindow="1098" yWindow="702" windowWidth="19230" windowHeight="12258" xr2:uid="{00000000-000D-0000-FFFF-FFFF00000000}"/>
  </bookViews>
  <sheets>
    <sheet name="Rekapitulace stavby" sheetId="1" r:id="rId1"/>
    <sheet name="2022-01050199.01 - Rekons..." sheetId="2" r:id="rId2"/>
    <sheet name="2022-01050199.02.1 - Bour..." sheetId="3" r:id="rId3"/>
    <sheet name="2022-01050199.02.2 - Nové..." sheetId="4" r:id="rId4"/>
    <sheet name="EI - Hromosvod, uzemění" sheetId="5" r:id="rId5"/>
    <sheet name="EI - SLB - Slaboproud" sheetId="6" r:id="rId6"/>
    <sheet name="EI - SLN - Silnoproud" sheetId="7" r:id="rId7"/>
    <sheet name="Objekt1 - ZAR.1" sheetId="8" r:id="rId8"/>
    <sheet name="Objekt2 - ZAR.1 chlazení" sheetId="9" r:id="rId9"/>
    <sheet name="Objekt3 - ZAR.2" sheetId="10" r:id="rId10"/>
    <sheet name="Objekt4 - ZAR.3" sheetId="11" r:id="rId11"/>
    <sheet name="Objekt5 - ZAŘ.3 chlazeni" sheetId="12" r:id="rId12"/>
    <sheet name="Objekt6 - ZAŘ.4" sheetId="13" r:id="rId13"/>
    <sheet name="2022-01050199.05 - Vytápění" sheetId="14" r:id="rId14"/>
    <sheet name="2022-01050199.06 - MaR" sheetId="15" r:id="rId15"/>
    <sheet name="2022-01050199.07 - ZTI" sheetId="16" r:id="rId16"/>
    <sheet name="2022-01050199.08 - VRN+ON" sheetId="17" r:id="rId17"/>
  </sheets>
  <definedNames>
    <definedName name="_xlnm._FilterDatabase" localSheetId="1" hidden="1">'2022-01050199.01 - Rekons...'!$C$132:$K$869</definedName>
    <definedName name="_xlnm._FilterDatabase" localSheetId="2" hidden="1">'2022-01050199.02.1 - Bour...'!$C$129:$K$329</definedName>
    <definedName name="_xlnm._FilterDatabase" localSheetId="3" hidden="1">'2022-01050199.02.2 - Nové...'!$C$131:$K$801</definedName>
    <definedName name="_xlnm._FilterDatabase" localSheetId="13" hidden="1">'2022-01050199.05 - Vytápění'!$C$120:$K$189</definedName>
    <definedName name="_xlnm._FilterDatabase" localSheetId="14" hidden="1">'2022-01050199.06 - MaR'!$C$119:$K$167</definedName>
    <definedName name="_xlnm._FilterDatabase" localSheetId="15" hidden="1">'2022-01050199.07 - ZTI'!$C$130:$K$437</definedName>
    <definedName name="_xlnm._FilterDatabase" localSheetId="16" hidden="1">'2022-01050199.08 - VRN+ON'!$C$122:$K$189</definedName>
    <definedName name="_xlnm._FilterDatabase" localSheetId="4" hidden="1">'EI - Hromosvod, uzemění'!$C$127:$K$207</definedName>
    <definedName name="_xlnm._FilterDatabase" localSheetId="5" hidden="1">'EI - SLB - Slaboproud'!$C$147:$K$291</definedName>
    <definedName name="_xlnm._FilterDatabase" localSheetId="6" hidden="1">'EI - SLN - Silnoproud'!$C$127:$K$219</definedName>
    <definedName name="_xlnm._FilterDatabase" localSheetId="7" hidden="1">'Objekt1 - ZAR.1'!$C$123:$K$259</definedName>
    <definedName name="_xlnm._FilterDatabase" localSheetId="8" hidden="1">'Objekt2 - ZAR.1 chlazení'!$C$120:$K$141</definedName>
    <definedName name="_xlnm._FilterDatabase" localSheetId="9" hidden="1">'Objekt3 - ZAR.2'!$C$122:$K$199</definedName>
    <definedName name="_xlnm._FilterDatabase" localSheetId="10" hidden="1">'Objekt4 - ZAR.3'!$C$122:$K$222</definedName>
    <definedName name="_xlnm._FilterDatabase" localSheetId="11" hidden="1">'Objekt5 - ZAŘ.3 chlazeni'!$C$120:$K$141</definedName>
    <definedName name="_xlnm._FilterDatabase" localSheetId="12" hidden="1">'Objekt6 - ZAŘ.4'!$C$122:$K$222</definedName>
    <definedName name="_xlnm.Print_Titles" localSheetId="1">'2022-01050199.01 - Rekons...'!$132:$132</definedName>
    <definedName name="_xlnm.Print_Titles" localSheetId="2">'2022-01050199.02.1 - Bour...'!$129:$129</definedName>
    <definedName name="_xlnm.Print_Titles" localSheetId="3">'2022-01050199.02.2 - Nové...'!$131:$131</definedName>
    <definedName name="_xlnm.Print_Titles" localSheetId="13">'2022-01050199.05 - Vytápění'!$120:$120</definedName>
    <definedName name="_xlnm.Print_Titles" localSheetId="14">'2022-01050199.06 - MaR'!$119:$119</definedName>
    <definedName name="_xlnm.Print_Titles" localSheetId="15">'2022-01050199.07 - ZTI'!$130:$130</definedName>
    <definedName name="_xlnm.Print_Titles" localSheetId="16">'2022-01050199.08 - VRN+ON'!$122:$122</definedName>
    <definedName name="_xlnm.Print_Titles" localSheetId="4">'EI - Hromosvod, uzemění'!$127:$127</definedName>
    <definedName name="_xlnm.Print_Titles" localSheetId="5">'EI - SLB - Slaboproud'!$147:$147</definedName>
    <definedName name="_xlnm.Print_Titles" localSheetId="6">'EI - SLN - Silnoproud'!$127:$127</definedName>
    <definedName name="_xlnm.Print_Titles" localSheetId="7">'Objekt1 - ZAR.1'!$123:$123</definedName>
    <definedName name="_xlnm.Print_Titles" localSheetId="8">'Objekt2 - ZAR.1 chlazení'!$120:$120</definedName>
    <definedName name="_xlnm.Print_Titles" localSheetId="9">'Objekt3 - ZAR.2'!$122:$122</definedName>
    <definedName name="_xlnm.Print_Titles" localSheetId="10">'Objekt4 - ZAR.3'!$122:$122</definedName>
    <definedName name="_xlnm.Print_Titles" localSheetId="11">'Objekt5 - ZAŘ.3 chlazeni'!$120:$120</definedName>
    <definedName name="_xlnm.Print_Titles" localSheetId="12">'Objekt6 - ZAŘ.4'!$122:$122</definedName>
    <definedName name="_xlnm.Print_Titles" localSheetId="0">'Rekapitulace stavby'!$92:$92</definedName>
    <definedName name="_xlnm.Print_Area" localSheetId="1">'2022-01050199.01 - Rekons...'!$C$4:$J$39,'2022-01050199.01 - Rekons...'!$C$50:$J$76,'2022-01050199.01 - Rekons...'!$C$82:$J$114,'2022-01050199.01 - Rekons...'!$C$120:$K$869</definedName>
    <definedName name="_xlnm.Print_Area" localSheetId="2">'2022-01050199.02.1 - Bour...'!$C$4:$J$41,'2022-01050199.02.1 - Bour...'!$C$50:$J$76,'2022-01050199.02.1 - Bour...'!$C$82:$J$109,'2022-01050199.02.1 - Bour...'!$C$115:$K$329</definedName>
    <definedName name="_xlnm.Print_Area" localSheetId="3">'2022-01050199.02.2 - Nové...'!$C$4:$J$41,'2022-01050199.02.2 - Nové...'!$C$50:$J$76,'2022-01050199.02.2 - Nové...'!$C$82:$J$111,'2022-01050199.02.2 - Nové...'!$C$117:$K$801</definedName>
    <definedName name="_xlnm.Print_Area" localSheetId="13">'2022-01050199.05 - Vytápění'!$C$4:$J$39,'2022-01050199.05 - Vytápění'!$C$50:$J$76,'2022-01050199.05 - Vytápění'!$C$82:$J$102,'2022-01050199.05 - Vytápění'!$C$108:$K$189</definedName>
    <definedName name="_xlnm.Print_Area" localSheetId="14">'2022-01050199.06 - MaR'!$C$4:$J$39,'2022-01050199.06 - MaR'!$C$50:$J$76,'2022-01050199.06 - MaR'!$C$82:$J$101,'2022-01050199.06 - MaR'!$C$107:$K$167</definedName>
    <definedName name="_xlnm.Print_Area" localSheetId="15">'2022-01050199.07 - ZTI'!$C$4:$J$39,'2022-01050199.07 - ZTI'!$C$50:$J$76,'2022-01050199.07 - ZTI'!$C$82:$J$112,'2022-01050199.07 - ZTI'!$C$118:$K$437</definedName>
    <definedName name="_xlnm.Print_Area" localSheetId="16">'2022-01050199.08 - VRN+ON'!$C$4:$J$39,'2022-01050199.08 - VRN+ON'!$C$50:$J$76,'2022-01050199.08 - VRN+ON'!$C$82:$J$104,'2022-01050199.08 - VRN+ON'!$C$110:$K$189</definedName>
    <definedName name="_xlnm.Print_Area" localSheetId="4">'EI - Hromosvod, uzemění'!$C$4:$J$41,'EI - Hromosvod, uzemění'!$C$50:$J$76,'EI - Hromosvod, uzemění'!$C$82:$J$107,'EI - Hromosvod, uzemění'!$C$113:$K$207</definedName>
    <definedName name="_xlnm.Print_Area" localSheetId="5">'EI - SLB - Slaboproud'!$C$4:$J$41,'EI - SLB - Slaboproud'!$C$50:$J$76,'EI - SLB - Slaboproud'!$C$82:$J$127,'EI - SLB - Slaboproud'!$C$133:$K$291</definedName>
    <definedName name="_xlnm.Print_Area" localSheetId="6">'EI - SLN - Silnoproud'!$C$4:$J$41,'EI - SLN - Silnoproud'!$C$50:$J$76,'EI - SLN - Silnoproud'!$C$82:$J$107,'EI - SLN - Silnoproud'!$C$113:$K$219</definedName>
    <definedName name="_xlnm.Print_Area" localSheetId="7">'Objekt1 - ZAR.1'!$C$4:$J$41,'Objekt1 - ZAR.1'!$C$50:$J$76,'Objekt1 - ZAR.1'!$C$82:$J$103,'Objekt1 - ZAR.1'!$C$109:$K$259</definedName>
    <definedName name="_xlnm.Print_Area" localSheetId="8">'Objekt2 - ZAR.1 chlazení'!$C$4:$J$41,'Objekt2 - ZAR.1 chlazení'!$C$50:$J$76,'Objekt2 - ZAR.1 chlazení'!$C$82:$J$100,'Objekt2 - ZAR.1 chlazení'!$C$106:$K$141</definedName>
    <definedName name="_xlnm.Print_Area" localSheetId="9">'Objekt3 - ZAR.2'!$C$4:$J$41,'Objekt3 - ZAR.2'!$C$50:$J$76,'Objekt3 - ZAR.2'!$C$82:$J$102,'Objekt3 - ZAR.2'!$C$108:$K$199</definedName>
    <definedName name="_xlnm.Print_Area" localSheetId="10">'Objekt4 - ZAR.3'!$C$4:$J$41,'Objekt4 - ZAR.3'!$C$50:$J$76,'Objekt4 - ZAR.3'!$C$82:$J$102,'Objekt4 - ZAR.3'!$C$108:$K$222</definedName>
    <definedName name="_xlnm.Print_Area" localSheetId="11">'Objekt5 - ZAŘ.3 chlazeni'!$C$4:$J$41,'Objekt5 - ZAŘ.3 chlazeni'!$C$50:$J$76,'Objekt5 - ZAŘ.3 chlazeni'!$C$82:$J$100,'Objekt5 - ZAŘ.3 chlazeni'!$C$106:$K$141</definedName>
    <definedName name="_xlnm.Print_Area" localSheetId="12">'Objekt6 - ZAŘ.4'!$C$4:$J$41,'Objekt6 - ZAŘ.4'!$C$50:$J$76,'Objekt6 - ZAŘ.4'!$C$82:$J$102,'Objekt6 - ZAŘ.4'!$C$108:$K$222</definedName>
    <definedName name="_xlnm.Print_Area" localSheetId="0">'Rekapitulace stavby'!$D$4:$AO$76,'Rekapitulace stavby'!$C$82:$AQ$114</definedName>
  </definedNames>
  <calcPr calcId="181029"/>
</workbook>
</file>

<file path=xl/calcChain.xml><?xml version="1.0" encoding="utf-8"?>
<calcChain xmlns="http://schemas.openxmlformats.org/spreadsheetml/2006/main">
  <c r="J37" i="17" l="1"/>
  <c r="J36" i="17"/>
  <c r="AY113" i="1"/>
  <c r="J35" i="17"/>
  <c r="AX113" i="1" s="1"/>
  <c r="BI189" i="17"/>
  <c r="BH189" i="17"/>
  <c r="BG189" i="17"/>
  <c r="BF189" i="17"/>
  <c r="T189" i="17"/>
  <c r="R189" i="17"/>
  <c r="P189" i="17"/>
  <c r="BI182" i="17"/>
  <c r="BH182" i="17"/>
  <c r="BG182" i="17"/>
  <c r="BF182" i="17"/>
  <c r="T182" i="17"/>
  <c r="R182" i="17"/>
  <c r="P182" i="17"/>
  <c r="BI178" i="17"/>
  <c r="BH178" i="17"/>
  <c r="BG178" i="17"/>
  <c r="BF178" i="17"/>
  <c r="T178" i="17"/>
  <c r="R178" i="17"/>
  <c r="P178" i="17"/>
  <c r="BI177" i="17"/>
  <c r="BH177" i="17"/>
  <c r="BG177" i="17"/>
  <c r="BF177" i="17"/>
  <c r="T177" i="17"/>
  <c r="R177" i="17"/>
  <c r="P177" i="17"/>
  <c r="BI174" i="17"/>
  <c r="BH174" i="17"/>
  <c r="BG174" i="17"/>
  <c r="BF174" i="17"/>
  <c r="T174" i="17"/>
  <c r="R174" i="17"/>
  <c r="P174" i="17"/>
  <c r="BI173" i="17"/>
  <c r="BH173" i="17"/>
  <c r="BG173" i="17"/>
  <c r="BF173" i="17"/>
  <c r="T173" i="17"/>
  <c r="R173" i="17"/>
  <c r="P173" i="17"/>
  <c r="BI171" i="17"/>
  <c r="BH171" i="17"/>
  <c r="BG171" i="17"/>
  <c r="BF171" i="17"/>
  <c r="T171" i="17"/>
  <c r="T170" i="17" s="1"/>
  <c r="R171" i="17"/>
  <c r="R170" i="17"/>
  <c r="P171" i="17"/>
  <c r="P170" i="17" s="1"/>
  <c r="BI169" i="17"/>
  <c r="BH169" i="17"/>
  <c r="BG169" i="17"/>
  <c r="BF169" i="17"/>
  <c r="T169" i="17"/>
  <c r="R169" i="17"/>
  <c r="P169" i="17"/>
  <c r="BI168" i="17"/>
  <c r="BH168" i="17"/>
  <c r="BG168" i="17"/>
  <c r="BF168" i="17"/>
  <c r="T168" i="17"/>
  <c r="R168" i="17"/>
  <c r="P168" i="17"/>
  <c r="BI166" i="17"/>
  <c r="BH166" i="17"/>
  <c r="BG166" i="17"/>
  <c r="BF166" i="17"/>
  <c r="T166" i="17"/>
  <c r="R166" i="17"/>
  <c r="P166" i="17"/>
  <c r="BI165" i="17"/>
  <c r="BH165" i="17"/>
  <c r="BG165" i="17"/>
  <c r="BF165" i="17"/>
  <c r="T165" i="17"/>
  <c r="R165" i="17"/>
  <c r="P165" i="17"/>
  <c r="BI160" i="17"/>
  <c r="BH160" i="17"/>
  <c r="BG160" i="17"/>
  <c r="BF160" i="17"/>
  <c r="T160" i="17"/>
  <c r="R160" i="17"/>
  <c r="P160" i="17"/>
  <c r="BI155" i="17"/>
  <c r="BH155" i="17"/>
  <c r="BG155" i="17"/>
  <c r="BF155" i="17"/>
  <c r="T155" i="17"/>
  <c r="R155" i="17"/>
  <c r="P155" i="17"/>
  <c r="BI151" i="17"/>
  <c r="BH151" i="17"/>
  <c r="BG151" i="17"/>
  <c r="BF151" i="17"/>
  <c r="T151" i="17"/>
  <c r="R151" i="17"/>
  <c r="P151" i="17"/>
  <c r="BI150" i="17"/>
  <c r="BH150" i="17"/>
  <c r="BG150" i="17"/>
  <c r="BF150" i="17"/>
  <c r="T150" i="17"/>
  <c r="R150" i="17"/>
  <c r="P150" i="17"/>
  <c r="BI148" i="17"/>
  <c r="BH148" i="17"/>
  <c r="BG148" i="17"/>
  <c r="BF148" i="17"/>
  <c r="T148" i="17"/>
  <c r="R148" i="17"/>
  <c r="P148" i="17"/>
  <c r="BI145" i="17"/>
  <c r="BH145" i="17"/>
  <c r="BG145" i="17"/>
  <c r="BF145" i="17"/>
  <c r="T145" i="17"/>
  <c r="R145" i="17"/>
  <c r="P145" i="17"/>
  <c r="BI144" i="17"/>
  <c r="BH144" i="17"/>
  <c r="BG144" i="17"/>
  <c r="BF144" i="17"/>
  <c r="T144" i="17"/>
  <c r="R144" i="17"/>
  <c r="P144" i="17"/>
  <c r="BI143" i="17"/>
  <c r="BH143" i="17"/>
  <c r="BG143" i="17"/>
  <c r="BF143" i="17"/>
  <c r="T143" i="17"/>
  <c r="R143" i="17"/>
  <c r="P143" i="17"/>
  <c r="BI139" i="17"/>
  <c r="BH139" i="17"/>
  <c r="BG139" i="17"/>
  <c r="BF139" i="17"/>
  <c r="T139" i="17"/>
  <c r="R139" i="17"/>
  <c r="P139" i="17"/>
  <c r="BI136" i="17"/>
  <c r="BH136" i="17"/>
  <c r="BG136" i="17"/>
  <c r="BF136" i="17"/>
  <c r="T136" i="17"/>
  <c r="R136" i="17"/>
  <c r="P136" i="17"/>
  <c r="BI132" i="17"/>
  <c r="BH132" i="17"/>
  <c r="BG132" i="17"/>
  <c r="BF132" i="17"/>
  <c r="T132" i="17"/>
  <c r="R132" i="17"/>
  <c r="P132" i="17"/>
  <c r="BI128" i="17"/>
  <c r="BH128" i="17"/>
  <c r="BG128" i="17"/>
  <c r="BF128" i="17"/>
  <c r="T128" i="17"/>
  <c r="R128" i="17"/>
  <c r="P128" i="17"/>
  <c r="BI127" i="17"/>
  <c r="BH127" i="17"/>
  <c r="BG127" i="17"/>
  <c r="BF127" i="17"/>
  <c r="T127" i="17"/>
  <c r="R127" i="17"/>
  <c r="P127" i="17"/>
  <c r="BI126" i="17"/>
  <c r="BH126" i="17"/>
  <c r="BG126" i="17"/>
  <c r="BF126" i="17"/>
  <c r="T126" i="17"/>
  <c r="R126" i="17"/>
  <c r="P126" i="17"/>
  <c r="J120" i="17"/>
  <c r="F117" i="17"/>
  <c r="E115" i="17"/>
  <c r="J92" i="17"/>
  <c r="F89" i="17"/>
  <c r="E87" i="17"/>
  <c r="J21" i="17"/>
  <c r="E21" i="17"/>
  <c r="J91" i="17"/>
  <c r="J20" i="17"/>
  <c r="J18" i="17"/>
  <c r="E18" i="17"/>
  <c r="F92" i="17" s="1"/>
  <c r="J17" i="17"/>
  <c r="J15" i="17"/>
  <c r="E15" i="17"/>
  <c r="F91" i="17" s="1"/>
  <c r="J14" i="17"/>
  <c r="J12" i="17"/>
  <c r="J117" i="17" s="1"/>
  <c r="E7" i="17"/>
  <c r="E85" i="17" s="1"/>
  <c r="J37" i="16"/>
  <c r="J36" i="16"/>
  <c r="AY112" i="1" s="1"/>
  <c r="J35" i="16"/>
  <c r="AX112" i="1"/>
  <c r="BI437" i="16"/>
  <c r="BH437" i="16"/>
  <c r="BG437" i="16"/>
  <c r="BF437" i="16"/>
  <c r="T437" i="16"/>
  <c r="R437" i="16"/>
  <c r="P437" i="16"/>
  <c r="BI436" i="16"/>
  <c r="BH436" i="16"/>
  <c r="BG436" i="16"/>
  <c r="BF436" i="16"/>
  <c r="T436" i="16"/>
  <c r="R436" i="16"/>
  <c r="P436" i="16"/>
  <c r="BI435" i="16"/>
  <c r="BH435" i="16"/>
  <c r="BG435" i="16"/>
  <c r="BF435" i="16"/>
  <c r="T435" i="16"/>
  <c r="R435" i="16"/>
  <c r="P435" i="16"/>
  <c r="BI434" i="16"/>
  <c r="BH434" i="16"/>
  <c r="BG434" i="16"/>
  <c r="BF434" i="16"/>
  <c r="T434" i="16"/>
  <c r="R434" i="16"/>
  <c r="P434" i="16"/>
  <c r="BI432" i="16"/>
  <c r="BH432" i="16"/>
  <c r="BG432" i="16"/>
  <c r="BF432" i="16"/>
  <c r="T432" i="16"/>
  <c r="T431" i="16" s="1"/>
  <c r="R432" i="16"/>
  <c r="R431" i="16" s="1"/>
  <c r="P432" i="16"/>
  <c r="P431" i="16" s="1"/>
  <c r="BI428" i="16"/>
  <c r="BH428" i="16"/>
  <c r="BG428" i="16"/>
  <c r="BF428" i="16"/>
  <c r="T428" i="16"/>
  <c r="R428" i="16"/>
  <c r="P428" i="16"/>
  <c r="BI425" i="16"/>
  <c r="BH425" i="16"/>
  <c r="BG425" i="16"/>
  <c r="BF425" i="16"/>
  <c r="T425" i="16"/>
  <c r="R425" i="16"/>
  <c r="P425" i="16"/>
  <c r="BI422" i="16"/>
  <c r="BH422" i="16"/>
  <c r="BG422" i="16"/>
  <c r="BF422" i="16"/>
  <c r="T422" i="16"/>
  <c r="R422" i="16"/>
  <c r="P422" i="16"/>
  <c r="BI418" i="16"/>
  <c r="BH418" i="16"/>
  <c r="BG418" i="16"/>
  <c r="BF418" i="16"/>
  <c r="T418" i="16"/>
  <c r="T417" i="16" s="1"/>
  <c r="R418" i="16"/>
  <c r="R417" i="16" s="1"/>
  <c r="P418" i="16"/>
  <c r="P417" i="16"/>
  <c r="BI414" i="16"/>
  <c r="BH414" i="16"/>
  <c r="BG414" i="16"/>
  <c r="BF414" i="16"/>
  <c r="T414" i="16"/>
  <c r="T413" i="16" s="1"/>
  <c r="R414" i="16"/>
  <c r="R413" i="16"/>
  <c r="P414" i="16"/>
  <c r="P413" i="16" s="1"/>
  <c r="BI412" i="16"/>
  <c r="BH412" i="16"/>
  <c r="BG412" i="16"/>
  <c r="BF412" i="16"/>
  <c r="T412" i="16"/>
  <c r="R412" i="16"/>
  <c r="P412" i="16"/>
  <c r="BI409" i="16"/>
  <c r="BH409" i="16"/>
  <c r="BG409" i="16"/>
  <c r="BF409" i="16"/>
  <c r="T409" i="16"/>
  <c r="R409" i="16"/>
  <c r="P409" i="16"/>
  <c r="BI406" i="16"/>
  <c r="BH406" i="16"/>
  <c r="BG406" i="16"/>
  <c r="BF406" i="16"/>
  <c r="T406" i="16"/>
  <c r="R406" i="16"/>
  <c r="P406" i="16"/>
  <c r="BI403" i="16"/>
  <c r="BH403" i="16"/>
  <c r="BG403" i="16"/>
  <c r="BF403" i="16"/>
  <c r="T403" i="16"/>
  <c r="R403" i="16"/>
  <c r="P403" i="16"/>
  <c r="BI400" i="16"/>
  <c r="BH400" i="16"/>
  <c r="BG400" i="16"/>
  <c r="BF400" i="16"/>
  <c r="T400" i="16"/>
  <c r="R400" i="16"/>
  <c r="P400" i="16"/>
  <c r="BI398" i="16"/>
  <c r="BH398" i="16"/>
  <c r="BG398" i="16"/>
  <c r="BF398" i="16"/>
  <c r="T398" i="16"/>
  <c r="R398" i="16"/>
  <c r="P398" i="16"/>
  <c r="BI394" i="16"/>
  <c r="BH394" i="16"/>
  <c r="BG394" i="16"/>
  <c r="BF394" i="16"/>
  <c r="T394" i="16"/>
  <c r="R394" i="16"/>
  <c r="P394" i="16"/>
  <c r="BI392" i="16"/>
  <c r="BH392" i="16"/>
  <c r="BG392" i="16"/>
  <c r="BF392" i="16"/>
  <c r="T392" i="16"/>
  <c r="R392" i="16"/>
  <c r="P392" i="16"/>
  <c r="BI389" i="16"/>
  <c r="BH389" i="16"/>
  <c r="BG389" i="16"/>
  <c r="BF389" i="16"/>
  <c r="T389" i="16"/>
  <c r="R389" i="16"/>
  <c r="P389" i="16"/>
  <c r="BI386" i="16"/>
  <c r="BH386" i="16"/>
  <c r="BG386" i="16"/>
  <c r="BF386" i="16"/>
  <c r="T386" i="16"/>
  <c r="R386" i="16"/>
  <c r="P386" i="16"/>
  <c r="BI384" i="16"/>
  <c r="BH384" i="16"/>
  <c r="BG384" i="16"/>
  <c r="BF384" i="16"/>
  <c r="T384" i="16"/>
  <c r="R384" i="16"/>
  <c r="P384" i="16"/>
  <c r="BI381" i="16"/>
  <c r="BH381" i="16"/>
  <c r="BG381" i="16"/>
  <c r="BF381" i="16"/>
  <c r="T381" i="16"/>
  <c r="R381" i="16"/>
  <c r="P381" i="16"/>
  <c r="BI379" i="16"/>
  <c r="BH379" i="16"/>
  <c r="BG379" i="16"/>
  <c r="BF379" i="16"/>
  <c r="T379" i="16"/>
  <c r="R379" i="16"/>
  <c r="P379" i="16"/>
  <c r="BI376" i="16"/>
  <c r="BH376" i="16"/>
  <c r="BG376" i="16"/>
  <c r="BF376" i="16"/>
  <c r="T376" i="16"/>
  <c r="R376" i="16"/>
  <c r="P376" i="16"/>
  <c r="BI373" i="16"/>
  <c r="BH373" i="16"/>
  <c r="BG373" i="16"/>
  <c r="BF373" i="16"/>
  <c r="T373" i="16"/>
  <c r="R373" i="16"/>
  <c r="P373" i="16"/>
  <c r="BI370" i="16"/>
  <c r="BH370" i="16"/>
  <c r="BG370" i="16"/>
  <c r="BF370" i="16"/>
  <c r="T370" i="16"/>
  <c r="R370" i="16"/>
  <c r="P370" i="16"/>
  <c r="BI367" i="16"/>
  <c r="BH367" i="16"/>
  <c r="BG367" i="16"/>
  <c r="BF367" i="16"/>
  <c r="T367" i="16"/>
  <c r="R367" i="16"/>
  <c r="P367" i="16"/>
  <c r="BI364" i="16"/>
  <c r="BH364" i="16"/>
  <c r="BG364" i="16"/>
  <c r="BF364" i="16"/>
  <c r="T364" i="16"/>
  <c r="R364" i="16"/>
  <c r="P364" i="16"/>
  <c r="BI361" i="16"/>
  <c r="BH361" i="16"/>
  <c r="BG361" i="16"/>
  <c r="BF361" i="16"/>
  <c r="T361" i="16"/>
  <c r="R361" i="16"/>
  <c r="P361" i="16"/>
  <c r="BI358" i="16"/>
  <c r="BH358" i="16"/>
  <c r="BG358" i="16"/>
  <c r="BF358" i="16"/>
  <c r="T358" i="16"/>
  <c r="R358" i="16"/>
  <c r="P358" i="16"/>
  <c r="BI355" i="16"/>
  <c r="BH355" i="16"/>
  <c r="BG355" i="16"/>
  <c r="BF355" i="16"/>
  <c r="T355" i="16"/>
  <c r="R355" i="16"/>
  <c r="P355" i="16"/>
  <c r="BI352" i="16"/>
  <c r="BH352" i="16"/>
  <c r="BG352" i="16"/>
  <c r="BF352" i="16"/>
  <c r="T352" i="16"/>
  <c r="R352" i="16"/>
  <c r="P352" i="16"/>
  <c r="BI349" i="16"/>
  <c r="BH349" i="16"/>
  <c r="BG349" i="16"/>
  <c r="BF349" i="16"/>
  <c r="T349" i="16"/>
  <c r="R349" i="16"/>
  <c r="P349" i="16"/>
  <c r="BI346" i="16"/>
  <c r="BH346" i="16"/>
  <c r="BG346" i="16"/>
  <c r="BF346" i="16"/>
  <c r="T346" i="16"/>
  <c r="R346" i="16"/>
  <c r="P346" i="16"/>
  <c r="BI343" i="16"/>
  <c r="BH343" i="16"/>
  <c r="BG343" i="16"/>
  <c r="BF343" i="16"/>
  <c r="T343" i="16"/>
  <c r="R343" i="16"/>
  <c r="P343" i="16"/>
  <c r="BI340" i="16"/>
  <c r="BH340" i="16"/>
  <c r="BG340" i="16"/>
  <c r="BF340" i="16"/>
  <c r="T340" i="16"/>
  <c r="R340" i="16"/>
  <c r="P340" i="16"/>
  <c r="BI337" i="16"/>
  <c r="BH337" i="16"/>
  <c r="BG337" i="16"/>
  <c r="BF337" i="16"/>
  <c r="T337" i="16"/>
  <c r="R337" i="16"/>
  <c r="P337" i="16"/>
  <c r="BI334" i="16"/>
  <c r="BH334" i="16"/>
  <c r="BG334" i="16"/>
  <c r="BF334" i="16"/>
  <c r="T334" i="16"/>
  <c r="R334" i="16"/>
  <c r="P334" i="16"/>
  <c r="BI331" i="16"/>
  <c r="BH331" i="16"/>
  <c r="BG331" i="16"/>
  <c r="BF331" i="16"/>
  <c r="T331" i="16"/>
  <c r="R331" i="16"/>
  <c r="P331" i="16"/>
  <c r="BI328" i="16"/>
  <c r="BH328" i="16"/>
  <c r="BG328" i="16"/>
  <c r="BF328" i="16"/>
  <c r="T328" i="16"/>
  <c r="R328" i="16"/>
  <c r="P328" i="16"/>
  <c r="BI325" i="16"/>
  <c r="BH325" i="16"/>
  <c r="BG325" i="16"/>
  <c r="BF325" i="16"/>
  <c r="T325" i="16"/>
  <c r="R325" i="16"/>
  <c r="P325" i="16"/>
  <c r="BI322" i="16"/>
  <c r="BH322" i="16"/>
  <c r="BG322" i="16"/>
  <c r="BF322" i="16"/>
  <c r="T322" i="16"/>
  <c r="R322" i="16"/>
  <c r="P322" i="16"/>
  <c r="BI319" i="16"/>
  <c r="BH319" i="16"/>
  <c r="BG319" i="16"/>
  <c r="BF319" i="16"/>
  <c r="T319" i="16"/>
  <c r="R319" i="16"/>
  <c r="P319" i="16"/>
  <c r="BI316" i="16"/>
  <c r="BH316" i="16"/>
  <c r="BG316" i="16"/>
  <c r="BF316" i="16"/>
  <c r="T316" i="16"/>
  <c r="R316" i="16"/>
  <c r="P316" i="16"/>
  <c r="BI313" i="16"/>
  <c r="BH313" i="16"/>
  <c r="BG313" i="16"/>
  <c r="BF313" i="16"/>
  <c r="T313" i="16"/>
  <c r="R313" i="16"/>
  <c r="P313" i="16"/>
  <c r="BI310" i="16"/>
  <c r="BH310" i="16"/>
  <c r="BG310" i="16"/>
  <c r="BF310" i="16"/>
  <c r="T310" i="16"/>
  <c r="R310" i="16"/>
  <c r="P310" i="16"/>
  <c r="BI307" i="16"/>
  <c r="BH307" i="16"/>
  <c r="BG307" i="16"/>
  <c r="BF307" i="16"/>
  <c r="T307" i="16"/>
  <c r="R307" i="16"/>
  <c r="P307" i="16"/>
  <c r="BI304" i="16"/>
  <c r="BH304" i="16"/>
  <c r="BG304" i="16"/>
  <c r="BF304" i="16"/>
  <c r="T304" i="16"/>
  <c r="R304" i="16"/>
  <c r="P304" i="16"/>
  <c r="BI301" i="16"/>
  <c r="BH301" i="16"/>
  <c r="BG301" i="16"/>
  <c r="BF301" i="16"/>
  <c r="T301" i="16"/>
  <c r="R301" i="16"/>
  <c r="P301" i="16"/>
  <c r="BI298" i="16"/>
  <c r="BH298" i="16"/>
  <c r="BG298" i="16"/>
  <c r="BF298" i="16"/>
  <c r="T298" i="16"/>
  <c r="R298" i="16"/>
  <c r="P298" i="16"/>
  <c r="BI295" i="16"/>
  <c r="BH295" i="16"/>
  <c r="BG295" i="16"/>
  <c r="BF295" i="16"/>
  <c r="T295" i="16"/>
  <c r="R295" i="16"/>
  <c r="P295" i="16"/>
  <c r="BI292" i="16"/>
  <c r="BH292" i="16"/>
  <c r="BG292" i="16"/>
  <c r="BF292" i="16"/>
  <c r="T292" i="16"/>
  <c r="R292" i="16"/>
  <c r="P292" i="16"/>
  <c r="BI289" i="16"/>
  <c r="BH289" i="16"/>
  <c r="BG289" i="16"/>
  <c r="BF289" i="16"/>
  <c r="T289" i="16"/>
  <c r="R289" i="16"/>
  <c r="P289" i="16"/>
  <c r="BI286" i="16"/>
  <c r="BH286" i="16"/>
  <c r="BG286" i="16"/>
  <c r="BF286" i="16"/>
  <c r="T286" i="16"/>
  <c r="R286" i="16"/>
  <c r="P286" i="16"/>
  <c r="BI283" i="16"/>
  <c r="BH283" i="16"/>
  <c r="BG283" i="16"/>
  <c r="BF283" i="16"/>
  <c r="T283" i="16"/>
  <c r="R283" i="16"/>
  <c r="P283" i="16"/>
  <c r="BI280" i="16"/>
  <c r="BH280" i="16"/>
  <c r="BG280" i="16"/>
  <c r="BF280" i="16"/>
  <c r="T280" i="16"/>
  <c r="R280" i="16"/>
  <c r="P280" i="16"/>
  <c r="BI278" i="16"/>
  <c r="BH278" i="16"/>
  <c r="BG278" i="16"/>
  <c r="BF278" i="16"/>
  <c r="T278" i="16"/>
  <c r="R278" i="16"/>
  <c r="P278" i="16"/>
  <c r="BI275" i="16"/>
  <c r="BH275" i="16"/>
  <c r="BG275" i="16"/>
  <c r="BF275" i="16"/>
  <c r="T275" i="16"/>
  <c r="R275" i="16"/>
  <c r="P275" i="16"/>
  <c r="BI272" i="16"/>
  <c r="BH272" i="16"/>
  <c r="BG272" i="16"/>
  <c r="BF272" i="16"/>
  <c r="T272" i="16"/>
  <c r="R272" i="16"/>
  <c r="P272" i="16"/>
  <c r="BI269" i="16"/>
  <c r="BH269" i="16"/>
  <c r="BG269" i="16"/>
  <c r="BF269" i="16"/>
  <c r="T269" i="16"/>
  <c r="R269" i="16"/>
  <c r="P269" i="16"/>
  <c r="BI266" i="16"/>
  <c r="BH266" i="16"/>
  <c r="BG266" i="16"/>
  <c r="BF266" i="16"/>
  <c r="T266" i="16"/>
  <c r="R266" i="16"/>
  <c r="P266" i="16"/>
  <c r="BI263" i="16"/>
  <c r="BH263" i="16"/>
  <c r="BG263" i="16"/>
  <c r="BF263" i="16"/>
  <c r="T263" i="16"/>
  <c r="R263" i="16"/>
  <c r="P263" i="16"/>
  <c r="BI260" i="16"/>
  <c r="BH260" i="16"/>
  <c r="BG260" i="16"/>
  <c r="BF260" i="16"/>
  <c r="T260" i="16"/>
  <c r="R260" i="16"/>
  <c r="P260" i="16"/>
  <c r="BI257" i="16"/>
  <c r="BH257" i="16"/>
  <c r="BG257" i="16"/>
  <c r="BF257" i="16"/>
  <c r="T257" i="16"/>
  <c r="R257" i="16"/>
  <c r="P257" i="16"/>
  <c r="BI254" i="16"/>
  <c r="BH254" i="16"/>
  <c r="BG254" i="16"/>
  <c r="BF254" i="16"/>
  <c r="T254" i="16"/>
  <c r="R254" i="16"/>
  <c r="P254" i="16"/>
  <c r="BI251" i="16"/>
  <c r="BH251" i="16"/>
  <c r="BG251" i="16"/>
  <c r="BF251" i="16"/>
  <c r="T251" i="16"/>
  <c r="R251" i="16"/>
  <c r="P251" i="16"/>
  <c r="BI248" i="16"/>
  <c r="BH248" i="16"/>
  <c r="BG248" i="16"/>
  <c r="BF248" i="16"/>
  <c r="T248" i="16"/>
  <c r="R248" i="16"/>
  <c r="P248" i="16"/>
  <c r="BI245" i="16"/>
  <c r="BH245" i="16"/>
  <c r="BG245" i="16"/>
  <c r="BF245" i="16"/>
  <c r="T245" i="16"/>
  <c r="R245" i="16"/>
  <c r="P245" i="16"/>
  <c r="BI242" i="16"/>
  <c r="BH242" i="16"/>
  <c r="BG242" i="16"/>
  <c r="BF242" i="16"/>
  <c r="T242" i="16"/>
  <c r="R242" i="16"/>
  <c r="P242" i="16"/>
  <c r="BI239" i="16"/>
  <c r="BH239" i="16"/>
  <c r="BG239" i="16"/>
  <c r="BF239" i="16"/>
  <c r="T239" i="16"/>
  <c r="R239" i="16"/>
  <c r="P239" i="16"/>
  <c r="BI236" i="16"/>
  <c r="BH236" i="16"/>
  <c r="BG236" i="16"/>
  <c r="BF236" i="16"/>
  <c r="T236" i="16"/>
  <c r="R236" i="16"/>
  <c r="P236" i="16"/>
  <c r="BI233" i="16"/>
  <c r="BH233" i="16"/>
  <c r="BG233" i="16"/>
  <c r="BF233" i="16"/>
  <c r="T233" i="16"/>
  <c r="R233" i="16"/>
  <c r="P233" i="16"/>
  <c r="BI230" i="16"/>
  <c r="BH230" i="16"/>
  <c r="BG230" i="16"/>
  <c r="BF230" i="16"/>
  <c r="T230" i="16"/>
  <c r="R230" i="16"/>
  <c r="P230" i="16"/>
  <c r="BI227" i="16"/>
  <c r="BH227" i="16"/>
  <c r="BG227" i="16"/>
  <c r="BF227" i="16"/>
  <c r="T227" i="16"/>
  <c r="R227" i="16"/>
  <c r="P227" i="16"/>
  <c r="BI224" i="16"/>
  <c r="BH224" i="16"/>
  <c r="BG224" i="16"/>
  <c r="BF224" i="16"/>
  <c r="T224" i="16"/>
  <c r="R224" i="16"/>
  <c r="P224" i="16"/>
  <c r="BI221" i="16"/>
  <c r="BH221" i="16"/>
  <c r="BG221" i="16"/>
  <c r="BF221" i="16"/>
  <c r="T221" i="16"/>
  <c r="R221" i="16"/>
  <c r="P221" i="16"/>
  <c r="BI218" i="16"/>
  <c r="BH218" i="16"/>
  <c r="BG218" i="16"/>
  <c r="BF218" i="16"/>
  <c r="T218" i="16"/>
  <c r="R218" i="16"/>
  <c r="P218" i="16"/>
  <c r="BI215" i="16"/>
  <c r="BH215" i="16"/>
  <c r="BG215" i="16"/>
  <c r="BF215" i="16"/>
  <c r="T215" i="16"/>
  <c r="R215" i="16"/>
  <c r="P215" i="16"/>
  <c r="BI212" i="16"/>
  <c r="BH212" i="16"/>
  <c r="BG212" i="16"/>
  <c r="BF212" i="16"/>
  <c r="T212" i="16"/>
  <c r="R212" i="16"/>
  <c r="P212" i="16"/>
  <c r="BI209" i="16"/>
  <c r="BH209" i="16"/>
  <c r="BG209" i="16"/>
  <c r="BF209" i="16"/>
  <c r="T209" i="16"/>
  <c r="R209" i="16"/>
  <c r="P209" i="16"/>
  <c r="BI206" i="16"/>
  <c r="BH206" i="16"/>
  <c r="BG206" i="16"/>
  <c r="BF206" i="16"/>
  <c r="T206" i="16"/>
  <c r="R206" i="16"/>
  <c r="P206" i="16"/>
  <c r="BI203" i="16"/>
  <c r="BH203" i="16"/>
  <c r="BG203" i="16"/>
  <c r="BF203" i="16"/>
  <c r="T203" i="16"/>
  <c r="R203" i="16"/>
  <c r="P203" i="16"/>
  <c r="BI200" i="16"/>
  <c r="BH200" i="16"/>
  <c r="BG200" i="16"/>
  <c r="BF200" i="16"/>
  <c r="T200" i="16"/>
  <c r="R200" i="16"/>
  <c r="P200" i="16"/>
  <c r="BI197" i="16"/>
  <c r="BH197" i="16"/>
  <c r="BG197" i="16"/>
  <c r="BF197" i="16"/>
  <c r="T197" i="16"/>
  <c r="R197" i="16"/>
  <c r="P197" i="16"/>
  <c r="BI194" i="16"/>
  <c r="BH194" i="16"/>
  <c r="BG194" i="16"/>
  <c r="BF194" i="16"/>
  <c r="T194" i="16"/>
  <c r="R194" i="16"/>
  <c r="P194" i="16"/>
  <c r="BI192" i="16"/>
  <c r="BH192" i="16"/>
  <c r="BG192" i="16"/>
  <c r="BF192" i="16"/>
  <c r="T192" i="16"/>
  <c r="R192" i="16"/>
  <c r="P192" i="16"/>
  <c r="BI189" i="16"/>
  <c r="BH189" i="16"/>
  <c r="BG189" i="16"/>
  <c r="BF189" i="16"/>
  <c r="T189" i="16"/>
  <c r="R189" i="16"/>
  <c r="P189" i="16"/>
  <c r="BI186" i="16"/>
  <c r="BH186" i="16"/>
  <c r="BG186" i="16"/>
  <c r="BF186" i="16"/>
  <c r="T186" i="16"/>
  <c r="R186" i="16"/>
  <c r="P186" i="16"/>
  <c r="BI183" i="16"/>
  <c r="BH183" i="16"/>
  <c r="BG183" i="16"/>
  <c r="BF183" i="16"/>
  <c r="T183" i="16"/>
  <c r="R183" i="16"/>
  <c r="P183" i="16"/>
  <c r="BI180" i="16"/>
  <c r="BH180" i="16"/>
  <c r="BG180" i="16"/>
  <c r="BF180" i="16"/>
  <c r="T180" i="16"/>
  <c r="R180" i="16"/>
  <c r="P180" i="16"/>
  <c r="BI177" i="16"/>
  <c r="BH177" i="16"/>
  <c r="BG177" i="16"/>
  <c r="BF177" i="16"/>
  <c r="T177" i="16"/>
  <c r="R177" i="16"/>
  <c r="P177" i="16"/>
  <c r="BI174" i="16"/>
  <c r="BH174" i="16"/>
  <c r="BG174" i="16"/>
  <c r="BF174" i="16"/>
  <c r="T174" i="16"/>
  <c r="R174" i="16"/>
  <c r="P174" i="16"/>
  <c r="BI171" i="16"/>
  <c r="BH171" i="16"/>
  <c r="BG171" i="16"/>
  <c r="BF171" i="16"/>
  <c r="T171" i="16"/>
  <c r="R171" i="16"/>
  <c r="P171" i="16"/>
  <c r="BI167" i="16"/>
  <c r="BH167" i="16"/>
  <c r="BG167" i="16"/>
  <c r="BF167" i="16"/>
  <c r="T167" i="16"/>
  <c r="R167" i="16"/>
  <c r="P167" i="16"/>
  <c r="BI163" i="16"/>
  <c r="BH163" i="16"/>
  <c r="BG163" i="16"/>
  <c r="BF163" i="16"/>
  <c r="T163" i="16"/>
  <c r="R163" i="16"/>
  <c r="P163" i="16"/>
  <c r="BI160" i="16"/>
  <c r="BH160" i="16"/>
  <c r="BG160" i="16"/>
  <c r="BF160" i="16"/>
  <c r="T160" i="16"/>
  <c r="R160" i="16"/>
  <c r="P160" i="16"/>
  <c r="BI157" i="16"/>
  <c r="BH157" i="16"/>
  <c r="BG157" i="16"/>
  <c r="BF157" i="16"/>
  <c r="T157" i="16"/>
  <c r="R157" i="16"/>
  <c r="P157" i="16"/>
  <c r="BI154" i="16"/>
  <c r="BH154" i="16"/>
  <c r="BG154" i="16"/>
  <c r="BF154" i="16"/>
  <c r="T154" i="16"/>
  <c r="R154" i="16"/>
  <c r="P154" i="16"/>
  <c r="BI152" i="16"/>
  <c r="BH152" i="16"/>
  <c r="BG152" i="16"/>
  <c r="BF152" i="16"/>
  <c r="T152" i="16"/>
  <c r="R152" i="16"/>
  <c r="P152" i="16"/>
  <c r="BI149" i="16"/>
  <c r="BH149" i="16"/>
  <c r="BG149" i="16"/>
  <c r="BF149" i="16"/>
  <c r="T149" i="16"/>
  <c r="R149" i="16"/>
  <c r="P149" i="16"/>
  <c r="BI148" i="16"/>
  <c r="BH148" i="16"/>
  <c r="BG148" i="16"/>
  <c r="BF148" i="16"/>
  <c r="T148" i="16"/>
  <c r="R148" i="16"/>
  <c r="P148" i="16"/>
  <c r="BI145" i="16"/>
  <c r="BH145" i="16"/>
  <c r="BG145" i="16"/>
  <c r="BF145" i="16"/>
  <c r="T145" i="16"/>
  <c r="R145" i="16"/>
  <c r="P145" i="16"/>
  <c r="BI141" i="16"/>
  <c r="BH141" i="16"/>
  <c r="BG141" i="16"/>
  <c r="BF141" i="16"/>
  <c r="T141" i="16"/>
  <c r="T140" i="16"/>
  <c r="R141" i="16"/>
  <c r="R140" i="16" s="1"/>
  <c r="P141" i="16"/>
  <c r="P140" i="16"/>
  <c r="BI139" i="16"/>
  <c r="BH139" i="16"/>
  <c r="BG139" i="16"/>
  <c r="BF139" i="16"/>
  <c r="T139" i="16"/>
  <c r="R139" i="16"/>
  <c r="P139" i="16"/>
  <c r="BI136" i="16"/>
  <c r="BH136" i="16"/>
  <c r="BG136" i="16"/>
  <c r="BF136" i="16"/>
  <c r="T136" i="16"/>
  <c r="R136" i="16"/>
  <c r="P136" i="16"/>
  <c r="BI133" i="16"/>
  <c r="BH133" i="16"/>
  <c r="BG133" i="16"/>
  <c r="BF133" i="16"/>
  <c r="T133" i="16"/>
  <c r="R133" i="16"/>
  <c r="P133" i="16"/>
  <c r="F125" i="16"/>
  <c r="E123" i="16"/>
  <c r="F89" i="16"/>
  <c r="E87" i="16"/>
  <c r="J24" i="16"/>
  <c r="E24" i="16"/>
  <c r="J128" i="16" s="1"/>
  <c r="J23" i="16"/>
  <c r="J21" i="16"/>
  <c r="E21" i="16"/>
  <c r="J91" i="16"/>
  <c r="J20" i="16"/>
  <c r="J18" i="16"/>
  <c r="E18" i="16"/>
  <c r="F128" i="16"/>
  <c r="J17" i="16"/>
  <c r="J15" i="16"/>
  <c r="E15" i="16"/>
  <c r="F127" i="16" s="1"/>
  <c r="J14" i="16"/>
  <c r="J12" i="16"/>
  <c r="J89" i="16" s="1"/>
  <c r="E7" i="16"/>
  <c r="E121" i="16" s="1"/>
  <c r="J37" i="15"/>
  <c r="J36" i="15"/>
  <c r="AY111" i="1"/>
  <c r="J35" i="15"/>
  <c r="AX111" i="1"/>
  <c r="BI167" i="15"/>
  <c r="BH167" i="15"/>
  <c r="BG167" i="15"/>
  <c r="BF167" i="15"/>
  <c r="T167" i="15"/>
  <c r="R167" i="15"/>
  <c r="P167" i="15"/>
  <c r="BI166" i="15"/>
  <c r="BH166" i="15"/>
  <c r="BG166" i="15"/>
  <c r="BF166" i="15"/>
  <c r="T166" i="15"/>
  <c r="R166" i="15"/>
  <c r="P166" i="15"/>
  <c r="BI165" i="15"/>
  <c r="BH165" i="15"/>
  <c r="BG165" i="15"/>
  <c r="BF165" i="15"/>
  <c r="T165" i="15"/>
  <c r="R165" i="15"/>
  <c r="P165" i="15"/>
  <c r="BI163" i="15"/>
  <c r="BH163" i="15"/>
  <c r="BG163" i="15"/>
  <c r="BF163" i="15"/>
  <c r="T163" i="15"/>
  <c r="R163" i="15"/>
  <c r="P163" i="15"/>
  <c r="BI162" i="15"/>
  <c r="BH162" i="15"/>
  <c r="BG162" i="15"/>
  <c r="BF162" i="15"/>
  <c r="T162" i="15"/>
  <c r="R162" i="15"/>
  <c r="P162" i="15"/>
  <c r="BI161" i="15"/>
  <c r="BH161" i="15"/>
  <c r="BG161" i="15"/>
  <c r="BF161" i="15"/>
  <c r="T161" i="15"/>
  <c r="R161" i="15"/>
  <c r="P161" i="15"/>
  <c r="BI160" i="15"/>
  <c r="BH160" i="15"/>
  <c r="BG160" i="15"/>
  <c r="BF160" i="15"/>
  <c r="T160" i="15"/>
  <c r="R160" i="15"/>
  <c r="P160" i="15"/>
  <c r="BI159" i="15"/>
  <c r="BH159" i="15"/>
  <c r="BG159" i="15"/>
  <c r="BF159" i="15"/>
  <c r="T159" i="15"/>
  <c r="R159" i="15"/>
  <c r="P159" i="15"/>
  <c r="BI157" i="15"/>
  <c r="BH157" i="15"/>
  <c r="BG157" i="15"/>
  <c r="BF157" i="15"/>
  <c r="T157" i="15"/>
  <c r="R157" i="15"/>
  <c r="P157" i="15"/>
  <c r="BI156" i="15"/>
  <c r="BH156" i="15"/>
  <c r="BG156" i="15"/>
  <c r="BF156" i="15"/>
  <c r="T156" i="15"/>
  <c r="R156" i="15"/>
  <c r="P156" i="15"/>
  <c r="BI155" i="15"/>
  <c r="BH155" i="15"/>
  <c r="BG155" i="15"/>
  <c r="BF155" i="15"/>
  <c r="T155" i="15"/>
  <c r="R155" i="15"/>
  <c r="P155" i="15"/>
  <c r="BI154" i="15"/>
  <c r="BH154" i="15"/>
  <c r="BG154" i="15"/>
  <c r="BF154" i="15"/>
  <c r="T154" i="15"/>
  <c r="R154" i="15"/>
  <c r="P154" i="15"/>
  <c r="BI153" i="15"/>
  <c r="BH153" i="15"/>
  <c r="BG153" i="15"/>
  <c r="BF153" i="15"/>
  <c r="T153" i="15"/>
  <c r="R153" i="15"/>
  <c r="P153" i="15"/>
  <c r="BI152" i="15"/>
  <c r="BH152" i="15"/>
  <c r="BG152" i="15"/>
  <c r="BF152" i="15"/>
  <c r="T152" i="15"/>
  <c r="R152" i="15"/>
  <c r="P152" i="15"/>
  <c r="BI151" i="15"/>
  <c r="BH151" i="15"/>
  <c r="BG151" i="15"/>
  <c r="BF151" i="15"/>
  <c r="T151" i="15"/>
  <c r="R151" i="15"/>
  <c r="P151" i="15"/>
  <c r="BI150" i="15"/>
  <c r="BH150" i="15"/>
  <c r="BG150" i="15"/>
  <c r="BF150" i="15"/>
  <c r="T150" i="15"/>
  <c r="R150" i="15"/>
  <c r="P150" i="15"/>
  <c r="BI149" i="15"/>
  <c r="BH149" i="15"/>
  <c r="BG149" i="15"/>
  <c r="BF149" i="15"/>
  <c r="T149" i="15"/>
  <c r="R149" i="15"/>
  <c r="P149" i="15"/>
  <c r="BI148" i="15"/>
  <c r="BH148" i="15"/>
  <c r="BG148" i="15"/>
  <c r="BF148" i="15"/>
  <c r="T148" i="15"/>
  <c r="R148" i="15"/>
  <c r="P148" i="15"/>
  <c r="BI147" i="15"/>
  <c r="BH147" i="15"/>
  <c r="BG147" i="15"/>
  <c r="BF147" i="15"/>
  <c r="T147" i="15"/>
  <c r="R147" i="15"/>
  <c r="P147" i="15"/>
  <c r="BI146" i="15"/>
  <c r="BH146" i="15"/>
  <c r="BG146" i="15"/>
  <c r="BF146" i="15"/>
  <c r="T146" i="15"/>
  <c r="R146" i="15"/>
  <c r="P146" i="15"/>
  <c r="BI145" i="15"/>
  <c r="BH145" i="15"/>
  <c r="BG145" i="15"/>
  <c r="BF145" i="15"/>
  <c r="T145" i="15"/>
  <c r="R145" i="15"/>
  <c r="P145" i="15"/>
  <c r="BI144" i="15"/>
  <c r="BH144" i="15"/>
  <c r="BG144" i="15"/>
  <c r="BF144" i="15"/>
  <c r="T144" i="15"/>
  <c r="R144" i="15"/>
  <c r="P144" i="15"/>
  <c r="BI143" i="15"/>
  <c r="BH143" i="15"/>
  <c r="BG143" i="15"/>
  <c r="BF143" i="15"/>
  <c r="T143" i="15"/>
  <c r="R143" i="15"/>
  <c r="P143" i="15"/>
  <c r="BI142" i="15"/>
  <c r="BH142" i="15"/>
  <c r="BG142" i="15"/>
  <c r="BF142" i="15"/>
  <c r="T142" i="15"/>
  <c r="R142" i="15"/>
  <c r="P142" i="15"/>
  <c r="BI141" i="15"/>
  <c r="BH141" i="15"/>
  <c r="BG141" i="15"/>
  <c r="BF141" i="15"/>
  <c r="T141" i="15"/>
  <c r="R141" i="15"/>
  <c r="P141" i="15"/>
  <c r="BI140" i="15"/>
  <c r="BH140" i="15"/>
  <c r="BG140" i="15"/>
  <c r="BF140" i="15"/>
  <c r="T140" i="15"/>
  <c r="R140" i="15"/>
  <c r="P140" i="15"/>
  <c r="BI139" i="15"/>
  <c r="BH139" i="15"/>
  <c r="BG139" i="15"/>
  <c r="BF139" i="15"/>
  <c r="T139" i="15"/>
  <c r="R139" i="15"/>
  <c r="P139" i="15"/>
  <c r="BI138" i="15"/>
  <c r="BH138" i="15"/>
  <c r="BG138" i="15"/>
  <c r="BF138" i="15"/>
  <c r="T138" i="15"/>
  <c r="R138" i="15"/>
  <c r="P138" i="15"/>
  <c r="BI136" i="15"/>
  <c r="BH136" i="15"/>
  <c r="BG136" i="15"/>
  <c r="BF136" i="15"/>
  <c r="T136" i="15"/>
  <c r="R136" i="15"/>
  <c r="P136" i="15"/>
  <c r="BI135" i="15"/>
  <c r="BH135" i="15"/>
  <c r="BG135" i="15"/>
  <c r="BF135" i="15"/>
  <c r="T135" i="15"/>
  <c r="R135" i="15"/>
  <c r="P135" i="15"/>
  <c r="BI134" i="15"/>
  <c r="BH134" i="15"/>
  <c r="BG134" i="15"/>
  <c r="BF134" i="15"/>
  <c r="T134" i="15"/>
  <c r="R134" i="15"/>
  <c r="P134" i="15"/>
  <c r="BI133" i="15"/>
  <c r="BH133" i="15"/>
  <c r="BG133" i="15"/>
  <c r="BF133" i="15"/>
  <c r="T133" i="15"/>
  <c r="R133" i="15"/>
  <c r="P133" i="15"/>
  <c r="BI132" i="15"/>
  <c r="BH132" i="15"/>
  <c r="BG132" i="15"/>
  <c r="BF132" i="15"/>
  <c r="T132" i="15"/>
  <c r="R132" i="15"/>
  <c r="P132" i="15"/>
  <c r="BI131" i="15"/>
  <c r="BH131" i="15"/>
  <c r="BG131" i="15"/>
  <c r="BF131" i="15"/>
  <c r="T131" i="15"/>
  <c r="R131" i="15"/>
  <c r="P131" i="15"/>
  <c r="BI130" i="15"/>
  <c r="BH130" i="15"/>
  <c r="BG130" i="15"/>
  <c r="BF130" i="15"/>
  <c r="T130" i="15"/>
  <c r="R130" i="15"/>
  <c r="P130" i="15"/>
  <c r="BI129" i="15"/>
  <c r="BH129" i="15"/>
  <c r="BG129" i="15"/>
  <c r="BF129" i="15"/>
  <c r="T129" i="15"/>
  <c r="R129" i="15"/>
  <c r="P129" i="15"/>
  <c r="BI128" i="15"/>
  <c r="BH128" i="15"/>
  <c r="BG128" i="15"/>
  <c r="BF128" i="15"/>
  <c r="T128" i="15"/>
  <c r="R128" i="15"/>
  <c r="P128" i="15"/>
  <c r="BI127" i="15"/>
  <c r="BH127" i="15"/>
  <c r="BG127" i="15"/>
  <c r="BF127" i="15"/>
  <c r="T127" i="15"/>
  <c r="R127" i="15"/>
  <c r="P127" i="15"/>
  <c r="BI126" i="15"/>
  <c r="BH126" i="15"/>
  <c r="BG126" i="15"/>
  <c r="BF126" i="15"/>
  <c r="T126" i="15"/>
  <c r="R126" i="15"/>
  <c r="P126" i="15"/>
  <c r="BI125" i="15"/>
  <c r="BH125" i="15"/>
  <c r="BG125" i="15"/>
  <c r="BF125" i="15"/>
  <c r="T125" i="15"/>
  <c r="R125" i="15"/>
  <c r="P125" i="15"/>
  <c r="BI124" i="15"/>
  <c r="BH124" i="15"/>
  <c r="BG124" i="15"/>
  <c r="BF124" i="15"/>
  <c r="T124" i="15"/>
  <c r="R124" i="15"/>
  <c r="P124" i="15"/>
  <c r="BI123" i="15"/>
  <c r="BH123" i="15"/>
  <c r="BG123" i="15"/>
  <c r="BF123" i="15"/>
  <c r="T123" i="15"/>
  <c r="R123" i="15"/>
  <c r="P123" i="15"/>
  <c r="BI122" i="15"/>
  <c r="BH122" i="15"/>
  <c r="BG122" i="15"/>
  <c r="BF122" i="15"/>
  <c r="T122" i="15"/>
  <c r="R122" i="15"/>
  <c r="P122" i="15"/>
  <c r="J117" i="15"/>
  <c r="F114" i="15"/>
  <c r="E112" i="15"/>
  <c r="J92" i="15"/>
  <c r="F89" i="15"/>
  <c r="E87" i="15"/>
  <c r="J21" i="15"/>
  <c r="E21" i="15"/>
  <c r="J116" i="15"/>
  <c r="J20" i="15"/>
  <c r="J18" i="15"/>
  <c r="E18" i="15"/>
  <c r="F117" i="15"/>
  <c r="J17" i="15"/>
  <c r="J15" i="15"/>
  <c r="E15" i="15"/>
  <c r="F116" i="15"/>
  <c r="J14" i="15"/>
  <c r="J12" i="15"/>
  <c r="J114" i="15" s="1"/>
  <c r="E7" i="15"/>
  <c r="E110" i="15" s="1"/>
  <c r="J37" i="14"/>
  <c r="J36" i="14"/>
  <c r="AY110" i="1"/>
  <c r="J35" i="14"/>
  <c r="AX110" i="1" s="1"/>
  <c r="BI189" i="14"/>
  <c r="BH189" i="14"/>
  <c r="BG189" i="14"/>
  <c r="BF189" i="14"/>
  <c r="T189" i="14"/>
  <c r="R189" i="14"/>
  <c r="P189" i="14"/>
  <c r="BI188" i="14"/>
  <c r="BH188" i="14"/>
  <c r="BG188" i="14"/>
  <c r="BF188" i="14"/>
  <c r="T188" i="14"/>
  <c r="R188" i="14"/>
  <c r="P188" i="14"/>
  <c r="BI187" i="14"/>
  <c r="BH187" i="14"/>
  <c r="BG187" i="14"/>
  <c r="BF187" i="14"/>
  <c r="T187" i="14"/>
  <c r="R187" i="14"/>
  <c r="P187" i="14"/>
  <c r="BI185" i="14"/>
  <c r="BH185" i="14"/>
  <c r="BG185" i="14"/>
  <c r="BF185" i="14"/>
  <c r="T185" i="14"/>
  <c r="R185" i="14"/>
  <c r="P185" i="14"/>
  <c r="BI184" i="14"/>
  <c r="BH184" i="14"/>
  <c r="BG184" i="14"/>
  <c r="BF184" i="14"/>
  <c r="T184" i="14"/>
  <c r="R184" i="14"/>
  <c r="P184" i="14"/>
  <c r="BI183" i="14"/>
  <c r="BH183" i="14"/>
  <c r="BG183" i="14"/>
  <c r="BF183" i="14"/>
  <c r="T183" i="14"/>
  <c r="R183" i="14"/>
  <c r="P183" i="14"/>
  <c r="BI182" i="14"/>
  <c r="BH182" i="14"/>
  <c r="BG182" i="14"/>
  <c r="BF182" i="14"/>
  <c r="T182" i="14"/>
  <c r="R182" i="14"/>
  <c r="P182" i="14"/>
  <c r="BI181" i="14"/>
  <c r="BH181" i="14"/>
  <c r="BG181" i="14"/>
  <c r="BF181" i="14"/>
  <c r="T181" i="14"/>
  <c r="R181" i="14"/>
  <c r="P181" i="14"/>
  <c r="BI180" i="14"/>
  <c r="BH180" i="14"/>
  <c r="BG180" i="14"/>
  <c r="BF180" i="14"/>
  <c r="T180" i="14"/>
  <c r="R180" i="14"/>
  <c r="P180" i="14"/>
  <c r="BI179" i="14"/>
  <c r="BH179" i="14"/>
  <c r="BG179" i="14"/>
  <c r="BF179" i="14"/>
  <c r="T179" i="14"/>
  <c r="R179" i="14"/>
  <c r="P179" i="14"/>
  <c r="BI178" i="14"/>
  <c r="BH178" i="14"/>
  <c r="BG178" i="14"/>
  <c r="BF178" i="14"/>
  <c r="T178" i="14"/>
  <c r="R178" i="14"/>
  <c r="P178" i="14"/>
  <c r="BI177" i="14"/>
  <c r="BH177" i="14"/>
  <c r="BG177" i="14"/>
  <c r="BF177" i="14"/>
  <c r="T177" i="14"/>
  <c r="R177" i="14"/>
  <c r="P177" i="14"/>
  <c r="BI176" i="14"/>
  <c r="BH176" i="14"/>
  <c r="BG176" i="14"/>
  <c r="BF176" i="14"/>
  <c r="T176" i="14"/>
  <c r="R176" i="14"/>
  <c r="P176" i="14"/>
  <c r="BI175" i="14"/>
  <c r="BH175" i="14"/>
  <c r="BG175" i="14"/>
  <c r="BF175" i="14"/>
  <c r="T175" i="14"/>
  <c r="R175" i="14"/>
  <c r="P175" i="14"/>
  <c r="BI174" i="14"/>
  <c r="BH174" i="14"/>
  <c r="BG174" i="14"/>
  <c r="BF174" i="14"/>
  <c r="T174" i="14"/>
  <c r="R174" i="14"/>
  <c r="P174" i="14"/>
  <c r="BI173" i="14"/>
  <c r="BH173" i="14"/>
  <c r="BG173" i="14"/>
  <c r="BF173" i="14"/>
  <c r="T173" i="14"/>
  <c r="R173" i="14"/>
  <c r="P173" i="14"/>
  <c r="BI172" i="14"/>
  <c r="BH172" i="14"/>
  <c r="BG172" i="14"/>
  <c r="BF172" i="14"/>
  <c r="T172" i="14"/>
  <c r="R172" i="14"/>
  <c r="P172" i="14"/>
  <c r="BI170" i="14"/>
  <c r="BH170" i="14"/>
  <c r="BG170" i="14"/>
  <c r="BF170" i="14"/>
  <c r="T170" i="14"/>
  <c r="R170" i="14"/>
  <c r="P170" i="14"/>
  <c r="BI169" i="14"/>
  <c r="BH169" i="14"/>
  <c r="BG169" i="14"/>
  <c r="BF169" i="14"/>
  <c r="T169" i="14"/>
  <c r="R169" i="14"/>
  <c r="P169" i="14"/>
  <c r="BI168" i="14"/>
  <c r="BH168" i="14"/>
  <c r="BG168" i="14"/>
  <c r="BF168" i="14"/>
  <c r="T168" i="14"/>
  <c r="R168" i="14"/>
  <c r="P168" i="14"/>
  <c r="BI167" i="14"/>
  <c r="BH167" i="14"/>
  <c r="BG167" i="14"/>
  <c r="BF167" i="14"/>
  <c r="T167" i="14"/>
  <c r="R167" i="14"/>
  <c r="P167" i="14"/>
  <c r="BI166" i="14"/>
  <c r="BH166" i="14"/>
  <c r="BG166" i="14"/>
  <c r="BF166" i="14"/>
  <c r="T166" i="14"/>
  <c r="R166" i="14"/>
  <c r="P166" i="14"/>
  <c r="BI165" i="14"/>
  <c r="BH165" i="14"/>
  <c r="BG165" i="14"/>
  <c r="BF165" i="14"/>
  <c r="T165" i="14"/>
  <c r="R165" i="14"/>
  <c r="P165" i="14"/>
  <c r="BI164" i="14"/>
  <c r="BH164" i="14"/>
  <c r="BG164" i="14"/>
  <c r="BF164" i="14"/>
  <c r="T164" i="14"/>
  <c r="R164" i="14"/>
  <c r="P164" i="14"/>
  <c r="BI163" i="14"/>
  <c r="BH163" i="14"/>
  <c r="BG163" i="14"/>
  <c r="BF163" i="14"/>
  <c r="T163" i="14"/>
  <c r="R163" i="14"/>
  <c r="P163" i="14"/>
  <c r="BI162" i="14"/>
  <c r="BH162" i="14"/>
  <c r="BG162" i="14"/>
  <c r="BF162" i="14"/>
  <c r="T162" i="14"/>
  <c r="R162" i="14"/>
  <c r="P162" i="14"/>
  <c r="BI161" i="14"/>
  <c r="BH161" i="14"/>
  <c r="BG161" i="14"/>
  <c r="BF161" i="14"/>
  <c r="T161" i="14"/>
  <c r="R161" i="14"/>
  <c r="P161" i="14"/>
  <c r="BI160" i="14"/>
  <c r="BH160" i="14"/>
  <c r="BG160" i="14"/>
  <c r="BF160" i="14"/>
  <c r="T160" i="14"/>
  <c r="R160" i="14"/>
  <c r="P160" i="14"/>
  <c r="BI159" i="14"/>
  <c r="BH159" i="14"/>
  <c r="BG159" i="14"/>
  <c r="BF159" i="14"/>
  <c r="T159" i="14"/>
  <c r="R159" i="14"/>
  <c r="P159" i="14"/>
  <c r="BI158" i="14"/>
  <c r="BH158" i="14"/>
  <c r="BG158" i="14"/>
  <c r="BF158" i="14"/>
  <c r="T158" i="14"/>
  <c r="R158" i="14"/>
  <c r="P158" i="14"/>
  <c r="BI157" i="14"/>
  <c r="BH157" i="14"/>
  <c r="BG157" i="14"/>
  <c r="BF157" i="14"/>
  <c r="T157" i="14"/>
  <c r="R157" i="14"/>
  <c r="P157" i="14"/>
  <c r="BI156" i="14"/>
  <c r="BH156" i="14"/>
  <c r="BG156" i="14"/>
  <c r="BF156" i="14"/>
  <c r="T156" i="14"/>
  <c r="R156" i="14"/>
  <c r="P156" i="14"/>
  <c r="BI155" i="14"/>
  <c r="BH155" i="14"/>
  <c r="BG155" i="14"/>
  <c r="BF155" i="14"/>
  <c r="T155" i="14"/>
  <c r="R155" i="14"/>
  <c r="P155" i="14"/>
  <c r="BI154" i="14"/>
  <c r="BH154" i="14"/>
  <c r="BG154" i="14"/>
  <c r="BF154" i="14"/>
  <c r="T154" i="14"/>
  <c r="R154" i="14"/>
  <c r="P154" i="14"/>
  <c r="BI153" i="14"/>
  <c r="BH153" i="14"/>
  <c r="BG153" i="14"/>
  <c r="BF153" i="14"/>
  <c r="T153" i="14"/>
  <c r="R153" i="14"/>
  <c r="P153" i="14"/>
  <c r="BI152" i="14"/>
  <c r="BH152" i="14"/>
  <c r="BG152" i="14"/>
  <c r="BF152" i="14"/>
  <c r="T152" i="14"/>
  <c r="R152" i="14"/>
  <c r="P152" i="14"/>
  <c r="BI151" i="14"/>
  <c r="BH151" i="14"/>
  <c r="BG151" i="14"/>
  <c r="BF151" i="14"/>
  <c r="T151" i="14"/>
  <c r="R151" i="14"/>
  <c r="P151" i="14"/>
  <c r="BI150" i="14"/>
  <c r="BH150" i="14"/>
  <c r="BG150" i="14"/>
  <c r="BF150" i="14"/>
  <c r="T150" i="14"/>
  <c r="R150" i="14"/>
  <c r="P150" i="14"/>
  <c r="BI149" i="14"/>
  <c r="BH149" i="14"/>
  <c r="BG149" i="14"/>
  <c r="BF149" i="14"/>
  <c r="T149" i="14"/>
  <c r="R149" i="14"/>
  <c r="P149" i="14"/>
  <c r="BI148" i="14"/>
  <c r="BH148" i="14"/>
  <c r="BG148" i="14"/>
  <c r="BF148" i="14"/>
  <c r="T148" i="14"/>
  <c r="R148" i="14"/>
  <c r="P148" i="14"/>
  <c r="BI147" i="14"/>
  <c r="BH147" i="14"/>
  <c r="BG147" i="14"/>
  <c r="BF147" i="14"/>
  <c r="T147" i="14"/>
  <c r="R147" i="14"/>
  <c r="P147" i="14"/>
  <c r="BI146" i="14"/>
  <c r="BH146" i="14"/>
  <c r="BG146" i="14"/>
  <c r="BF146" i="14"/>
  <c r="T146" i="14"/>
  <c r="R146" i="14"/>
  <c r="P146" i="14"/>
  <c r="BI144" i="14"/>
  <c r="BH144" i="14"/>
  <c r="BG144" i="14"/>
  <c r="BF144" i="14"/>
  <c r="T144" i="14"/>
  <c r="R144" i="14"/>
  <c r="P144" i="14"/>
  <c r="BI143" i="14"/>
  <c r="BH143" i="14"/>
  <c r="BG143" i="14"/>
  <c r="BF143" i="14"/>
  <c r="T143" i="14"/>
  <c r="R143" i="14"/>
  <c r="P143" i="14"/>
  <c r="BI142" i="14"/>
  <c r="BH142" i="14"/>
  <c r="BG142" i="14"/>
  <c r="BF142" i="14"/>
  <c r="T142" i="14"/>
  <c r="R142" i="14"/>
  <c r="P142" i="14"/>
  <c r="BI141" i="14"/>
  <c r="BH141" i="14"/>
  <c r="BG141" i="14"/>
  <c r="BF141" i="14"/>
  <c r="T141" i="14"/>
  <c r="R141" i="14"/>
  <c r="P141" i="14"/>
  <c r="BI140" i="14"/>
  <c r="BH140" i="14"/>
  <c r="BG140" i="14"/>
  <c r="BF140" i="14"/>
  <c r="T140" i="14"/>
  <c r="R140" i="14"/>
  <c r="P140" i="14"/>
  <c r="BI139" i="14"/>
  <c r="BH139" i="14"/>
  <c r="BG139" i="14"/>
  <c r="BF139" i="14"/>
  <c r="T139" i="14"/>
  <c r="R139" i="14"/>
  <c r="P139" i="14"/>
  <c r="BI138" i="14"/>
  <c r="BH138" i="14"/>
  <c r="BG138" i="14"/>
  <c r="BF138" i="14"/>
  <c r="T138" i="14"/>
  <c r="R138" i="14"/>
  <c r="P138" i="14"/>
  <c r="BI137" i="14"/>
  <c r="BH137" i="14"/>
  <c r="BG137" i="14"/>
  <c r="BF137" i="14"/>
  <c r="T137" i="14"/>
  <c r="R137" i="14"/>
  <c r="P137" i="14"/>
  <c r="BI136" i="14"/>
  <c r="BH136" i="14"/>
  <c r="BG136" i="14"/>
  <c r="BF136" i="14"/>
  <c r="T136" i="14"/>
  <c r="R136" i="14"/>
  <c r="P136" i="14"/>
  <c r="BI135" i="14"/>
  <c r="BH135" i="14"/>
  <c r="BG135" i="14"/>
  <c r="BF135" i="14"/>
  <c r="T135" i="14"/>
  <c r="R135" i="14"/>
  <c r="P135" i="14"/>
  <c r="BI134" i="14"/>
  <c r="BH134" i="14"/>
  <c r="BG134" i="14"/>
  <c r="BF134" i="14"/>
  <c r="T134" i="14"/>
  <c r="R134" i="14"/>
  <c r="P134" i="14"/>
  <c r="BI133" i="14"/>
  <c r="BH133" i="14"/>
  <c r="BG133" i="14"/>
  <c r="BF133" i="14"/>
  <c r="T133" i="14"/>
  <c r="R133" i="14"/>
  <c r="P133" i="14"/>
  <c r="BI132" i="14"/>
  <c r="BH132" i="14"/>
  <c r="BG132" i="14"/>
  <c r="BF132" i="14"/>
  <c r="T132" i="14"/>
  <c r="R132" i="14"/>
  <c r="P132" i="14"/>
  <c r="BI131" i="14"/>
  <c r="BH131" i="14"/>
  <c r="BG131" i="14"/>
  <c r="BF131" i="14"/>
  <c r="T131" i="14"/>
  <c r="R131" i="14"/>
  <c r="P131" i="14"/>
  <c r="BI130" i="14"/>
  <c r="BH130" i="14"/>
  <c r="BG130" i="14"/>
  <c r="BF130" i="14"/>
  <c r="T130" i="14"/>
  <c r="R130" i="14"/>
  <c r="P130" i="14"/>
  <c r="BI128" i="14"/>
  <c r="BH128" i="14"/>
  <c r="BG128" i="14"/>
  <c r="BF128" i="14"/>
  <c r="T128" i="14"/>
  <c r="R128" i="14"/>
  <c r="P128" i="14"/>
  <c r="BI127" i="14"/>
  <c r="BH127" i="14"/>
  <c r="BG127" i="14"/>
  <c r="BF127" i="14"/>
  <c r="T127" i="14"/>
  <c r="R127" i="14"/>
  <c r="P127" i="14"/>
  <c r="BI126" i="14"/>
  <c r="BH126" i="14"/>
  <c r="BG126" i="14"/>
  <c r="BF126" i="14"/>
  <c r="T126" i="14"/>
  <c r="R126" i="14"/>
  <c r="P126" i="14"/>
  <c r="BI125" i="14"/>
  <c r="BH125" i="14"/>
  <c r="BG125" i="14"/>
  <c r="BF125" i="14"/>
  <c r="T125" i="14"/>
  <c r="R125" i="14"/>
  <c r="P125" i="14"/>
  <c r="BI124" i="14"/>
  <c r="BH124" i="14"/>
  <c r="BG124" i="14"/>
  <c r="BF124" i="14"/>
  <c r="T124" i="14"/>
  <c r="R124" i="14"/>
  <c r="P124" i="14"/>
  <c r="BI123" i="14"/>
  <c r="BH123" i="14"/>
  <c r="BG123" i="14"/>
  <c r="BF123" i="14"/>
  <c r="T123" i="14"/>
  <c r="R123" i="14"/>
  <c r="P123" i="14"/>
  <c r="J118" i="14"/>
  <c r="F115" i="14"/>
  <c r="E113" i="14"/>
  <c r="J92" i="14"/>
  <c r="F89" i="14"/>
  <c r="E87" i="14"/>
  <c r="J21" i="14"/>
  <c r="E21" i="14"/>
  <c r="J117" i="14"/>
  <c r="J20" i="14"/>
  <c r="J18" i="14"/>
  <c r="E18" i="14"/>
  <c r="F118" i="14"/>
  <c r="J17" i="14"/>
  <c r="J15" i="14"/>
  <c r="E15" i="14"/>
  <c r="F117" i="14"/>
  <c r="J14" i="14"/>
  <c r="J12" i="14"/>
  <c r="J89" i="14" s="1"/>
  <c r="E7" i="14"/>
  <c r="E85" i="14" s="1"/>
  <c r="J39" i="13"/>
  <c r="J38" i="13"/>
  <c r="AY109" i="1"/>
  <c r="J37" i="13"/>
  <c r="AX109" i="1" s="1"/>
  <c r="BI222" i="13"/>
  <c r="BH222" i="13"/>
  <c r="BG222" i="13"/>
  <c r="BF222" i="13"/>
  <c r="T222" i="13"/>
  <c r="R222" i="13"/>
  <c r="P222" i="13"/>
  <c r="BI221" i="13"/>
  <c r="BH221" i="13"/>
  <c r="BG221" i="13"/>
  <c r="BF221" i="13"/>
  <c r="T221" i="13"/>
  <c r="R221" i="13"/>
  <c r="P221" i="13"/>
  <c r="BI220" i="13"/>
  <c r="BH220" i="13"/>
  <c r="BG220" i="13"/>
  <c r="BF220" i="13"/>
  <c r="T220" i="13"/>
  <c r="R220" i="13"/>
  <c r="P220" i="13"/>
  <c r="BI219" i="13"/>
  <c r="BH219" i="13"/>
  <c r="BG219" i="13"/>
  <c r="BF219" i="13"/>
  <c r="T219" i="13"/>
  <c r="R219" i="13"/>
  <c r="P219" i="13"/>
  <c r="BI218" i="13"/>
  <c r="BH218" i="13"/>
  <c r="BG218" i="13"/>
  <c r="BF218" i="13"/>
  <c r="T218" i="13"/>
  <c r="R218" i="13"/>
  <c r="P218" i="13"/>
  <c r="BI217" i="13"/>
  <c r="BH217" i="13"/>
  <c r="BG217" i="13"/>
  <c r="BF217" i="13"/>
  <c r="T217" i="13"/>
  <c r="R217" i="13"/>
  <c r="P217" i="13"/>
  <c r="BI216" i="13"/>
  <c r="BH216" i="13"/>
  <c r="BG216" i="13"/>
  <c r="BF216" i="13"/>
  <c r="T216" i="13"/>
  <c r="R216" i="13"/>
  <c r="P216" i="13"/>
  <c r="BI215" i="13"/>
  <c r="BH215" i="13"/>
  <c r="BG215" i="13"/>
  <c r="BF215" i="13"/>
  <c r="T215" i="13"/>
  <c r="R215" i="13"/>
  <c r="P215" i="13"/>
  <c r="BI214" i="13"/>
  <c r="BH214" i="13"/>
  <c r="BG214" i="13"/>
  <c r="BF214" i="13"/>
  <c r="T214" i="13"/>
  <c r="R214" i="13"/>
  <c r="P214" i="13"/>
  <c r="BI213" i="13"/>
  <c r="BH213" i="13"/>
  <c r="BG213" i="13"/>
  <c r="BF213" i="13"/>
  <c r="T213" i="13"/>
  <c r="R213" i="13"/>
  <c r="P213" i="13"/>
  <c r="BI212" i="13"/>
  <c r="BH212" i="13"/>
  <c r="BG212" i="13"/>
  <c r="BF212" i="13"/>
  <c r="T212" i="13"/>
  <c r="R212" i="13"/>
  <c r="P212" i="13"/>
  <c r="BI211" i="13"/>
  <c r="BH211" i="13"/>
  <c r="BG211" i="13"/>
  <c r="BF211" i="13"/>
  <c r="T211" i="13"/>
  <c r="R211" i="13"/>
  <c r="P211" i="13"/>
  <c r="BI210" i="13"/>
  <c r="BH210" i="13"/>
  <c r="BG210" i="13"/>
  <c r="BF210" i="13"/>
  <c r="T210" i="13"/>
  <c r="R210" i="13"/>
  <c r="P210" i="13"/>
  <c r="BI209" i="13"/>
  <c r="BH209" i="13"/>
  <c r="BG209" i="13"/>
  <c r="BF209" i="13"/>
  <c r="T209" i="13"/>
  <c r="R209" i="13"/>
  <c r="P209" i="13"/>
  <c r="BI208" i="13"/>
  <c r="BH208" i="13"/>
  <c r="BG208" i="13"/>
  <c r="BF208" i="13"/>
  <c r="T208" i="13"/>
  <c r="R208" i="13"/>
  <c r="P208" i="13"/>
  <c r="BI207" i="13"/>
  <c r="BH207" i="13"/>
  <c r="BG207" i="13"/>
  <c r="BF207" i="13"/>
  <c r="T207" i="13"/>
  <c r="R207" i="13"/>
  <c r="P207" i="13"/>
  <c r="BI206" i="13"/>
  <c r="BH206" i="13"/>
  <c r="BG206" i="13"/>
  <c r="BF206" i="13"/>
  <c r="T206" i="13"/>
  <c r="R206" i="13"/>
  <c r="P206" i="13"/>
  <c r="BI205" i="13"/>
  <c r="BH205" i="13"/>
  <c r="BG205" i="13"/>
  <c r="BF205" i="13"/>
  <c r="T205" i="13"/>
  <c r="R205" i="13"/>
  <c r="P205" i="13"/>
  <c r="BI203" i="13"/>
  <c r="BH203" i="13"/>
  <c r="BG203" i="13"/>
  <c r="BF203" i="13"/>
  <c r="T203" i="13"/>
  <c r="R203" i="13"/>
  <c r="P203" i="13"/>
  <c r="BI202" i="13"/>
  <c r="BH202" i="13"/>
  <c r="BG202" i="13"/>
  <c r="BF202" i="13"/>
  <c r="T202" i="13"/>
  <c r="R202" i="13"/>
  <c r="P202" i="13"/>
  <c r="BI200" i="13"/>
  <c r="BH200" i="13"/>
  <c r="BG200" i="13"/>
  <c r="BF200" i="13"/>
  <c r="T200" i="13"/>
  <c r="R200" i="13"/>
  <c r="P200" i="13"/>
  <c r="BI198" i="13"/>
  <c r="BH198" i="13"/>
  <c r="BG198" i="13"/>
  <c r="BF198" i="13"/>
  <c r="T198" i="13"/>
  <c r="R198" i="13"/>
  <c r="P198" i="13"/>
  <c r="BI197" i="13"/>
  <c r="BH197" i="13"/>
  <c r="BG197" i="13"/>
  <c r="BF197" i="13"/>
  <c r="T197" i="13"/>
  <c r="R197" i="13"/>
  <c r="P197" i="13"/>
  <c r="BI195" i="13"/>
  <c r="BH195" i="13"/>
  <c r="BG195" i="13"/>
  <c r="BF195" i="13"/>
  <c r="T195" i="13"/>
  <c r="R195" i="13"/>
  <c r="P195" i="13"/>
  <c r="BI194" i="13"/>
  <c r="BH194" i="13"/>
  <c r="BG194" i="13"/>
  <c r="BF194" i="13"/>
  <c r="T194" i="13"/>
  <c r="R194" i="13"/>
  <c r="P194" i="13"/>
  <c r="BI192" i="13"/>
  <c r="BH192" i="13"/>
  <c r="BG192" i="13"/>
  <c r="BF192" i="13"/>
  <c r="T192" i="13"/>
  <c r="R192" i="13"/>
  <c r="P192" i="13"/>
  <c r="BI191" i="13"/>
  <c r="BH191" i="13"/>
  <c r="BG191" i="13"/>
  <c r="BF191" i="13"/>
  <c r="T191" i="13"/>
  <c r="R191" i="13"/>
  <c r="P191" i="13"/>
  <c r="BI189" i="13"/>
  <c r="BH189" i="13"/>
  <c r="BG189" i="13"/>
  <c r="BF189" i="13"/>
  <c r="T189" i="13"/>
  <c r="R189" i="13"/>
  <c r="P189" i="13"/>
  <c r="BI188" i="13"/>
  <c r="BH188" i="13"/>
  <c r="BG188" i="13"/>
  <c r="BF188" i="13"/>
  <c r="T188" i="13"/>
  <c r="R188" i="13"/>
  <c r="P188" i="13"/>
  <c r="BI186" i="13"/>
  <c r="BH186" i="13"/>
  <c r="BG186" i="13"/>
  <c r="BF186" i="13"/>
  <c r="T186" i="13"/>
  <c r="R186" i="13"/>
  <c r="P186" i="13"/>
  <c r="BI185" i="13"/>
  <c r="BH185" i="13"/>
  <c r="BG185" i="13"/>
  <c r="BF185" i="13"/>
  <c r="T185" i="13"/>
  <c r="R185" i="13"/>
  <c r="P185" i="13"/>
  <c r="BI183" i="13"/>
  <c r="BH183" i="13"/>
  <c r="BG183" i="13"/>
  <c r="BF183" i="13"/>
  <c r="T183" i="13"/>
  <c r="R183" i="13"/>
  <c r="P183" i="13"/>
  <c r="BI182" i="13"/>
  <c r="BH182" i="13"/>
  <c r="BG182" i="13"/>
  <c r="BF182" i="13"/>
  <c r="T182" i="13"/>
  <c r="R182" i="13"/>
  <c r="P182" i="13"/>
  <c r="BI180" i="13"/>
  <c r="BH180" i="13"/>
  <c r="BG180" i="13"/>
  <c r="BF180" i="13"/>
  <c r="T180" i="13"/>
  <c r="R180" i="13"/>
  <c r="P180" i="13"/>
  <c r="BI179" i="13"/>
  <c r="BH179" i="13"/>
  <c r="BG179" i="13"/>
  <c r="BF179" i="13"/>
  <c r="T179" i="13"/>
  <c r="R179" i="13"/>
  <c r="P179" i="13"/>
  <c r="BI177" i="13"/>
  <c r="BH177" i="13"/>
  <c r="BG177" i="13"/>
  <c r="BF177" i="13"/>
  <c r="T177" i="13"/>
  <c r="R177" i="13"/>
  <c r="P177" i="13"/>
  <c r="BI176" i="13"/>
  <c r="BH176" i="13"/>
  <c r="BG176" i="13"/>
  <c r="BF176" i="13"/>
  <c r="T176" i="13"/>
  <c r="R176" i="13"/>
  <c r="P176" i="13"/>
  <c r="BI174" i="13"/>
  <c r="BH174" i="13"/>
  <c r="BG174" i="13"/>
  <c r="BF174" i="13"/>
  <c r="T174" i="13"/>
  <c r="R174" i="13"/>
  <c r="P174" i="13"/>
  <c r="BI173" i="13"/>
  <c r="BH173" i="13"/>
  <c r="BG173" i="13"/>
  <c r="BF173" i="13"/>
  <c r="T173" i="13"/>
  <c r="R173" i="13"/>
  <c r="P173" i="13"/>
  <c r="BI171" i="13"/>
  <c r="BH171" i="13"/>
  <c r="BG171" i="13"/>
  <c r="BF171" i="13"/>
  <c r="T171" i="13"/>
  <c r="R171" i="13"/>
  <c r="P171" i="13"/>
  <c r="BI169" i="13"/>
  <c r="BH169" i="13"/>
  <c r="BG169" i="13"/>
  <c r="BF169" i="13"/>
  <c r="T169" i="13"/>
  <c r="R169" i="13"/>
  <c r="P169" i="13"/>
  <c r="BI168" i="13"/>
  <c r="BH168" i="13"/>
  <c r="BG168" i="13"/>
  <c r="BF168" i="13"/>
  <c r="T168" i="13"/>
  <c r="R168" i="13"/>
  <c r="P168" i="13"/>
  <c r="BI166" i="13"/>
  <c r="BH166" i="13"/>
  <c r="BG166" i="13"/>
  <c r="BF166" i="13"/>
  <c r="T166" i="13"/>
  <c r="R166" i="13"/>
  <c r="P166" i="13"/>
  <c r="BI164" i="13"/>
  <c r="BH164" i="13"/>
  <c r="BG164" i="13"/>
  <c r="BF164" i="13"/>
  <c r="T164" i="13"/>
  <c r="R164" i="13"/>
  <c r="P164" i="13"/>
  <c r="BI163" i="13"/>
  <c r="BH163" i="13"/>
  <c r="BG163" i="13"/>
  <c r="BF163" i="13"/>
  <c r="T163" i="13"/>
  <c r="R163" i="13"/>
  <c r="P163" i="13"/>
  <c r="BI161" i="13"/>
  <c r="BH161" i="13"/>
  <c r="BG161" i="13"/>
  <c r="BF161" i="13"/>
  <c r="T161" i="13"/>
  <c r="R161" i="13"/>
  <c r="P161" i="13"/>
  <c r="BI159" i="13"/>
  <c r="BH159" i="13"/>
  <c r="BG159" i="13"/>
  <c r="BF159" i="13"/>
  <c r="T159" i="13"/>
  <c r="R159" i="13"/>
  <c r="P159" i="13"/>
  <c r="BI158" i="13"/>
  <c r="BH158" i="13"/>
  <c r="BG158" i="13"/>
  <c r="BF158" i="13"/>
  <c r="T158" i="13"/>
  <c r="R158" i="13"/>
  <c r="P158" i="13"/>
  <c r="BI156" i="13"/>
  <c r="BH156" i="13"/>
  <c r="BG156" i="13"/>
  <c r="BF156" i="13"/>
  <c r="T156" i="13"/>
  <c r="R156" i="13"/>
  <c r="P156" i="13"/>
  <c r="BI154" i="13"/>
  <c r="BH154" i="13"/>
  <c r="BG154" i="13"/>
  <c r="BF154" i="13"/>
  <c r="T154" i="13"/>
  <c r="R154" i="13"/>
  <c r="P154" i="13"/>
  <c r="BI153" i="13"/>
  <c r="BH153" i="13"/>
  <c r="BG153" i="13"/>
  <c r="BF153" i="13"/>
  <c r="T153" i="13"/>
  <c r="R153" i="13"/>
  <c r="P153" i="13"/>
  <c r="BI151" i="13"/>
  <c r="BH151" i="13"/>
  <c r="BG151" i="13"/>
  <c r="BF151" i="13"/>
  <c r="T151" i="13"/>
  <c r="R151" i="13"/>
  <c r="P151" i="13"/>
  <c r="BI149" i="13"/>
  <c r="BH149" i="13"/>
  <c r="BG149" i="13"/>
  <c r="BF149" i="13"/>
  <c r="T149" i="13"/>
  <c r="R149" i="13"/>
  <c r="P149" i="13"/>
  <c r="BI148" i="13"/>
  <c r="BH148" i="13"/>
  <c r="BG148" i="13"/>
  <c r="BF148" i="13"/>
  <c r="T148" i="13"/>
  <c r="R148" i="13"/>
  <c r="P148" i="13"/>
  <c r="BI146" i="13"/>
  <c r="BH146" i="13"/>
  <c r="BG146" i="13"/>
  <c r="BF146" i="13"/>
  <c r="T146" i="13"/>
  <c r="R146" i="13"/>
  <c r="P146" i="13"/>
  <c r="BI144" i="13"/>
  <c r="BH144" i="13"/>
  <c r="BG144" i="13"/>
  <c r="BF144" i="13"/>
  <c r="T144" i="13"/>
  <c r="R144" i="13"/>
  <c r="P144" i="13"/>
  <c r="BI142" i="13"/>
  <c r="BH142" i="13"/>
  <c r="BG142" i="13"/>
  <c r="BF142" i="13"/>
  <c r="T142" i="13"/>
  <c r="R142" i="13"/>
  <c r="P142" i="13"/>
  <c r="BI140" i="13"/>
  <c r="BH140" i="13"/>
  <c r="BG140" i="13"/>
  <c r="BF140" i="13"/>
  <c r="T140" i="13"/>
  <c r="R140" i="13"/>
  <c r="P140" i="13"/>
  <c r="BI138" i="13"/>
  <c r="BH138" i="13"/>
  <c r="BG138" i="13"/>
  <c r="BF138" i="13"/>
  <c r="T138" i="13"/>
  <c r="R138" i="13"/>
  <c r="P138" i="13"/>
  <c r="BI136" i="13"/>
  <c r="BH136" i="13"/>
  <c r="BG136" i="13"/>
  <c r="BF136" i="13"/>
  <c r="T136" i="13"/>
  <c r="R136" i="13"/>
  <c r="P136" i="13"/>
  <c r="BI135" i="13"/>
  <c r="BH135" i="13"/>
  <c r="BG135" i="13"/>
  <c r="BF135" i="13"/>
  <c r="T135" i="13"/>
  <c r="R135" i="13"/>
  <c r="P135" i="13"/>
  <c r="BI134" i="13"/>
  <c r="BH134" i="13"/>
  <c r="BG134" i="13"/>
  <c r="BF134" i="13"/>
  <c r="T134" i="13"/>
  <c r="R134" i="13"/>
  <c r="P134" i="13"/>
  <c r="BI133" i="13"/>
  <c r="BH133" i="13"/>
  <c r="BG133" i="13"/>
  <c r="BF133" i="13"/>
  <c r="T133" i="13"/>
  <c r="R133" i="13"/>
  <c r="P133" i="13"/>
  <c r="BI132" i="13"/>
  <c r="BH132" i="13"/>
  <c r="BG132" i="13"/>
  <c r="BF132" i="13"/>
  <c r="T132" i="13"/>
  <c r="R132" i="13"/>
  <c r="P132" i="13"/>
  <c r="BI131" i="13"/>
  <c r="BH131" i="13"/>
  <c r="BG131" i="13"/>
  <c r="BF131" i="13"/>
  <c r="T131" i="13"/>
  <c r="R131" i="13"/>
  <c r="P131" i="13"/>
  <c r="BI130" i="13"/>
  <c r="BH130" i="13"/>
  <c r="BG130" i="13"/>
  <c r="BF130" i="13"/>
  <c r="T130" i="13"/>
  <c r="R130" i="13"/>
  <c r="P130" i="13"/>
  <c r="BI129" i="13"/>
  <c r="BH129" i="13"/>
  <c r="BG129" i="13"/>
  <c r="BF129" i="13"/>
  <c r="T129" i="13"/>
  <c r="R129" i="13"/>
  <c r="P129" i="13"/>
  <c r="BI127" i="13"/>
  <c r="BH127" i="13"/>
  <c r="BG127" i="13"/>
  <c r="BF127" i="13"/>
  <c r="T127" i="13"/>
  <c r="R127" i="13"/>
  <c r="P127" i="13"/>
  <c r="BI125" i="13"/>
  <c r="BH125" i="13"/>
  <c r="BG125" i="13"/>
  <c r="BF125" i="13"/>
  <c r="T125" i="13"/>
  <c r="R125" i="13"/>
  <c r="P125" i="13"/>
  <c r="J120" i="13"/>
  <c r="F117" i="13"/>
  <c r="E115" i="13"/>
  <c r="J94" i="13"/>
  <c r="F91" i="13"/>
  <c r="E89" i="13"/>
  <c r="J23" i="13"/>
  <c r="E23" i="13"/>
  <c r="J93" i="13" s="1"/>
  <c r="J22" i="13"/>
  <c r="J20" i="13"/>
  <c r="E20" i="13"/>
  <c r="F120" i="13"/>
  <c r="J19" i="13"/>
  <c r="J17" i="13"/>
  <c r="E17" i="13"/>
  <c r="F93" i="13" s="1"/>
  <c r="J16" i="13"/>
  <c r="J14" i="13"/>
  <c r="J117" i="13"/>
  <c r="E7" i="13"/>
  <c r="E111" i="13" s="1"/>
  <c r="J39" i="12"/>
  <c r="J38" i="12"/>
  <c r="AY108" i="1"/>
  <c r="J37" i="12"/>
  <c r="AX108" i="1"/>
  <c r="BI141" i="12"/>
  <c r="BH141" i="12"/>
  <c r="BG141" i="12"/>
  <c r="BF141" i="12"/>
  <c r="T141" i="12"/>
  <c r="R141" i="12"/>
  <c r="P141" i="12"/>
  <c r="BI140" i="12"/>
  <c r="BH140" i="12"/>
  <c r="BG140" i="12"/>
  <c r="BF140" i="12"/>
  <c r="T140" i="12"/>
  <c r="R140" i="12"/>
  <c r="P140" i="12"/>
  <c r="BI139" i="12"/>
  <c r="BH139" i="12"/>
  <c r="BG139" i="12"/>
  <c r="BF139" i="12"/>
  <c r="T139" i="12"/>
  <c r="R139" i="12"/>
  <c r="P139" i="12"/>
  <c r="BI138" i="12"/>
  <c r="BH138" i="12"/>
  <c r="BG138" i="12"/>
  <c r="BF138" i="12"/>
  <c r="T138" i="12"/>
  <c r="R138" i="12"/>
  <c r="P138" i="12"/>
  <c r="BI137" i="12"/>
  <c r="BH137" i="12"/>
  <c r="BG137" i="12"/>
  <c r="BF137" i="12"/>
  <c r="T137" i="12"/>
  <c r="R137" i="12"/>
  <c r="P137" i="12"/>
  <c r="BI136" i="12"/>
  <c r="BH136" i="12"/>
  <c r="BG136" i="12"/>
  <c r="BF136" i="12"/>
  <c r="T136" i="12"/>
  <c r="R136" i="12"/>
  <c r="P136" i="12"/>
  <c r="BI135" i="12"/>
  <c r="BH135" i="12"/>
  <c r="BG135" i="12"/>
  <c r="BF135" i="12"/>
  <c r="T135" i="12"/>
  <c r="R135" i="12"/>
  <c r="P135" i="12"/>
  <c r="BI133" i="12"/>
  <c r="BH133" i="12"/>
  <c r="BG133" i="12"/>
  <c r="BF133" i="12"/>
  <c r="T133" i="12"/>
  <c r="R133" i="12"/>
  <c r="P133" i="12"/>
  <c r="BI131" i="12"/>
  <c r="BH131" i="12"/>
  <c r="BG131" i="12"/>
  <c r="BF131" i="12"/>
  <c r="T131" i="12"/>
  <c r="R131" i="12"/>
  <c r="P131" i="12"/>
  <c r="BI130" i="12"/>
  <c r="BH130" i="12"/>
  <c r="BG130" i="12"/>
  <c r="BF130" i="12"/>
  <c r="T130" i="12"/>
  <c r="R130" i="12"/>
  <c r="P130" i="12"/>
  <c r="BI129" i="12"/>
  <c r="BH129" i="12"/>
  <c r="BG129" i="12"/>
  <c r="BF129" i="12"/>
  <c r="T129" i="12"/>
  <c r="R129" i="12"/>
  <c r="P129" i="12"/>
  <c r="BI128" i="12"/>
  <c r="BH128" i="12"/>
  <c r="BG128" i="12"/>
  <c r="BF128" i="12"/>
  <c r="T128" i="12"/>
  <c r="R128" i="12"/>
  <c r="P128" i="12"/>
  <c r="BI127" i="12"/>
  <c r="BH127" i="12"/>
  <c r="BG127" i="12"/>
  <c r="BF127" i="12"/>
  <c r="T127" i="12"/>
  <c r="R127" i="12"/>
  <c r="P127" i="12"/>
  <c r="BI126" i="12"/>
  <c r="BH126" i="12"/>
  <c r="BG126" i="12"/>
  <c r="BF126" i="12"/>
  <c r="T126" i="12"/>
  <c r="R126" i="12"/>
  <c r="P126" i="12"/>
  <c r="BI125" i="12"/>
  <c r="BH125" i="12"/>
  <c r="BG125" i="12"/>
  <c r="BF125" i="12"/>
  <c r="T125" i="12"/>
  <c r="R125" i="12"/>
  <c r="P125" i="12"/>
  <c r="BI124" i="12"/>
  <c r="BH124" i="12"/>
  <c r="BG124" i="12"/>
  <c r="BF124" i="12"/>
  <c r="T124" i="12"/>
  <c r="R124" i="12"/>
  <c r="P124" i="12"/>
  <c r="BI123" i="12"/>
  <c r="BH123" i="12"/>
  <c r="BG123" i="12"/>
  <c r="BF123" i="12"/>
  <c r="T123" i="12"/>
  <c r="R123" i="12"/>
  <c r="P123" i="12"/>
  <c r="J118" i="12"/>
  <c r="F115" i="12"/>
  <c r="E113" i="12"/>
  <c r="J94" i="12"/>
  <c r="F91" i="12"/>
  <c r="E89" i="12"/>
  <c r="J23" i="12"/>
  <c r="E23" i="12"/>
  <c r="J117" i="12"/>
  <c r="J22" i="12"/>
  <c r="J20" i="12"/>
  <c r="E20" i="12"/>
  <c r="F94" i="12"/>
  <c r="J19" i="12"/>
  <c r="J17" i="12"/>
  <c r="E17" i="12"/>
  <c r="F93" i="12" s="1"/>
  <c r="J16" i="12"/>
  <c r="J14" i="12"/>
  <c r="J115" i="12" s="1"/>
  <c r="E7" i="12"/>
  <c r="E109" i="12" s="1"/>
  <c r="J39" i="11"/>
  <c r="J38" i="11"/>
  <c r="AY107" i="1"/>
  <c r="J37" i="11"/>
  <c r="AX107" i="1"/>
  <c r="BI222" i="11"/>
  <c r="BH222" i="11"/>
  <c r="BG222" i="11"/>
  <c r="BF222" i="11"/>
  <c r="T222" i="11"/>
  <c r="R222" i="11"/>
  <c r="P222" i="11"/>
  <c r="BI221" i="11"/>
  <c r="BH221" i="11"/>
  <c r="BG221" i="11"/>
  <c r="BF221" i="11"/>
  <c r="T221" i="11"/>
  <c r="R221" i="11"/>
  <c r="P221" i="11"/>
  <c r="BI220" i="11"/>
  <c r="BH220" i="11"/>
  <c r="BG220" i="11"/>
  <c r="BF220" i="11"/>
  <c r="T220" i="11"/>
  <c r="R220" i="11"/>
  <c r="P220" i="11"/>
  <c r="BI218" i="11"/>
  <c r="BH218" i="11"/>
  <c r="BG218" i="11"/>
  <c r="BF218" i="11"/>
  <c r="T218" i="11"/>
  <c r="R218" i="11"/>
  <c r="P218" i="11"/>
  <c r="BI216" i="11"/>
  <c r="BH216" i="11"/>
  <c r="BG216" i="11"/>
  <c r="BF216" i="11"/>
  <c r="T216" i="11"/>
  <c r="R216" i="11"/>
  <c r="P216" i="11"/>
  <c r="BI214" i="11"/>
  <c r="BH214" i="11"/>
  <c r="BG214" i="11"/>
  <c r="BF214" i="11"/>
  <c r="T214" i="11"/>
  <c r="R214" i="11"/>
  <c r="P214" i="11"/>
  <c r="BI213" i="11"/>
  <c r="BH213" i="11"/>
  <c r="BG213" i="11"/>
  <c r="BF213" i="11"/>
  <c r="T213" i="11"/>
  <c r="R213" i="11"/>
  <c r="P213" i="11"/>
  <c r="BI212" i="11"/>
  <c r="BH212" i="11"/>
  <c r="BG212" i="11"/>
  <c r="BF212" i="11"/>
  <c r="T212" i="11"/>
  <c r="R212" i="11"/>
  <c r="P212" i="11"/>
  <c r="BI211" i="11"/>
  <c r="BH211" i="11"/>
  <c r="BG211" i="11"/>
  <c r="BF211" i="11"/>
  <c r="T211" i="11"/>
  <c r="R211" i="11"/>
  <c r="P211" i="11"/>
  <c r="BI210" i="11"/>
  <c r="BH210" i="11"/>
  <c r="BG210" i="11"/>
  <c r="BF210" i="11"/>
  <c r="T210" i="11"/>
  <c r="R210" i="11"/>
  <c r="P210" i="11"/>
  <c r="BI209" i="11"/>
  <c r="BH209" i="11"/>
  <c r="BG209" i="11"/>
  <c r="BF209" i="11"/>
  <c r="T209" i="11"/>
  <c r="R209" i="11"/>
  <c r="P209" i="11"/>
  <c r="BI208" i="11"/>
  <c r="BH208" i="11"/>
  <c r="BG208" i="11"/>
  <c r="BF208" i="11"/>
  <c r="T208" i="11"/>
  <c r="R208" i="11"/>
  <c r="P208" i="11"/>
  <c r="BI207" i="11"/>
  <c r="BH207" i="11"/>
  <c r="BG207" i="11"/>
  <c r="BF207" i="11"/>
  <c r="T207" i="11"/>
  <c r="R207" i="11"/>
  <c r="P207" i="11"/>
  <c r="BI206" i="11"/>
  <c r="BH206" i="11"/>
  <c r="BG206" i="11"/>
  <c r="BF206" i="11"/>
  <c r="T206" i="11"/>
  <c r="R206" i="11"/>
  <c r="P206" i="11"/>
  <c r="BI205" i="11"/>
  <c r="BH205" i="11"/>
  <c r="BG205" i="11"/>
  <c r="BF205" i="11"/>
  <c r="T205" i="11"/>
  <c r="R205" i="11"/>
  <c r="P205" i="11"/>
  <c r="BI204" i="11"/>
  <c r="BH204" i="11"/>
  <c r="BG204" i="11"/>
  <c r="BF204" i="11"/>
  <c r="T204" i="11"/>
  <c r="R204" i="11"/>
  <c r="P204" i="11"/>
  <c r="BI203" i="11"/>
  <c r="BH203" i="11"/>
  <c r="BG203" i="11"/>
  <c r="BF203" i="11"/>
  <c r="T203" i="11"/>
  <c r="R203" i="11"/>
  <c r="P203" i="11"/>
  <c r="BI202" i="11"/>
  <c r="BH202" i="11"/>
  <c r="BG202" i="11"/>
  <c r="BF202" i="11"/>
  <c r="T202" i="11"/>
  <c r="R202" i="11"/>
  <c r="P202" i="11"/>
  <c r="BI201" i="11"/>
  <c r="BH201" i="11"/>
  <c r="BG201" i="11"/>
  <c r="BF201" i="11"/>
  <c r="T201" i="11"/>
  <c r="R201" i="11"/>
  <c r="P201" i="11"/>
  <c r="BI200" i="11"/>
  <c r="BH200" i="11"/>
  <c r="BG200" i="11"/>
  <c r="BF200" i="11"/>
  <c r="T200" i="11"/>
  <c r="R200" i="11"/>
  <c r="P200" i="11"/>
  <c r="BI199" i="11"/>
  <c r="BH199" i="11"/>
  <c r="BG199" i="11"/>
  <c r="BF199" i="11"/>
  <c r="T199" i="11"/>
  <c r="R199" i="11"/>
  <c r="P199" i="11"/>
  <c r="BI197" i="11"/>
  <c r="BH197" i="11"/>
  <c r="BG197" i="11"/>
  <c r="BF197" i="11"/>
  <c r="T197" i="11"/>
  <c r="R197" i="11"/>
  <c r="P197" i="11"/>
  <c r="BI196" i="11"/>
  <c r="BH196" i="11"/>
  <c r="BG196" i="11"/>
  <c r="BF196" i="11"/>
  <c r="T196" i="11"/>
  <c r="R196" i="11"/>
  <c r="P196" i="11"/>
  <c r="BI195" i="11"/>
  <c r="BH195" i="11"/>
  <c r="BG195" i="11"/>
  <c r="BF195" i="11"/>
  <c r="T195" i="11"/>
  <c r="R195" i="11"/>
  <c r="P195" i="11"/>
  <c r="BI194" i="11"/>
  <c r="BH194" i="11"/>
  <c r="BG194" i="11"/>
  <c r="BF194" i="11"/>
  <c r="T194" i="11"/>
  <c r="R194" i="11"/>
  <c r="P194" i="11"/>
  <c r="BI192" i="11"/>
  <c r="BH192" i="11"/>
  <c r="BG192" i="11"/>
  <c r="BF192" i="11"/>
  <c r="T192" i="11"/>
  <c r="R192" i="11"/>
  <c r="P192" i="11"/>
  <c r="BI190" i="11"/>
  <c r="BH190" i="11"/>
  <c r="BG190" i="11"/>
  <c r="BF190" i="11"/>
  <c r="T190" i="11"/>
  <c r="R190" i="11"/>
  <c r="P190" i="11"/>
  <c r="BI189" i="11"/>
  <c r="BH189" i="11"/>
  <c r="BG189" i="11"/>
  <c r="BF189" i="11"/>
  <c r="T189" i="11"/>
  <c r="R189" i="11"/>
  <c r="P189" i="11"/>
  <c r="BI187" i="11"/>
  <c r="BH187" i="11"/>
  <c r="BG187" i="11"/>
  <c r="BF187" i="11"/>
  <c r="T187" i="11"/>
  <c r="R187" i="11"/>
  <c r="P187" i="11"/>
  <c r="BI186" i="11"/>
  <c r="BH186" i="11"/>
  <c r="BG186" i="11"/>
  <c r="BF186" i="11"/>
  <c r="T186" i="11"/>
  <c r="R186" i="11"/>
  <c r="P186" i="11"/>
  <c r="BI184" i="11"/>
  <c r="BH184" i="11"/>
  <c r="BG184" i="11"/>
  <c r="BF184" i="11"/>
  <c r="T184" i="11"/>
  <c r="R184" i="11"/>
  <c r="P184" i="11"/>
  <c r="BI183" i="11"/>
  <c r="BH183" i="11"/>
  <c r="BG183" i="11"/>
  <c r="BF183" i="11"/>
  <c r="T183" i="11"/>
  <c r="R183" i="11"/>
  <c r="P183" i="11"/>
  <c r="BI181" i="11"/>
  <c r="BH181" i="11"/>
  <c r="BG181" i="11"/>
  <c r="BF181" i="11"/>
  <c r="T181" i="11"/>
  <c r="R181" i="11"/>
  <c r="P181" i="11"/>
  <c r="BI180" i="11"/>
  <c r="BH180" i="11"/>
  <c r="BG180" i="11"/>
  <c r="BF180" i="11"/>
  <c r="T180" i="11"/>
  <c r="R180" i="11"/>
  <c r="P180" i="11"/>
  <c r="BI178" i="11"/>
  <c r="BH178" i="11"/>
  <c r="BG178" i="11"/>
  <c r="BF178" i="11"/>
  <c r="T178" i="11"/>
  <c r="R178" i="11"/>
  <c r="P178" i="11"/>
  <c r="BI177" i="11"/>
  <c r="BH177" i="11"/>
  <c r="BG177" i="11"/>
  <c r="BF177" i="11"/>
  <c r="T177" i="11"/>
  <c r="R177" i="11"/>
  <c r="P177" i="11"/>
  <c r="BI175" i="11"/>
  <c r="BH175" i="11"/>
  <c r="BG175" i="11"/>
  <c r="BF175" i="11"/>
  <c r="T175" i="11"/>
  <c r="R175" i="11"/>
  <c r="P175" i="11"/>
  <c r="BI174" i="11"/>
  <c r="BH174" i="11"/>
  <c r="BG174" i="11"/>
  <c r="BF174" i="11"/>
  <c r="T174" i="11"/>
  <c r="R174" i="11"/>
  <c r="P174" i="11"/>
  <c r="BI172" i="11"/>
  <c r="BH172" i="11"/>
  <c r="BG172" i="11"/>
  <c r="BF172" i="11"/>
  <c r="T172" i="11"/>
  <c r="R172" i="11"/>
  <c r="P172" i="11"/>
  <c r="BI171" i="11"/>
  <c r="BH171" i="11"/>
  <c r="BG171" i="11"/>
  <c r="BF171" i="11"/>
  <c r="T171" i="11"/>
  <c r="R171" i="11"/>
  <c r="P171" i="11"/>
  <c r="BI169" i="11"/>
  <c r="BH169" i="11"/>
  <c r="BG169" i="11"/>
  <c r="BF169" i="11"/>
  <c r="T169" i="11"/>
  <c r="R169" i="11"/>
  <c r="P169" i="11"/>
  <c r="BI168" i="11"/>
  <c r="BH168" i="11"/>
  <c r="BG168" i="11"/>
  <c r="BF168" i="11"/>
  <c r="T168" i="11"/>
  <c r="R168" i="11"/>
  <c r="P168" i="11"/>
  <c r="BI166" i="11"/>
  <c r="BH166" i="11"/>
  <c r="BG166" i="11"/>
  <c r="BF166" i="11"/>
  <c r="T166" i="11"/>
  <c r="R166" i="11"/>
  <c r="P166" i="11"/>
  <c r="BI165" i="11"/>
  <c r="BH165" i="11"/>
  <c r="BG165" i="11"/>
  <c r="BF165" i="11"/>
  <c r="T165" i="11"/>
  <c r="R165" i="11"/>
  <c r="P165" i="11"/>
  <c r="BI163" i="11"/>
  <c r="BH163" i="11"/>
  <c r="BG163" i="11"/>
  <c r="BF163" i="11"/>
  <c r="T163" i="11"/>
  <c r="R163" i="11"/>
  <c r="P163" i="11"/>
  <c r="BI161" i="11"/>
  <c r="BH161" i="11"/>
  <c r="BG161" i="11"/>
  <c r="BF161" i="11"/>
  <c r="T161" i="11"/>
  <c r="R161" i="11"/>
  <c r="P161" i="11"/>
  <c r="BI160" i="11"/>
  <c r="BH160" i="11"/>
  <c r="BG160" i="11"/>
  <c r="BF160" i="11"/>
  <c r="T160" i="11"/>
  <c r="R160" i="11"/>
  <c r="P160" i="11"/>
  <c r="BI158" i="11"/>
  <c r="BH158" i="11"/>
  <c r="BG158" i="11"/>
  <c r="BF158" i="11"/>
  <c r="T158" i="11"/>
  <c r="R158" i="11"/>
  <c r="P158" i="11"/>
  <c r="BI156" i="11"/>
  <c r="BH156" i="11"/>
  <c r="BG156" i="11"/>
  <c r="BF156" i="11"/>
  <c r="T156" i="11"/>
  <c r="R156" i="11"/>
  <c r="P156" i="11"/>
  <c r="BI154" i="11"/>
  <c r="BH154" i="11"/>
  <c r="BG154" i="11"/>
  <c r="BF154" i="11"/>
  <c r="T154" i="11"/>
  <c r="R154" i="11"/>
  <c r="P154" i="11"/>
  <c r="BI152" i="11"/>
  <c r="BH152" i="11"/>
  <c r="BG152" i="11"/>
  <c r="BF152" i="11"/>
  <c r="T152" i="11"/>
  <c r="R152" i="11"/>
  <c r="P152" i="11"/>
  <c r="BI151" i="11"/>
  <c r="BH151" i="11"/>
  <c r="BG151" i="11"/>
  <c r="BF151" i="11"/>
  <c r="T151" i="11"/>
  <c r="R151" i="11"/>
  <c r="P151" i="11"/>
  <c r="BI150" i="11"/>
  <c r="BH150" i="11"/>
  <c r="BG150" i="11"/>
  <c r="BF150" i="11"/>
  <c r="T150" i="11"/>
  <c r="R150" i="11"/>
  <c r="P150" i="11"/>
  <c r="BI149" i="11"/>
  <c r="BH149" i="11"/>
  <c r="BG149" i="11"/>
  <c r="BF149" i="11"/>
  <c r="T149" i="11"/>
  <c r="R149" i="11"/>
  <c r="P149" i="11"/>
  <c r="BI148" i="11"/>
  <c r="BH148" i="11"/>
  <c r="BG148" i="11"/>
  <c r="BF148" i="11"/>
  <c r="T148" i="11"/>
  <c r="R148" i="11"/>
  <c r="P148" i="11"/>
  <c r="BI146" i="11"/>
  <c r="BH146" i="11"/>
  <c r="BG146" i="11"/>
  <c r="BF146" i="11"/>
  <c r="T146" i="11"/>
  <c r="R146" i="11"/>
  <c r="P146" i="11"/>
  <c r="BI145" i="11"/>
  <c r="BH145" i="11"/>
  <c r="BG145" i="11"/>
  <c r="BF145" i="11"/>
  <c r="T145" i="11"/>
  <c r="R145" i="11"/>
  <c r="P145" i="11"/>
  <c r="BI144" i="11"/>
  <c r="BH144" i="11"/>
  <c r="BG144" i="11"/>
  <c r="BF144" i="11"/>
  <c r="T144" i="11"/>
  <c r="R144" i="11"/>
  <c r="P144" i="11"/>
  <c r="BI142" i="11"/>
  <c r="BH142" i="11"/>
  <c r="BG142" i="11"/>
  <c r="BF142" i="11"/>
  <c r="T142" i="11"/>
  <c r="R142" i="11"/>
  <c r="P142" i="11"/>
  <c r="BI140" i="11"/>
  <c r="BH140" i="11"/>
  <c r="BG140" i="11"/>
  <c r="BF140" i="11"/>
  <c r="T140" i="11"/>
  <c r="R140" i="11"/>
  <c r="P140" i="11"/>
  <c r="BI138" i="11"/>
  <c r="BH138" i="11"/>
  <c r="BG138" i="11"/>
  <c r="BF138" i="11"/>
  <c r="T138" i="11"/>
  <c r="R138" i="11"/>
  <c r="P138" i="11"/>
  <c r="BI136" i="11"/>
  <c r="BH136" i="11"/>
  <c r="BG136" i="11"/>
  <c r="BF136" i="11"/>
  <c r="T136" i="11"/>
  <c r="R136" i="11"/>
  <c r="P136" i="11"/>
  <c r="BI135" i="11"/>
  <c r="BH135" i="11"/>
  <c r="BG135" i="11"/>
  <c r="BF135" i="11"/>
  <c r="T135" i="11"/>
  <c r="R135" i="11"/>
  <c r="P135" i="11"/>
  <c r="BI134" i="11"/>
  <c r="BH134" i="11"/>
  <c r="BG134" i="11"/>
  <c r="BF134" i="11"/>
  <c r="T134" i="11"/>
  <c r="R134" i="11"/>
  <c r="P134" i="11"/>
  <c r="BI133" i="11"/>
  <c r="BH133" i="11"/>
  <c r="BG133" i="11"/>
  <c r="BF133" i="11"/>
  <c r="T133" i="11"/>
  <c r="R133" i="11"/>
  <c r="P133" i="11"/>
  <c r="BI131" i="11"/>
  <c r="BH131" i="11"/>
  <c r="BG131" i="11"/>
  <c r="BF131" i="11"/>
  <c r="T131" i="11"/>
  <c r="R131" i="11"/>
  <c r="P131" i="11"/>
  <c r="BI129" i="11"/>
  <c r="BH129" i="11"/>
  <c r="BG129" i="11"/>
  <c r="BF129" i="11"/>
  <c r="T129" i="11"/>
  <c r="R129" i="11"/>
  <c r="P129" i="11"/>
  <c r="BI128" i="11"/>
  <c r="BH128" i="11"/>
  <c r="BG128" i="11"/>
  <c r="BF128" i="11"/>
  <c r="T128" i="11"/>
  <c r="R128" i="11"/>
  <c r="P128" i="11"/>
  <c r="BI127" i="11"/>
  <c r="BH127" i="11"/>
  <c r="BG127" i="11"/>
  <c r="BF127" i="11"/>
  <c r="T127" i="11"/>
  <c r="R127" i="11"/>
  <c r="P127" i="11"/>
  <c r="BI125" i="11"/>
  <c r="BH125" i="11"/>
  <c r="BG125" i="11"/>
  <c r="BF125" i="11"/>
  <c r="T125" i="11"/>
  <c r="R125" i="11"/>
  <c r="P125" i="11"/>
  <c r="J120" i="11"/>
  <c r="F117" i="11"/>
  <c r="E115" i="11"/>
  <c r="J94" i="11"/>
  <c r="F91" i="11"/>
  <c r="E89" i="11"/>
  <c r="J23" i="11"/>
  <c r="E23" i="11"/>
  <c r="J93" i="11" s="1"/>
  <c r="J22" i="11"/>
  <c r="J20" i="11"/>
  <c r="E20" i="11"/>
  <c r="F94" i="11" s="1"/>
  <c r="J19" i="11"/>
  <c r="J17" i="11"/>
  <c r="E17" i="11"/>
  <c r="F93" i="11"/>
  <c r="J16" i="11"/>
  <c r="J14" i="11"/>
  <c r="J91" i="11"/>
  <c r="E7" i="11"/>
  <c r="E85" i="11" s="1"/>
  <c r="J39" i="10"/>
  <c r="J38" i="10"/>
  <c r="AY106" i="1" s="1"/>
  <c r="J37" i="10"/>
  <c r="AX106" i="1"/>
  <c r="BI199" i="10"/>
  <c r="BH199" i="10"/>
  <c r="BG199" i="10"/>
  <c r="BF199" i="10"/>
  <c r="T199" i="10"/>
  <c r="R199" i="10"/>
  <c r="P199" i="10"/>
  <c r="BI198" i="10"/>
  <c r="BH198" i="10"/>
  <c r="BG198" i="10"/>
  <c r="BF198" i="10"/>
  <c r="T198" i="10"/>
  <c r="R198" i="10"/>
  <c r="P198" i="10"/>
  <c r="BI197" i="10"/>
  <c r="BH197" i="10"/>
  <c r="BG197" i="10"/>
  <c r="BF197" i="10"/>
  <c r="T197" i="10"/>
  <c r="R197" i="10"/>
  <c r="P197" i="10"/>
  <c r="BI196" i="10"/>
  <c r="BH196" i="10"/>
  <c r="BG196" i="10"/>
  <c r="BF196" i="10"/>
  <c r="T196" i="10"/>
  <c r="R196" i="10"/>
  <c r="P196" i="10"/>
  <c r="BI195" i="10"/>
  <c r="BH195" i="10"/>
  <c r="BG195" i="10"/>
  <c r="BF195" i="10"/>
  <c r="T195" i="10"/>
  <c r="R195" i="10"/>
  <c r="P195" i="10"/>
  <c r="BI194" i="10"/>
  <c r="BH194" i="10"/>
  <c r="BG194" i="10"/>
  <c r="BF194" i="10"/>
  <c r="T194" i="10"/>
  <c r="R194" i="10"/>
  <c r="P194" i="10"/>
  <c r="BI193" i="10"/>
  <c r="BH193" i="10"/>
  <c r="BG193" i="10"/>
  <c r="BF193" i="10"/>
  <c r="T193" i="10"/>
  <c r="R193" i="10"/>
  <c r="P193" i="10"/>
  <c r="BI192" i="10"/>
  <c r="BH192" i="10"/>
  <c r="BG192" i="10"/>
  <c r="BF192" i="10"/>
  <c r="T192" i="10"/>
  <c r="R192" i="10"/>
  <c r="P192" i="10"/>
  <c r="BI191" i="10"/>
  <c r="BH191" i="10"/>
  <c r="BG191" i="10"/>
  <c r="BF191" i="10"/>
  <c r="T191" i="10"/>
  <c r="R191" i="10"/>
  <c r="P191" i="10"/>
  <c r="BI190" i="10"/>
  <c r="BH190" i="10"/>
  <c r="BG190" i="10"/>
  <c r="BF190" i="10"/>
  <c r="T190" i="10"/>
  <c r="R190" i="10"/>
  <c r="P190" i="10"/>
  <c r="BI189" i="10"/>
  <c r="BH189" i="10"/>
  <c r="BG189" i="10"/>
  <c r="BF189" i="10"/>
  <c r="T189" i="10"/>
  <c r="R189" i="10"/>
  <c r="P189" i="10"/>
  <c r="BI187" i="10"/>
  <c r="BH187" i="10"/>
  <c r="BG187" i="10"/>
  <c r="BF187" i="10"/>
  <c r="T187" i="10"/>
  <c r="R187" i="10"/>
  <c r="P187" i="10"/>
  <c r="BI186" i="10"/>
  <c r="BH186" i="10"/>
  <c r="BG186" i="10"/>
  <c r="BF186" i="10"/>
  <c r="T186" i="10"/>
  <c r="R186" i="10"/>
  <c r="P186" i="10"/>
  <c r="BI185" i="10"/>
  <c r="BH185" i="10"/>
  <c r="BG185" i="10"/>
  <c r="BF185" i="10"/>
  <c r="T185" i="10"/>
  <c r="R185" i="10"/>
  <c r="P185" i="10"/>
  <c r="BI184" i="10"/>
  <c r="BH184" i="10"/>
  <c r="BG184" i="10"/>
  <c r="BF184" i="10"/>
  <c r="T184" i="10"/>
  <c r="R184" i="10"/>
  <c r="P184" i="10"/>
  <c r="BI182" i="10"/>
  <c r="BH182" i="10"/>
  <c r="BG182" i="10"/>
  <c r="BF182" i="10"/>
  <c r="T182" i="10"/>
  <c r="R182" i="10"/>
  <c r="P182" i="10"/>
  <c r="BI180" i="10"/>
  <c r="BH180" i="10"/>
  <c r="BG180" i="10"/>
  <c r="BF180" i="10"/>
  <c r="T180" i="10"/>
  <c r="R180" i="10"/>
  <c r="P180" i="10"/>
  <c r="BI179" i="10"/>
  <c r="BH179" i="10"/>
  <c r="BG179" i="10"/>
  <c r="BF179" i="10"/>
  <c r="T179" i="10"/>
  <c r="R179" i="10"/>
  <c r="P179" i="10"/>
  <c r="BI177" i="10"/>
  <c r="BH177" i="10"/>
  <c r="BG177" i="10"/>
  <c r="BF177" i="10"/>
  <c r="T177" i="10"/>
  <c r="R177" i="10"/>
  <c r="P177" i="10"/>
  <c r="BI176" i="10"/>
  <c r="BH176" i="10"/>
  <c r="BG176" i="10"/>
  <c r="BF176" i="10"/>
  <c r="T176" i="10"/>
  <c r="R176" i="10"/>
  <c r="P176" i="10"/>
  <c r="BI174" i="10"/>
  <c r="BH174" i="10"/>
  <c r="BG174" i="10"/>
  <c r="BF174" i="10"/>
  <c r="T174" i="10"/>
  <c r="R174" i="10"/>
  <c r="P174" i="10"/>
  <c r="BI173" i="10"/>
  <c r="BH173" i="10"/>
  <c r="BG173" i="10"/>
  <c r="BF173" i="10"/>
  <c r="T173" i="10"/>
  <c r="R173" i="10"/>
  <c r="P173" i="10"/>
  <c r="BI171" i="10"/>
  <c r="BH171" i="10"/>
  <c r="BG171" i="10"/>
  <c r="BF171" i="10"/>
  <c r="T171" i="10"/>
  <c r="R171" i="10"/>
  <c r="P171" i="10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6" i="10"/>
  <c r="BH166" i="10"/>
  <c r="BG166" i="10"/>
  <c r="BF166" i="10"/>
  <c r="T166" i="10"/>
  <c r="R166" i="10"/>
  <c r="P166" i="10"/>
  <c r="BI165" i="10"/>
  <c r="BH165" i="10"/>
  <c r="BG165" i="10"/>
  <c r="BF165" i="10"/>
  <c r="T165" i="10"/>
  <c r="R165" i="10"/>
  <c r="P165" i="10"/>
  <c r="BI163" i="10"/>
  <c r="BH163" i="10"/>
  <c r="BG163" i="10"/>
  <c r="BF163" i="10"/>
  <c r="T163" i="10"/>
  <c r="R163" i="10"/>
  <c r="P163" i="10"/>
  <c r="BI161" i="10"/>
  <c r="BH161" i="10"/>
  <c r="BG161" i="10"/>
  <c r="BF161" i="10"/>
  <c r="T161" i="10"/>
  <c r="R161" i="10"/>
  <c r="P161" i="10"/>
  <c r="BI160" i="10"/>
  <c r="BH160" i="10"/>
  <c r="BG160" i="10"/>
  <c r="BF160" i="10"/>
  <c r="T160" i="10"/>
  <c r="R160" i="10"/>
  <c r="P160" i="10"/>
  <c r="BI158" i="10"/>
  <c r="BH158" i="10"/>
  <c r="BG158" i="10"/>
  <c r="BF158" i="10"/>
  <c r="T158" i="10"/>
  <c r="R158" i="10"/>
  <c r="P158" i="10"/>
  <c r="BI156" i="10"/>
  <c r="BH156" i="10"/>
  <c r="BG156" i="10"/>
  <c r="BF156" i="10"/>
  <c r="T156" i="10"/>
  <c r="R156" i="10"/>
  <c r="P156" i="10"/>
  <c r="BI155" i="10"/>
  <c r="BH155" i="10"/>
  <c r="BG155" i="10"/>
  <c r="BF155" i="10"/>
  <c r="T155" i="10"/>
  <c r="R155" i="10"/>
  <c r="P155" i="10"/>
  <c r="BI153" i="10"/>
  <c r="BH153" i="10"/>
  <c r="BG153" i="10"/>
  <c r="BF153" i="10"/>
  <c r="T153" i="10"/>
  <c r="R153" i="10"/>
  <c r="P153" i="10"/>
  <c r="BI151" i="10"/>
  <c r="BH151" i="10"/>
  <c r="BG151" i="10"/>
  <c r="BF151" i="10"/>
  <c r="T151" i="10"/>
  <c r="R151" i="10"/>
  <c r="P151" i="10"/>
  <c r="BI150" i="10"/>
  <c r="BH150" i="10"/>
  <c r="BG150" i="10"/>
  <c r="BF150" i="10"/>
  <c r="T150" i="10"/>
  <c r="R150" i="10"/>
  <c r="P150" i="10"/>
  <c r="BI148" i="10"/>
  <c r="BH148" i="10"/>
  <c r="BG148" i="10"/>
  <c r="BF148" i="10"/>
  <c r="T148" i="10"/>
  <c r="R148" i="10"/>
  <c r="P148" i="10"/>
  <c r="BI146" i="10"/>
  <c r="BH146" i="10"/>
  <c r="BG146" i="10"/>
  <c r="BF146" i="10"/>
  <c r="T146" i="10"/>
  <c r="R146" i="10"/>
  <c r="P146" i="10"/>
  <c r="BI144" i="10"/>
  <c r="BH144" i="10"/>
  <c r="BG144" i="10"/>
  <c r="BF144" i="10"/>
  <c r="T144" i="10"/>
  <c r="R144" i="10"/>
  <c r="P144" i="10"/>
  <c r="BI142" i="10"/>
  <c r="BH142" i="10"/>
  <c r="BG142" i="10"/>
  <c r="BF142" i="10"/>
  <c r="T142" i="10"/>
  <c r="R142" i="10"/>
  <c r="P142" i="10"/>
  <c r="BI140" i="10"/>
  <c r="BH140" i="10"/>
  <c r="BG140" i="10"/>
  <c r="BF140" i="10"/>
  <c r="T140" i="10"/>
  <c r="R140" i="10"/>
  <c r="P140" i="10"/>
  <c r="BI138" i="10"/>
  <c r="BH138" i="10"/>
  <c r="BG138" i="10"/>
  <c r="BF138" i="10"/>
  <c r="T138" i="10"/>
  <c r="R138" i="10"/>
  <c r="P138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7" i="10"/>
  <c r="BH127" i="10"/>
  <c r="BG127" i="10"/>
  <c r="BF127" i="10"/>
  <c r="T127" i="10"/>
  <c r="R127" i="10"/>
  <c r="P127" i="10"/>
  <c r="BI125" i="10"/>
  <c r="BH125" i="10"/>
  <c r="BG125" i="10"/>
  <c r="BF125" i="10"/>
  <c r="T125" i="10"/>
  <c r="R125" i="10"/>
  <c r="P125" i="10"/>
  <c r="J120" i="10"/>
  <c r="F117" i="10"/>
  <c r="E115" i="10"/>
  <c r="J94" i="10"/>
  <c r="F91" i="10"/>
  <c r="E89" i="10"/>
  <c r="J23" i="10"/>
  <c r="E23" i="10"/>
  <c r="J93" i="10" s="1"/>
  <c r="J22" i="10"/>
  <c r="J20" i="10"/>
  <c r="E20" i="10"/>
  <c r="F120" i="10"/>
  <c r="J19" i="10"/>
  <c r="J17" i="10"/>
  <c r="E17" i="10"/>
  <c r="F119" i="10"/>
  <c r="J16" i="10"/>
  <c r="J14" i="10"/>
  <c r="J117" i="10" s="1"/>
  <c r="E7" i="10"/>
  <c r="E111" i="10"/>
  <c r="J39" i="9"/>
  <c r="J38" i="9"/>
  <c r="AY105" i="1"/>
  <c r="J37" i="9"/>
  <c r="AX105" i="1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3" i="9"/>
  <c r="BH133" i="9"/>
  <c r="BG133" i="9"/>
  <c r="BF133" i="9"/>
  <c r="T133" i="9"/>
  <c r="R133" i="9"/>
  <c r="P133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J118" i="9"/>
  <c r="F115" i="9"/>
  <c r="E113" i="9"/>
  <c r="J94" i="9"/>
  <c r="F91" i="9"/>
  <c r="E89" i="9"/>
  <c r="J23" i="9"/>
  <c r="E23" i="9"/>
  <c r="J117" i="9"/>
  <c r="J22" i="9"/>
  <c r="J20" i="9"/>
  <c r="E20" i="9"/>
  <c r="F94" i="9"/>
  <c r="J19" i="9"/>
  <c r="J17" i="9"/>
  <c r="E17" i="9"/>
  <c r="F93" i="9" s="1"/>
  <c r="J16" i="9"/>
  <c r="J14" i="9"/>
  <c r="J91" i="9"/>
  <c r="E7" i="9"/>
  <c r="E85" i="9" s="1"/>
  <c r="J39" i="8"/>
  <c r="J38" i="8"/>
  <c r="AY104" i="1"/>
  <c r="J37" i="8"/>
  <c r="AX104" i="1"/>
  <c r="BI259" i="8"/>
  <c r="BH259" i="8"/>
  <c r="BG259" i="8"/>
  <c r="BF259" i="8"/>
  <c r="T259" i="8"/>
  <c r="R259" i="8"/>
  <c r="P259" i="8"/>
  <c r="BI258" i="8"/>
  <c r="BH258" i="8"/>
  <c r="BG258" i="8"/>
  <c r="BF258" i="8"/>
  <c r="T258" i="8"/>
  <c r="R258" i="8"/>
  <c r="P258" i="8"/>
  <c r="BI257" i="8"/>
  <c r="BH257" i="8"/>
  <c r="BG257" i="8"/>
  <c r="BF257" i="8"/>
  <c r="T257" i="8"/>
  <c r="R257" i="8"/>
  <c r="P257" i="8"/>
  <c r="BI256" i="8"/>
  <c r="BH256" i="8"/>
  <c r="BG256" i="8"/>
  <c r="BF256" i="8"/>
  <c r="T256" i="8"/>
  <c r="R256" i="8"/>
  <c r="P256" i="8"/>
  <c r="BI255" i="8"/>
  <c r="BH255" i="8"/>
  <c r="BG255" i="8"/>
  <c r="BF255" i="8"/>
  <c r="T255" i="8"/>
  <c r="R255" i="8"/>
  <c r="P255" i="8"/>
  <c r="BI254" i="8"/>
  <c r="BH254" i="8"/>
  <c r="BG254" i="8"/>
  <c r="BF254" i="8"/>
  <c r="T254" i="8"/>
  <c r="R254" i="8"/>
  <c r="P254" i="8"/>
  <c r="BI253" i="8"/>
  <c r="BH253" i="8"/>
  <c r="BG253" i="8"/>
  <c r="BF253" i="8"/>
  <c r="T253" i="8"/>
  <c r="R253" i="8"/>
  <c r="P253" i="8"/>
  <c r="BI252" i="8"/>
  <c r="BH252" i="8"/>
  <c r="BG252" i="8"/>
  <c r="BF252" i="8"/>
  <c r="T252" i="8"/>
  <c r="R252" i="8"/>
  <c r="P252" i="8"/>
  <c r="BI251" i="8"/>
  <c r="BH251" i="8"/>
  <c r="BG251" i="8"/>
  <c r="BF251" i="8"/>
  <c r="T251" i="8"/>
  <c r="R251" i="8"/>
  <c r="P251" i="8"/>
  <c r="BI250" i="8"/>
  <c r="BH250" i="8"/>
  <c r="BG250" i="8"/>
  <c r="BF250" i="8"/>
  <c r="T250" i="8"/>
  <c r="R250" i="8"/>
  <c r="P250" i="8"/>
  <c r="BI249" i="8"/>
  <c r="BH249" i="8"/>
  <c r="BG249" i="8"/>
  <c r="BF249" i="8"/>
  <c r="T249" i="8"/>
  <c r="R249" i="8"/>
  <c r="P249" i="8"/>
  <c r="BI248" i="8"/>
  <c r="BH248" i="8"/>
  <c r="BG248" i="8"/>
  <c r="BF248" i="8"/>
  <c r="T248" i="8"/>
  <c r="R248" i="8"/>
  <c r="P248" i="8"/>
  <c r="BI247" i="8"/>
  <c r="BH247" i="8"/>
  <c r="BG247" i="8"/>
  <c r="BF247" i="8"/>
  <c r="T247" i="8"/>
  <c r="R247" i="8"/>
  <c r="P247" i="8"/>
  <c r="BI246" i="8"/>
  <c r="BH246" i="8"/>
  <c r="BG246" i="8"/>
  <c r="BF246" i="8"/>
  <c r="T246" i="8"/>
  <c r="R246" i="8"/>
  <c r="P246" i="8"/>
  <c r="BI245" i="8"/>
  <c r="BH245" i="8"/>
  <c r="BG245" i="8"/>
  <c r="BF245" i="8"/>
  <c r="T245" i="8"/>
  <c r="R245" i="8"/>
  <c r="P245" i="8"/>
  <c r="BI244" i="8"/>
  <c r="BH244" i="8"/>
  <c r="BG244" i="8"/>
  <c r="BF244" i="8"/>
  <c r="T244" i="8"/>
  <c r="R244" i="8"/>
  <c r="P244" i="8"/>
  <c r="BI243" i="8"/>
  <c r="BH243" i="8"/>
  <c r="BG243" i="8"/>
  <c r="BF243" i="8"/>
  <c r="T243" i="8"/>
  <c r="R243" i="8"/>
  <c r="P243" i="8"/>
  <c r="BI242" i="8"/>
  <c r="BH242" i="8"/>
  <c r="BG242" i="8"/>
  <c r="BF242" i="8"/>
  <c r="T242" i="8"/>
  <c r="R242" i="8"/>
  <c r="P242" i="8"/>
  <c r="BI241" i="8"/>
  <c r="BH241" i="8"/>
  <c r="BG241" i="8"/>
  <c r="BF241" i="8"/>
  <c r="T241" i="8"/>
  <c r="R241" i="8"/>
  <c r="P241" i="8"/>
  <c r="BI240" i="8"/>
  <c r="BH240" i="8"/>
  <c r="BG240" i="8"/>
  <c r="BF240" i="8"/>
  <c r="T240" i="8"/>
  <c r="R240" i="8"/>
  <c r="P240" i="8"/>
  <c r="BI239" i="8"/>
  <c r="BH239" i="8"/>
  <c r="BG239" i="8"/>
  <c r="BF239" i="8"/>
  <c r="T239" i="8"/>
  <c r="R239" i="8"/>
  <c r="P239" i="8"/>
  <c r="BI238" i="8"/>
  <c r="BH238" i="8"/>
  <c r="BG238" i="8"/>
  <c r="BF238" i="8"/>
  <c r="T238" i="8"/>
  <c r="R238" i="8"/>
  <c r="P238" i="8"/>
  <c r="BI237" i="8"/>
  <c r="BH237" i="8"/>
  <c r="BG237" i="8"/>
  <c r="BF237" i="8"/>
  <c r="T237" i="8"/>
  <c r="R237" i="8"/>
  <c r="P237" i="8"/>
  <c r="BI236" i="8"/>
  <c r="BH236" i="8"/>
  <c r="BG236" i="8"/>
  <c r="BF236" i="8"/>
  <c r="T236" i="8"/>
  <c r="R236" i="8"/>
  <c r="P236" i="8"/>
  <c r="BI235" i="8"/>
  <c r="BH235" i="8"/>
  <c r="BG235" i="8"/>
  <c r="BF235" i="8"/>
  <c r="T235" i="8"/>
  <c r="R235" i="8"/>
  <c r="P235" i="8"/>
  <c r="BI233" i="8"/>
  <c r="BH233" i="8"/>
  <c r="BG233" i="8"/>
  <c r="BF233" i="8"/>
  <c r="T233" i="8"/>
  <c r="R233" i="8"/>
  <c r="P233" i="8"/>
  <c r="BI232" i="8"/>
  <c r="BH232" i="8"/>
  <c r="BG232" i="8"/>
  <c r="BF232" i="8"/>
  <c r="T232" i="8"/>
  <c r="R232" i="8"/>
  <c r="P232" i="8"/>
  <c r="BI231" i="8"/>
  <c r="BH231" i="8"/>
  <c r="BG231" i="8"/>
  <c r="BF231" i="8"/>
  <c r="T231" i="8"/>
  <c r="R231" i="8"/>
  <c r="P231" i="8"/>
  <c r="BI230" i="8"/>
  <c r="BH230" i="8"/>
  <c r="BG230" i="8"/>
  <c r="BF230" i="8"/>
  <c r="T230" i="8"/>
  <c r="R230" i="8"/>
  <c r="P230" i="8"/>
  <c r="BI228" i="8"/>
  <c r="BH228" i="8"/>
  <c r="BG228" i="8"/>
  <c r="BF228" i="8"/>
  <c r="T228" i="8"/>
  <c r="R228" i="8"/>
  <c r="P228" i="8"/>
  <c r="BI227" i="8"/>
  <c r="BH227" i="8"/>
  <c r="BG227" i="8"/>
  <c r="BF227" i="8"/>
  <c r="T227" i="8"/>
  <c r="R227" i="8"/>
  <c r="P227" i="8"/>
  <c r="BI226" i="8"/>
  <c r="BH226" i="8"/>
  <c r="BG226" i="8"/>
  <c r="BF226" i="8"/>
  <c r="T226" i="8"/>
  <c r="R226" i="8"/>
  <c r="P226" i="8"/>
  <c r="BI225" i="8"/>
  <c r="BH225" i="8"/>
  <c r="BG225" i="8"/>
  <c r="BF225" i="8"/>
  <c r="T225" i="8"/>
  <c r="R225" i="8"/>
  <c r="P225" i="8"/>
  <c r="BI224" i="8"/>
  <c r="BH224" i="8"/>
  <c r="BG224" i="8"/>
  <c r="BF224" i="8"/>
  <c r="T224" i="8"/>
  <c r="R224" i="8"/>
  <c r="P224" i="8"/>
  <c r="BI223" i="8"/>
  <c r="BH223" i="8"/>
  <c r="BG223" i="8"/>
  <c r="BF223" i="8"/>
  <c r="T223" i="8"/>
  <c r="R223" i="8"/>
  <c r="P223" i="8"/>
  <c r="BI222" i="8"/>
  <c r="BH222" i="8"/>
  <c r="BG222" i="8"/>
  <c r="BF222" i="8"/>
  <c r="T222" i="8"/>
  <c r="R222" i="8"/>
  <c r="P222" i="8"/>
  <c r="BI221" i="8"/>
  <c r="BH221" i="8"/>
  <c r="BG221" i="8"/>
  <c r="BF221" i="8"/>
  <c r="T221" i="8"/>
  <c r="R221" i="8"/>
  <c r="P221" i="8"/>
  <c r="BI220" i="8"/>
  <c r="BH220" i="8"/>
  <c r="BG220" i="8"/>
  <c r="BF220" i="8"/>
  <c r="T220" i="8"/>
  <c r="R220" i="8"/>
  <c r="P220" i="8"/>
  <c r="BI219" i="8"/>
  <c r="BH219" i="8"/>
  <c r="BG219" i="8"/>
  <c r="BF219" i="8"/>
  <c r="T219" i="8"/>
  <c r="R219" i="8"/>
  <c r="P219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4" i="8"/>
  <c r="BH214" i="8"/>
  <c r="BG214" i="8"/>
  <c r="BF214" i="8"/>
  <c r="T214" i="8"/>
  <c r="R214" i="8"/>
  <c r="P214" i="8"/>
  <c r="BI212" i="8"/>
  <c r="BH212" i="8"/>
  <c r="BG212" i="8"/>
  <c r="BF212" i="8"/>
  <c r="T212" i="8"/>
  <c r="R212" i="8"/>
  <c r="P212" i="8"/>
  <c r="BI211" i="8"/>
  <c r="BH211" i="8"/>
  <c r="BG211" i="8"/>
  <c r="BF211" i="8"/>
  <c r="T211" i="8"/>
  <c r="R211" i="8"/>
  <c r="P211" i="8"/>
  <c r="BI209" i="8"/>
  <c r="BH209" i="8"/>
  <c r="BG209" i="8"/>
  <c r="BF209" i="8"/>
  <c r="T209" i="8"/>
  <c r="R209" i="8"/>
  <c r="P209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5" i="8"/>
  <c r="BH205" i="8"/>
  <c r="BG205" i="8"/>
  <c r="BF205" i="8"/>
  <c r="T205" i="8"/>
  <c r="R205" i="8"/>
  <c r="P205" i="8"/>
  <c r="BI203" i="8"/>
  <c r="BH203" i="8"/>
  <c r="BG203" i="8"/>
  <c r="BF203" i="8"/>
  <c r="T203" i="8"/>
  <c r="R203" i="8"/>
  <c r="P203" i="8"/>
  <c r="BI202" i="8"/>
  <c r="BH202" i="8"/>
  <c r="BG202" i="8"/>
  <c r="BF202" i="8"/>
  <c r="T202" i="8"/>
  <c r="R202" i="8"/>
  <c r="P202" i="8"/>
  <c r="BI200" i="8"/>
  <c r="BH200" i="8"/>
  <c r="BG200" i="8"/>
  <c r="BF200" i="8"/>
  <c r="T200" i="8"/>
  <c r="R200" i="8"/>
  <c r="P200" i="8"/>
  <c r="BI199" i="8"/>
  <c r="BH199" i="8"/>
  <c r="BG199" i="8"/>
  <c r="BF199" i="8"/>
  <c r="T199" i="8"/>
  <c r="R199" i="8"/>
  <c r="P199" i="8"/>
  <c r="BI197" i="8"/>
  <c r="BH197" i="8"/>
  <c r="BG197" i="8"/>
  <c r="BF197" i="8"/>
  <c r="T197" i="8"/>
  <c r="R197" i="8"/>
  <c r="P197" i="8"/>
  <c r="BI196" i="8"/>
  <c r="BH196" i="8"/>
  <c r="BG196" i="8"/>
  <c r="BF196" i="8"/>
  <c r="T196" i="8"/>
  <c r="R196" i="8"/>
  <c r="P196" i="8"/>
  <c r="BI194" i="8"/>
  <c r="BH194" i="8"/>
  <c r="BG194" i="8"/>
  <c r="BF194" i="8"/>
  <c r="T194" i="8"/>
  <c r="R194" i="8"/>
  <c r="P194" i="8"/>
  <c r="BI193" i="8"/>
  <c r="BH193" i="8"/>
  <c r="BG193" i="8"/>
  <c r="BF193" i="8"/>
  <c r="T193" i="8"/>
  <c r="R193" i="8"/>
  <c r="P193" i="8"/>
  <c r="BI191" i="8"/>
  <c r="BH191" i="8"/>
  <c r="BG191" i="8"/>
  <c r="BF191" i="8"/>
  <c r="T191" i="8"/>
  <c r="R191" i="8"/>
  <c r="P191" i="8"/>
  <c r="BI190" i="8"/>
  <c r="BH190" i="8"/>
  <c r="BG190" i="8"/>
  <c r="BF190" i="8"/>
  <c r="T190" i="8"/>
  <c r="R190" i="8"/>
  <c r="P190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3" i="8"/>
  <c r="BH173" i="8"/>
  <c r="BG173" i="8"/>
  <c r="BF173" i="8"/>
  <c r="T173" i="8"/>
  <c r="R173" i="8"/>
  <c r="P173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8" i="8"/>
  <c r="BH168" i="8"/>
  <c r="BG168" i="8"/>
  <c r="BF168" i="8"/>
  <c r="T168" i="8"/>
  <c r="R168" i="8"/>
  <c r="P168" i="8"/>
  <c r="BI166" i="8"/>
  <c r="BH166" i="8"/>
  <c r="BG166" i="8"/>
  <c r="BF166" i="8"/>
  <c r="T166" i="8"/>
  <c r="R166" i="8"/>
  <c r="P166" i="8"/>
  <c r="BI164" i="8"/>
  <c r="BH164" i="8"/>
  <c r="BG164" i="8"/>
  <c r="BF164" i="8"/>
  <c r="T164" i="8"/>
  <c r="R164" i="8"/>
  <c r="P164" i="8"/>
  <c r="BI162" i="8"/>
  <c r="BH162" i="8"/>
  <c r="BG162" i="8"/>
  <c r="BF162" i="8"/>
  <c r="T162" i="8"/>
  <c r="R162" i="8"/>
  <c r="P162" i="8"/>
  <c r="BI160" i="8"/>
  <c r="BH160" i="8"/>
  <c r="BG160" i="8"/>
  <c r="BF160" i="8"/>
  <c r="T160" i="8"/>
  <c r="R160" i="8"/>
  <c r="P160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8" i="8"/>
  <c r="BH148" i="8"/>
  <c r="BG148" i="8"/>
  <c r="BF148" i="8"/>
  <c r="T148" i="8"/>
  <c r="R148" i="8"/>
  <c r="P148" i="8"/>
  <c r="BI146" i="8"/>
  <c r="BH146" i="8"/>
  <c r="BG146" i="8"/>
  <c r="BF146" i="8"/>
  <c r="T146" i="8"/>
  <c r="R146" i="8"/>
  <c r="P146" i="8"/>
  <c r="BI144" i="8"/>
  <c r="BH144" i="8"/>
  <c r="BG144" i="8"/>
  <c r="BF144" i="8"/>
  <c r="T144" i="8"/>
  <c r="R144" i="8"/>
  <c r="P144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8" i="8"/>
  <c r="BH128" i="8"/>
  <c r="BG128" i="8"/>
  <c r="BF128" i="8"/>
  <c r="T128" i="8"/>
  <c r="R128" i="8"/>
  <c r="P128" i="8"/>
  <c r="BI126" i="8"/>
  <c r="BH126" i="8"/>
  <c r="BG126" i="8"/>
  <c r="BF126" i="8"/>
  <c r="T126" i="8"/>
  <c r="R126" i="8"/>
  <c r="P126" i="8"/>
  <c r="J121" i="8"/>
  <c r="F118" i="8"/>
  <c r="E116" i="8"/>
  <c r="J94" i="8"/>
  <c r="F91" i="8"/>
  <c r="E89" i="8"/>
  <c r="J23" i="8"/>
  <c r="E23" i="8"/>
  <c r="J93" i="8" s="1"/>
  <c r="J22" i="8"/>
  <c r="J20" i="8"/>
  <c r="E20" i="8"/>
  <c r="F121" i="8" s="1"/>
  <c r="J19" i="8"/>
  <c r="J17" i="8"/>
  <c r="E17" i="8"/>
  <c r="F120" i="8" s="1"/>
  <c r="J16" i="8"/>
  <c r="J14" i="8"/>
  <c r="J118" i="8" s="1"/>
  <c r="E7" i="8"/>
  <c r="E85" i="8"/>
  <c r="J39" i="7"/>
  <c r="J38" i="7"/>
  <c r="AY102" i="1"/>
  <c r="J37" i="7"/>
  <c r="AX102" i="1"/>
  <c r="BI219" i="7"/>
  <c r="BH219" i="7"/>
  <c r="BG219" i="7"/>
  <c r="BF219" i="7"/>
  <c r="T219" i="7"/>
  <c r="R219" i="7"/>
  <c r="P219" i="7"/>
  <c r="BI218" i="7"/>
  <c r="BH218" i="7"/>
  <c r="BG218" i="7"/>
  <c r="BF218" i="7"/>
  <c r="T218" i="7"/>
  <c r="R218" i="7"/>
  <c r="P218" i="7"/>
  <c r="BI217" i="7"/>
  <c r="BH217" i="7"/>
  <c r="BG217" i="7"/>
  <c r="BF217" i="7"/>
  <c r="T217" i="7"/>
  <c r="R217" i="7"/>
  <c r="P217" i="7"/>
  <c r="BI215" i="7"/>
  <c r="BH215" i="7"/>
  <c r="BG215" i="7"/>
  <c r="BF215" i="7"/>
  <c r="T215" i="7"/>
  <c r="R215" i="7"/>
  <c r="P215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2" i="7"/>
  <c r="BH212" i="7"/>
  <c r="BG212" i="7"/>
  <c r="BF212" i="7"/>
  <c r="T212" i="7"/>
  <c r="R212" i="7"/>
  <c r="P212" i="7"/>
  <c r="BI211" i="7"/>
  <c r="BH211" i="7"/>
  <c r="BG211" i="7"/>
  <c r="BF211" i="7"/>
  <c r="T211" i="7"/>
  <c r="R211" i="7"/>
  <c r="P211" i="7"/>
  <c r="BI210" i="7"/>
  <c r="BH210" i="7"/>
  <c r="BG210" i="7"/>
  <c r="BF210" i="7"/>
  <c r="T210" i="7"/>
  <c r="R210" i="7"/>
  <c r="P210" i="7"/>
  <c r="BI209" i="7"/>
  <c r="BH209" i="7"/>
  <c r="BG209" i="7"/>
  <c r="BF209" i="7"/>
  <c r="T209" i="7"/>
  <c r="R209" i="7"/>
  <c r="P209" i="7"/>
  <c r="BI208" i="7"/>
  <c r="BH208" i="7"/>
  <c r="BG208" i="7"/>
  <c r="BF208" i="7"/>
  <c r="T208" i="7"/>
  <c r="R208" i="7"/>
  <c r="P208" i="7"/>
  <c r="BI207" i="7"/>
  <c r="BH207" i="7"/>
  <c r="BG207" i="7"/>
  <c r="BF207" i="7"/>
  <c r="T207" i="7"/>
  <c r="R207" i="7"/>
  <c r="P207" i="7"/>
  <c r="BI206" i="7"/>
  <c r="BH206" i="7"/>
  <c r="BG206" i="7"/>
  <c r="BF206" i="7"/>
  <c r="T206" i="7"/>
  <c r="R206" i="7"/>
  <c r="P206" i="7"/>
  <c r="BI205" i="7"/>
  <c r="BH205" i="7"/>
  <c r="BG205" i="7"/>
  <c r="BF205" i="7"/>
  <c r="T205" i="7"/>
  <c r="R205" i="7"/>
  <c r="P205" i="7"/>
  <c r="BI204" i="7"/>
  <c r="BH204" i="7"/>
  <c r="BG204" i="7"/>
  <c r="BF204" i="7"/>
  <c r="T204" i="7"/>
  <c r="R204" i="7"/>
  <c r="P204" i="7"/>
  <c r="BI203" i="7"/>
  <c r="BH203" i="7"/>
  <c r="BG203" i="7"/>
  <c r="BF203" i="7"/>
  <c r="T203" i="7"/>
  <c r="R203" i="7"/>
  <c r="P203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5" i="7"/>
  <c r="BH195" i="7"/>
  <c r="BG195" i="7"/>
  <c r="BF195" i="7"/>
  <c r="T195" i="7"/>
  <c r="R195" i="7"/>
  <c r="P195" i="7"/>
  <c r="BI194" i="7"/>
  <c r="BH194" i="7"/>
  <c r="BG194" i="7"/>
  <c r="BF194" i="7"/>
  <c r="T194" i="7"/>
  <c r="R194" i="7"/>
  <c r="P194" i="7"/>
  <c r="BI193" i="7"/>
  <c r="BH193" i="7"/>
  <c r="BG193" i="7"/>
  <c r="BF193" i="7"/>
  <c r="T193" i="7"/>
  <c r="R193" i="7"/>
  <c r="P193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7" i="7"/>
  <c r="BH187" i="7"/>
  <c r="BG187" i="7"/>
  <c r="BF187" i="7"/>
  <c r="T187" i="7"/>
  <c r="R187" i="7"/>
  <c r="P187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J125" i="7"/>
  <c r="F122" i="7"/>
  <c r="E120" i="7"/>
  <c r="J94" i="7"/>
  <c r="F91" i="7"/>
  <c r="E89" i="7"/>
  <c r="J23" i="7"/>
  <c r="E23" i="7"/>
  <c r="J93" i="7" s="1"/>
  <c r="J22" i="7"/>
  <c r="J20" i="7"/>
  <c r="E20" i="7"/>
  <c r="F125" i="7"/>
  <c r="J19" i="7"/>
  <c r="J17" i="7"/>
  <c r="E17" i="7"/>
  <c r="F93" i="7" s="1"/>
  <c r="J16" i="7"/>
  <c r="J14" i="7"/>
  <c r="J122" i="7"/>
  <c r="E7" i="7"/>
  <c r="E116" i="7" s="1"/>
  <c r="J39" i="6"/>
  <c r="J38" i="6"/>
  <c r="AY101" i="1"/>
  <c r="J37" i="6"/>
  <c r="AX101" i="1" s="1"/>
  <c r="BI291" i="6"/>
  <c r="BH291" i="6"/>
  <c r="BG291" i="6"/>
  <c r="BF291" i="6"/>
  <c r="T291" i="6"/>
  <c r="T290" i="6" s="1"/>
  <c r="R291" i="6"/>
  <c r="R290" i="6" s="1"/>
  <c r="P291" i="6"/>
  <c r="P290" i="6"/>
  <c r="BI289" i="6"/>
  <c r="BH289" i="6"/>
  <c r="BG289" i="6"/>
  <c r="BF289" i="6"/>
  <c r="T289" i="6"/>
  <c r="R289" i="6"/>
  <c r="P289" i="6"/>
  <c r="BI288" i="6"/>
  <c r="BH288" i="6"/>
  <c r="BG288" i="6"/>
  <c r="BF288" i="6"/>
  <c r="T288" i="6"/>
  <c r="R288" i="6"/>
  <c r="P288" i="6"/>
  <c r="BI287" i="6"/>
  <c r="BH287" i="6"/>
  <c r="BG287" i="6"/>
  <c r="BF287" i="6"/>
  <c r="T287" i="6"/>
  <c r="R287" i="6"/>
  <c r="P287" i="6"/>
  <c r="BI286" i="6"/>
  <c r="BH286" i="6"/>
  <c r="BG286" i="6"/>
  <c r="BF286" i="6"/>
  <c r="T286" i="6"/>
  <c r="R286" i="6"/>
  <c r="P286" i="6"/>
  <c r="BI285" i="6"/>
  <c r="BH285" i="6"/>
  <c r="BG285" i="6"/>
  <c r="BF285" i="6"/>
  <c r="T285" i="6"/>
  <c r="R285" i="6"/>
  <c r="P285" i="6"/>
  <c r="BI283" i="6"/>
  <c r="BH283" i="6"/>
  <c r="BG283" i="6"/>
  <c r="BF283" i="6"/>
  <c r="T283" i="6"/>
  <c r="R283" i="6"/>
  <c r="P283" i="6"/>
  <c r="BI282" i="6"/>
  <c r="BH282" i="6"/>
  <c r="BG282" i="6"/>
  <c r="BF282" i="6"/>
  <c r="T282" i="6"/>
  <c r="R282" i="6"/>
  <c r="P282" i="6"/>
  <c r="BI280" i="6"/>
  <c r="BH280" i="6"/>
  <c r="BG280" i="6"/>
  <c r="BF280" i="6"/>
  <c r="T280" i="6"/>
  <c r="R280" i="6"/>
  <c r="P280" i="6"/>
  <c r="BI279" i="6"/>
  <c r="BH279" i="6"/>
  <c r="BG279" i="6"/>
  <c r="BF279" i="6"/>
  <c r="T279" i="6"/>
  <c r="R279" i="6"/>
  <c r="P279" i="6"/>
  <c r="BI278" i="6"/>
  <c r="BH278" i="6"/>
  <c r="BG278" i="6"/>
  <c r="BF278" i="6"/>
  <c r="T278" i="6"/>
  <c r="R278" i="6"/>
  <c r="P278" i="6"/>
  <c r="BI275" i="6"/>
  <c r="BH275" i="6"/>
  <c r="BG275" i="6"/>
  <c r="BF275" i="6"/>
  <c r="T275" i="6"/>
  <c r="R275" i="6"/>
  <c r="P275" i="6"/>
  <c r="BI274" i="6"/>
  <c r="BH274" i="6"/>
  <c r="BG274" i="6"/>
  <c r="BF274" i="6"/>
  <c r="T274" i="6"/>
  <c r="R274" i="6"/>
  <c r="P274" i="6"/>
  <c r="BI272" i="6"/>
  <c r="BH272" i="6"/>
  <c r="BG272" i="6"/>
  <c r="BF272" i="6"/>
  <c r="T272" i="6"/>
  <c r="T271" i="6"/>
  <c r="R272" i="6"/>
  <c r="R271" i="6" s="1"/>
  <c r="P272" i="6"/>
  <c r="P271" i="6" s="1"/>
  <c r="BI270" i="6"/>
  <c r="BH270" i="6"/>
  <c r="BG270" i="6"/>
  <c r="BF270" i="6"/>
  <c r="T270" i="6"/>
  <c r="R270" i="6"/>
  <c r="P270" i="6"/>
  <c r="BI269" i="6"/>
  <c r="BH269" i="6"/>
  <c r="BG269" i="6"/>
  <c r="BF269" i="6"/>
  <c r="T269" i="6"/>
  <c r="R269" i="6"/>
  <c r="P269" i="6"/>
  <c r="BI267" i="6"/>
  <c r="BH267" i="6"/>
  <c r="BG267" i="6"/>
  <c r="BF267" i="6"/>
  <c r="T267" i="6"/>
  <c r="R267" i="6"/>
  <c r="P267" i="6"/>
  <c r="BI266" i="6"/>
  <c r="BH266" i="6"/>
  <c r="BG266" i="6"/>
  <c r="BF266" i="6"/>
  <c r="T266" i="6"/>
  <c r="R266" i="6"/>
  <c r="P266" i="6"/>
  <c r="BI265" i="6"/>
  <c r="BH265" i="6"/>
  <c r="BG265" i="6"/>
  <c r="BF265" i="6"/>
  <c r="T265" i="6"/>
  <c r="R265" i="6"/>
  <c r="P265" i="6"/>
  <c r="BI264" i="6"/>
  <c r="BH264" i="6"/>
  <c r="BG264" i="6"/>
  <c r="BF264" i="6"/>
  <c r="T264" i="6"/>
  <c r="R264" i="6"/>
  <c r="P264" i="6"/>
  <c r="BI263" i="6"/>
  <c r="BH263" i="6"/>
  <c r="BG263" i="6"/>
  <c r="BF263" i="6"/>
  <c r="T263" i="6"/>
  <c r="R263" i="6"/>
  <c r="P263" i="6"/>
  <c r="BI262" i="6"/>
  <c r="BH262" i="6"/>
  <c r="BG262" i="6"/>
  <c r="BF262" i="6"/>
  <c r="T262" i="6"/>
  <c r="R262" i="6"/>
  <c r="P262" i="6"/>
  <c r="BI261" i="6"/>
  <c r="BH261" i="6"/>
  <c r="BG261" i="6"/>
  <c r="BF261" i="6"/>
  <c r="T261" i="6"/>
  <c r="R261" i="6"/>
  <c r="P261" i="6"/>
  <c r="BI260" i="6"/>
  <c r="BH260" i="6"/>
  <c r="BG260" i="6"/>
  <c r="BF260" i="6"/>
  <c r="T260" i="6"/>
  <c r="R260" i="6"/>
  <c r="P260" i="6"/>
  <c r="BI258" i="6"/>
  <c r="BH258" i="6"/>
  <c r="BG258" i="6"/>
  <c r="BF258" i="6"/>
  <c r="T258" i="6"/>
  <c r="R258" i="6"/>
  <c r="P258" i="6"/>
  <c r="BI257" i="6"/>
  <c r="BH257" i="6"/>
  <c r="BG257" i="6"/>
  <c r="BF257" i="6"/>
  <c r="T257" i="6"/>
  <c r="R257" i="6"/>
  <c r="P257" i="6"/>
  <c r="BI256" i="6"/>
  <c r="BH256" i="6"/>
  <c r="BG256" i="6"/>
  <c r="BF256" i="6"/>
  <c r="T256" i="6"/>
  <c r="R256" i="6"/>
  <c r="P256" i="6"/>
  <c r="BI253" i="6"/>
  <c r="BH253" i="6"/>
  <c r="BG253" i="6"/>
  <c r="BF253" i="6"/>
  <c r="T253" i="6"/>
  <c r="R253" i="6"/>
  <c r="P253" i="6"/>
  <c r="BI251" i="6"/>
  <c r="BH251" i="6"/>
  <c r="BG251" i="6"/>
  <c r="BF251" i="6"/>
  <c r="T251" i="6"/>
  <c r="R251" i="6"/>
  <c r="P251" i="6"/>
  <c r="BI249" i="6"/>
  <c r="BH249" i="6"/>
  <c r="BG249" i="6"/>
  <c r="BF249" i="6"/>
  <c r="T249" i="6"/>
  <c r="R249" i="6"/>
  <c r="P249" i="6"/>
  <c r="BI246" i="6"/>
  <c r="BH246" i="6"/>
  <c r="BG246" i="6"/>
  <c r="BF246" i="6"/>
  <c r="T246" i="6"/>
  <c r="R246" i="6"/>
  <c r="P246" i="6"/>
  <c r="BI244" i="6"/>
  <c r="BH244" i="6"/>
  <c r="BG244" i="6"/>
  <c r="BF244" i="6"/>
  <c r="T244" i="6"/>
  <c r="R244" i="6"/>
  <c r="P244" i="6"/>
  <c r="BI242" i="6"/>
  <c r="BH242" i="6"/>
  <c r="BG242" i="6"/>
  <c r="BF242" i="6"/>
  <c r="T242" i="6"/>
  <c r="R242" i="6"/>
  <c r="P242" i="6"/>
  <c r="BI239" i="6"/>
  <c r="BH239" i="6"/>
  <c r="BG239" i="6"/>
  <c r="BF239" i="6"/>
  <c r="T239" i="6"/>
  <c r="R239" i="6"/>
  <c r="P239" i="6"/>
  <c r="BI238" i="6"/>
  <c r="BH238" i="6"/>
  <c r="BG238" i="6"/>
  <c r="BF238" i="6"/>
  <c r="T238" i="6"/>
  <c r="R238" i="6"/>
  <c r="P238" i="6"/>
  <c r="BI237" i="6"/>
  <c r="BH237" i="6"/>
  <c r="BG237" i="6"/>
  <c r="BF237" i="6"/>
  <c r="T237" i="6"/>
  <c r="R237" i="6"/>
  <c r="P237" i="6"/>
  <c r="BI236" i="6"/>
  <c r="BH236" i="6"/>
  <c r="BG236" i="6"/>
  <c r="BF236" i="6"/>
  <c r="T236" i="6"/>
  <c r="R236" i="6"/>
  <c r="P236" i="6"/>
  <c r="BI234" i="6"/>
  <c r="BH234" i="6"/>
  <c r="BG234" i="6"/>
  <c r="BF234" i="6"/>
  <c r="T234" i="6"/>
  <c r="R234" i="6"/>
  <c r="P234" i="6"/>
  <c r="BI233" i="6"/>
  <c r="BH233" i="6"/>
  <c r="BG233" i="6"/>
  <c r="BF233" i="6"/>
  <c r="T233" i="6"/>
  <c r="R233" i="6"/>
  <c r="P233" i="6"/>
  <c r="BI231" i="6"/>
  <c r="BH231" i="6"/>
  <c r="BG231" i="6"/>
  <c r="BF231" i="6"/>
  <c r="T231" i="6"/>
  <c r="R231" i="6"/>
  <c r="P231" i="6"/>
  <c r="BI229" i="6"/>
  <c r="BH229" i="6"/>
  <c r="BG229" i="6"/>
  <c r="BF229" i="6"/>
  <c r="T229" i="6"/>
  <c r="R229" i="6"/>
  <c r="P229" i="6"/>
  <c r="BI228" i="6"/>
  <c r="BH228" i="6"/>
  <c r="BG228" i="6"/>
  <c r="BF228" i="6"/>
  <c r="T228" i="6"/>
  <c r="R228" i="6"/>
  <c r="P228" i="6"/>
  <c r="BI225" i="6"/>
  <c r="BH225" i="6"/>
  <c r="BG225" i="6"/>
  <c r="BF225" i="6"/>
  <c r="T225" i="6"/>
  <c r="R225" i="6"/>
  <c r="P225" i="6"/>
  <c r="BI223" i="6"/>
  <c r="BH223" i="6"/>
  <c r="BG223" i="6"/>
  <c r="BF223" i="6"/>
  <c r="T223" i="6"/>
  <c r="R223" i="6"/>
  <c r="P223" i="6"/>
  <c r="BI221" i="6"/>
  <c r="BH221" i="6"/>
  <c r="BG221" i="6"/>
  <c r="BF221" i="6"/>
  <c r="T221" i="6"/>
  <c r="R221" i="6"/>
  <c r="P221" i="6"/>
  <c r="BI219" i="6"/>
  <c r="BH219" i="6"/>
  <c r="BG219" i="6"/>
  <c r="BF219" i="6"/>
  <c r="T219" i="6"/>
  <c r="R219" i="6"/>
  <c r="P219" i="6"/>
  <c r="BI217" i="6"/>
  <c r="BH217" i="6"/>
  <c r="BG217" i="6"/>
  <c r="BF217" i="6"/>
  <c r="T217" i="6"/>
  <c r="R217" i="6"/>
  <c r="P217" i="6"/>
  <c r="BI215" i="6"/>
  <c r="BH215" i="6"/>
  <c r="BG215" i="6"/>
  <c r="BF215" i="6"/>
  <c r="T215" i="6"/>
  <c r="R215" i="6"/>
  <c r="P215" i="6"/>
  <c r="BI214" i="6"/>
  <c r="BH214" i="6"/>
  <c r="BG214" i="6"/>
  <c r="BF214" i="6"/>
  <c r="T214" i="6"/>
  <c r="R214" i="6"/>
  <c r="P214" i="6"/>
  <c r="BI212" i="6"/>
  <c r="BH212" i="6"/>
  <c r="BG212" i="6"/>
  <c r="BF212" i="6"/>
  <c r="T212" i="6"/>
  <c r="R212" i="6"/>
  <c r="P212" i="6"/>
  <c r="BI210" i="6"/>
  <c r="BH210" i="6"/>
  <c r="BG210" i="6"/>
  <c r="BF210" i="6"/>
  <c r="T210" i="6"/>
  <c r="R210" i="6"/>
  <c r="P210" i="6"/>
  <c r="BI208" i="6"/>
  <c r="BH208" i="6"/>
  <c r="BG208" i="6"/>
  <c r="BF208" i="6"/>
  <c r="T208" i="6"/>
  <c r="R208" i="6"/>
  <c r="P208" i="6"/>
  <c r="BI206" i="6"/>
  <c r="BH206" i="6"/>
  <c r="BG206" i="6"/>
  <c r="BF206" i="6"/>
  <c r="T206" i="6"/>
  <c r="R206" i="6"/>
  <c r="P206" i="6"/>
  <c r="BI205" i="6"/>
  <c r="BH205" i="6"/>
  <c r="BG205" i="6"/>
  <c r="BF205" i="6"/>
  <c r="T205" i="6"/>
  <c r="R205" i="6"/>
  <c r="P205" i="6"/>
  <c r="BI203" i="6"/>
  <c r="BH203" i="6"/>
  <c r="BG203" i="6"/>
  <c r="BF203" i="6"/>
  <c r="T203" i="6"/>
  <c r="R203" i="6"/>
  <c r="P203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1" i="6"/>
  <c r="BH171" i="6"/>
  <c r="BG171" i="6"/>
  <c r="BF171" i="6"/>
  <c r="T171" i="6"/>
  <c r="T170" i="6"/>
  <c r="R171" i="6"/>
  <c r="R170" i="6" s="1"/>
  <c r="P171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R150" i="6" s="1"/>
  <c r="P154" i="6"/>
  <c r="BI153" i="6"/>
  <c r="BH153" i="6"/>
  <c r="BG153" i="6"/>
  <c r="BF153" i="6"/>
  <c r="T153" i="6"/>
  <c r="T150" i="6" s="1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P150" i="6" s="1"/>
  <c r="J145" i="6"/>
  <c r="F142" i="6"/>
  <c r="E140" i="6"/>
  <c r="J94" i="6"/>
  <c r="F91" i="6"/>
  <c r="E89" i="6"/>
  <c r="J23" i="6"/>
  <c r="E23" i="6"/>
  <c r="J93" i="6" s="1"/>
  <c r="J22" i="6"/>
  <c r="J20" i="6"/>
  <c r="E20" i="6"/>
  <c r="F94" i="6" s="1"/>
  <c r="J19" i="6"/>
  <c r="J17" i="6"/>
  <c r="E17" i="6"/>
  <c r="F93" i="6"/>
  <c r="J16" i="6"/>
  <c r="J14" i="6"/>
  <c r="J142" i="6"/>
  <c r="E7" i="6"/>
  <c r="E85" i="6" s="1"/>
  <c r="J39" i="5"/>
  <c r="J38" i="5"/>
  <c r="AY100" i="1"/>
  <c r="J37" i="5"/>
  <c r="AX100" i="1"/>
  <c r="BI207" i="5"/>
  <c r="BH207" i="5"/>
  <c r="BG207" i="5"/>
  <c r="BF207" i="5"/>
  <c r="T207" i="5"/>
  <c r="R207" i="5"/>
  <c r="P207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198" i="5"/>
  <c r="BH198" i="5"/>
  <c r="BG198" i="5"/>
  <c r="BF198" i="5"/>
  <c r="T198" i="5"/>
  <c r="T197" i="5" s="1"/>
  <c r="R198" i="5"/>
  <c r="R197" i="5"/>
  <c r="P198" i="5"/>
  <c r="P197" i="5" s="1"/>
  <c r="BI194" i="5"/>
  <c r="BH194" i="5"/>
  <c r="BG194" i="5"/>
  <c r="BF194" i="5"/>
  <c r="T194" i="5"/>
  <c r="R194" i="5"/>
  <c r="P194" i="5"/>
  <c r="BI191" i="5"/>
  <c r="BH191" i="5"/>
  <c r="BG191" i="5"/>
  <c r="BF191" i="5"/>
  <c r="T191" i="5"/>
  <c r="R191" i="5"/>
  <c r="P191" i="5"/>
  <c r="BI188" i="5"/>
  <c r="BH188" i="5"/>
  <c r="BG188" i="5"/>
  <c r="BF188" i="5"/>
  <c r="T188" i="5"/>
  <c r="R188" i="5"/>
  <c r="P188" i="5"/>
  <c r="BI177" i="5"/>
  <c r="BH177" i="5"/>
  <c r="BG177" i="5"/>
  <c r="BF177" i="5"/>
  <c r="T177" i="5"/>
  <c r="R177" i="5"/>
  <c r="P177" i="5"/>
  <c r="BI167" i="5"/>
  <c r="BH167" i="5"/>
  <c r="BG167" i="5"/>
  <c r="BF167" i="5"/>
  <c r="T167" i="5"/>
  <c r="R167" i="5"/>
  <c r="P167" i="5"/>
  <c r="BI164" i="5"/>
  <c r="BH164" i="5"/>
  <c r="BG164" i="5"/>
  <c r="BF164" i="5"/>
  <c r="T164" i="5"/>
  <c r="R164" i="5"/>
  <c r="P164" i="5"/>
  <c r="BI161" i="5"/>
  <c r="BH161" i="5"/>
  <c r="BG161" i="5"/>
  <c r="BF161" i="5"/>
  <c r="T161" i="5"/>
  <c r="R161" i="5"/>
  <c r="P161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R155" i="5"/>
  <c r="P155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J125" i="5"/>
  <c r="F122" i="5"/>
  <c r="E120" i="5"/>
  <c r="J94" i="5"/>
  <c r="F91" i="5"/>
  <c r="E89" i="5"/>
  <c r="J23" i="5"/>
  <c r="E23" i="5"/>
  <c r="J93" i="5" s="1"/>
  <c r="J22" i="5"/>
  <c r="J20" i="5"/>
  <c r="E20" i="5"/>
  <c r="F94" i="5"/>
  <c r="J19" i="5"/>
  <c r="J17" i="5"/>
  <c r="E17" i="5"/>
  <c r="F93" i="5" s="1"/>
  <c r="J16" i="5"/>
  <c r="J14" i="5"/>
  <c r="J122" i="5" s="1"/>
  <c r="E7" i="5"/>
  <c r="E85" i="5" s="1"/>
  <c r="J39" i="4"/>
  <c r="J38" i="4"/>
  <c r="AY98" i="1"/>
  <c r="J37" i="4"/>
  <c r="AX98" i="1"/>
  <c r="BI800" i="4"/>
  <c r="BH800" i="4"/>
  <c r="BG800" i="4"/>
  <c r="BF800" i="4"/>
  <c r="T800" i="4"/>
  <c r="R800" i="4"/>
  <c r="P800" i="4"/>
  <c r="BI799" i="4"/>
  <c r="BH799" i="4"/>
  <c r="BG799" i="4"/>
  <c r="BF799" i="4"/>
  <c r="T799" i="4"/>
  <c r="R799" i="4"/>
  <c r="P799" i="4"/>
  <c r="BI795" i="4"/>
  <c r="BH795" i="4"/>
  <c r="BG795" i="4"/>
  <c r="BF795" i="4"/>
  <c r="T795" i="4"/>
  <c r="R795" i="4"/>
  <c r="P795" i="4"/>
  <c r="BI790" i="4"/>
  <c r="BH790" i="4"/>
  <c r="BG790" i="4"/>
  <c r="BF790" i="4"/>
  <c r="T790" i="4"/>
  <c r="R790" i="4"/>
  <c r="P790" i="4"/>
  <c r="BI785" i="4"/>
  <c r="BH785" i="4"/>
  <c r="BG785" i="4"/>
  <c r="BF785" i="4"/>
  <c r="T785" i="4"/>
  <c r="R785" i="4"/>
  <c r="P785" i="4"/>
  <c r="BI781" i="4"/>
  <c r="BH781" i="4"/>
  <c r="BG781" i="4"/>
  <c r="BF781" i="4"/>
  <c r="T781" i="4"/>
  <c r="R781" i="4"/>
  <c r="P781" i="4"/>
  <c r="BI775" i="4"/>
  <c r="BH775" i="4"/>
  <c r="BG775" i="4"/>
  <c r="BF775" i="4"/>
  <c r="T775" i="4"/>
  <c r="R775" i="4"/>
  <c r="P775" i="4"/>
  <c r="BI773" i="4"/>
  <c r="BH773" i="4"/>
  <c r="BG773" i="4"/>
  <c r="BF773" i="4"/>
  <c r="T773" i="4"/>
  <c r="R773" i="4"/>
  <c r="P773" i="4"/>
  <c r="BI767" i="4"/>
  <c r="BH767" i="4"/>
  <c r="BG767" i="4"/>
  <c r="BF767" i="4"/>
  <c r="T767" i="4"/>
  <c r="R767" i="4"/>
  <c r="P767" i="4"/>
  <c r="BI731" i="4"/>
  <c r="BH731" i="4"/>
  <c r="BG731" i="4"/>
  <c r="BF731" i="4"/>
  <c r="T731" i="4"/>
  <c r="R731" i="4"/>
  <c r="P731" i="4"/>
  <c r="BI726" i="4"/>
  <c r="BH726" i="4"/>
  <c r="BG726" i="4"/>
  <c r="BF726" i="4"/>
  <c r="T726" i="4"/>
  <c r="R726" i="4"/>
  <c r="P726" i="4"/>
  <c r="BI724" i="4"/>
  <c r="BH724" i="4"/>
  <c r="BG724" i="4"/>
  <c r="BF724" i="4"/>
  <c r="T724" i="4"/>
  <c r="R724" i="4"/>
  <c r="P724" i="4"/>
  <c r="BI719" i="4"/>
  <c r="BH719" i="4"/>
  <c r="BG719" i="4"/>
  <c r="BF719" i="4"/>
  <c r="T719" i="4"/>
  <c r="R719" i="4"/>
  <c r="P719" i="4"/>
  <c r="BI716" i="4"/>
  <c r="BH716" i="4"/>
  <c r="BG716" i="4"/>
  <c r="BF716" i="4"/>
  <c r="T716" i="4"/>
  <c r="R716" i="4"/>
  <c r="P716" i="4"/>
  <c r="BI713" i="4"/>
  <c r="BH713" i="4"/>
  <c r="BG713" i="4"/>
  <c r="BF713" i="4"/>
  <c r="T713" i="4"/>
  <c r="R713" i="4"/>
  <c r="P713" i="4"/>
  <c r="BI711" i="4"/>
  <c r="BH711" i="4"/>
  <c r="BG711" i="4"/>
  <c r="BF711" i="4"/>
  <c r="T711" i="4"/>
  <c r="R711" i="4"/>
  <c r="P711" i="4"/>
  <c r="BI709" i="4"/>
  <c r="BH709" i="4"/>
  <c r="BG709" i="4"/>
  <c r="BF709" i="4"/>
  <c r="T709" i="4"/>
  <c r="R709" i="4"/>
  <c r="P709" i="4"/>
  <c r="BI707" i="4"/>
  <c r="BH707" i="4"/>
  <c r="BG707" i="4"/>
  <c r="BF707" i="4"/>
  <c r="T707" i="4"/>
  <c r="R707" i="4"/>
  <c r="P707" i="4"/>
  <c r="BI702" i="4"/>
  <c r="BH702" i="4"/>
  <c r="BG702" i="4"/>
  <c r="BF702" i="4"/>
  <c r="T702" i="4"/>
  <c r="R702" i="4"/>
  <c r="P702" i="4"/>
  <c r="BI700" i="4"/>
  <c r="BH700" i="4"/>
  <c r="BG700" i="4"/>
  <c r="BF700" i="4"/>
  <c r="T700" i="4"/>
  <c r="R700" i="4"/>
  <c r="P700" i="4"/>
  <c r="BI699" i="4"/>
  <c r="BH699" i="4"/>
  <c r="BG699" i="4"/>
  <c r="BF699" i="4"/>
  <c r="T699" i="4"/>
  <c r="R699" i="4"/>
  <c r="P699" i="4"/>
  <c r="BI694" i="4"/>
  <c r="BH694" i="4"/>
  <c r="BG694" i="4"/>
  <c r="BF694" i="4"/>
  <c r="T694" i="4"/>
  <c r="R694" i="4"/>
  <c r="P694" i="4"/>
  <c r="BI690" i="4"/>
  <c r="BH690" i="4"/>
  <c r="BG690" i="4"/>
  <c r="BF690" i="4"/>
  <c r="T690" i="4"/>
  <c r="R690" i="4"/>
  <c r="P690" i="4"/>
  <c r="BI663" i="4"/>
  <c r="BH663" i="4"/>
  <c r="BG663" i="4"/>
  <c r="BF663" i="4"/>
  <c r="T663" i="4"/>
  <c r="R663" i="4"/>
  <c r="P663" i="4"/>
  <c r="BI661" i="4"/>
  <c r="BH661" i="4"/>
  <c r="BG661" i="4"/>
  <c r="BF661" i="4"/>
  <c r="T661" i="4"/>
  <c r="R661" i="4"/>
  <c r="P661" i="4"/>
  <c r="BI656" i="4"/>
  <c r="BH656" i="4"/>
  <c r="BG656" i="4"/>
  <c r="BF656" i="4"/>
  <c r="T656" i="4"/>
  <c r="R656" i="4"/>
  <c r="P656" i="4"/>
  <c r="BI645" i="4"/>
  <c r="BH645" i="4"/>
  <c r="BG645" i="4"/>
  <c r="BF645" i="4"/>
  <c r="T645" i="4"/>
  <c r="R645" i="4"/>
  <c r="P645" i="4"/>
  <c r="BI644" i="4"/>
  <c r="BH644" i="4"/>
  <c r="BG644" i="4"/>
  <c r="BF644" i="4"/>
  <c r="T644" i="4"/>
  <c r="R644" i="4"/>
  <c r="P644" i="4"/>
  <c r="BI638" i="4"/>
  <c r="BH638" i="4"/>
  <c r="BG638" i="4"/>
  <c r="BF638" i="4"/>
  <c r="T638" i="4"/>
  <c r="R638" i="4"/>
  <c r="P638" i="4"/>
  <c r="BI636" i="4"/>
  <c r="BH636" i="4"/>
  <c r="BG636" i="4"/>
  <c r="BF636" i="4"/>
  <c r="T636" i="4"/>
  <c r="R636" i="4"/>
  <c r="P636" i="4"/>
  <c r="BI632" i="4"/>
  <c r="BH632" i="4"/>
  <c r="BG632" i="4"/>
  <c r="BF632" i="4"/>
  <c r="T632" i="4"/>
  <c r="R632" i="4"/>
  <c r="P632" i="4"/>
  <c r="BI630" i="4"/>
  <c r="BH630" i="4"/>
  <c r="BG630" i="4"/>
  <c r="BF630" i="4"/>
  <c r="T630" i="4"/>
  <c r="R630" i="4"/>
  <c r="P630" i="4"/>
  <c r="BI628" i="4"/>
  <c r="BH628" i="4"/>
  <c r="BG628" i="4"/>
  <c r="BF628" i="4"/>
  <c r="T628" i="4"/>
  <c r="R628" i="4"/>
  <c r="P628" i="4"/>
  <c r="BI626" i="4"/>
  <c r="BH626" i="4"/>
  <c r="BG626" i="4"/>
  <c r="BF626" i="4"/>
  <c r="T626" i="4"/>
  <c r="R626" i="4"/>
  <c r="P626" i="4"/>
  <c r="BI624" i="4"/>
  <c r="BH624" i="4"/>
  <c r="BG624" i="4"/>
  <c r="BF624" i="4"/>
  <c r="T624" i="4"/>
  <c r="R624" i="4"/>
  <c r="P624" i="4"/>
  <c r="BI622" i="4"/>
  <c r="BH622" i="4"/>
  <c r="BG622" i="4"/>
  <c r="BF622" i="4"/>
  <c r="T622" i="4"/>
  <c r="R622" i="4"/>
  <c r="P622" i="4"/>
  <c r="BI621" i="4"/>
  <c r="BH621" i="4"/>
  <c r="BG621" i="4"/>
  <c r="BF621" i="4"/>
  <c r="T621" i="4"/>
  <c r="R621" i="4"/>
  <c r="P621" i="4"/>
  <c r="BI618" i="4"/>
  <c r="BH618" i="4"/>
  <c r="BG618" i="4"/>
  <c r="BF618" i="4"/>
  <c r="T618" i="4"/>
  <c r="R618" i="4"/>
  <c r="P618" i="4"/>
  <c r="BI614" i="4"/>
  <c r="BH614" i="4"/>
  <c r="BG614" i="4"/>
  <c r="BF614" i="4"/>
  <c r="T614" i="4"/>
  <c r="R614" i="4"/>
  <c r="P614" i="4"/>
  <c r="BI608" i="4"/>
  <c r="BH608" i="4"/>
  <c r="BG608" i="4"/>
  <c r="BF608" i="4"/>
  <c r="T608" i="4"/>
  <c r="R608" i="4"/>
  <c r="P608" i="4"/>
  <c r="BI604" i="4"/>
  <c r="BH604" i="4"/>
  <c r="BG604" i="4"/>
  <c r="BF604" i="4"/>
  <c r="T604" i="4"/>
  <c r="R604" i="4"/>
  <c r="P604" i="4"/>
  <c r="BI600" i="4"/>
  <c r="BH600" i="4"/>
  <c r="BG600" i="4"/>
  <c r="BF600" i="4"/>
  <c r="T600" i="4"/>
  <c r="R600" i="4"/>
  <c r="P600" i="4"/>
  <c r="BI596" i="4"/>
  <c r="BH596" i="4"/>
  <c r="BG596" i="4"/>
  <c r="BF596" i="4"/>
  <c r="T596" i="4"/>
  <c r="R596" i="4"/>
  <c r="P596" i="4"/>
  <c r="BI592" i="4"/>
  <c r="BH592" i="4"/>
  <c r="BG592" i="4"/>
  <c r="BF592" i="4"/>
  <c r="T592" i="4"/>
  <c r="R592" i="4"/>
  <c r="P592" i="4"/>
  <c r="BI588" i="4"/>
  <c r="BH588" i="4"/>
  <c r="BG588" i="4"/>
  <c r="BF588" i="4"/>
  <c r="T588" i="4"/>
  <c r="R588" i="4"/>
  <c r="P588" i="4"/>
  <c r="BI584" i="4"/>
  <c r="BH584" i="4"/>
  <c r="BG584" i="4"/>
  <c r="BF584" i="4"/>
  <c r="T584" i="4"/>
  <c r="R584" i="4"/>
  <c r="P584" i="4"/>
  <c r="BI580" i="4"/>
  <c r="BH580" i="4"/>
  <c r="BG580" i="4"/>
  <c r="BF580" i="4"/>
  <c r="T580" i="4"/>
  <c r="R580" i="4"/>
  <c r="P580" i="4"/>
  <c r="BI576" i="4"/>
  <c r="BH576" i="4"/>
  <c r="BG576" i="4"/>
  <c r="BF576" i="4"/>
  <c r="T576" i="4"/>
  <c r="R576" i="4"/>
  <c r="P576" i="4"/>
  <c r="BI572" i="4"/>
  <c r="BH572" i="4"/>
  <c r="BG572" i="4"/>
  <c r="BF572" i="4"/>
  <c r="T572" i="4"/>
  <c r="R572" i="4"/>
  <c r="P572" i="4"/>
  <c r="BI568" i="4"/>
  <c r="BH568" i="4"/>
  <c r="BG568" i="4"/>
  <c r="BF568" i="4"/>
  <c r="T568" i="4"/>
  <c r="R568" i="4"/>
  <c r="P568" i="4"/>
  <c r="BI564" i="4"/>
  <c r="BH564" i="4"/>
  <c r="BG564" i="4"/>
  <c r="BF564" i="4"/>
  <c r="T564" i="4"/>
  <c r="R564" i="4"/>
  <c r="P564" i="4"/>
  <c r="BI560" i="4"/>
  <c r="BH560" i="4"/>
  <c r="BG560" i="4"/>
  <c r="BF560" i="4"/>
  <c r="T560" i="4"/>
  <c r="R560" i="4"/>
  <c r="P560" i="4"/>
  <c r="BI557" i="4"/>
  <c r="BH557" i="4"/>
  <c r="BG557" i="4"/>
  <c r="BF557" i="4"/>
  <c r="T557" i="4"/>
  <c r="R557" i="4"/>
  <c r="P557" i="4"/>
  <c r="BI554" i="4"/>
  <c r="BH554" i="4"/>
  <c r="BG554" i="4"/>
  <c r="BF554" i="4"/>
  <c r="T554" i="4"/>
  <c r="R554" i="4"/>
  <c r="P554" i="4"/>
  <c r="BI551" i="4"/>
  <c r="BH551" i="4"/>
  <c r="BG551" i="4"/>
  <c r="BF551" i="4"/>
  <c r="T551" i="4"/>
  <c r="R551" i="4"/>
  <c r="P551" i="4"/>
  <c r="BI548" i="4"/>
  <c r="BH548" i="4"/>
  <c r="BG548" i="4"/>
  <c r="BF548" i="4"/>
  <c r="T548" i="4"/>
  <c r="R548" i="4"/>
  <c r="P548" i="4"/>
  <c r="BI545" i="4"/>
  <c r="BH545" i="4"/>
  <c r="BG545" i="4"/>
  <c r="BF545" i="4"/>
  <c r="T545" i="4"/>
  <c r="R545" i="4"/>
  <c r="P545" i="4"/>
  <c r="BI542" i="4"/>
  <c r="BH542" i="4"/>
  <c r="BG542" i="4"/>
  <c r="BF542" i="4"/>
  <c r="T542" i="4"/>
  <c r="R542" i="4"/>
  <c r="P542" i="4"/>
  <c r="BI539" i="4"/>
  <c r="BH539" i="4"/>
  <c r="BG539" i="4"/>
  <c r="BF539" i="4"/>
  <c r="T539" i="4"/>
  <c r="R539" i="4"/>
  <c r="P539" i="4"/>
  <c r="BI536" i="4"/>
  <c r="BH536" i="4"/>
  <c r="BG536" i="4"/>
  <c r="BF536" i="4"/>
  <c r="T536" i="4"/>
  <c r="R536" i="4"/>
  <c r="P536" i="4"/>
  <c r="BI533" i="4"/>
  <c r="BH533" i="4"/>
  <c r="BG533" i="4"/>
  <c r="BF533" i="4"/>
  <c r="T533" i="4"/>
  <c r="R533" i="4"/>
  <c r="P533" i="4"/>
  <c r="BI530" i="4"/>
  <c r="BH530" i="4"/>
  <c r="BG530" i="4"/>
  <c r="BF530" i="4"/>
  <c r="T530" i="4"/>
  <c r="R530" i="4"/>
  <c r="P530" i="4"/>
  <c r="BI527" i="4"/>
  <c r="BH527" i="4"/>
  <c r="BG527" i="4"/>
  <c r="BF527" i="4"/>
  <c r="T527" i="4"/>
  <c r="R527" i="4"/>
  <c r="P527" i="4"/>
  <c r="BI523" i="4"/>
  <c r="BH523" i="4"/>
  <c r="BG523" i="4"/>
  <c r="BF523" i="4"/>
  <c r="T523" i="4"/>
  <c r="R523" i="4"/>
  <c r="P523" i="4"/>
  <c r="BI519" i="4"/>
  <c r="BH519" i="4"/>
  <c r="BG519" i="4"/>
  <c r="BF519" i="4"/>
  <c r="T519" i="4"/>
  <c r="R519" i="4"/>
  <c r="P519" i="4"/>
  <c r="BI517" i="4"/>
  <c r="BH517" i="4"/>
  <c r="BG517" i="4"/>
  <c r="BF517" i="4"/>
  <c r="T517" i="4"/>
  <c r="R517" i="4"/>
  <c r="P517" i="4"/>
  <c r="BI510" i="4"/>
  <c r="BH510" i="4"/>
  <c r="BG510" i="4"/>
  <c r="BF510" i="4"/>
  <c r="T510" i="4"/>
  <c r="R510" i="4"/>
  <c r="P510" i="4"/>
  <c r="BI507" i="4"/>
  <c r="BH507" i="4"/>
  <c r="BG507" i="4"/>
  <c r="BF507" i="4"/>
  <c r="T507" i="4"/>
  <c r="R507" i="4"/>
  <c r="P507" i="4"/>
  <c r="BI503" i="4"/>
  <c r="BH503" i="4"/>
  <c r="BG503" i="4"/>
  <c r="BF503" i="4"/>
  <c r="T503" i="4"/>
  <c r="R503" i="4"/>
  <c r="P503" i="4"/>
  <c r="BI492" i="4"/>
  <c r="BH492" i="4"/>
  <c r="BG492" i="4"/>
  <c r="BF492" i="4"/>
  <c r="T492" i="4"/>
  <c r="R492" i="4"/>
  <c r="P492" i="4"/>
  <c r="BI487" i="4"/>
  <c r="BH487" i="4"/>
  <c r="BG487" i="4"/>
  <c r="BF487" i="4"/>
  <c r="T487" i="4"/>
  <c r="R487" i="4"/>
  <c r="P487" i="4"/>
  <c r="BI445" i="4"/>
  <c r="BH445" i="4"/>
  <c r="BG445" i="4"/>
  <c r="BF445" i="4"/>
  <c r="T445" i="4"/>
  <c r="R445" i="4"/>
  <c r="P445" i="4"/>
  <c r="BI435" i="4"/>
  <c r="BH435" i="4"/>
  <c r="BG435" i="4"/>
  <c r="BF435" i="4"/>
  <c r="T435" i="4"/>
  <c r="R435" i="4"/>
  <c r="P435" i="4"/>
  <c r="BI425" i="4"/>
  <c r="BH425" i="4"/>
  <c r="BG425" i="4"/>
  <c r="BF425" i="4"/>
  <c r="T425" i="4"/>
  <c r="R425" i="4"/>
  <c r="P425" i="4"/>
  <c r="BI419" i="4"/>
  <c r="BH419" i="4"/>
  <c r="BG419" i="4"/>
  <c r="BF419" i="4"/>
  <c r="T419" i="4"/>
  <c r="R419" i="4"/>
  <c r="P419" i="4"/>
  <c r="BI410" i="4"/>
  <c r="BH410" i="4"/>
  <c r="BG410" i="4"/>
  <c r="BF410" i="4"/>
  <c r="T410" i="4"/>
  <c r="R410" i="4"/>
  <c r="P410" i="4"/>
  <c r="BI396" i="4"/>
  <c r="BH396" i="4"/>
  <c r="BG396" i="4"/>
  <c r="BF396" i="4"/>
  <c r="T396" i="4"/>
  <c r="R396" i="4"/>
  <c r="P396" i="4"/>
  <c r="BI382" i="4"/>
  <c r="BH382" i="4"/>
  <c r="BG382" i="4"/>
  <c r="BF382" i="4"/>
  <c r="T382" i="4"/>
  <c r="R382" i="4"/>
  <c r="P382" i="4"/>
  <c r="BI366" i="4"/>
  <c r="BH366" i="4"/>
  <c r="BG366" i="4"/>
  <c r="BF366" i="4"/>
  <c r="T366" i="4"/>
  <c r="R366" i="4"/>
  <c r="P366" i="4"/>
  <c r="BI350" i="4"/>
  <c r="BH350" i="4"/>
  <c r="BG350" i="4"/>
  <c r="BF350" i="4"/>
  <c r="T350" i="4"/>
  <c r="R350" i="4"/>
  <c r="P350" i="4"/>
  <c r="BI344" i="4"/>
  <c r="BH344" i="4"/>
  <c r="BG344" i="4"/>
  <c r="BF344" i="4"/>
  <c r="T344" i="4"/>
  <c r="R344" i="4"/>
  <c r="P344" i="4"/>
  <c r="BI338" i="4"/>
  <c r="BH338" i="4"/>
  <c r="BG338" i="4"/>
  <c r="BF338" i="4"/>
  <c r="T338" i="4"/>
  <c r="R338" i="4"/>
  <c r="P338" i="4"/>
  <c r="BI328" i="4"/>
  <c r="BH328" i="4"/>
  <c r="BG328" i="4"/>
  <c r="BF328" i="4"/>
  <c r="T328" i="4"/>
  <c r="R328" i="4"/>
  <c r="P328" i="4"/>
  <c r="BI317" i="4"/>
  <c r="BH317" i="4"/>
  <c r="BG317" i="4"/>
  <c r="BF317" i="4"/>
  <c r="T317" i="4"/>
  <c r="R317" i="4"/>
  <c r="P317" i="4"/>
  <c r="BI301" i="4"/>
  <c r="BH301" i="4"/>
  <c r="BG301" i="4"/>
  <c r="BF301" i="4"/>
  <c r="T301" i="4"/>
  <c r="R301" i="4"/>
  <c r="P301" i="4"/>
  <c r="BI285" i="4"/>
  <c r="BH285" i="4"/>
  <c r="BG285" i="4"/>
  <c r="BF285" i="4"/>
  <c r="T285" i="4"/>
  <c r="R285" i="4"/>
  <c r="P285" i="4"/>
  <c r="BI283" i="4"/>
  <c r="BH283" i="4"/>
  <c r="BG283" i="4"/>
  <c r="BF283" i="4"/>
  <c r="T283" i="4"/>
  <c r="R283" i="4"/>
  <c r="P283" i="4"/>
  <c r="BI276" i="4"/>
  <c r="BH276" i="4"/>
  <c r="BG276" i="4"/>
  <c r="BF276" i="4"/>
  <c r="T276" i="4"/>
  <c r="R276" i="4"/>
  <c r="P276" i="4"/>
  <c r="BI269" i="4"/>
  <c r="BH269" i="4"/>
  <c r="BG269" i="4"/>
  <c r="BF269" i="4"/>
  <c r="T269" i="4"/>
  <c r="R269" i="4"/>
  <c r="P269" i="4"/>
  <c r="BI263" i="4"/>
  <c r="BH263" i="4"/>
  <c r="BG263" i="4"/>
  <c r="BF263" i="4"/>
  <c r="T263" i="4"/>
  <c r="R263" i="4"/>
  <c r="P263" i="4"/>
  <c r="BI260" i="4"/>
  <c r="BH260" i="4"/>
  <c r="BG260" i="4"/>
  <c r="BF260" i="4"/>
  <c r="T260" i="4"/>
  <c r="T259" i="4" s="1"/>
  <c r="R260" i="4"/>
  <c r="R259" i="4" s="1"/>
  <c r="P260" i="4"/>
  <c r="P259" i="4"/>
  <c r="BI257" i="4"/>
  <c r="BH257" i="4"/>
  <c r="BG257" i="4"/>
  <c r="BF257" i="4"/>
  <c r="T257" i="4"/>
  <c r="R257" i="4"/>
  <c r="P257" i="4"/>
  <c r="BI256" i="4"/>
  <c r="BH256" i="4"/>
  <c r="BG256" i="4"/>
  <c r="BF256" i="4"/>
  <c r="T256" i="4"/>
  <c r="R256" i="4"/>
  <c r="P256" i="4"/>
  <c r="BI255" i="4"/>
  <c r="BH255" i="4"/>
  <c r="BG255" i="4"/>
  <c r="BF255" i="4"/>
  <c r="T255" i="4"/>
  <c r="R255" i="4"/>
  <c r="P255" i="4"/>
  <c r="BI252" i="4"/>
  <c r="BH252" i="4"/>
  <c r="BG252" i="4"/>
  <c r="BF252" i="4"/>
  <c r="T252" i="4"/>
  <c r="R252" i="4"/>
  <c r="P252" i="4"/>
  <c r="BI217" i="4"/>
  <c r="BH217" i="4"/>
  <c r="BG217" i="4"/>
  <c r="BF217" i="4"/>
  <c r="T217" i="4"/>
  <c r="R217" i="4"/>
  <c r="P217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07" i="4"/>
  <c r="BH207" i="4"/>
  <c r="BG207" i="4"/>
  <c r="BF207" i="4"/>
  <c r="T207" i="4"/>
  <c r="R207" i="4"/>
  <c r="P207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88" i="4"/>
  <c r="BH188" i="4"/>
  <c r="BG188" i="4"/>
  <c r="BF188" i="4"/>
  <c r="T188" i="4"/>
  <c r="R188" i="4"/>
  <c r="P188" i="4"/>
  <c r="BI179" i="4"/>
  <c r="BH179" i="4"/>
  <c r="BG179" i="4"/>
  <c r="BF179" i="4"/>
  <c r="T179" i="4"/>
  <c r="R179" i="4"/>
  <c r="P179" i="4"/>
  <c r="BI171" i="4"/>
  <c r="BH171" i="4"/>
  <c r="BG171" i="4"/>
  <c r="BF171" i="4"/>
  <c r="T171" i="4"/>
  <c r="R171" i="4"/>
  <c r="P171" i="4"/>
  <c r="BI135" i="4"/>
  <c r="BH135" i="4"/>
  <c r="BG135" i="4"/>
  <c r="BF135" i="4"/>
  <c r="T135" i="4"/>
  <c r="T134" i="4"/>
  <c r="R135" i="4"/>
  <c r="R134" i="4"/>
  <c r="P135" i="4"/>
  <c r="P134" i="4" s="1"/>
  <c r="J129" i="4"/>
  <c r="F126" i="4"/>
  <c r="E124" i="4"/>
  <c r="J94" i="4"/>
  <c r="F91" i="4"/>
  <c r="E89" i="4"/>
  <c r="J23" i="4"/>
  <c r="E23" i="4"/>
  <c r="J93" i="4" s="1"/>
  <c r="J22" i="4"/>
  <c r="J20" i="4"/>
  <c r="E20" i="4"/>
  <c r="F129" i="4"/>
  <c r="J19" i="4"/>
  <c r="J17" i="4"/>
  <c r="E17" i="4"/>
  <c r="F128" i="4"/>
  <c r="J16" i="4"/>
  <c r="J14" i="4"/>
  <c r="J91" i="4"/>
  <c r="E7" i="4"/>
  <c r="E120" i="4"/>
  <c r="J39" i="3"/>
  <c r="J38" i="3"/>
  <c r="AY97" i="1"/>
  <c r="J37" i="3"/>
  <c r="AX97" i="1"/>
  <c r="BI325" i="3"/>
  <c r="BH325" i="3"/>
  <c r="BG325" i="3"/>
  <c r="BF325" i="3"/>
  <c r="T325" i="3"/>
  <c r="R325" i="3"/>
  <c r="P325" i="3"/>
  <c r="BI321" i="3"/>
  <c r="BH321" i="3"/>
  <c r="BG321" i="3"/>
  <c r="BF321" i="3"/>
  <c r="T321" i="3"/>
  <c r="R321" i="3"/>
  <c r="P321" i="3"/>
  <c r="BI312" i="3"/>
  <c r="BH312" i="3"/>
  <c r="BG312" i="3"/>
  <c r="BF312" i="3"/>
  <c r="T312" i="3"/>
  <c r="T311" i="3"/>
  <c r="R312" i="3"/>
  <c r="R311" i="3"/>
  <c r="P312" i="3"/>
  <c r="P311" i="3"/>
  <c r="BI310" i="3"/>
  <c r="BH310" i="3"/>
  <c r="BG310" i="3"/>
  <c r="BF310" i="3"/>
  <c r="T310" i="3"/>
  <c r="R310" i="3"/>
  <c r="P310" i="3"/>
  <c r="BI307" i="3"/>
  <c r="BH307" i="3"/>
  <c r="BG307" i="3"/>
  <c r="BF307" i="3"/>
  <c r="T307" i="3"/>
  <c r="R307" i="3"/>
  <c r="P307" i="3"/>
  <c r="BI306" i="3"/>
  <c r="BH306" i="3"/>
  <c r="BG306" i="3"/>
  <c r="BF306" i="3"/>
  <c r="T306" i="3"/>
  <c r="R306" i="3"/>
  <c r="P306" i="3"/>
  <c r="BI302" i="3"/>
  <c r="BH302" i="3"/>
  <c r="BG302" i="3"/>
  <c r="BF302" i="3"/>
  <c r="T302" i="3"/>
  <c r="R302" i="3"/>
  <c r="P302" i="3"/>
  <c r="BI298" i="3"/>
  <c r="BH298" i="3"/>
  <c r="BG298" i="3"/>
  <c r="BF298" i="3"/>
  <c r="T298" i="3"/>
  <c r="R298" i="3"/>
  <c r="P298" i="3"/>
  <c r="BI297" i="3"/>
  <c r="BH297" i="3"/>
  <c r="BG297" i="3"/>
  <c r="BF297" i="3"/>
  <c r="T297" i="3"/>
  <c r="R297" i="3"/>
  <c r="P297" i="3"/>
  <c r="BI293" i="3"/>
  <c r="BH293" i="3"/>
  <c r="BG293" i="3"/>
  <c r="BF293" i="3"/>
  <c r="T293" i="3"/>
  <c r="R293" i="3"/>
  <c r="P293" i="3"/>
  <c r="BI286" i="3"/>
  <c r="BH286" i="3"/>
  <c r="BG286" i="3"/>
  <c r="BF286" i="3"/>
  <c r="T286" i="3"/>
  <c r="R286" i="3"/>
  <c r="P286" i="3"/>
  <c r="BI282" i="3"/>
  <c r="BH282" i="3"/>
  <c r="BG282" i="3"/>
  <c r="BF282" i="3"/>
  <c r="T282" i="3"/>
  <c r="R282" i="3"/>
  <c r="P282" i="3"/>
  <c r="BI254" i="3"/>
  <c r="BH254" i="3"/>
  <c r="BG254" i="3"/>
  <c r="BF254" i="3"/>
  <c r="T254" i="3"/>
  <c r="R254" i="3"/>
  <c r="P254" i="3"/>
  <c r="BI248" i="3"/>
  <c r="BH248" i="3"/>
  <c r="BG248" i="3"/>
  <c r="BF248" i="3"/>
  <c r="T248" i="3"/>
  <c r="R248" i="3"/>
  <c r="P248" i="3"/>
  <c r="BI245" i="3"/>
  <c r="BH245" i="3"/>
  <c r="BG245" i="3"/>
  <c r="BF245" i="3"/>
  <c r="T245" i="3"/>
  <c r="R245" i="3"/>
  <c r="P245" i="3"/>
  <c r="BI242" i="3"/>
  <c r="BH242" i="3"/>
  <c r="BG242" i="3"/>
  <c r="BF242" i="3"/>
  <c r="T242" i="3"/>
  <c r="R242" i="3"/>
  <c r="P242" i="3"/>
  <c r="BI237" i="3"/>
  <c r="BH237" i="3"/>
  <c r="BG237" i="3"/>
  <c r="BF237" i="3"/>
  <c r="T237" i="3"/>
  <c r="R237" i="3"/>
  <c r="P237" i="3"/>
  <c r="BI234" i="3"/>
  <c r="BH234" i="3"/>
  <c r="BG234" i="3"/>
  <c r="BF234" i="3"/>
  <c r="T234" i="3"/>
  <c r="R234" i="3"/>
  <c r="P234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18" i="3"/>
  <c r="BH218" i="3"/>
  <c r="BG218" i="3"/>
  <c r="BF218" i="3"/>
  <c r="T218" i="3"/>
  <c r="R218" i="3"/>
  <c r="P218" i="3"/>
  <c r="BI211" i="3"/>
  <c r="BH211" i="3"/>
  <c r="BG211" i="3"/>
  <c r="BF211" i="3"/>
  <c r="T211" i="3"/>
  <c r="R211" i="3"/>
  <c r="P211" i="3"/>
  <c r="BI208" i="3"/>
  <c r="BH208" i="3"/>
  <c r="BG208" i="3"/>
  <c r="BF208" i="3"/>
  <c r="T208" i="3"/>
  <c r="R208" i="3"/>
  <c r="P208" i="3"/>
  <c r="BI204" i="3"/>
  <c r="BH204" i="3"/>
  <c r="BG204" i="3"/>
  <c r="BF204" i="3"/>
  <c r="T204" i="3"/>
  <c r="R204" i="3"/>
  <c r="P204" i="3"/>
  <c r="BI197" i="3"/>
  <c r="BH197" i="3"/>
  <c r="BG197" i="3"/>
  <c r="BF197" i="3"/>
  <c r="T197" i="3"/>
  <c r="R197" i="3"/>
  <c r="P197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T189" i="3"/>
  <c r="R190" i="3"/>
  <c r="R189" i="3"/>
  <c r="P190" i="3"/>
  <c r="P189" i="3" s="1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76" i="3"/>
  <c r="BH176" i="3"/>
  <c r="BG176" i="3"/>
  <c r="BF176" i="3"/>
  <c r="T176" i="3"/>
  <c r="R176" i="3"/>
  <c r="P176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58" i="3"/>
  <c r="BH158" i="3"/>
  <c r="BG158" i="3"/>
  <c r="BF158" i="3"/>
  <c r="T158" i="3"/>
  <c r="R158" i="3"/>
  <c r="P158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4" i="3"/>
  <c r="BH144" i="3"/>
  <c r="BG144" i="3"/>
  <c r="BF144" i="3"/>
  <c r="T144" i="3"/>
  <c r="R144" i="3"/>
  <c r="P144" i="3"/>
  <c r="BI140" i="3"/>
  <c r="BH140" i="3"/>
  <c r="BG140" i="3"/>
  <c r="BF140" i="3"/>
  <c r="T140" i="3"/>
  <c r="R140" i="3"/>
  <c r="P140" i="3"/>
  <c r="BI133" i="3"/>
  <c r="BH133" i="3"/>
  <c r="BG133" i="3"/>
  <c r="BF133" i="3"/>
  <c r="T133" i="3"/>
  <c r="R133" i="3"/>
  <c r="P133" i="3"/>
  <c r="J127" i="3"/>
  <c r="F124" i="3"/>
  <c r="E122" i="3"/>
  <c r="J94" i="3"/>
  <c r="F91" i="3"/>
  <c r="E89" i="3"/>
  <c r="J23" i="3"/>
  <c r="E23" i="3"/>
  <c r="J126" i="3" s="1"/>
  <c r="J22" i="3"/>
  <c r="J20" i="3"/>
  <c r="E20" i="3"/>
  <c r="F94" i="3" s="1"/>
  <c r="J19" i="3"/>
  <c r="J17" i="3"/>
  <c r="E17" i="3"/>
  <c r="F126" i="3"/>
  <c r="J16" i="3"/>
  <c r="J14" i="3"/>
  <c r="J124" i="3" s="1"/>
  <c r="E7" i="3"/>
  <c r="E85" i="3" s="1"/>
  <c r="J37" i="2"/>
  <c r="J36" i="2"/>
  <c r="AY95" i="1" s="1"/>
  <c r="J35" i="2"/>
  <c r="AX95" i="1"/>
  <c r="BI869" i="2"/>
  <c r="BH869" i="2"/>
  <c r="BG869" i="2"/>
  <c r="BF869" i="2"/>
  <c r="T869" i="2"/>
  <c r="R869" i="2"/>
  <c r="P869" i="2"/>
  <c r="BI868" i="2"/>
  <c r="BH868" i="2"/>
  <c r="BG868" i="2"/>
  <c r="BF868" i="2"/>
  <c r="T868" i="2"/>
  <c r="R868" i="2"/>
  <c r="P868" i="2"/>
  <c r="BI833" i="2"/>
  <c r="BH833" i="2"/>
  <c r="BG833" i="2"/>
  <c r="BF833" i="2"/>
  <c r="T833" i="2"/>
  <c r="R833" i="2"/>
  <c r="P833" i="2"/>
  <c r="BI828" i="2"/>
  <c r="BH828" i="2"/>
  <c r="BG828" i="2"/>
  <c r="BF828" i="2"/>
  <c r="T828" i="2"/>
  <c r="R828" i="2"/>
  <c r="P828" i="2"/>
  <c r="BI827" i="2"/>
  <c r="BH827" i="2"/>
  <c r="BG827" i="2"/>
  <c r="BF827" i="2"/>
  <c r="T827" i="2"/>
  <c r="R827" i="2"/>
  <c r="P827" i="2"/>
  <c r="BI826" i="2"/>
  <c r="BH826" i="2"/>
  <c r="BG826" i="2"/>
  <c r="BF826" i="2"/>
  <c r="T826" i="2"/>
  <c r="R826" i="2"/>
  <c r="P826" i="2"/>
  <c r="BI825" i="2"/>
  <c r="BH825" i="2"/>
  <c r="BG825" i="2"/>
  <c r="BF825" i="2"/>
  <c r="T825" i="2"/>
  <c r="R825" i="2"/>
  <c r="P825" i="2"/>
  <c r="BI814" i="2"/>
  <c r="BH814" i="2"/>
  <c r="BG814" i="2"/>
  <c r="BF814" i="2"/>
  <c r="T814" i="2"/>
  <c r="R814" i="2"/>
  <c r="P814" i="2"/>
  <c r="BI807" i="2"/>
  <c r="BH807" i="2"/>
  <c r="BG807" i="2"/>
  <c r="BF807" i="2"/>
  <c r="T807" i="2"/>
  <c r="R807" i="2"/>
  <c r="P807" i="2"/>
  <c r="BI795" i="2"/>
  <c r="BH795" i="2"/>
  <c r="BG795" i="2"/>
  <c r="BF795" i="2"/>
  <c r="T795" i="2"/>
  <c r="R795" i="2"/>
  <c r="P795" i="2"/>
  <c r="BI785" i="2"/>
  <c r="BH785" i="2"/>
  <c r="BG785" i="2"/>
  <c r="BF785" i="2"/>
  <c r="T785" i="2"/>
  <c r="R785" i="2"/>
  <c r="P785" i="2"/>
  <c r="BI784" i="2"/>
  <c r="BH784" i="2"/>
  <c r="BG784" i="2"/>
  <c r="BF784" i="2"/>
  <c r="T784" i="2"/>
  <c r="R784" i="2"/>
  <c r="P784" i="2"/>
  <c r="BI782" i="2"/>
  <c r="BH782" i="2"/>
  <c r="BG782" i="2"/>
  <c r="BF782" i="2"/>
  <c r="T782" i="2"/>
  <c r="R782" i="2"/>
  <c r="P782" i="2"/>
  <c r="BI761" i="2"/>
  <c r="BH761" i="2"/>
  <c r="BG761" i="2"/>
  <c r="BF761" i="2"/>
  <c r="T761" i="2"/>
  <c r="R761" i="2"/>
  <c r="P761" i="2"/>
  <c r="BI739" i="2"/>
  <c r="BH739" i="2"/>
  <c r="BG739" i="2"/>
  <c r="BF739" i="2"/>
  <c r="T739" i="2"/>
  <c r="R739" i="2"/>
  <c r="P739" i="2"/>
  <c r="BI720" i="2"/>
  <c r="BH720" i="2"/>
  <c r="BG720" i="2"/>
  <c r="BF720" i="2"/>
  <c r="T720" i="2"/>
  <c r="R720" i="2"/>
  <c r="P720" i="2"/>
  <c r="BI697" i="2"/>
  <c r="BH697" i="2"/>
  <c r="BG697" i="2"/>
  <c r="BF697" i="2"/>
  <c r="T697" i="2"/>
  <c r="R697" i="2"/>
  <c r="P697" i="2"/>
  <c r="BI675" i="2"/>
  <c r="BH675" i="2"/>
  <c r="BG675" i="2"/>
  <c r="BF675" i="2"/>
  <c r="T675" i="2"/>
  <c r="R675" i="2"/>
  <c r="P675" i="2"/>
  <c r="BI670" i="2"/>
  <c r="BH670" i="2"/>
  <c r="BG670" i="2"/>
  <c r="BF670" i="2"/>
  <c r="T670" i="2"/>
  <c r="R670" i="2"/>
  <c r="P670" i="2"/>
  <c r="BI665" i="2"/>
  <c r="BH665" i="2"/>
  <c r="BG665" i="2"/>
  <c r="BF665" i="2"/>
  <c r="T665" i="2"/>
  <c r="R665" i="2"/>
  <c r="P665" i="2"/>
  <c r="BI657" i="2"/>
  <c r="BH657" i="2"/>
  <c r="BG657" i="2"/>
  <c r="BF657" i="2"/>
  <c r="T657" i="2"/>
  <c r="R657" i="2"/>
  <c r="P657" i="2"/>
  <c r="BI656" i="2"/>
  <c r="BH656" i="2"/>
  <c r="BG656" i="2"/>
  <c r="BF656" i="2"/>
  <c r="T656" i="2"/>
  <c r="R656" i="2"/>
  <c r="P656" i="2"/>
  <c r="BI654" i="2"/>
  <c r="BH654" i="2"/>
  <c r="BG654" i="2"/>
  <c r="BF654" i="2"/>
  <c r="T654" i="2"/>
  <c r="R654" i="2"/>
  <c r="P654" i="2"/>
  <c r="BI652" i="2"/>
  <c r="BH652" i="2"/>
  <c r="BG652" i="2"/>
  <c r="BF652" i="2"/>
  <c r="T652" i="2"/>
  <c r="R652" i="2"/>
  <c r="P652" i="2"/>
  <c r="BI608" i="2"/>
  <c r="BH608" i="2"/>
  <c r="BG608" i="2"/>
  <c r="BF608" i="2"/>
  <c r="T608" i="2"/>
  <c r="R608" i="2"/>
  <c r="P608" i="2"/>
  <c r="BI600" i="2"/>
  <c r="BH600" i="2"/>
  <c r="BG600" i="2"/>
  <c r="BF600" i="2"/>
  <c r="T600" i="2"/>
  <c r="R600" i="2"/>
  <c r="P600" i="2"/>
  <c r="BI596" i="2"/>
  <c r="BH596" i="2"/>
  <c r="BG596" i="2"/>
  <c r="BF596" i="2"/>
  <c r="T596" i="2"/>
  <c r="R596" i="2"/>
  <c r="P596" i="2"/>
  <c r="BI595" i="2"/>
  <c r="BH595" i="2"/>
  <c r="BG595" i="2"/>
  <c r="BF595" i="2"/>
  <c r="T595" i="2"/>
  <c r="R595" i="2"/>
  <c r="P595" i="2"/>
  <c r="BI594" i="2"/>
  <c r="BH594" i="2"/>
  <c r="BG594" i="2"/>
  <c r="BF594" i="2"/>
  <c r="T594" i="2"/>
  <c r="R594" i="2"/>
  <c r="P594" i="2"/>
  <c r="BI592" i="2"/>
  <c r="BH592" i="2"/>
  <c r="BG592" i="2"/>
  <c r="BF592" i="2"/>
  <c r="T592" i="2"/>
  <c r="R592" i="2"/>
  <c r="P592" i="2"/>
  <c r="BI587" i="2"/>
  <c r="BH587" i="2"/>
  <c r="BG587" i="2"/>
  <c r="BF587" i="2"/>
  <c r="T587" i="2"/>
  <c r="R587" i="2"/>
  <c r="P587" i="2"/>
  <c r="BI585" i="2"/>
  <c r="BH585" i="2"/>
  <c r="BG585" i="2"/>
  <c r="BF585" i="2"/>
  <c r="T585" i="2"/>
  <c r="R585" i="2"/>
  <c r="P585" i="2"/>
  <c r="BI580" i="2"/>
  <c r="BH580" i="2"/>
  <c r="BG580" i="2"/>
  <c r="BF580" i="2"/>
  <c r="T580" i="2"/>
  <c r="R580" i="2"/>
  <c r="P580" i="2"/>
  <c r="BI576" i="2"/>
  <c r="BH576" i="2"/>
  <c r="BG576" i="2"/>
  <c r="BF576" i="2"/>
  <c r="T576" i="2"/>
  <c r="R576" i="2"/>
  <c r="P576" i="2"/>
  <c r="BI567" i="2"/>
  <c r="BH567" i="2"/>
  <c r="BG567" i="2"/>
  <c r="BF567" i="2"/>
  <c r="T567" i="2"/>
  <c r="R567" i="2"/>
  <c r="P567" i="2"/>
  <c r="BI562" i="2"/>
  <c r="BH562" i="2"/>
  <c r="BG562" i="2"/>
  <c r="BF562" i="2"/>
  <c r="T562" i="2"/>
  <c r="R562" i="2"/>
  <c r="P562" i="2"/>
  <c r="BI556" i="2"/>
  <c r="BH556" i="2"/>
  <c r="BG556" i="2"/>
  <c r="BF556" i="2"/>
  <c r="T556" i="2"/>
  <c r="R556" i="2"/>
  <c r="P556" i="2"/>
  <c r="BI550" i="2"/>
  <c r="BH550" i="2"/>
  <c r="BG550" i="2"/>
  <c r="BF550" i="2"/>
  <c r="T550" i="2"/>
  <c r="R550" i="2"/>
  <c r="P550" i="2"/>
  <c r="BI544" i="2"/>
  <c r="BH544" i="2"/>
  <c r="BG544" i="2"/>
  <c r="BF544" i="2"/>
  <c r="T544" i="2"/>
  <c r="R544" i="2"/>
  <c r="P544" i="2"/>
  <c r="BI543" i="2"/>
  <c r="BH543" i="2"/>
  <c r="BG543" i="2"/>
  <c r="BF543" i="2"/>
  <c r="T543" i="2"/>
  <c r="R543" i="2"/>
  <c r="P543" i="2"/>
  <c r="BI542" i="2"/>
  <c r="BH542" i="2"/>
  <c r="BG542" i="2"/>
  <c r="BF542" i="2"/>
  <c r="T542" i="2"/>
  <c r="R542" i="2"/>
  <c r="P542" i="2"/>
  <c r="BI540" i="2"/>
  <c r="BH540" i="2"/>
  <c r="BG540" i="2"/>
  <c r="BF540" i="2"/>
  <c r="T540" i="2"/>
  <c r="R540" i="2"/>
  <c r="P540" i="2"/>
  <c r="BI532" i="2"/>
  <c r="BH532" i="2"/>
  <c r="BG532" i="2"/>
  <c r="BF532" i="2"/>
  <c r="T532" i="2"/>
  <c r="R532" i="2"/>
  <c r="P532" i="2"/>
  <c r="BI530" i="2"/>
  <c r="BH530" i="2"/>
  <c r="BG530" i="2"/>
  <c r="BF530" i="2"/>
  <c r="T530" i="2"/>
  <c r="R530" i="2"/>
  <c r="P530" i="2"/>
  <c r="BI525" i="2"/>
  <c r="BH525" i="2"/>
  <c r="BG525" i="2"/>
  <c r="BF525" i="2"/>
  <c r="T525" i="2"/>
  <c r="R525" i="2"/>
  <c r="P525" i="2"/>
  <c r="BI518" i="2"/>
  <c r="BH518" i="2"/>
  <c r="BG518" i="2"/>
  <c r="BF518" i="2"/>
  <c r="T518" i="2"/>
  <c r="R518" i="2"/>
  <c r="P518" i="2"/>
  <c r="BI513" i="2"/>
  <c r="BH513" i="2"/>
  <c r="BG513" i="2"/>
  <c r="BF513" i="2"/>
  <c r="T513" i="2"/>
  <c r="R513" i="2"/>
  <c r="P513" i="2"/>
  <c r="BI508" i="2"/>
  <c r="BH508" i="2"/>
  <c r="BG508" i="2"/>
  <c r="BF508" i="2"/>
  <c r="T508" i="2"/>
  <c r="R508" i="2"/>
  <c r="P508" i="2"/>
  <c r="BI503" i="2"/>
  <c r="BH503" i="2"/>
  <c r="BG503" i="2"/>
  <c r="BF503" i="2"/>
  <c r="T503" i="2"/>
  <c r="R503" i="2"/>
  <c r="P503" i="2"/>
  <c r="BI498" i="2"/>
  <c r="BH498" i="2"/>
  <c r="BG498" i="2"/>
  <c r="BF498" i="2"/>
  <c r="T498" i="2"/>
  <c r="R498" i="2"/>
  <c r="P498" i="2"/>
  <c r="BI493" i="2"/>
  <c r="BH493" i="2"/>
  <c r="BG493" i="2"/>
  <c r="BF493" i="2"/>
  <c r="T493" i="2"/>
  <c r="R493" i="2"/>
  <c r="P493" i="2"/>
  <c r="BI488" i="2"/>
  <c r="BH488" i="2"/>
  <c r="BG488" i="2"/>
  <c r="BF488" i="2"/>
  <c r="T488" i="2"/>
  <c r="R488" i="2"/>
  <c r="P488" i="2"/>
  <c r="BI486" i="2"/>
  <c r="BH486" i="2"/>
  <c r="BG486" i="2"/>
  <c r="BF486" i="2"/>
  <c r="T486" i="2"/>
  <c r="R486" i="2"/>
  <c r="P486" i="2"/>
  <c r="BI480" i="2"/>
  <c r="BH480" i="2"/>
  <c r="BG480" i="2"/>
  <c r="BF480" i="2"/>
  <c r="T480" i="2"/>
  <c r="R480" i="2"/>
  <c r="P480" i="2"/>
  <c r="BI474" i="2"/>
  <c r="BH474" i="2"/>
  <c r="BG474" i="2"/>
  <c r="BF474" i="2"/>
  <c r="T474" i="2"/>
  <c r="R474" i="2"/>
  <c r="P474" i="2"/>
  <c r="BI468" i="2"/>
  <c r="BH468" i="2"/>
  <c r="BG468" i="2"/>
  <c r="BF468" i="2"/>
  <c r="T468" i="2"/>
  <c r="R468" i="2"/>
  <c r="P468" i="2"/>
  <c r="BI462" i="2"/>
  <c r="BH462" i="2"/>
  <c r="BG462" i="2"/>
  <c r="BF462" i="2"/>
  <c r="T462" i="2"/>
  <c r="R462" i="2"/>
  <c r="P462" i="2"/>
  <c r="BI456" i="2"/>
  <c r="BH456" i="2"/>
  <c r="BG456" i="2"/>
  <c r="BF456" i="2"/>
  <c r="T456" i="2"/>
  <c r="R456" i="2"/>
  <c r="P456" i="2"/>
  <c r="BI450" i="2"/>
  <c r="BH450" i="2"/>
  <c r="BG450" i="2"/>
  <c r="BF450" i="2"/>
  <c r="T450" i="2"/>
  <c r="R450" i="2"/>
  <c r="P450" i="2"/>
  <c r="BI444" i="2"/>
  <c r="BH444" i="2"/>
  <c r="BG444" i="2"/>
  <c r="BF444" i="2"/>
  <c r="T444" i="2"/>
  <c r="R444" i="2"/>
  <c r="P444" i="2"/>
  <c r="BI442" i="2"/>
  <c r="BH442" i="2"/>
  <c r="BG442" i="2"/>
  <c r="BF442" i="2"/>
  <c r="T442" i="2"/>
  <c r="R442" i="2"/>
  <c r="P442" i="2"/>
  <c r="BI438" i="2"/>
  <c r="BH438" i="2"/>
  <c r="BG438" i="2"/>
  <c r="BF438" i="2"/>
  <c r="T438" i="2"/>
  <c r="R438" i="2"/>
  <c r="P438" i="2"/>
  <c r="BI430" i="2"/>
  <c r="BH430" i="2"/>
  <c r="BG430" i="2"/>
  <c r="BF430" i="2"/>
  <c r="T430" i="2"/>
  <c r="R430" i="2"/>
  <c r="P430" i="2"/>
  <c r="BI422" i="2"/>
  <c r="BH422" i="2"/>
  <c r="BG422" i="2"/>
  <c r="BF422" i="2"/>
  <c r="T422" i="2"/>
  <c r="R422" i="2"/>
  <c r="P422" i="2"/>
  <c r="BI402" i="2"/>
  <c r="BH402" i="2"/>
  <c r="BG402" i="2"/>
  <c r="BF402" i="2"/>
  <c r="T402" i="2"/>
  <c r="R402" i="2"/>
  <c r="P402" i="2"/>
  <c r="BI387" i="2"/>
  <c r="BH387" i="2"/>
  <c r="BG387" i="2"/>
  <c r="BF387" i="2"/>
  <c r="T387" i="2"/>
  <c r="R387" i="2"/>
  <c r="P387" i="2"/>
  <c r="BI386" i="2"/>
  <c r="BH386" i="2"/>
  <c r="BG386" i="2"/>
  <c r="BF386" i="2"/>
  <c r="T386" i="2"/>
  <c r="R386" i="2"/>
  <c r="P386" i="2"/>
  <c r="BI369" i="2"/>
  <c r="BH369" i="2"/>
  <c r="BG369" i="2"/>
  <c r="BF369" i="2"/>
  <c r="T369" i="2"/>
  <c r="R369" i="2"/>
  <c r="P369" i="2"/>
  <c r="BI360" i="2"/>
  <c r="BH360" i="2"/>
  <c r="BG360" i="2"/>
  <c r="BF360" i="2"/>
  <c r="T360" i="2"/>
  <c r="R360" i="2"/>
  <c r="P360" i="2"/>
  <c r="BI356" i="2"/>
  <c r="BH356" i="2"/>
  <c r="BG356" i="2"/>
  <c r="BF356" i="2"/>
  <c r="T356" i="2"/>
  <c r="R356" i="2"/>
  <c r="P356" i="2"/>
  <c r="BI350" i="2"/>
  <c r="BH350" i="2"/>
  <c r="BG350" i="2"/>
  <c r="BF350" i="2"/>
  <c r="T350" i="2"/>
  <c r="R350" i="2"/>
  <c r="P350" i="2"/>
  <c r="BI342" i="2"/>
  <c r="BH342" i="2"/>
  <c r="BG342" i="2"/>
  <c r="BF342" i="2"/>
  <c r="T342" i="2"/>
  <c r="R342" i="2"/>
  <c r="P342" i="2"/>
  <c r="BI335" i="2"/>
  <c r="BH335" i="2"/>
  <c r="BG335" i="2"/>
  <c r="BF335" i="2"/>
  <c r="T335" i="2"/>
  <c r="R335" i="2"/>
  <c r="P335" i="2"/>
  <c r="BI328" i="2"/>
  <c r="BH328" i="2"/>
  <c r="BG328" i="2"/>
  <c r="BF328" i="2"/>
  <c r="T328" i="2"/>
  <c r="R328" i="2"/>
  <c r="P328" i="2"/>
  <c r="BI318" i="2"/>
  <c r="BH318" i="2"/>
  <c r="BG318" i="2"/>
  <c r="BF318" i="2"/>
  <c r="T318" i="2"/>
  <c r="R318" i="2"/>
  <c r="P318" i="2"/>
  <c r="BI306" i="2"/>
  <c r="BH306" i="2"/>
  <c r="BG306" i="2"/>
  <c r="BF306" i="2"/>
  <c r="T306" i="2"/>
  <c r="R306" i="2"/>
  <c r="P306" i="2"/>
  <c r="BI281" i="2"/>
  <c r="BH281" i="2"/>
  <c r="BG281" i="2"/>
  <c r="BF281" i="2"/>
  <c r="T281" i="2"/>
  <c r="R281" i="2"/>
  <c r="P281" i="2"/>
  <c r="BI276" i="2"/>
  <c r="BH276" i="2"/>
  <c r="BG276" i="2"/>
  <c r="BF276" i="2"/>
  <c r="T276" i="2"/>
  <c r="R276" i="2"/>
  <c r="P276" i="2"/>
  <c r="BI271" i="2"/>
  <c r="BH271" i="2"/>
  <c r="BG271" i="2"/>
  <c r="BF271" i="2"/>
  <c r="T271" i="2"/>
  <c r="R271" i="2"/>
  <c r="P271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59" i="2"/>
  <c r="BH259" i="2"/>
  <c r="BG259" i="2"/>
  <c r="BF259" i="2"/>
  <c r="T259" i="2"/>
  <c r="R259" i="2"/>
  <c r="P259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T224" i="2" s="1"/>
  <c r="R225" i="2"/>
  <c r="R224" i="2"/>
  <c r="P225" i="2"/>
  <c r="P224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2" i="2"/>
  <c r="BH202" i="2"/>
  <c r="BG202" i="2"/>
  <c r="BF202" i="2"/>
  <c r="T202" i="2"/>
  <c r="R202" i="2"/>
  <c r="P202" i="2"/>
  <c r="BI197" i="2"/>
  <c r="BH197" i="2"/>
  <c r="BG197" i="2"/>
  <c r="BF197" i="2"/>
  <c r="T197" i="2"/>
  <c r="R197" i="2"/>
  <c r="P197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75" i="2"/>
  <c r="BH175" i="2"/>
  <c r="BG175" i="2"/>
  <c r="F35" i="2" s="1"/>
  <c r="BF175" i="2"/>
  <c r="T175" i="2"/>
  <c r="R175" i="2"/>
  <c r="P175" i="2"/>
  <c r="BI167" i="2"/>
  <c r="BH167" i="2"/>
  <c r="F36" i="2" s="1"/>
  <c r="BG167" i="2"/>
  <c r="BF167" i="2"/>
  <c r="T167" i="2"/>
  <c r="R167" i="2"/>
  <c r="P167" i="2"/>
  <c r="BI164" i="2"/>
  <c r="F37" i="2" s="1"/>
  <c r="BH164" i="2"/>
  <c r="BG164" i="2"/>
  <c r="BF164" i="2"/>
  <c r="T164" i="2"/>
  <c r="R164" i="2"/>
  <c r="P164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49" i="2"/>
  <c r="BH149" i="2"/>
  <c r="BG149" i="2"/>
  <c r="BF149" i="2"/>
  <c r="F34" i="2" s="1"/>
  <c r="T149" i="2"/>
  <c r="R149" i="2"/>
  <c r="P149" i="2"/>
  <c r="P141" i="2"/>
  <c r="BI142" i="2"/>
  <c r="BH142" i="2"/>
  <c r="BG142" i="2"/>
  <c r="BF142" i="2"/>
  <c r="T142" i="2"/>
  <c r="T141" i="2" s="1"/>
  <c r="R142" i="2"/>
  <c r="R141" i="2" s="1"/>
  <c r="P142" i="2"/>
  <c r="BI136" i="2"/>
  <c r="BH136" i="2"/>
  <c r="BG136" i="2"/>
  <c r="BF136" i="2"/>
  <c r="J34" i="2" s="1"/>
  <c r="T136" i="2"/>
  <c r="T135" i="2" s="1"/>
  <c r="R136" i="2"/>
  <c r="R135" i="2"/>
  <c r="P136" i="2"/>
  <c r="P135" i="2"/>
  <c r="J130" i="2"/>
  <c r="F127" i="2"/>
  <c r="E125" i="2"/>
  <c r="J92" i="2"/>
  <c r="F89" i="2"/>
  <c r="E87" i="2"/>
  <c r="J21" i="2"/>
  <c r="E21" i="2"/>
  <c r="J129" i="2" s="1"/>
  <c r="J20" i="2"/>
  <c r="J18" i="2"/>
  <c r="E18" i="2"/>
  <c r="F130" i="2"/>
  <c r="J17" i="2"/>
  <c r="J15" i="2"/>
  <c r="E15" i="2"/>
  <c r="F129" i="2"/>
  <c r="J14" i="2"/>
  <c r="J12" i="2"/>
  <c r="J127" i="2" s="1"/>
  <c r="E7" i="2"/>
  <c r="E123" i="2"/>
  <c r="L90" i="1"/>
  <c r="AM90" i="1"/>
  <c r="AM89" i="1"/>
  <c r="L89" i="1"/>
  <c r="AM87" i="1"/>
  <c r="L87" i="1"/>
  <c r="L85" i="1"/>
  <c r="L84" i="1"/>
  <c r="J828" i="2"/>
  <c r="J807" i="2"/>
  <c r="BK761" i="2"/>
  <c r="BK697" i="2"/>
  <c r="J657" i="2"/>
  <c r="J652" i="2"/>
  <c r="J595" i="2"/>
  <c r="J585" i="2"/>
  <c r="J556" i="2"/>
  <c r="BK540" i="2"/>
  <c r="BK513" i="2"/>
  <c r="BK498" i="2"/>
  <c r="BK474" i="2"/>
  <c r="BK456" i="2"/>
  <c r="J438" i="2"/>
  <c r="J387" i="2"/>
  <c r="J360" i="2"/>
  <c r="J342" i="2"/>
  <c r="J318" i="2"/>
  <c r="BK266" i="2"/>
  <c r="J259" i="2"/>
  <c r="BK241" i="2"/>
  <c r="J220" i="2"/>
  <c r="J210" i="2"/>
  <c r="J186" i="2"/>
  <c r="J159" i="2"/>
  <c r="J136" i="2"/>
  <c r="J621" i="4"/>
  <c r="J487" i="4"/>
  <c r="J338" i="4"/>
  <c r="J775" i="4"/>
  <c r="J694" i="4"/>
  <c r="J576" i="4"/>
  <c r="J350" i="4"/>
  <c r="J252" i="4"/>
  <c r="J628" i="4"/>
  <c r="BK584" i="4"/>
  <c r="BK317" i="4"/>
  <c r="BK775" i="4"/>
  <c r="BK694" i="4"/>
  <c r="BK568" i="4"/>
  <c r="J410" i="4"/>
  <c r="BK207" i="4"/>
  <c r="BK533" i="4"/>
  <c r="BK212" i="4"/>
  <c r="J164" i="5"/>
  <c r="BK139" i="5"/>
  <c r="BK144" i="5"/>
  <c r="BK133" i="5"/>
  <c r="BK143" i="5"/>
  <c r="J136" i="5"/>
  <c r="BK158" i="5"/>
  <c r="BK142" i="5"/>
  <c r="BK167" i="5"/>
  <c r="J280" i="6"/>
  <c r="BK258" i="6"/>
  <c r="J239" i="6"/>
  <c r="J210" i="6"/>
  <c r="J183" i="6"/>
  <c r="BK153" i="6"/>
  <c r="J258" i="6"/>
  <c r="J217" i="6"/>
  <c r="BK175" i="6"/>
  <c r="BK275" i="6"/>
  <c r="BK238" i="6"/>
  <c r="BK203" i="6"/>
  <c r="J169" i="6"/>
  <c r="J275" i="6"/>
  <c r="J253" i="6"/>
  <c r="J283" i="6"/>
  <c r="J168" i="6"/>
  <c r="J270" i="6"/>
  <c r="J171" i="6"/>
  <c r="BK279" i="6"/>
  <c r="BK257" i="6"/>
  <c r="BK205" i="6"/>
  <c r="BK164" i="6"/>
  <c r="J289" i="6"/>
  <c r="BK229" i="6"/>
  <c r="J191" i="6"/>
  <c r="BK156" i="6"/>
  <c r="J199" i="7"/>
  <c r="BK209" i="7"/>
  <c r="BK160" i="7"/>
  <c r="J195" i="7"/>
  <c r="J167" i="7"/>
  <c r="BK212" i="8"/>
  <c r="BK171" i="8"/>
  <c r="BK259" i="8"/>
  <c r="J228" i="8"/>
  <c r="BK244" i="8"/>
  <c r="BK179" i="10"/>
  <c r="BK161" i="11"/>
  <c r="J209" i="11"/>
  <c r="BK186" i="11"/>
  <c r="J128" i="11"/>
  <c r="J196" i="11"/>
  <c r="J136" i="11"/>
  <c r="J207" i="11"/>
  <c r="J186" i="11"/>
  <c r="BK175" i="11"/>
  <c r="J150" i="11"/>
  <c r="J211" i="11"/>
  <c r="J144" i="15"/>
  <c r="J132" i="15"/>
  <c r="BK128" i="15"/>
  <c r="J146" i="15"/>
  <c r="J130" i="15"/>
  <c r="J151" i="15"/>
  <c r="J150" i="15"/>
  <c r="BK412" i="16"/>
  <c r="BK316" i="16"/>
  <c r="J248" i="16"/>
  <c r="J435" i="16"/>
  <c r="BK328" i="16"/>
  <c r="J194" i="16"/>
  <c r="BK425" i="16"/>
  <c r="J436" i="16"/>
  <c r="J319" i="16"/>
  <c r="J239" i="16"/>
  <c r="BK192" i="16"/>
  <c r="J136" i="16"/>
  <c r="BK381" i="16"/>
  <c r="J275" i="16"/>
  <c r="J212" i="16"/>
  <c r="J406" i="16"/>
  <c r="BK349" i="16"/>
  <c r="BK230" i="16"/>
  <c r="J148" i="16"/>
  <c r="BK298" i="16"/>
  <c r="J242" i="16"/>
  <c r="J171" i="16"/>
  <c r="BK414" i="16"/>
  <c r="J358" i="16"/>
  <c r="BK242" i="16"/>
  <c r="BK149" i="16"/>
  <c r="J148" i="17"/>
  <c r="BK182" i="17"/>
  <c r="BK177" i="17"/>
  <c r="BK144" i="17"/>
  <c r="BK166" i="17"/>
  <c r="BK155" i="17"/>
  <c r="BK189" i="17"/>
  <c r="J150" i="17"/>
  <c r="J868" i="2"/>
  <c r="J825" i="2"/>
  <c r="J785" i="2"/>
  <c r="J739" i="2"/>
  <c r="BK665" i="2"/>
  <c r="J608" i="2"/>
  <c r="BK592" i="2"/>
  <c r="BK580" i="2"/>
  <c r="BK550" i="2"/>
  <c r="J542" i="2"/>
  <c r="J525" i="2"/>
  <c r="J503" i="2"/>
  <c r="J480" i="2"/>
  <c r="BK462" i="2"/>
  <c r="BK430" i="2"/>
  <c r="BK386" i="2"/>
  <c r="BK350" i="2"/>
  <c r="BK306" i="2"/>
  <c r="BK271" i="2"/>
  <c r="BK248" i="2"/>
  <c r="J238" i="2"/>
  <c r="BK214" i="2"/>
  <c r="J197" i="2"/>
  <c r="J167" i="2"/>
  <c r="BK149" i="2"/>
  <c r="AS96" i="1"/>
  <c r="J310" i="3"/>
  <c r="J211" i="3"/>
  <c r="J172" i="3"/>
  <c r="BK162" i="3"/>
  <c r="BK302" i="3"/>
  <c r="BK297" i="3"/>
  <c r="BK242" i="3"/>
  <c r="BK192" i="3"/>
  <c r="J162" i="3"/>
  <c r="BK325" i="3"/>
  <c r="J312" i="3"/>
  <c r="J282" i="3"/>
  <c r="BK234" i="3"/>
  <c r="J166" i="3"/>
  <c r="BK312" i="3"/>
  <c r="J302" i="3"/>
  <c r="J245" i="3"/>
  <c r="J204" i="3"/>
  <c r="BK176" i="3"/>
  <c r="BK163" i="3"/>
  <c r="J208" i="3"/>
  <c r="BK164" i="3"/>
  <c r="J254" i="3"/>
  <c r="BK237" i="3"/>
  <c r="BK211" i="3"/>
  <c r="J163" i="3"/>
  <c r="J152" i="3"/>
  <c r="J234" i="3"/>
  <c r="J181" i="3"/>
  <c r="BK149" i="3"/>
  <c r="J799" i="4"/>
  <c r="BK767" i="4"/>
  <c r="J709" i="4"/>
  <c r="BK700" i="4"/>
  <c r="BK656" i="4"/>
  <c r="J624" i="4"/>
  <c r="BK580" i="4"/>
  <c r="J557" i="4"/>
  <c r="J527" i="4"/>
  <c r="BK487" i="4"/>
  <c r="J396" i="4"/>
  <c r="BK328" i="4"/>
  <c r="J257" i="4"/>
  <c r="J188" i="4"/>
  <c r="BK626" i="4"/>
  <c r="BK604" i="4"/>
  <c r="J572" i="4"/>
  <c r="J542" i="4"/>
  <c r="J519" i="4"/>
  <c r="J445" i="4"/>
  <c r="BK199" i="4"/>
  <c r="BK799" i="4"/>
  <c r="J724" i="4"/>
  <c r="J663" i="4"/>
  <c r="J644" i="4"/>
  <c r="BK600" i="4"/>
  <c r="J517" i="4"/>
  <c r="J328" i="4"/>
  <c r="J785" i="4"/>
  <c r="J707" i="4"/>
  <c r="BK645" i="4"/>
  <c r="BK564" i="4"/>
  <c r="BK283" i="4"/>
  <c r="J773" i="4"/>
  <c r="BK576" i="4"/>
  <c r="BK257" i="4"/>
  <c r="BK709" i="4"/>
  <c r="J592" i="4"/>
  <c r="BK507" i="4"/>
  <c r="J366" i="4"/>
  <c r="J135" i="4"/>
  <c r="BK523" i="4"/>
  <c r="J196" i="4"/>
  <c r="J141" i="5"/>
  <c r="J133" i="5"/>
  <c r="J135" i="5"/>
  <c r="BK148" i="5"/>
  <c r="J137" i="5"/>
  <c r="BK149" i="5"/>
  <c r="BK152" i="5"/>
  <c r="J158" i="5"/>
  <c r="J233" i="6"/>
  <c r="BK195" i="6"/>
  <c r="J176" i="6"/>
  <c r="BK289" i="6"/>
  <c r="BK246" i="6"/>
  <c r="J190" i="6"/>
  <c r="BK159" i="6"/>
  <c r="BK256" i="6"/>
  <c r="J225" i="6"/>
  <c r="J192" i="6"/>
  <c r="J156" i="6"/>
  <c r="BK263" i="6"/>
  <c r="J231" i="6"/>
  <c r="J265" i="6"/>
  <c r="BK162" i="6"/>
  <c r="BK178" i="6"/>
  <c r="BK270" i="6"/>
  <c r="BK223" i="6"/>
  <c r="BK168" i="6"/>
  <c r="J291" i="6"/>
  <c r="J267" i="6"/>
  <c r="J212" i="6"/>
  <c r="J166" i="6"/>
  <c r="BK201" i="7"/>
  <c r="J151" i="14"/>
  <c r="J152" i="14"/>
  <c r="BK134" i="14"/>
  <c r="J178" i="14"/>
  <c r="J157" i="14"/>
  <c r="J138" i="14"/>
  <c r="J173" i="14"/>
  <c r="J130" i="14"/>
  <c r="BK126" i="14"/>
  <c r="BK154" i="15"/>
  <c r="J143" i="15"/>
  <c r="BK125" i="15"/>
  <c r="BK140" i="15"/>
  <c r="BK156" i="15"/>
  <c r="BK131" i="15"/>
  <c r="BK127" i="15"/>
  <c r="BK162" i="15"/>
  <c r="BK136" i="15"/>
  <c r="J134" i="15"/>
  <c r="J123" i="15"/>
  <c r="BK133" i="15"/>
  <c r="BK406" i="16"/>
  <c r="J355" i="16"/>
  <c r="J283" i="16"/>
  <c r="J224" i="16"/>
  <c r="BK386" i="16"/>
  <c r="J313" i="16"/>
  <c r="J206" i="16"/>
  <c r="BK136" i="16"/>
  <c r="BK367" i="16"/>
  <c r="J422" i="16"/>
  <c r="BK376" i="16"/>
  <c r="J298" i="16"/>
  <c r="BK206" i="16"/>
  <c r="BK154" i="16"/>
  <c r="BK432" i="16"/>
  <c r="BK392" i="16"/>
  <c r="BK289" i="16"/>
  <c r="BK233" i="16"/>
  <c r="BK171" i="16"/>
  <c r="J352" i="16"/>
  <c r="J278" i="16"/>
  <c r="J167" i="16"/>
  <c r="J370" i="16"/>
  <c r="J340" i="16"/>
  <c r="BK272" i="16"/>
  <c r="J183" i="16"/>
  <c r="BK133" i="16"/>
  <c r="J394" i="16"/>
  <c r="J286" i="16"/>
  <c r="BK177" i="16"/>
  <c r="BK139" i="16"/>
  <c r="BK143" i="17"/>
  <c r="J171" i="17"/>
  <c r="J128" i="17"/>
  <c r="BK151" i="17"/>
  <c r="BK132" i="17"/>
  <c r="J833" i="2"/>
  <c r="BK814" i="2"/>
  <c r="BK785" i="2"/>
  <c r="BK739" i="2"/>
  <c r="BK670" i="2"/>
  <c r="BK654" i="2"/>
  <c r="BK608" i="2"/>
  <c r="J594" i="2"/>
  <c r="J580" i="2"/>
  <c r="J562" i="2"/>
  <c r="J543" i="2"/>
  <c r="J532" i="2"/>
  <c r="J513" i="2"/>
  <c r="J498" i="2"/>
  <c r="BK480" i="2"/>
  <c r="J456" i="2"/>
  <c r="J442" i="2"/>
  <c r="BK402" i="2"/>
  <c r="BK360" i="2"/>
  <c r="J350" i="2"/>
  <c r="J328" i="2"/>
  <c r="J264" i="2"/>
  <c r="J243" i="2"/>
  <c r="BK225" i="2"/>
  <c r="BK212" i="2"/>
  <c r="BK202" i="2"/>
  <c r="J187" i="2"/>
  <c r="J158" i="2"/>
  <c r="BK536" i="4"/>
  <c r="BK396" i="4"/>
  <c r="BK200" i="4"/>
  <c r="BK726" i="4"/>
  <c r="BK690" i="4"/>
  <c r="BK614" i="4"/>
  <c r="J260" i="4"/>
  <c r="BK171" i="4"/>
  <c r="BK622" i="4"/>
  <c r="J580" i="4"/>
  <c r="BK269" i="4"/>
  <c r="BK800" i="4"/>
  <c r="BK628" i="4"/>
  <c r="J554" i="4"/>
  <c r="BK301" i="4"/>
  <c r="J255" i="4"/>
  <c r="BK539" i="4"/>
  <c r="BK366" i="4"/>
  <c r="BK147" i="5"/>
  <c r="BK155" i="5"/>
  <c r="BK146" i="5"/>
  <c r="J132" i="5"/>
  <c r="J140" i="5"/>
  <c r="BK202" i="5"/>
  <c r="J198" i="5"/>
  <c r="J207" i="5"/>
  <c r="J149" i="5"/>
  <c r="BK283" i="6"/>
  <c r="J256" i="6"/>
  <c r="J229" i="6"/>
  <c r="J193" i="6"/>
  <c r="BK161" i="6"/>
  <c r="J272" i="6"/>
  <c r="J228" i="6"/>
  <c r="J187" i="6"/>
  <c r="J153" i="6"/>
  <c r="J244" i="6"/>
  <c r="BK212" i="6"/>
  <c r="BK184" i="6"/>
  <c r="BK286" i="6"/>
  <c r="J251" i="6"/>
  <c r="BK280" i="6"/>
  <c r="J164" i="6"/>
  <c r="J188" i="6"/>
  <c r="J160" i="6"/>
  <c r="J237" i="6"/>
  <c r="BK182" i="6"/>
  <c r="BK291" i="6"/>
  <c r="BK233" i="6"/>
  <c r="J184" i="6"/>
  <c r="BK165" i="6"/>
  <c r="BK215" i="7"/>
  <c r="J137" i="7"/>
  <c r="BK134" i="7"/>
  <c r="J255" i="8"/>
  <c r="J244" i="8"/>
  <c r="J236" i="8"/>
  <c r="BK217" i="8"/>
  <c r="BK196" i="8"/>
  <c r="BK185" i="8"/>
  <c r="BK155" i="8"/>
  <c r="J144" i="8"/>
  <c r="J131" i="8"/>
  <c r="BK253" i="8"/>
  <c r="BK242" i="8"/>
  <c r="BK230" i="8"/>
  <c r="J202" i="8"/>
  <c r="BK175" i="8"/>
  <c r="J151" i="8"/>
  <c r="BK243" i="8"/>
  <c r="BK227" i="8"/>
  <c r="BK202" i="8"/>
  <c r="J175" i="8"/>
  <c r="BK144" i="8"/>
  <c r="J258" i="8"/>
  <c r="BK254" i="8"/>
  <c r="J249" i="8"/>
  <c r="J226" i="8"/>
  <c r="BK200" i="8"/>
  <c r="J188" i="8"/>
  <c r="BK154" i="8"/>
  <c r="BK138" i="8"/>
  <c r="BK184" i="8"/>
  <c r="J171" i="8"/>
  <c r="BK170" i="8"/>
  <c r="J146" i="8"/>
  <c r="BK131" i="8"/>
  <c r="J242" i="8"/>
  <c r="BK240" i="8"/>
  <c r="BK235" i="8"/>
  <c r="BK225" i="8"/>
  <c r="J200" i="8"/>
  <c r="J197" i="8"/>
  <c r="J187" i="8"/>
  <c r="J176" i="8"/>
  <c r="BK146" i="8"/>
  <c r="J223" i="8"/>
  <c r="BK214" i="8"/>
  <c r="J178" i="8"/>
  <c r="BK142" i="8"/>
  <c r="J230" i="8"/>
  <c r="BK205" i="8"/>
  <c r="J164" i="8"/>
  <c r="BK151" i="8"/>
  <c r="BK141" i="9"/>
  <c r="BK133" i="9"/>
  <c r="J193" i="10"/>
  <c r="BK176" i="10"/>
  <c r="BK140" i="10"/>
  <c r="BK131" i="10"/>
  <c r="BK193" i="10"/>
  <c r="J174" i="10"/>
  <c r="J125" i="10"/>
  <c r="BK168" i="10"/>
  <c r="J142" i="10"/>
  <c r="BK166" i="10"/>
  <c r="J160" i="10"/>
  <c r="BK206" i="11"/>
  <c r="BK148" i="11"/>
  <c r="BK128" i="11"/>
  <c r="BK195" i="11"/>
  <c r="BK174" i="11"/>
  <c r="J140" i="11"/>
  <c r="BK204" i="11"/>
  <c r="J151" i="11"/>
  <c r="BK212" i="11"/>
  <c r="BK201" i="11"/>
  <c r="BK169" i="11"/>
  <c r="BK140" i="11"/>
  <c r="BK208" i="11"/>
  <c r="BK178" i="11"/>
  <c r="BK144" i="11"/>
  <c r="BK213" i="11"/>
  <c r="J201" i="11"/>
  <c r="BK180" i="11"/>
  <c r="BK136" i="11"/>
  <c r="BK218" i="11"/>
  <c r="J208" i="11"/>
  <c r="J190" i="11"/>
  <c r="BK160" i="11"/>
  <c r="J222" i="11"/>
  <c r="BK187" i="11"/>
  <c r="BK168" i="11"/>
  <c r="J131" i="12"/>
  <c r="BK127" i="12"/>
  <c r="J126" i="12"/>
  <c r="J140" i="12"/>
  <c r="BK129" i="12"/>
  <c r="BK137" i="12"/>
  <c r="J124" i="12"/>
  <c r="J206" i="13"/>
  <c r="J188" i="13"/>
  <c r="J171" i="13"/>
  <c r="J217" i="13"/>
  <c r="BK202" i="13"/>
  <c r="J166" i="13"/>
  <c r="BK131" i="13"/>
  <c r="BK212" i="13"/>
  <c r="J189" i="13"/>
  <c r="J127" i="13"/>
  <c r="J182" i="13"/>
  <c r="J156" i="13"/>
  <c r="J219" i="13"/>
  <c r="J176" i="13"/>
  <c r="BK156" i="13"/>
  <c r="BK135" i="13"/>
  <c r="J169" i="13"/>
  <c r="BK136" i="13"/>
  <c r="BK188" i="13"/>
  <c r="J151" i="13"/>
  <c r="BK129" i="13"/>
  <c r="BK180" i="14"/>
  <c r="J159" i="14"/>
  <c r="BK143" i="14"/>
  <c r="J188" i="14"/>
  <c r="BK159" i="14"/>
  <c r="BK133" i="14"/>
  <c r="J160" i="14"/>
  <c r="BK141" i="14"/>
  <c r="BK181" i="14"/>
  <c r="BK165" i="14"/>
  <c r="J179" i="14"/>
  <c r="BK148" i="14"/>
  <c r="J137" i="14"/>
  <c r="J176" i="14"/>
  <c r="BK154" i="14"/>
  <c r="J177" i="14"/>
  <c r="J153" i="14"/>
  <c r="BK128" i="14"/>
  <c r="J131" i="14"/>
  <c r="J160" i="15"/>
  <c r="J145" i="15"/>
  <c r="J133" i="15"/>
  <c r="J159" i="15"/>
  <c r="BK145" i="15"/>
  <c r="J161" i="15"/>
  <c r="J136" i="15"/>
  <c r="BK153" i="15"/>
  <c r="J167" i="15"/>
  <c r="J140" i="15"/>
  <c r="J148" i="15"/>
  <c r="J126" i="15"/>
  <c r="J156" i="15"/>
  <c r="J128" i="15"/>
  <c r="BK394" i="16"/>
  <c r="BK346" i="16"/>
  <c r="BK280" i="16"/>
  <c r="BK436" i="16"/>
  <c r="BK283" i="16"/>
  <c r="J192" i="16"/>
  <c r="J133" i="16"/>
  <c r="J389" i="16"/>
  <c r="BK435" i="16"/>
  <c r="BK358" i="16"/>
  <c r="BK269" i="16"/>
  <c r="J200" i="16"/>
  <c r="BK167" i="16"/>
  <c r="J428" i="16"/>
  <c r="BK340" i="16"/>
  <c r="BK278" i="16"/>
  <c r="J245" i="16"/>
  <c r="BK197" i="16"/>
  <c r="BK398" i="16"/>
  <c r="J346" i="16"/>
  <c r="BK286" i="16"/>
  <c r="J203" i="16"/>
  <c r="BK379" i="16"/>
  <c r="J328" i="16"/>
  <c r="J260" i="16"/>
  <c r="BK200" i="16"/>
  <c r="J177" i="16"/>
  <c r="J412" i="16"/>
  <c r="BK325" i="16"/>
  <c r="J257" i="16"/>
  <c r="BK152" i="16"/>
  <c r="BK178" i="17"/>
  <c r="BK136" i="17"/>
  <c r="J132" i="17"/>
  <c r="J178" i="17"/>
  <c r="J143" i="17"/>
  <c r="BK168" i="17"/>
  <c r="BK139" i="17"/>
  <c r="J136" i="17"/>
  <c r="BK833" i="2"/>
  <c r="BK827" i="2"/>
  <c r="BK807" i="2"/>
  <c r="BK782" i="2"/>
  <c r="J697" i="2"/>
  <c r="BK657" i="2"/>
  <c r="J600" i="2"/>
  <c r="BK594" i="2"/>
  <c r="BK576" i="2"/>
  <c r="BK556" i="2"/>
  <c r="BK542" i="2"/>
  <c r="J530" i="2"/>
  <c r="J508" i="2"/>
  <c r="BK488" i="2"/>
  <c r="BK468" i="2"/>
  <c r="J450" i="2"/>
  <c r="BK438" i="2"/>
  <c r="BK387" i="2"/>
  <c r="BK356" i="2"/>
  <c r="BK328" i="2"/>
  <c r="BK276" i="2"/>
  <c r="BK259" i="2"/>
  <c r="BK238" i="2"/>
  <c r="J219" i="2"/>
  <c r="BK206" i="2"/>
  <c r="BK175" i="2"/>
  <c r="BK158" i="2"/>
  <c r="AS103" i="1"/>
  <c r="J297" i="3"/>
  <c r="BK204" i="3"/>
  <c r="BK181" i="3"/>
  <c r="J307" i="3"/>
  <c r="BK286" i="3"/>
  <c r="BK228" i="3"/>
  <c r="BK182" i="3"/>
  <c r="BK140" i="3"/>
  <c r="J321" i="3"/>
  <c r="BK310" i="3"/>
  <c r="J237" i="3"/>
  <c r="J192" i="3"/>
  <c r="J325" i="3"/>
  <c r="BK306" i="3"/>
  <c r="BK254" i="3"/>
  <c r="J218" i="3"/>
  <c r="J187" i="3"/>
  <c r="BK171" i="3"/>
  <c r="BK152" i="3"/>
  <c r="J197" i="3"/>
  <c r="J140" i="3"/>
  <c r="BK248" i="3"/>
  <c r="J225" i="3"/>
  <c r="J186" i="3"/>
  <c r="J149" i="3"/>
  <c r="BK245" i="3"/>
  <c r="J190" i="3"/>
  <c r="J158" i="3"/>
  <c r="BK781" i="4"/>
  <c r="J711" i="4"/>
  <c r="J702" i="4"/>
  <c r="BK663" i="4"/>
  <c r="BK632" i="4"/>
  <c r="BK596" i="4"/>
  <c r="BK560" i="4"/>
  <c r="J536" i="4"/>
  <c r="J503" i="4"/>
  <c r="J419" i="4"/>
  <c r="BK338" i="4"/>
  <c r="J263" i="4"/>
  <c r="BK217" i="4"/>
  <c r="BK724" i="4"/>
  <c r="BK608" i="4"/>
  <c r="J588" i="4"/>
  <c r="BK548" i="4"/>
  <c r="BK530" i="4"/>
  <c r="J507" i="4"/>
  <c r="J207" i="4"/>
  <c r="J800" i="4"/>
  <c r="J731" i="4"/>
  <c r="BK702" i="4"/>
  <c r="J661" i="4"/>
  <c r="J596" i="4"/>
  <c r="J510" i="4"/>
  <c r="BK252" i="4"/>
  <c r="BK731" i="4"/>
  <c r="BK699" i="4"/>
  <c r="BK630" i="4"/>
  <c r="BK410" i="4"/>
  <c r="J199" i="4"/>
  <c r="J767" i="4"/>
  <c r="J608" i="4"/>
  <c r="BK344" i="4"/>
  <c r="BK188" i="4"/>
  <c r="BK644" i="4"/>
  <c r="J548" i="4"/>
  <c r="J382" i="4"/>
  <c r="J200" i="4"/>
  <c r="BK519" i="4"/>
  <c r="BK179" i="4"/>
  <c r="BK140" i="5"/>
  <c r="J191" i="5"/>
  <c r="J167" i="5"/>
  <c r="J147" i="5"/>
  <c r="J177" i="5"/>
  <c r="BK141" i="5"/>
  <c r="BK188" i="5"/>
  <c r="J139" i="5"/>
  <c r="BK267" i="6"/>
  <c r="BK244" i="6"/>
  <c r="J214" i="6"/>
  <c r="BK188" i="6"/>
  <c r="J159" i="6"/>
  <c r="BK261" i="6"/>
  <c r="BK198" i="6"/>
  <c r="BK155" i="6"/>
  <c r="BK239" i="6"/>
  <c r="J205" i="6"/>
  <c r="BK171" i="6"/>
  <c r="BK154" i="6"/>
  <c r="J238" i="6"/>
  <c r="BK282" i="6"/>
  <c r="BK285" i="6"/>
  <c r="BK185" i="6"/>
  <c r="BK152" i="6"/>
  <c r="BK260" i="6"/>
  <c r="BK217" i="6"/>
  <c r="BK157" i="6"/>
  <c r="J279" i="6"/>
  <c r="BK225" i="6"/>
  <c r="BK183" i="6"/>
  <c r="J218" i="7"/>
  <c r="BK213" i="13"/>
  <c r="J194" i="13"/>
  <c r="J173" i="13"/>
  <c r="BK127" i="13"/>
  <c r="J214" i="13"/>
  <c r="BK183" i="13"/>
  <c r="BK149" i="13"/>
  <c r="BK125" i="13"/>
  <c r="BK209" i="13"/>
  <c r="J174" i="13"/>
  <c r="J129" i="13"/>
  <c r="BK207" i="13"/>
  <c r="J180" i="13"/>
  <c r="J132" i="13"/>
  <c r="J215" i="13"/>
  <c r="BK169" i="13"/>
  <c r="BK140" i="13"/>
  <c r="J198" i="13"/>
  <c r="J158" i="13"/>
  <c r="BK133" i="13"/>
  <c r="BK171" i="13"/>
  <c r="J153" i="13"/>
  <c r="J187" i="14"/>
  <c r="BK178" i="14"/>
  <c r="J158" i="14"/>
  <c r="J139" i="14"/>
  <c r="BK177" i="14"/>
  <c r="BK166" i="14"/>
  <c r="J142" i="14"/>
  <c r="J170" i="14"/>
  <c r="BK144" i="14"/>
  <c r="J123" i="14"/>
  <c r="BK167" i="14"/>
  <c r="J183" i="14"/>
  <c r="BK142" i="14"/>
  <c r="BK125" i="14"/>
  <c r="J168" i="14"/>
  <c r="J144" i="14"/>
  <c r="J180" i="14"/>
  <c r="J161" i="14"/>
  <c r="J132" i="14"/>
  <c r="J133" i="14"/>
  <c r="J162" i="15"/>
  <c r="BK147" i="15"/>
  <c r="BK132" i="15"/>
  <c r="BK130" i="15"/>
  <c r="J141" i="15"/>
  <c r="BK148" i="15"/>
  <c r="BK165" i="15"/>
  <c r="J131" i="15"/>
  <c r="BK129" i="15"/>
  <c r="J165" i="15"/>
  <c r="J129" i="15"/>
  <c r="BK361" i="16"/>
  <c r="J295" i="16"/>
  <c r="BK218" i="16"/>
  <c r="BK343" i="16"/>
  <c r="BK251" i="16"/>
  <c r="J152" i="16"/>
  <c r="BK373" i="16"/>
  <c r="BK428" i="16"/>
  <c r="BK370" i="16"/>
  <c r="J236" i="16"/>
  <c r="BK180" i="16"/>
  <c r="J425" i="16"/>
  <c r="BK307" i="16"/>
  <c r="BK260" i="16"/>
  <c r="BK186" i="16"/>
  <c r="J343" i="16"/>
  <c r="BK209" i="16"/>
  <c r="J381" i="16"/>
  <c r="BK295" i="16"/>
  <c r="BK212" i="16"/>
  <c r="J174" i="16"/>
  <c r="BK409" i="16"/>
  <c r="BK331" i="16"/>
  <c r="BK275" i="16"/>
  <c r="J218" i="16"/>
  <c r="BK148" i="16"/>
  <c r="J155" i="17"/>
  <c r="J145" i="17"/>
  <c r="BK150" i="17"/>
  <c r="BK171" i="17"/>
  <c r="BK128" i="17"/>
  <c r="BK148" i="17"/>
  <c r="J139" i="17"/>
  <c r="J869" i="2"/>
  <c r="J826" i="2"/>
  <c r="BK784" i="2"/>
  <c r="BK720" i="2"/>
  <c r="J665" i="2"/>
  <c r="BK652" i="2"/>
  <c r="BK595" i="2"/>
  <c r="J587" i="2"/>
  <c r="BK562" i="2"/>
  <c r="BK543" i="2"/>
  <c r="BK525" i="2"/>
  <c r="BK503" i="2"/>
  <c r="BK486" i="2"/>
  <c r="J462" i="2"/>
  <c r="BK442" i="2"/>
  <c r="J402" i="2"/>
  <c r="J356" i="2"/>
  <c r="J306" i="2"/>
  <c r="J271" i="2"/>
  <c r="BK245" i="2"/>
  <c r="BK228" i="2"/>
  <c r="BK219" i="2"/>
  <c r="J202" i="2"/>
  <c r="BK167" i="2"/>
  <c r="J149" i="2"/>
  <c r="AS99" i="1"/>
  <c r="J298" i="3"/>
  <c r="J293" i="3"/>
  <c r="BK187" i="3"/>
  <c r="BK166" i="3"/>
  <c r="J306" i="3"/>
  <c r="BK298" i="3"/>
  <c r="BK282" i="3"/>
  <c r="BK218" i="3"/>
  <c r="J176" i="3"/>
  <c r="J133" i="3"/>
  <c r="BK293" i="3"/>
  <c r="J248" i="3"/>
  <c r="BK225" i="3"/>
  <c r="BK186" i="3"/>
  <c r="BK321" i="3"/>
  <c r="J286" i="3"/>
  <c r="J228" i="3"/>
  <c r="BK197" i="3"/>
  <c r="J182" i="3"/>
  <c r="J164" i="3"/>
  <c r="J144" i="3"/>
  <c r="BK172" i="3"/>
  <c r="BK307" i="3"/>
  <c r="J242" i="3"/>
  <c r="BK190" i="3"/>
  <c r="BK158" i="3"/>
  <c r="BK133" i="3"/>
  <c r="BK208" i="3"/>
  <c r="J171" i="3"/>
  <c r="BK144" i="3"/>
  <c r="J790" i="4"/>
  <c r="J726" i="4"/>
  <c r="BK707" i="4"/>
  <c r="J699" i="4"/>
  <c r="J645" i="4"/>
  <c r="BK621" i="4"/>
  <c r="J568" i="4"/>
  <c r="BK545" i="4"/>
  <c r="J523" i="4"/>
  <c r="BK425" i="4"/>
  <c r="BK382" i="4"/>
  <c r="BK285" i="4"/>
  <c r="BK255" i="4"/>
  <c r="BK795" i="4"/>
  <c r="J630" i="4"/>
  <c r="J622" i="4"/>
  <c r="J600" i="4"/>
  <c r="J560" i="4"/>
  <c r="J539" i="4"/>
  <c r="BK510" i="4"/>
  <c r="J285" i="4"/>
  <c r="BK196" i="4"/>
  <c r="BK785" i="4"/>
  <c r="BK719" i="4"/>
  <c r="J638" i="4"/>
  <c r="BK557" i="4"/>
  <c r="BK435" i="4"/>
  <c r="J276" i="4"/>
  <c r="BK135" i="4"/>
  <c r="BK711" i="4"/>
  <c r="BK636" i="4"/>
  <c r="BK517" i="4"/>
  <c r="J256" i="4"/>
  <c r="BK790" i="4"/>
  <c r="BK592" i="4"/>
  <c r="BK503" i="4"/>
  <c r="J716" i="4"/>
  <c r="BK624" i="4"/>
  <c r="J530" i="4"/>
  <c r="J283" i="4"/>
  <c r="BK773" i="4"/>
  <c r="J492" i="4"/>
  <c r="BK177" i="5"/>
  <c r="BK132" i="5"/>
  <c r="J134" i="5"/>
  <c r="J144" i="5"/>
  <c r="J146" i="5"/>
  <c r="J142" i="5"/>
  <c r="BK164" i="5"/>
  <c r="J203" i="5"/>
  <c r="J148" i="5"/>
  <c r="BK272" i="6"/>
  <c r="BK251" i="6"/>
  <c r="J236" i="6"/>
  <c r="J200" i="6"/>
  <c r="BK180" i="6"/>
  <c r="J155" i="6"/>
  <c r="J260" i="6"/>
  <c r="J206" i="6"/>
  <c r="J165" i="6"/>
  <c r="J261" i="6"/>
  <c r="J208" i="6"/>
  <c r="J178" i="6"/>
  <c r="J285" i="6"/>
  <c r="J257" i="6"/>
  <c r="J215" i="6"/>
  <c r="BK176" i="6"/>
  <c r="J282" i="6"/>
  <c r="BK174" i="6"/>
  <c r="BK274" i="6"/>
  <c r="J246" i="6"/>
  <c r="BK200" i="6"/>
  <c r="BK166" i="6"/>
  <c r="BK288" i="6"/>
  <c r="BK228" i="6"/>
  <c r="BK206" i="6"/>
  <c r="BK160" i="6"/>
  <c r="J207" i="7"/>
  <c r="J141" i="9"/>
  <c r="J126" i="9"/>
  <c r="J136" i="9"/>
  <c r="BK194" i="10"/>
  <c r="J177" i="10"/>
  <c r="J150" i="10"/>
  <c r="BK129" i="10"/>
  <c r="BK186" i="10"/>
  <c r="BK148" i="10"/>
  <c r="J194" i="10"/>
  <c r="BK182" i="10"/>
  <c r="BK173" i="10"/>
  <c r="BK156" i="10"/>
  <c r="J148" i="10"/>
  <c r="BK135" i="10"/>
  <c r="J127" i="10"/>
  <c r="J184" i="10"/>
  <c r="BK158" i="10"/>
  <c r="BK150" i="10"/>
  <c r="J190" i="10"/>
  <c r="J165" i="10"/>
  <c r="J138" i="10"/>
  <c r="BK155" i="10"/>
  <c r="BK170" i="10"/>
  <c r="J187" i="11"/>
  <c r="J138" i="11"/>
  <c r="BK210" i="11"/>
  <c r="J194" i="11"/>
  <c r="J163" i="11"/>
  <c r="J218" i="11"/>
  <c r="BK189" i="11"/>
  <c r="J142" i="11"/>
  <c r="J214" i="11"/>
  <c r="BK184" i="11"/>
  <c r="BK158" i="11"/>
  <c r="J131" i="11"/>
  <c r="BK202" i="11"/>
  <c r="BK165" i="11"/>
  <c r="BK138" i="11"/>
  <c r="J212" i="11"/>
  <c r="J203" i="11"/>
  <c r="J175" i="11"/>
  <c r="BK129" i="11"/>
  <c r="BK211" i="11"/>
  <c r="J204" i="11"/>
  <c r="BK172" i="11"/>
  <c r="BK149" i="11"/>
  <c r="J197" i="11"/>
  <c r="J169" i="11"/>
  <c r="J149" i="11"/>
  <c r="BK138" i="12"/>
  <c r="BK140" i="12"/>
  <c r="J136" i="12"/>
  <c r="J125" i="12"/>
  <c r="BK135" i="12"/>
  <c r="J141" i="12"/>
  <c r="J218" i="13"/>
  <c r="BK203" i="13"/>
  <c r="BK182" i="13"/>
  <c r="BK159" i="13"/>
  <c r="BK220" i="13"/>
  <c r="J213" i="13"/>
  <c r="BK186" i="13"/>
  <c r="BK148" i="13"/>
  <c r="J208" i="13"/>
  <c r="BK161" i="13"/>
  <c r="J205" i="13"/>
  <c r="BK174" i="13"/>
  <c r="J138" i="13"/>
  <c r="BK217" i="13"/>
  <c r="J186" i="13"/>
  <c r="BK163" i="13"/>
  <c r="J209" i="13"/>
  <c r="BK180" i="13"/>
  <c r="BK146" i="13"/>
  <c r="J221" i="13"/>
  <c r="BK132" i="13"/>
  <c r="J144" i="13"/>
  <c r="BK184" i="14"/>
  <c r="J175" i="14"/>
  <c r="BK156" i="14"/>
  <c r="J141" i="14"/>
  <c r="J182" i="14"/>
  <c r="BK169" i="14"/>
  <c r="J146" i="14"/>
  <c r="J163" i="14"/>
  <c r="J143" i="14"/>
  <c r="BK124" i="14"/>
  <c r="J172" i="14"/>
  <c r="BK185" i="14"/>
  <c r="J155" i="14"/>
  <c r="BK131" i="14"/>
  <c r="BK164" i="14"/>
  <c r="BK152" i="14"/>
  <c r="BK188" i="14"/>
  <c r="J167" i="14"/>
  <c r="J135" i="14"/>
  <c r="BK123" i="14"/>
  <c r="J153" i="15"/>
  <c r="J122" i="15"/>
  <c r="J157" i="15"/>
  <c r="BK144" i="15"/>
  <c r="BK122" i="15"/>
  <c r="BK160" i="15"/>
  <c r="BK134" i="15"/>
  <c r="J135" i="15"/>
  <c r="J125" i="15"/>
  <c r="BK161" i="15"/>
  <c r="BK135" i="15"/>
  <c r="BK403" i="16"/>
  <c r="J334" i="16"/>
  <c r="BK257" i="16"/>
  <c r="BK215" i="16"/>
  <c r="J384" i="16"/>
  <c r="J331" i="16"/>
  <c r="BK263" i="16"/>
  <c r="J186" i="16"/>
  <c r="J432" i="16"/>
  <c r="J307" i="16"/>
  <c r="J409" i="16"/>
  <c r="J337" i="16"/>
  <c r="BK248" i="16"/>
  <c r="J197" i="16"/>
  <c r="J163" i="16"/>
  <c r="J434" i="16"/>
  <c r="J398" i="16"/>
  <c r="J292" i="16"/>
  <c r="BK266" i="16"/>
  <c r="J209" i="16"/>
  <c r="J149" i="16"/>
  <c r="BK384" i="16"/>
  <c r="BK319" i="16"/>
  <c r="BK245" i="16"/>
  <c r="BK183" i="16"/>
  <c r="J392" i="16"/>
  <c r="J361" i="16"/>
  <c r="BK322" i="16"/>
  <c r="BK254" i="16"/>
  <c r="BK189" i="16"/>
  <c r="BK163" i="16"/>
  <c r="J403" i="16"/>
  <c r="BK364" i="16"/>
  <c r="BK310" i="16"/>
  <c r="J233" i="16"/>
  <c r="BK174" i="16"/>
  <c r="BK126" i="17"/>
  <c r="BK127" i="17"/>
  <c r="J166" i="17"/>
  <c r="BK160" i="17"/>
  <c r="BK173" i="17"/>
  <c r="J151" i="17"/>
  <c r="BK165" i="17"/>
  <c r="BK828" i="2"/>
  <c r="BK825" i="2"/>
  <c r="J795" i="2"/>
  <c r="J761" i="2"/>
  <c r="J675" i="2"/>
  <c r="BK656" i="2"/>
  <c r="BK600" i="2"/>
  <c r="J592" i="2"/>
  <c r="J576" i="2"/>
  <c r="J550" i="2"/>
  <c r="BK532" i="2"/>
  <c r="J518" i="2"/>
  <c r="BK493" i="2"/>
  <c r="J486" i="2"/>
  <c r="BK450" i="2"/>
  <c r="J430" i="2"/>
  <c r="BK369" i="2"/>
  <c r="BK335" i="2"/>
  <c r="BK281" i="2"/>
  <c r="BK264" i="2"/>
  <c r="BK243" i="2"/>
  <c r="J225" i="2"/>
  <c r="J212" i="2"/>
  <c r="BK187" i="2"/>
  <c r="BK164" i="2"/>
  <c r="BK142" i="2"/>
  <c r="J618" i="4"/>
  <c r="J344" i="4"/>
  <c r="J197" i="4"/>
  <c r="BK716" i="4"/>
  <c r="BK661" i="4"/>
  <c r="J301" i="4"/>
  <c r="J795" i="4"/>
  <c r="J604" i="4"/>
  <c r="BK542" i="4"/>
  <c r="BK197" i="4"/>
  <c r="J700" i="4"/>
  <c r="J584" i="4"/>
  <c r="J435" i="4"/>
  <c r="BK256" i="4"/>
  <c r="BK554" i="4"/>
  <c r="J317" i="4"/>
  <c r="J143" i="5"/>
  <c r="BK150" i="5"/>
  <c r="J138" i="5"/>
  <c r="BK161" i="5"/>
  <c r="BK135" i="5"/>
  <c r="BK203" i="5"/>
  <c r="BK134" i="5"/>
  <c r="BK191" i="5"/>
  <c r="BK136" i="5"/>
  <c r="J202" i="5"/>
  <c r="BK151" i="5"/>
  <c r="BK137" i="5"/>
  <c r="J262" i="6"/>
  <c r="J242" i="6"/>
  <c r="BK221" i="6"/>
  <c r="J194" i="6"/>
  <c r="BK163" i="6"/>
  <c r="J278" i="6"/>
  <c r="J221" i="6"/>
  <c r="J185" i="6"/>
  <c r="J288" i="6"/>
  <c r="BK236" i="6"/>
  <c r="J198" i="6"/>
  <c r="BK167" i="6"/>
  <c r="BK266" i="6"/>
  <c r="J219" i="6"/>
  <c r="BK264" i="6"/>
  <c r="J266" i="6"/>
  <c r="J175" i="6"/>
  <c r="BK151" i="6"/>
  <c r="BK253" i="6"/>
  <c r="BK199" i="6"/>
  <c r="J161" i="6"/>
  <c r="BK237" i="6"/>
  <c r="BK210" i="6"/>
  <c r="J180" i="6"/>
  <c r="BK213" i="7"/>
  <c r="BK190" i="7"/>
  <c r="J184" i="7"/>
  <c r="J181" i="7"/>
  <c r="J175" i="7"/>
  <c r="J161" i="7"/>
  <c r="J134" i="7"/>
  <c r="BK131" i="7"/>
  <c r="J206" i="7"/>
  <c r="J205" i="7"/>
  <c r="BK194" i="7"/>
  <c r="BK185" i="7"/>
  <c r="BK169" i="7"/>
  <c r="BK157" i="7"/>
  <c r="BK151" i="7"/>
  <c r="J141" i="7"/>
  <c r="J136" i="7"/>
  <c r="BK132" i="7"/>
  <c r="J219" i="7"/>
  <c r="J215" i="7"/>
  <c r="BK203" i="7"/>
  <c r="BK196" i="7"/>
  <c r="BK191" i="7"/>
  <c r="BK187" i="7"/>
  <c r="BK177" i="7"/>
  <c r="J174" i="7"/>
  <c r="BK164" i="7"/>
  <c r="J157" i="7"/>
  <c r="J152" i="7"/>
  <c r="BK136" i="7"/>
  <c r="BK218" i="7"/>
  <c r="J212" i="7"/>
  <c r="J201" i="7"/>
  <c r="BK188" i="7"/>
  <c r="BK180" i="7"/>
  <c r="J168" i="7"/>
  <c r="BK165" i="7"/>
  <c r="J159" i="7"/>
  <c r="BK152" i="7"/>
  <c r="BK141" i="7"/>
  <c r="J213" i="7"/>
  <c r="J209" i="7"/>
  <c r="BK199" i="7"/>
  <c r="BK183" i="7"/>
  <c r="J165" i="7"/>
  <c r="J156" i="7"/>
  <c r="BK143" i="7"/>
  <c r="BK135" i="7"/>
  <c r="BK206" i="7"/>
  <c r="J197" i="7"/>
  <c r="J180" i="7"/>
  <c r="J160" i="7"/>
  <c r="J149" i="7"/>
  <c r="BK200" i="7"/>
  <c r="J190" i="7"/>
  <c r="BK181" i="7"/>
  <c r="BK174" i="7"/>
  <c r="BK167" i="7"/>
  <c r="J151" i="7"/>
  <c r="J143" i="7"/>
  <c r="BK168" i="7"/>
  <c r="BK161" i="7"/>
  <c r="BK137" i="7"/>
  <c r="BK257" i="8"/>
  <c r="J253" i="8"/>
  <c r="J240" i="8"/>
  <c r="J232" i="8"/>
  <c r="BK199" i="8"/>
  <c r="BK187" i="8"/>
  <c r="BK164" i="8"/>
  <c r="J154" i="8"/>
  <c r="J140" i="8"/>
  <c r="BK130" i="8"/>
  <c r="BK247" i="8"/>
  <c r="BK222" i="8"/>
  <c r="BK194" i="8"/>
  <c r="J168" i="8"/>
  <c r="J128" i="8"/>
  <c r="J238" i="8"/>
  <c r="J208" i="8"/>
  <c r="J173" i="8"/>
  <c r="BK156" i="8"/>
  <c r="BK133" i="8"/>
  <c r="BK126" i="8"/>
  <c r="BK255" i="8"/>
  <c r="BK250" i="8"/>
  <c r="BK245" i="8"/>
  <c r="J212" i="8"/>
  <c r="J199" i="8"/>
  <c r="J150" i="8"/>
  <c r="BK252" i="8"/>
  <c r="BK246" i="8"/>
  <c r="BK238" i="8"/>
  <c r="J235" i="8"/>
  <c r="BK224" i="8"/>
  <c r="J220" i="8"/>
  <c r="BK203" i="8"/>
  <c r="BK191" i="8"/>
  <c r="J181" i="8"/>
  <c r="BK157" i="8"/>
  <c r="BK232" i="8"/>
  <c r="BK220" i="8"/>
  <c r="J203" i="8"/>
  <c r="BK166" i="8"/>
  <c r="BK135" i="8"/>
  <c r="J224" i="8"/>
  <c r="BK182" i="8"/>
  <c r="J152" i="8"/>
  <c r="J137" i="8"/>
  <c r="BK135" i="9"/>
  <c r="BK124" i="9"/>
  <c r="BK138" i="9"/>
  <c r="J127" i="9"/>
  <c r="BK137" i="9"/>
  <c r="J128" i="9"/>
  <c r="BK139" i="9"/>
  <c r="J124" i="9"/>
  <c r="J135" i="9"/>
  <c r="BK191" i="10"/>
  <c r="J158" i="10"/>
  <c r="J134" i="10"/>
  <c r="BK198" i="10"/>
  <c r="BK189" i="10"/>
  <c r="BK160" i="10"/>
  <c r="J132" i="10"/>
  <c r="J196" i="10"/>
  <c r="J189" i="10"/>
  <c r="J179" i="10"/>
  <c r="BK125" i="10"/>
  <c r="J180" i="10"/>
  <c r="J151" i="10"/>
  <c r="J140" i="10"/>
  <c r="J197" i="10"/>
  <c r="J186" i="10"/>
  <c r="J156" i="10"/>
  <c r="BK196" i="10"/>
  <c r="BK180" i="10"/>
  <c r="J170" i="10"/>
  <c r="J161" i="10"/>
  <c r="BK171" i="10"/>
  <c r="J135" i="10"/>
  <c r="J130" i="10"/>
  <c r="J177" i="11"/>
  <c r="BK150" i="11"/>
  <c r="J133" i="11"/>
  <c r="J206" i="11"/>
  <c r="BK183" i="11"/>
  <c r="J154" i="11"/>
  <c r="BK190" i="11"/>
  <c r="BK194" i="11"/>
  <c r="J160" i="11"/>
  <c r="J127" i="11"/>
  <c r="BK196" i="11"/>
  <c r="J161" i="11"/>
  <c r="BK127" i="11"/>
  <c r="BK207" i="11"/>
  <c r="BK181" i="11"/>
  <c r="BK156" i="11"/>
  <c r="BK221" i="11"/>
  <c r="J183" i="11"/>
  <c r="J156" i="11"/>
  <c r="BK133" i="11"/>
  <c r="BK126" i="12"/>
  <c r="J138" i="12"/>
  <c r="J123" i="12"/>
  <c r="J139" i="12"/>
  <c r="BK123" i="12"/>
  <c r="J127" i="12"/>
  <c r="BK210" i="13"/>
  <c r="J202" i="13"/>
  <c r="BK179" i="13"/>
  <c r="BK158" i="13"/>
  <c r="BK221" i="13"/>
  <c r="J210" i="13"/>
  <c r="J195" i="13"/>
  <c r="BK154" i="13"/>
  <c r="BK222" i="13"/>
  <c r="J192" i="13"/>
  <c r="J164" i="13"/>
  <c r="J220" i="13"/>
  <c r="J197" i="13"/>
  <c r="J168" i="13"/>
  <c r="J133" i="13"/>
  <c r="BK216" i="13"/>
  <c r="BK173" i="13"/>
  <c r="J159" i="13"/>
  <c r="J136" i="13"/>
  <c r="J183" i="13"/>
  <c r="BK144" i="13"/>
  <c r="J207" i="13"/>
  <c r="J185" i="13"/>
  <c r="J134" i="13"/>
  <c r="BK189" i="14"/>
  <c r="BK170" i="14"/>
  <c r="J154" i="14"/>
  <c r="BK136" i="14"/>
  <c r="BK175" i="14"/>
  <c r="BK157" i="14"/>
  <c r="BK138" i="14"/>
  <c r="BK176" i="14"/>
  <c r="BK149" i="14"/>
  <c r="J125" i="14"/>
  <c r="BK179" i="14"/>
  <c r="BK153" i="14"/>
  <c r="BK163" i="14"/>
  <c r="BK140" i="14"/>
  <c r="J185" i="14"/>
  <c r="BK160" i="14"/>
  <c r="BK147" i="14"/>
  <c r="J174" i="14"/>
  <c r="J156" i="14"/>
  <c r="J126" i="14"/>
  <c r="J124" i="14"/>
  <c r="BK152" i="15"/>
  <c r="J142" i="15"/>
  <c r="BK869" i="2"/>
  <c r="BK826" i="2"/>
  <c r="BK795" i="2"/>
  <c r="J784" i="2"/>
  <c r="J720" i="2"/>
  <c r="J670" i="2"/>
  <c r="J654" i="2"/>
  <c r="J596" i="2"/>
  <c r="BK585" i="2"/>
  <c r="BK567" i="2"/>
  <c r="BK544" i="2"/>
  <c r="BK530" i="2"/>
  <c r="BK508" i="2"/>
  <c r="J488" i="2"/>
  <c r="J468" i="2"/>
  <c r="J444" i="2"/>
  <c r="BK422" i="2"/>
  <c r="J386" i="2"/>
  <c r="J335" i="2"/>
  <c r="J281" i="2"/>
  <c r="J266" i="2"/>
  <c r="J245" i="2"/>
  <c r="J228" i="2"/>
  <c r="J214" i="2"/>
  <c r="J206" i="2"/>
  <c r="BK186" i="2"/>
  <c r="J164" i="2"/>
  <c r="J142" i="2"/>
  <c r="J632" i="4"/>
  <c r="BK419" i="4"/>
  <c r="J212" i="4"/>
  <c r="J713" i="4"/>
  <c r="J656" i="4"/>
  <c r="J533" i="4"/>
  <c r="BK213" i="4"/>
  <c r="J636" i="4"/>
  <c r="J614" i="4"/>
  <c r="BK551" i="4"/>
  <c r="BK263" i="4"/>
  <c r="J781" i="4"/>
  <c r="J690" i="4"/>
  <c r="BK572" i="4"/>
  <c r="J425" i="4"/>
  <c r="J171" i="4"/>
  <c r="J545" i="4"/>
  <c r="BK260" i="4"/>
  <c r="J151" i="5"/>
  <c r="BK138" i="5"/>
  <c r="J188" i="5"/>
  <c r="J194" i="5"/>
  <c r="J161" i="5"/>
  <c r="BK194" i="5"/>
  <c r="J131" i="5"/>
  <c r="BK207" i="5"/>
  <c r="J152" i="5"/>
  <c r="BK131" i="5"/>
  <c r="J264" i="6"/>
  <c r="J249" i="6"/>
  <c r="J203" i="6"/>
  <c r="J167" i="6"/>
  <c r="J287" i="6"/>
  <c r="BK231" i="6"/>
  <c r="BK194" i="6"/>
  <c r="J163" i="6"/>
  <c r="J269" i="6"/>
  <c r="J234" i="6"/>
  <c r="J199" i="6"/>
  <c r="J162" i="6"/>
  <c r="J223" i="6"/>
  <c r="J274" i="6"/>
  <c r="J286" i="6"/>
  <c r="BK179" i="6"/>
  <c r="J158" i="6"/>
  <c r="BK265" i="6"/>
  <c r="BK234" i="6"/>
  <c r="BK190" i="6"/>
  <c r="J152" i="6"/>
  <c r="BK269" i="6"/>
  <c r="BK215" i="6"/>
  <c r="J182" i="6"/>
  <c r="J154" i="6"/>
  <c r="J204" i="7"/>
  <c r="BK162" i="7"/>
  <c r="J144" i="7"/>
  <c r="J133" i="7"/>
  <c r="BK212" i="7"/>
  <c r="BK205" i="7"/>
  <c r="BK189" i="7"/>
  <c r="BK182" i="7"/>
  <c r="BK163" i="7"/>
  <c r="J148" i="7"/>
  <c r="J139" i="7"/>
  <c r="J211" i="7"/>
  <c r="BK207" i="7"/>
  <c r="J200" i="7"/>
  <c r="J183" i="7"/>
  <c r="J179" i="7"/>
  <c r="J150" i="7"/>
  <c r="BK145" i="7"/>
  <c r="BK198" i="7"/>
  <c r="J188" i="7"/>
  <c r="BK179" i="7"/>
  <c r="J169" i="7"/>
  <c r="BK159" i="7"/>
  <c r="BK150" i="7"/>
  <c r="BK142" i="7"/>
  <c r="BK170" i="7"/>
  <c r="J163" i="7"/>
  <c r="BK156" i="7"/>
  <c r="J132" i="7"/>
  <c r="J256" i="8"/>
  <c r="J245" i="8"/>
  <c r="BK231" i="8"/>
  <c r="J214" i="8"/>
  <c r="J193" i="8"/>
  <c r="J182" i="8"/>
  <c r="J160" i="8"/>
  <c r="BK150" i="8"/>
  <c r="BK136" i="8"/>
  <c r="BK256" i="8"/>
  <c r="BK248" i="8"/>
  <c r="J239" i="8"/>
  <c r="BK219" i="8"/>
  <c r="J196" i="8"/>
  <c r="BK181" i="8"/>
  <c r="BK137" i="8"/>
  <c r="J248" i="8"/>
  <c r="J233" i="8"/>
  <c r="BK211" i="8"/>
  <c r="BK176" i="8"/>
  <c r="J166" i="8"/>
  <c r="J252" i="8"/>
  <c r="J246" i="8"/>
  <c r="J217" i="8"/>
  <c r="J209" i="8"/>
  <c r="J191" i="8"/>
  <c r="BK173" i="8"/>
  <c r="J254" i="8"/>
  <c r="BK178" i="8"/>
  <c r="BK148" i="8"/>
  <c r="J138" i="8"/>
  <c r="J130" i="8"/>
  <c r="BK128" i="8"/>
  <c r="J241" i="8"/>
  <c r="BK236" i="8"/>
  <c r="J227" i="8"/>
  <c r="J215" i="8"/>
  <c r="BK188" i="8"/>
  <c r="J184" i="8"/>
  <c r="BK162" i="8"/>
  <c r="J225" i="8"/>
  <c r="BK215" i="8"/>
  <c r="J206" i="8"/>
  <c r="J179" i="8"/>
  <c r="J155" i="8"/>
  <c r="BK233" i="8"/>
  <c r="J194" i="8"/>
  <c r="J157" i="8"/>
  <c r="BK140" i="8"/>
  <c r="J138" i="9"/>
  <c r="J125" i="9"/>
  <c r="J139" i="9"/>
  <c r="BK128" i="9"/>
  <c r="BK129" i="9"/>
  <c r="J129" i="9"/>
  <c r="BK126" i="9"/>
  <c r="BK136" i="9"/>
  <c r="BK140" i="9"/>
  <c r="BK125" i="9"/>
  <c r="J182" i="10"/>
  <c r="J173" i="10"/>
  <c r="J155" i="10"/>
  <c r="BK132" i="10"/>
  <c r="J195" i="10"/>
  <c r="BK184" i="10"/>
  <c r="J136" i="10"/>
  <c r="J198" i="10"/>
  <c r="BK190" i="10"/>
  <c r="J185" i="10"/>
  <c r="BK174" i="10"/>
  <c r="J168" i="10"/>
  <c r="BK146" i="10"/>
  <c r="J131" i="10"/>
  <c r="BK197" i="10"/>
  <c r="J163" i="10"/>
  <c r="J146" i="10"/>
  <c r="J133" i="10"/>
  <c r="BK187" i="10"/>
  <c r="BK161" i="10"/>
  <c r="BK144" i="10"/>
  <c r="BK138" i="10"/>
  <c r="BK203" i="11"/>
  <c r="J144" i="11"/>
  <c r="BK131" i="11"/>
  <c r="J192" i="11"/>
  <c r="J158" i="11"/>
  <c r="BK125" i="11"/>
  <c r="J184" i="11"/>
  <c r="J220" i="11"/>
  <c r="BK205" i="11"/>
  <c r="BK177" i="11"/>
  <c r="BK151" i="11"/>
  <c r="BK135" i="11"/>
  <c r="J210" i="11"/>
  <c r="J195" i="11"/>
  <c r="J171" i="11"/>
  <c r="J148" i="11"/>
  <c r="J135" i="11"/>
  <c r="BK209" i="11"/>
  <c r="BK197" i="11"/>
  <c r="J168" i="11"/>
  <c r="J134" i="11"/>
  <c r="J213" i="11"/>
  <c r="J200" i="11"/>
  <c r="J178" i="11"/>
  <c r="BK154" i="11"/>
  <c r="J146" i="11"/>
  <c r="BK220" i="11"/>
  <c r="J172" i="11"/>
  <c r="BK152" i="11"/>
  <c r="BK141" i="12"/>
  <c r="J129" i="12"/>
  <c r="BK139" i="12"/>
  <c r="J137" i="12"/>
  <c r="J133" i="12"/>
  <c r="BK136" i="12"/>
  <c r="J128" i="12"/>
  <c r="J130" i="12"/>
  <c r="BK125" i="12"/>
  <c r="J211" i="13"/>
  <c r="BK198" i="13"/>
  <c r="BK177" i="13"/>
  <c r="BK142" i="13"/>
  <c r="BK218" i="13"/>
  <c r="BK206" i="13"/>
  <c r="J179" i="13"/>
  <c r="BK134" i="13"/>
  <c r="BK219" i="13"/>
  <c r="BK194" i="13"/>
  <c r="J146" i="13"/>
  <c r="BK215" i="13"/>
  <c r="BK192" i="13"/>
  <c r="J149" i="13"/>
  <c r="BK130" i="13"/>
  <c r="BK197" i="13"/>
  <c r="BK166" i="13"/>
  <c r="J142" i="13"/>
  <c r="BK200" i="13"/>
  <c r="J163" i="13"/>
  <c r="BK208" i="13"/>
  <c r="J148" i="13"/>
  <c r="BK164" i="13"/>
  <c r="J130" i="13"/>
  <c r="BK183" i="14"/>
  <c r="J165" i="14"/>
  <c r="J149" i="14"/>
  <c r="BK132" i="14"/>
  <c r="BK173" i="14"/>
  <c r="J150" i="14"/>
  <c r="J128" i="14"/>
  <c r="BK150" i="14"/>
  <c r="J134" i="14"/>
  <c r="BK174" i="14"/>
  <c r="BK182" i="14"/>
  <c r="BK161" i="14"/>
  <c r="BK139" i="14"/>
  <c r="J181" i="14"/>
  <c r="BK155" i="14"/>
  <c r="J127" i="14"/>
  <c r="J169" i="14"/>
  <c r="J148" i="14"/>
  <c r="BK127" i="14"/>
  <c r="BK167" i="15"/>
  <c r="BK151" i="15"/>
  <c r="BK141" i="15"/>
  <c r="BK155" i="15"/>
  <c r="J154" i="15"/>
  <c r="J155" i="15"/>
  <c r="BK123" i="15"/>
  <c r="BK157" i="15"/>
  <c r="J138" i="15"/>
  <c r="BK143" i="15"/>
  <c r="BK139" i="15"/>
  <c r="BK159" i="15"/>
  <c r="J127" i="15"/>
  <c r="J373" i="16"/>
  <c r="J301" i="16"/>
  <c r="J269" i="16"/>
  <c r="BK437" i="16"/>
  <c r="BK352" i="16"/>
  <c r="BK301" i="16"/>
  <c r="BK221" i="16"/>
  <c r="J141" i="16"/>
  <c r="J400" i="16"/>
  <c r="J437" i="16"/>
  <c r="J386" i="16"/>
  <c r="J316" i="16"/>
  <c r="J230" i="16"/>
  <c r="J189" i="16"/>
  <c r="BK145" i="16"/>
  <c r="J414" i="16"/>
  <c r="BK334" i="16"/>
  <c r="J272" i="16"/>
  <c r="BK227" i="16"/>
  <c r="J139" i="16"/>
  <c r="J376" i="16"/>
  <c r="J310" i="16"/>
  <c r="J157" i="16"/>
  <c r="J364" i="16"/>
  <c r="J325" i="16"/>
  <c r="J251" i="16"/>
  <c r="BK194" i="16"/>
  <c r="BK157" i="16"/>
  <c r="BK389" i="16"/>
  <c r="J304" i="16"/>
  <c r="J254" i="16"/>
  <c r="BK160" i="16"/>
  <c r="J144" i="17"/>
  <c r="J173" i="17"/>
  <c r="J174" i="17"/>
  <c r="J182" i="17"/>
  <c r="J126" i="17"/>
  <c r="J165" i="17"/>
  <c r="J169" i="17"/>
  <c r="BK868" i="2"/>
  <c r="J827" i="2"/>
  <c r="J814" i="2"/>
  <c r="J782" i="2"/>
  <c r="BK675" i="2"/>
  <c r="J656" i="2"/>
  <c r="BK596" i="2"/>
  <c r="BK587" i="2"/>
  <c r="J567" i="2"/>
  <c r="J544" i="2"/>
  <c r="J540" i="2"/>
  <c r="BK518" i="2"/>
  <c r="J493" i="2"/>
  <c r="J474" i="2"/>
  <c r="BK444" i="2"/>
  <c r="J422" i="2"/>
  <c r="J369" i="2"/>
  <c r="BK342" i="2"/>
  <c r="BK318" i="2"/>
  <c r="J276" i="2"/>
  <c r="J248" i="2"/>
  <c r="J241" i="2"/>
  <c r="BK220" i="2"/>
  <c r="BK210" i="2"/>
  <c r="BK197" i="2"/>
  <c r="J175" i="2"/>
  <c r="BK159" i="2"/>
  <c r="BK136" i="2"/>
  <c r="BK527" i="4"/>
  <c r="BK350" i="4"/>
  <c r="J213" i="4"/>
  <c r="J719" i="4"/>
  <c r="BK638" i="4"/>
  <c r="J551" i="4"/>
  <c r="BK276" i="4"/>
  <c r="J179" i="4"/>
  <c r="J626" i="4"/>
  <c r="J564" i="4"/>
  <c r="J217" i="4"/>
  <c r="BK713" i="4"/>
  <c r="BK618" i="4"/>
  <c r="BK492" i="4"/>
  <c r="J269" i="4"/>
  <c r="BK588" i="4"/>
  <c r="BK445" i="4"/>
  <c r="J155" i="5"/>
  <c r="BK198" i="5"/>
  <c r="J150" i="5"/>
  <c r="BK191" i="6"/>
  <c r="J157" i="6"/>
  <c r="BK249" i="6"/>
  <c r="BK208" i="6"/>
  <c r="J174" i="6"/>
  <c r="J263" i="6"/>
  <c r="BK219" i="6"/>
  <c r="J195" i="6"/>
  <c r="BK158" i="6"/>
  <c r="BK262" i="6"/>
  <c r="BK214" i="6"/>
  <c r="BK287" i="6"/>
  <c r="BK192" i="6"/>
  <c r="BK169" i="6"/>
  <c r="BK278" i="6"/>
  <c r="BK242" i="6"/>
  <c r="BK187" i="6"/>
  <c r="J151" i="6"/>
  <c r="BK193" i="6"/>
  <c r="J179" i="6"/>
  <c r="J196" i="7"/>
  <c r="J194" i="7"/>
  <c r="J182" i="7"/>
  <c r="BK178" i="7"/>
  <c r="BK173" i="7"/>
  <c r="J145" i="7"/>
  <c r="BK139" i="7"/>
  <c r="J214" i="7"/>
  <c r="J208" i="7"/>
  <c r="BK195" i="7"/>
  <c r="BK192" i="7"/>
  <c r="J191" i="7"/>
  <c r="J172" i="7"/>
  <c r="J154" i="7"/>
  <c r="BK149" i="7"/>
  <c r="J138" i="7"/>
  <c r="J135" i="7"/>
  <c r="J131" i="7"/>
  <c r="BK217" i="7"/>
  <c r="BK211" i="7"/>
  <c r="J198" i="7"/>
  <c r="BK193" i="7"/>
  <c r="J189" i="7"/>
  <c r="J178" i="7"/>
  <c r="BK175" i="7"/>
  <c r="J170" i="7"/>
  <c r="J158" i="7"/>
  <c r="BK144" i="7"/>
  <c r="J217" i="7"/>
  <c r="BK214" i="7"/>
  <c r="BK208" i="7"/>
  <c r="J192" i="7"/>
  <c r="J187" i="7"/>
  <c r="J177" i="7"/>
  <c r="J176" i="7"/>
  <c r="J166" i="7"/>
  <c r="BK153" i="7"/>
  <c r="J142" i="7"/>
  <c r="BK219" i="7"/>
  <c r="J210" i="7"/>
  <c r="BK204" i="7"/>
  <c r="BK184" i="7"/>
  <c r="BK176" i="7"/>
  <c r="BK158" i="7"/>
  <c r="BK154" i="7"/>
  <c r="BK140" i="7"/>
  <c r="BK138" i="7"/>
  <c r="BK210" i="7"/>
  <c r="J203" i="7"/>
  <c r="J193" i="7"/>
  <c r="J173" i="7"/>
  <c r="J153" i="7"/>
  <c r="BK148" i="7"/>
  <c r="BK133" i="7"/>
  <c r="BK197" i="7"/>
  <c r="J185" i="7"/>
  <c r="BK172" i="7"/>
  <c r="J164" i="7"/>
  <c r="BK146" i="7"/>
  <c r="J140" i="7"/>
  <c r="BK166" i="7"/>
  <c r="J162" i="7"/>
  <c r="J146" i="7"/>
  <c r="BK258" i="8"/>
  <c r="J251" i="8"/>
  <c r="BK239" i="8"/>
  <c r="BK228" i="8"/>
  <c r="J211" i="8"/>
  <c r="BK190" i="8"/>
  <c r="BK168" i="8"/>
  <c r="J156" i="8"/>
  <c r="J148" i="8"/>
  <c r="J133" i="8"/>
  <c r="BK249" i="8"/>
  <c r="BK237" i="8"/>
  <c r="BK208" i="8"/>
  <c r="J190" i="8"/>
  <c r="BK160" i="8"/>
  <c r="J250" i="8"/>
  <c r="BK241" i="8"/>
  <c r="J219" i="8"/>
  <c r="BK179" i="8"/>
  <c r="BK158" i="8"/>
  <c r="J135" i="8"/>
  <c r="J259" i="8"/>
  <c r="J257" i="8"/>
  <c r="BK251" i="8"/>
  <c r="J231" i="8"/>
  <c r="J205" i="8"/>
  <c r="J185" i="8"/>
  <c r="BK152" i="8"/>
  <c r="J136" i="8"/>
  <c r="J247" i="8"/>
  <c r="J243" i="8"/>
  <c r="BK226" i="8"/>
  <c r="J222" i="8"/>
  <c r="BK221" i="8"/>
  <c r="BK206" i="8"/>
  <c r="BK197" i="8"/>
  <c r="J170" i="8"/>
  <c r="J126" i="8"/>
  <c r="J221" i="8"/>
  <c r="BK209" i="8"/>
  <c r="BK193" i="8"/>
  <c r="J162" i="8"/>
  <c r="J237" i="8"/>
  <c r="BK223" i="8"/>
  <c r="J158" i="8"/>
  <c r="J142" i="8"/>
  <c r="J140" i="9"/>
  <c r="J130" i="9"/>
  <c r="J123" i="9"/>
  <c r="BK130" i="9"/>
  <c r="J137" i="9"/>
  <c r="BK131" i="9"/>
  <c r="BK127" i="9"/>
  <c r="J131" i="9"/>
  <c r="BK123" i="9"/>
  <c r="J133" i="9"/>
  <c r="BK185" i="10"/>
  <c r="J166" i="10"/>
  <c r="BK136" i="10"/>
  <c r="J199" i="10"/>
  <c r="J192" i="10"/>
  <c r="BK151" i="10"/>
  <c r="J129" i="10"/>
  <c r="BK195" i="10"/>
  <c r="J187" i="10"/>
  <c r="J176" i="10"/>
  <c r="BK153" i="10"/>
  <c r="BK142" i="10"/>
  <c r="BK133" i="10"/>
  <c r="BK199" i="10"/>
  <c r="J171" i="10"/>
  <c r="J144" i="10"/>
  <c r="BK192" i="10"/>
  <c r="BK165" i="10"/>
  <c r="J153" i="10"/>
  <c r="J191" i="10"/>
  <c r="BK177" i="10"/>
  <c r="BK163" i="10"/>
  <c r="BK134" i="10"/>
  <c r="BK130" i="10"/>
  <c r="BK127" i="10"/>
  <c r="BK171" i="11"/>
  <c r="BK142" i="11"/>
  <c r="BK214" i="11"/>
  <c r="BK200" i="11"/>
  <c r="J181" i="11"/>
  <c r="BK145" i="11"/>
  <c r="J216" i="11"/>
  <c r="BK163" i="11"/>
  <c r="J129" i="11"/>
  <c r="J202" i="11"/>
  <c r="J180" i="11"/>
  <c r="J166" i="11"/>
  <c r="J145" i="11"/>
  <c r="J125" i="11"/>
  <c r="BK199" i="11"/>
  <c r="J174" i="11"/>
  <c r="J152" i="11"/>
  <c r="J221" i="11"/>
  <c r="J205" i="11"/>
  <c r="J189" i="11"/>
  <c r="BK146" i="11"/>
  <c r="BK216" i="11"/>
  <c r="J199" i="11"/>
  <c r="BK166" i="11"/>
  <c r="BK222" i="11"/>
  <c r="BK192" i="11"/>
  <c r="J165" i="11"/>
  <c r="BK134" i="11"/>
  <c r="J135" i="12"/>
  <c r="BK130" i="12"/>
  <c r="BK131" i="12"/>
  <c r="BK124" i="12"/>
  <c r="BK133" i="12"/>
  <c r="BK128" i="12"/>
  <c r="J212" i="13"/>
  <c r="BK205" i="13"/>
  <c r="BK189" i="13"/>
  <c r="J161" i="13"/>
  <c r="J135" i="13"/>
  <c r="J216" i="13"/>
  <c r="J200" i="13"/>
  <c r="J177" i="13"/>
  <c r="J140" i="13"/>
  <c r="BK214" i="13"/>
  <c r="J203" i="13"/>
  <c r="BK168" i="13"/>
  <c r="BK211" i="13"/>
  <c r="BK191" i="13"/>
  <c r="BK151" i="13"/>
  <c r="J222" i="13"/>
  <c r="J191" i="13"/>
  <c r="BK153" i="13"/>
  <c r="J131" i="13"/>
  <c r="BK185" i="13"/>
  <c r="J154" i="13"/>
  <c r="BK195" i="13"/>
  <c r="BK176" i="13"/>
  <c r="BK138" i="13"/>
  <c r="J125" i="13"/>
  <c r="BK168" i="14"/>
  <c r="BK151" i="14"/>
  <c r="J140" i="14"/>
  <c r="J184" i="14"/>
  <c r="BK172" i="14"/>
  <c r="J147" i="14"/>
  <c r="BK162" i="14"/>
  <c r="J136" i="14"/>
  <c r="J189" i="14"/>
  <c r="J162" i="14"/>
  <c r="J166" i="14"/>
  <c r="BK146" i="14"/>
  <c r="BK187" i="14"/>
  <c r="BK158" i="14"/>
  <c r="BK130" i="14"/>
  <c r="J164" i="14"/>
  <c r="BK137" i="14"/>
  <c r="BK135" i="14"/>
  <c r="J163" i="15"/>
  <c r="J149" i="15"/>
  <c r="BK150" i="15"/>
  <c r="BK149" i="15"/>
  <c r="BK138" i="15"/>
  <c r="BK163" i="15"/>
  <c r="BK146" i="15"/>
  <c r="BK124" i="15"/>
  <c r="J147" i="15"/>
  <c r="J166" i="15"/>
  <c r="BK142" i="15"/>
  <c r="BK126" i="15"/>
  <c r="J152" i="15"/>
  <c r="BK166" i="15"/>
  <c r="J139" i="15"/>
  <c r="J124" i="15"/>
  <c r="J367" i="16"/>
  <c r="BK292" i="16"/>
  <c r="BK239" i="16"/>
  <c r="BK434" i="16"/>
  <c r="BK337" i="16"/>
  <c r="BK236" i="16"/>
  <c r="J145" i="16"/>
  <c r="J418" i="16"/>
  <c r="J280" i="16"/>
  <c r="BK400" i="16"/>
  <c r="BK313" i="16"/>
  <c r="J215" i="16"/>
  <c r="J160" i="16"/>
  <c r="BK422" i="16"/>
  <c r="J322" i="16"/>
  <c r="J263" i="16"/>
  <c r="J221" i="16"/>
  <c r="BK141" i="16"/>
  <c r="BK355" i="16"/>
  <c r="BK304" i="16"/>
  <c r="J227" i="16"/>
  <c r="J154" i="16"/>
  <c r="J349" i="16"/>
  <c r="J289" i="16"/>
  <c r="BK224" i="16"/>
  <c r="J180" i="16"/>
  <c r="BK418" i="16"/>
  <c r="J379" i="16"/>
  <c r="J266" i="16"/>
  <c r="BK203" i="16"/>
  <c r="J168" i="17"/>
  <c r="J189" i="17"/>
  <c r="J160" i="17"/>
  <c r="BK169" i="17"/>
  <c r="J177" i="17"/>
  <c r="BK174" i="17"/>
  <c r="BK145" i="17"/>
  <c r="J127" i="17"/>
  <c r="BK265" i="2" l="1"/>
  <c r="J265" i="2"/>
  <c r="J106" i="2" s="1"/>
  <c r="BK487" i="2"/>
  <c r="J487" i="2"/>
  <c r="J108" i="2"/>
  <c r="T655" i="2"/>
  <c r="BK832" i="2"/>
  <c r="J832" i="2" s="1"/>
  <c r="J113" i="2" s="1"/>
  <c r="P132" i="3"/>
  <c r="P191" i="3"/>
  <c r="P292" i="3"/>
  <c r="R320" i="3"/>
  <c r="P170" i="4"/>
  <c r="P133" i="4"/>
  <c r="T262" i="4"/>
  <c r="BK518" i="4"/>
  <c r="J518" i="4"/>
  <c r="J106" i="4"/>
  <c r="P701" i="4"/>
  <c r="R725" i="4"/>
  <c r="R130" i="5"/>
  <c r="R129" i="5"/>
  <c r="R145" i="5"/>
  <c r="T187" i="5"/>
  <c r="R201" i="5"/>
  <c r="R177" i="6"/>
  <c r="R186" i="6"/>
  <c r="R202" i="6"/>
  <c r="P235" i="6"/>
  <c r="P248" i="6"/>
  <c r="P255" i="6"/>
  <c r="R273" i="6"/>
  <c r="R268" i="6" s="1"/>
  <c r="T284" i="6"/>
  <c r="R155" i="7"/>
  <c r="R129" i="7" s="1"/>
  <c r="R128" i="7" s="1"/>
  <c r="P186" i="7"/>
  <c r="P216" i="7"/>
  <c r="P234" i="8"/>
  <c r="BK122" i="9"/>
  <c r="J122" i="9"/>
  <c r="J99" i="9"/>
  <c r="P183" i="10"/>
  <c r="R198" i="11"/>
  <c r="R124" i="11" s="1"/>
  <c r="R123" i="11" s="1"/>
  <c r="R122" i="12"/>
  <c r="R121" i="12"/>
  <c r="BK201" i="13"/>
  <c r="J201" i="13"/>
  <c r="J100" i="13" s="1"/>
  <c r="T129" i="14"/>
  <c r="BK171" i="14"/>
  <c r="J171" i="14"/>
  <c r="J100" i="14" s="1"/>
  <c r="T137" i="15"/>
  <c r="P164" i="15"/>
  <c r="P132" i="16"/>
  <c r="R144" i="16"/>
  <c r="T279" i="16"/>
  <c r="R385" i="16"/>
  <c r="P393" i="16"/>
  <c r="R399" i="16"/>
  <c r="P421" i="16"/>
  <c r="R433" i="16"/>
  <c r="T157" i="2"/>
  <c r="T134" i="2" s="1"/>
  <c r="P213" i="2"/>
  <c r="P227" i="2"/>
  <c r="P244" i="2"/>
  <c r="T443" i="2"/>
  <c r="P541" i="2"/>
  <c r="R593" i="2"/>
  <c r="T783" i="2"/>
  <c r="P165" i="3"/>
  <c r="R253" i="3"/>
  <c r="R284" i="4"/>
  <c r="T637" i="4"/>
  <c r="T725" i="4"/>
  <c r="R154" i="5"/>
  <c r="BK201" i="5"/>
  <c r="J201" i="5"/>
  <c r="J106" i="5" s="1"/>
  <c r="P173" i="6"/>
  <c r="BK181" i="6"/>
  <c r="J181" i="6"/>
  <c r="J105" i="6"/>
  <c r="BK189" i="6"/>
  <c r="J189" i="6"/>
  <c r="J107" i="6"/>
  <c r="BK197" i="6"/>
  <c r="J197" i="6"/>
  <c r="J109" i="6" s="1"/>
  <c r="BK227" i="6"/>
  <c r="J227" i="6" s="1"/>
  <c r="J111" i="6" s="1"/>
  <c r="R230" i="6"/>
  <c r="T241" i="6"/>
  <c r="BK259" i="6"/>
  <c r="J259" i="6"/>
  <c r="J118" i="6"/>
  <c r="P277" i="6"/>
  <c r="R281" i="6"/>
  <c r="T130" i="7"/>
  <c r="R147" i="7"/>
  <c r="BK171" i="7"/>
  <c r="J171" i="7" s="1"/>
  <c r="J103" i="7" s="1"/>
  <c r="R202" i="7"/>
  <c r="T234" i="8"/>
  <c r="BK188" i="10"/>
  <c r="J188" i="10"/>
  <c r="J101" i="10"/>
  <c r="T198" i="11"/>
  <c r="R204" i="13"/>
  <c r="BK122" i="14"/>
  <c r="BK145" i="14"/>
  <c r="J145" i="14"/>
  <c r="J99" i="14" s="1"/>
  <c r="P186" i="14"/>
  <c r="BK121" i="15"/>
  <c r="J121" i="15"/>
  <c r="J97" i="15"/>
  <c r="P137" i="15"/>
  <c r="T158" i="15"/>
  <c r="R132" i="16"/>
  <c r="T144" i="16"/>
  <c r="T193" i="16"/>
  <c r="BK385" i="16"/>
  <c r="J385" i="16"/>
  <c r="J104" i="16" s="1"/>
  <c r="P265" i="2"/>
  <c r="P487" i="2"/>
  <c r="R655" i="2"/>
  <c r="R832" i="2"/>
  <c r="R165" i="3"/>
  <c r="BK253" i="3"/>
  <c r="J253" i="3"/>
  <c r="J105" i="3" s="1"/>
  <c r="BK320" i="3"/>
  <c r="J320" i="3" s="1"/>
  <c r="J108" i="3" s="1"/>
  <c r="R170" i="4"/>
  <c r="R133" i="4"/>
  <c r="P262" i="4"/>
  <c r="T518" i="4"/>
  <c r="T701" i="4"/>
  <c r="BK774" i="4"/>
  <c r="J774" i="4"/>
  <c r="J110" i="4"/>
  <c r="P154" i="5"/>
  <c r="P177" i="6"/>
  <c r="BK186" i="6"/>
  <c r="J186" i="6"/>
  <c r="J106" i="6" s="1"/>
  <c r="R189" i="6"/>
  <c r="P197" i="6"/>
  <c r="P227" i="6"/>
  <c r="T230" i="6"/>
  <c r="BK248" i="6"/>
  <c r="J248" i="6"/>
  <c r="J116" i="6"/>
  <c r="BK255" i="6"/>
  <c r="J255" i="6"/>
  <c r="J117" i="6" s="1"/>
  <c r="T273" i="6"/>
  <c r="T268" i="6" s="1"/>
  <c r="R284" i="6"/>
  <c r="R276" i="6" s="1"/>
  <c r="BK130" i="7"/>
  <c r="J130" i="7"/>
  <c r="J100" i="7" s="1"/>
  <c r="P155" i="7"/>
  <c r="R186" i="7"/>
  <c r="R216" i="7"/>
  <c r="BK218" i="8"/>
  <c r="J218" i="8"/>
  <c r="J100" i="8" s="1"/>
  <c r="T229" i="8"/>
  <c r="T125" i="8" s="1"/>
  <c r="T124" i="8" s="1"/>
  <c r="R183" i="10"/>
  <c r="R124" i="10"/>
  <c r="R123" i="10" s="1"/>
  <c r="R193" i="11"/>
  <c r="R201" i="13"/>
  <c r="R124" i="13"/>
  <c r="R123" i="13" s="1"/>
  <c r="BK129" i="14"/>
  <c r="J129" i="14" s="1"/>
  <c r="J98" i="14" s="1"/>
  <c r="T171" i="14"/>
  <c r="BK137" i="15"/>
  <c r="J137" i="15" s="1"/>
  <c r="J98" i="15" s="1"/>
  <c r="R164" i="15"/>
  <c r="BK132" i="16"/>
  <c r="J132" i="16"/>
  <c r="J97" i="16"/>
  <c r="T153" i="16"/>
  <c r="R193" i="16"/>
  <c r="R380" i="16"/>
  <c r="BK393" i="16"/>
  <c r="J393" i="16" s="1"/>
  <c r="J105" i="16" s="1"/>
  <c r="BK399" i="16"/>
  <c r="J399" i="16"/>
  <c r="J106" i="16" s="1"/>
  <c r="R421" i="16"/>
  <c r="T433" i="16"/>
  <c r="P138" i="17"/>
  <c r="BK157" i="2"/>
  <c r="J157" i="2"/>
  <c r="J100" i="2" s="1"/>
  <c r="BK213" i="2"/>
  <c r="J213" i="2" s="1"/>
  <c r="J101" i="2" s="1"/>
  <c r="R227" i="2"/>
  <c r="T244" i="2"/>
  <c r="P443" i="2"/>
  <c r="R541" i="2"/>
  <c r="P593" i="2"/>
  <c r="P783" i="2"/>
  <c r="R132" i="3"/>
  <c r="R131" i="3"/>
  <c r="R191" i="3"/>
  <c r="T292" i="3"/>
  <c r="T284" i="4"/>
  <c r="P637" i="4"/>
  <c r="P725" i="4"/>
  <c r="T130" i="5"/>
  <c r="T129" i="5" s="1"/>
  <c r="T145" i="5"/>
  <c r="P187" i="5"/>
  <c r="BK173" i="6"/>
  <c r="J173" i="6" s="1"/>
  <c r="J103" i="6" s="1"/>
  <c r="T181" i="6"/>
  <c r="T189" i="6"/>
  <c r="T197" i="6"/>
  <c r="T227" i="6"/>
  <c r="R235" i="6"/>
  <c r="R241" i="6"/>
  <c r="R259" i="6"/>
  <c r="BK277" i="6"/>
  <c r="J277" i="6"/>
  <c r="J123" i="6"/>
  <c r="P284" i="6"/>
  <c r="BK147" i="7"/>
  <c r="J147" i="7" s="1"/>
  <c r="J101" i="7" s="1"/>
  <c r="R171" i="7"/>
  <c r="T202" i="7"/>
  <c r="T218" i="8"/>
  <c r="P229" i="8"/>
  <c r="P125" i="8" s="1"/>
  <c r="P124" i="8" s="1"/>
  <c r="AU104" i="1" s="1"/>
  <c r="T122" i="9"/>
  <c r="T121" i="9"/>
  <c r="P188" i="10"/>
  <c r="P124" i="10" s="1"/>
  <c r="P123" i="10" s="1"/>
  <c r="AU106" i="1" s="1"/>
  <c r="BK193" i="11"/>
  <c r="J193" i="11" s="1"/>
  <c r="J100" i="11" s="1"/>
  <c r="P122" i="12"/>
  <c r="P121" i="12"/>
  <c r="AU108" i="1" s="1"/>
  <c r="T201" i="13"/>
  <c r="P122" i="14"/>
  <c r="R145" i="14"/>
  <c r="T186" i="14"/>
  <c r="BK144" i="16"/>
  <c r="J144" i="16" s="1"/>
  <c r="J99" i="16" s="1"/>
  <c r="BK279" i="16"/>
  <c r="J279" i="16"/>
  <c r="J102" i="16" s="1"/>
  <c r="BK125" i="17"/>
  <c r="BK149" i="17"/>
  <c r="J149" i="17"/>
  <c r="J100" i="17"/>
  <c r="R172" i="17"/>
  <c r="P157" i="2"/>
  <c r="P134" i="2"/>
  <c r="R213" i="2"/>
  <c r="BK227" i="2"/>
  <c r="J227" i="2" s="1"/>
  <c r="J104" i="2" s="1"/>
  <c r="BK244" i="2"/>
  <c r="J244" i="2"/>
  <c r="J105" i="2" s="1"/>
  <c r="R443" i="2"/>
  <c r="T541" i="2"/>
  <c r="T593" i="2"/>
  <c r="P832" i="2"/>
  <c r="T132" i="3"/>
  <c r="T191" i="3"/>
  <c r="R292" i="3"/>
  <c r="T170" i="4"/>
  <c r="T133" i="4"/>
  <c r="R262" i="4"/>
  <c r="R518" i="4"/>
  <c r="R701" i="4"/>
  <c r="P774" i="4"/>
  <c r="BK154" i="5"/>
  <c r="J154" i="5"/>
  <c r="J103" i="5" s="1"/>
  <c r="T173" i="6"/>
  <c r="R181" i="6"/>
  <c r="T202" i="6"/>
  <c r="BK235" i="6"/>
  <c r="J235" i="6"/>
  <c r="J113" i="6" s="1"/>
  <c r="R248" i="6"/>
  <c r="R255" i="6"/>
  <c r="T277" i="6"/>
  <c r="P281" i="6"/>
  <c r="P130" i="7"/>
  <c r="BK155" i="7"/>
  <c r="J155" i="7"/>
  <c r="J102" i="7" s="1"/>
  <c r="BK186" i="7"/>
  <c r="J186" i="7" s="1"/>
  <c r="J104" i="7" s="1"/>
  <c r="T216" i="7"/>
  <c r="P218" i="8"/>
  <c r="BK229" i="8"/>
  <c r="J229" i="8" s="1"/>
  <c r="J101" i="8" s="1"/>
  <c r="R188" i="10"/>
  <c r="BK198" i="11"/>
  <c r="J198" i="11" s="1"/>
  <c r="J101" i="11" s="1"/>
  <c r="BK122" i="12"/>
  <c r="J122" i="12"/>
  <c r="J99" i="12" s="1"/>
  <c r="P201" i="13"/>
  <c r="P124" i="13"/>
  <c r="P123" i="13"/>
  <c r="AU109" i="1" s="1"/>
  <c r="R122" i="14"/>
  <c r="P145" i="14"/>
  <c r="R186" i="14"/>
  <c r="R121" i="15"/>
  <c r="BK158" i="15"/>
  <c r="J158" i="15" s="1"/>
  <c r="J99" i="15" s="1"/>
  <c r="T164" i="15"/>
  <c r="P153" i="16"/>
  <c r="P193" i="16"/>
  <c r="BK380" i="16"/>
  <c r="J380" i="16" s="1"/>
  <c r="J103" i="16" s="1"/>
  <c r="T380" i="16"/>
  <c r="T385" i="16"/>
  <c r="R393" i="16"/>
  <c r="P399" i="16"/>
  <c r="T421" i="16"/>
  <c r="P433" i="16"/>
  <c r="T125" i="17"/>
  <c r="T149" i="17"/>
  <c r="R157" i="2"/>
  <c r="R134" i="2"/>
  <c r="T213" i="2"/>
  <c r="T227" i="2"/>
  <c r="R244" i="2"/>
  <c r="BK443" i="2"/>
  <c r="J443" i="2" s="1"/>
  <c r="J107" i="2" s="1"/>
  <c r="BK541" i="2"/>
  <c r="J541" i="2"/>
  <c r="J109" i="2" s="1"/>
  <c r="BK593" i="2"/>
  <c r="J593" i="2"/>
  <c r="J110" i="2"/>
  <c r="R783" i="2"/>
  <c r="BK132" i="3"/>
  <c r="J132" i="3" s="1"/>
  <c r="J100" i="3" s="1"/>
  <c r="BK191" i="3"/>
  <c r="BK292" i="3"/>
  <c r="J292" i="3" s="1"/>
  <c r="J106" i="3" s="1"/>
  <c r="P320" i="3"/>
  <c r="P284" i="4"/>
  <c r="R637" i="4"/>
  <c r="R774" i="4"/>
  <c r="T154" i="5"/>
  <c r="P201" i="5"/>
  <c r="R173" i="6"/>
  <c r="R172" i="6"/>
  <c r="R149" i="6" s="1"/>
  <c r="P181" i="6"/>
  <c r="P189" i="6"/>
  <c r="R197" i="6"/>
  <c r="R227" i="6"/>
  <c r="T235" i="6"/>
  <c r="T248" i="6"/>
  <c r="T255" i="6"/>
  <c r="BK273" i="6"/>
  <c r="J273" i="6"/>
  <c r="J121" i="6" s="1"/>
  <c r="BK284" i="6"/>
  <c r="J284" i="6" s="1"/>
  <c r="J125" i="6" s="1"/>
  <c r="R130" i="7"/>
  <c r="T147" i="7"/>
  <c r="T171" i="7"/>
  <c r="BK202" i="7"/>
  <c r="J202" i="7" s="1"/>
  <c r="J105" i="7" s="1"/>
  <c r="R218" i="8"/>
  <c r="R125" i="8"/>
  <c r="R124" i="8" s="1"/>
  <c r="R229" i="8"/>
  <c r="T183" i="10"/>
  <c r="T193" i="11"/>
  <c r="T124" i="11"/>
  <c r="T123" i="11"/>
  <c r="T122" i="12"/>
  <c r="T121" i="12"/>
  <c r="P204" i="13"/>
  <c r="T145" i="14"/>
  <c r="T121" i="14" s="1"/>
  <c r="BK186" i="14"/>
  <c r="J186" i="14"/>
  <c r="J101" i="14" s="1"/>
  <c r="T121" i="15"/>
  <c r="T120" i="15" s="1"/>
  <c r="P158" i="15"/>
  <c r="R153" i="16"/>
  <c r="BK193" i="16"/>
  <c r="J193" i="16" s="1"/>
  <c r="J101" i="16" s="1"/>
  <c r="P380" i="16"/>
  <c r="BK138" i="17"/>
  <c r="J138" i="17" s="1"/>
  <c r="J99" i="17" s="1"/>
  <c r="R149" i="17"/>
  <c r="BK176" i="17"/>
  <c r="J176" i="17" s="1"/>
  <c r="J103" i="17" s="1"/>
  <c r="P176" i="17"/>
  <c r="T265" i="2"/>
  <c r="R487" i="2"/>
  <c r="P655" i="2"/>
  <c r="BK783" i="2"/>
  <c r="J783" i="2"/>
  <c r="J112" i="2" s="1"/>
  <c r="BK165" i="3"/>
  <c r="J165" i="3" s="1"/>
  <c r="J101" i="3" s="1"/>
  <c r="P253" i="3"/>
  <c r="T320" i="3"/>
  <c r="BK170" i="4"/>
  <c r="J170" i="4"/>
  <c r="J101" i="4" s="1"/>
  <c r="BK262" i="4"/>
  <c r="P518" i="4"/>
  <c r="BK701" i="4"/>
  <c r="J701" i="4" s="1"/>
  <c r="J108" i="4" s="1"/>
  <c r="T774" i="4"/>
  <c r="BK130" i="5"/>
  <c r="J130" i="5" s="1"/>
  <c r="J100" i="5" s="1"/>
  <c r="BK145" i="5"/>
  <c r="J145" i="5"/>
  <c r="J101" i="5" s="1"/>
  <c r="R187" i="5"/>
  <c r="T201" i="5"/>
  <c r="BK177" i="6"/>
  <c r="J177" i="6" s="1"/>
  <c r="J104" i="6" s="1"/>
  <c r="P186" i="6"/>
  <c r="BK202" i="6"/>
  <c r="J202" i="6" s="1"/>
  <c r="J110" i="6" s="1"/>
  <c r="BK230" i="6"/>
  <c r="J230" i="6"/>
  <c r="J112" i="6" s="1"/>
  <c r="BK241" i="6"/>
  <c r="BK240" i="6" s="1"/>
  <c r="J240" i="6" s="1"/>
  <c r="J114" i="6" s="1"/>
  <c r="T259" i="6"/>
  <c r="R277" i="6"/>
  <c r="T281" i="6"/>
  <c r="P147" i="7"/>
  <c r="P171" i="7"/>
  <c r="P202" i="7"/>
  <c r="BK234" i="8"/>
  <c r="J234" i="8"/>
  <c r="J102" i="8" s="1"/>
  <c r="P122" i="9"/>
  <c r="P121" i="9" s="1"/>
  <c r="AU105" i="1" s="1"/>
  <c r="T188" i="10"/>
  <c r="T124" i="10" s="1"/>
  <c r="T123" i="10" s="1"/>
  <c r="P193" i="11"/>
  <c r="T204" i="13"/>
  <c r="T124" i="13" s="1"/>
  <c r="T123" i="13" s="1"/>
  <c r="P129" i="14"/>
  <c r="P171" i="14"/>
  <c r="R137" i="15"/>
  <c r="BK164" i="15"/>
  <c r="J164" i="15" s="1"/>
  <c r="J100" i="15" s="1"/>
  <c r="BK153" i="16"/>
  <c r="J153" i="16"/>
  <c r="J100" i="16" s="1"/>
  <c r="R279" i="16"/>
  <c r="P125" i="17"/>
  <c r="R138" i="17"/>
  <c r="T138" i="17"/>
  <c r="BK172" i="17"/>
  <c r="J172" i="17" s="1"/>
  <c r="J102" i="17" s="1"/>
  <c r="T172" i="17"/>
  <c r="R176" i="17"/>
  <c r="R265" i="2"/>
  <c r="T487" i="2"/>
  <c r="BK655" i="2"/>
  <c r="J655" i="2"/>
  <c r="J111" i="2"/>
  <c r="T832" i="2"/>
  <c r="T165" i="3"/>
  <c r="T253" i="3"/>
  <c r="BK284" i="4"/>
  <c r="J284" i="4"/>
  <c r="J105" i="4" s="1"/>
  <c r="BK637" i="4"/>
  <c r="J637" i="4" s="1"/>
  <c r="J107" i="4" s="1"/>
  <c r="BK725" i="4"/>
  <c r="J725" i="4"/>
  <c r="J109" i="4"/>
  <c r="P130" i="5"/>
  <c r="P129" i="5" s="1"/>
  <c r="P145" i="5"/>
  <c r="BK187" i="5"/>
  <c r="J187" i="5"/>
  <c r="J104" i="5" s="1"/>
  <c r="T177" i="6"/>
  <c r="T186" i="6"/>
  <c r="P202" i="6"/>
  <c r="P196" i="6" s="1"/>
  <c r="P230" i="6"/>
  <c r="P241" i="6"/>
  <c r="P240" i="6"/>
  <c r="P259" i="6"/>
  <c r="P273" i="6"/>
  <c r="P268" i="6"/>
  <c r="BK281" i="6"/>
  <c r="J281" i="6" s="1"/>
  <c r="J124" i="6" s="1"/>
  <c r="T155" i="7"/>
  <c r="T186" i="7"/>
  <c r="BK216" i="7"/>
  <c r="J216" i="7"/>
  <c r="J106" i="7"/>
  <c r="R234" i="8"/>
  <c r="R122" i="9"/>
  <c r="R121" i="9"/>
  <c r="BK183" i="10"/>
  <c r="J183" i="10"/>
  <c r="J100" i="10" s="1"/>
  <c r="P198" i="11"/>
  <c r="P124" i="11" s="1"/>
  <c r="P123" i="11" s="1"/>
  <c r="AU107" i="1" s="1"/>
  <c r="BK204" i="13"/>
  <c r="J204" i="13" s="1"/>
  <c r="J101" i="13" s="1"/>
  <c r="T122" i="14"/>
  <c r="R129" i="14"/>
  <c r="R171" i="14"/>
  <c r="P121" i="15"/>
  <c r="P120" i="15"/>
  <c r="AU111" i="1"/>
  <c r="R158" i="15"/>
  <c r="T132" i="16"/>
  <c r="P144" i="16"/>
  <c r="P279" i="16"/>
  <c r="P385" i="16"/>
  <c r="T393" i="16"/>
  <c r="T399" i="16"/>
  <c r="BK421" i="16"/>
  <c r="J421" i="16" s="1"/>
  <c r="J109" i="16" s="1"/>
  <c r="BK433" i="16"/>
  <c r="J433" i="16"/>
  <c r="J111" i="16" s="1"/>
  <c r="R125" i="17"/>
  <c r="R124" i="17" s="1"/>
  <c r="R123" i="17" s="1"/>
  <c r="P149" i="17"/>
  <c r="P172" i="17"/>
  <c r="T176" i="17"/>
  <c r="BK141" i="2"/>
  <c r="J141" i="2" s="1"/>
  <c r="J99" i="2" s="1"/>
  <c r="BK259" i="4"/>
  <c r="J259" i="4"/>
  <c r="J102" i="4" s="1"/>
  <c r="BK124" i="13"/>
  <c r="J124" i="13" s="1"/>
  <c r="J99" i="13" s="1"/>
  <c r="BK431" i="16"/>
  <c r="J431" i="16"/>
  <c r="J110" i="16"/>
  <c r="BK224" i="2"/>
  <c r="J224" i="2" s="1"/>
  <c r="J102" i="2" s="1"/>
  <c r="BK189" i="3"/>
  <c r="J189" i="3"/>
  <c r="J103" i="3" s="1"/>
  <c r="BK134" i="4"/>
  <c r="J134" i="4" s="1"/>
  <c r="J100" i="4" s="1"/>
  <c r="BK413" i="16"/>
  <c r="J413" i="16" s="1"/>
  <c r="J107" i="16" s="1"/>
  <c r="BK140" i="16"/>
  <c r="BK131" i="16" s="1"/>
  <c r="J131" i="16" s="1"/>
  <c r="J30" i="16" s="1"/>
  <c r="J140" i="16"/>
  <c r="J98" i="16" s="1"/>
  <c r="BK135" i="2"/>
  <c r="J135" i="2" s="1"/>
  <c r="J98" i="2" s="1"/>
  <c r="BK197" i="5"/>
  <c r="J197" i="5"/>
  <c r="J105" i="5"/>
  <c r="BK290" i="6"/>
  <c r="J290" i="6" s="1"/>
  <c r="J126" i="6" s="1"/>
  <c r="BK124" i="10"/>
  <c r="BK123" i="10"/>
  <c r="J123" i="10" s="1"/>
  <c r="BK417" i="16"/>
  <c r="J417" i="16" s="1"/>
  <c r="J108" i="16" s="1"/>
  <c r="BK170" i="6"/>
  <c r="J170" i="6"/>
  <c r="J101" i="6"/>
  <c r="BK150" i="6"/>
  <c r="BK170" i="17"/>
  <c r="J170" i="17" s="1"/>
  <c r="J101" i="17" s="1"/>
  <c r="BK311" i="3"/>
  <c r="J311" i="3" s="1"/>
  <c r="J107" i="3" s="1"/>
  <c r="BK271" i="6"/>
  <c r="J271" i="6"/>
  <c r="J120" i="6"/>
  <c r="E113" i="17"/>
  <c r="F119" i="17"/>
  <c r="BE126" i="17"/>
  <c r="BE144" i="17"/>
  <c r="BE145" i="17"/>
  <c r="BE173" i="17"/>
  <c r="BE174" i="17"/>
  <c r="BE189" i="17"/>
  <c r="BE128" i="17"/>
  <c r="BE136" i="17"/>
  <c r="BE166" i="17"/>
  <c r="BE177" i="17"/>
  <c r="J89" i="17"/>
  <c r="BE127" i="17"/>
  <c r="J119" i="17"/>
  <c r="BE148" i="17"/>
  <c r="BE151" i="17"/>
  <c r="BE168" i="17"/>
  <c r="BE169" i="17"/>
  <c r="BE171" i="17"/>
  <c r="BE178" i="17"/>
  <c r="BE182" i="17"/>
  <c r="BE132" i="17"/>
  <c r="BE155" i="17"/>
  <c r="BE160" i="17"/>
  <c r="F120" i="17"/>
  <c r="BE139" i="17"/>
  <c r="BE143" i="17"/>
  <c r="BE150" i="17"/>
  <c r="BE165" i="17"/>
  <c r="F91" i="16"/>
  <c r="J127" i="16"/>
  <c r="BE189" i="16"/>
  <c r="BE197" i="16"/>
  <c r="BE200" i="16"/>
  <c r="BE269" i="16"/>
  <c r="BE272" i="16"/>
  <c r="BE381" i="16"/>
  <c r="BE400" i="16"/>
  <c r="BE136" i="16"/>
  <c r="BE139" i="16"/>
  <c r="BE141" i="16"/>
  <c r="BE149" i="16"/>
  <c r="BE154" i="16"/>
  <c r="BE160" i="16"/>
  <c r="BE186" i="16"/>
  <c r="BE227" i="16"/>
  <c r="BE292" i="16"/>
  <c r="BE352" i="16"/>
  <c r="BE373" i="16"/>
  <c r="BE384" i="16"/>
  <c r="F92" i="16"/>
  <c r="J125" i="16"/>
  <c r="BE145" i="16"/>
  <c r="BE171" i="16"/>
  <c r="BE174" i="16"/>
  <c r="BE177" i="16"/>
  <c r="BE180" i="16"/>
  <c r="BE215" i="16"/>
  <c r="BE233" i="16"/>
  <c r="BE236" i="16"/>
  <c r="BE242" i="16"/>
  <c r="BE257" i="16"/>
  <c r="BE260" i="16"/>
  <c r="BE263" i="16"/>
  <c r="BE266" i="16"/>
  <c r="BE301" i="16"/>
  <c r="BE307" i="16"/>
  <c r="BE337" i="16"/>
  <c r="BE364" i="16"/>
  <c r="BE370" i="16"/>
  <c r="BE386" i="16"/>
  <c r="BE392" i="16"/>
  <c r="BE394" i="16"/>
  <c r="E85" i="16"/>
  <c r="J92" i="16"/>
  <c r="BE133" i="16"/>
  <c r="BE163" i="16"/>
  <c r="BE167" i="16"/>
  <c r="BE183" i="16"/>
  <c r="BE192" i="16"/>
  <c r="BE194" i="16"/>
  <c r="BE206" i="16"/>
  <c r="BE239" i="16"/>
  <c r="BE248" i="16"/>
  <c r="BE251" i="16"/>
  <c r="BE310" i="16"/>
  <c r="BE313" i="16"/>
  <c r="BE316" i="16"/>
  <c r="BE328" i="16"/>
  <c r="BE343" i="16"/>
  <c r="BE389" i="16"/>
  <c r="BE412" i="16"/>
  <c r="BE414" i="16"/>
  <c r="BE435" i="16"/>
  <c r="BE436" i="16"/>
  <c r="BE152" i="16"/>
  <c r="BE157" i="16"/>
  <c r="BE203" i="16"/>
  <c r="BE212" i="16"/>
  <c r="BE221" i="16"/>
  <c r="BE224" i="16"/>
  <c r="BE245" i="16"/>
  <c r="BE254" i="16"/>
  <c r="BE280" i="16"/>
  <c r="BE283" i="16"/>
  <c r="BE304" i="16"/>
  <c r="BE349" i="16"/>
  <c r="BE355" i="16"/>
  <c r="BE403" i="16"/>
  <c r="BE406" i="16"/>
  <c r="BE418" i="16"/>
  <c r="BE432" i="16"/>
  <c r="BE148" i="16"/>
  <c r="BE298" i="16"/>
  <c r="BE322" i="16"/>
  <c r="BE334" i="16"/>
  <c r="BE340" i="16"/>
  <c r="BE346" i="16"/>
  <c r="BE358" i="16"/>
  <c r="BE434" i="16"/>
  <c r="BE437" i="16"/>
  <c r="BE209" i="16"/>
  <c r="BE218" i="16"/>
  <c r="BE289" i="16"/>
  <c r="BE295" i="16"/>
  <c r="BE361" i="16"/>
  <c r="BE367" i="16"/>
  <c r="BE422" i="16"/>
  <c r="BE425" i="16"/>
  <c r="BE428" i="16"/>
  <c r="BE230" i="16"/>
  <c r="BE275" i="16"/>
  <c r="BE278" i="16"/>
  <c r="BE286" i="16"/>
  <c r="BE319" i="16"/>
  <c r="BE325" i="16"/>
  <c r="BE331" i="16"/>
  <c r="BE376" i="16"/>
  <c r="BE379" i="16"/>
  <c r="BE398" i="16"/>
  <c r="BE409" i="16"/>
  <c r="J89" i="15"/>
  <c r="BE143" i="15"/>
  <c r="BE157" i="15"/>
  <c r="J91" i="15"/>
  <c r="BE131" i="15"/>
  <c r="BE132" i="15"/>
  <c r="BE146" i="15"/>
  <c r="BE165" i="15"/>
  <c r="F92" i="15"/>
  <c r="BE124" i="15"/>
  <c r="BE125" i="15"/>
  <c r="BE127" i="15"/>
  <c r="BE141" i="15"/>
  <c r="E85" i="15"/>
  <c r="BE144" i="15"/>
  <c r="BE147" i="15"/>
  <c r="BE156" i="15"/>
  <c r="BE159" i="15"/>
  <c r="BE163" i="15"/>
  <c r="BE166" i="15"/>
  <c r="BE167" i="15"/>
  <c r="J122" i="14"/>
  <c r="J97" i="14"/>
  <c r="BE126" i="15"/>
  <c r="BE130" i="15"/>
  <c r="BE136" i="15"/>
  <c r="BE138" i="15"/>
  <c r="BE140" i="15"/>
  <c r="BE142" i="15"/>
  <c r="BE145" i="15"/>
  <c r="BE151" i="15"/>
  <c r="BE162" i="15"/>
  <c r="BE122" i="15"/>
  <c r="BE129" i="15"/>
  <c r="BE133" i="15"/>
  <c r="BE134" i="15"/>
  <c r="BE139" i="15"/>
  <c r="BE148" i="15"/>
  <c r="BE149" i="15"/>
  <c r="BE150" i="15"/>
  <c r="BE152" i="15"/>
  <c r="BE153" i="15"/>
  <c r="BE155" i="15"/>
  <c r="BE160" i="15"/>
  <c r="BE123" i="15"/>
  <c r="BE128" i="15"/>
  <c r="BE154" i="15"/>
  <c r="F91" i="15"/>
  <c r="BE135" i="15"/>
  <c r="BE161" i="15"/>
  <c r="J91" i="14"/>
  <c r="E111" i="14"/>
  <c r="BE123" i="14"/>
  <c r="BE128" i="14"/>
  <c r="BE139" i="14"/>
  <c r="J115" i="14"/>
  <c r="BE147" i="14"/>
  <c r="BE175" i="14"/>
  <c r="BE176" i="14"/>
  <c r="BE185" i="14"/>
  <c r="BE187" i="14"/>
  <c r="BE125" i="14"/>
  <c r="BE133" i="14"/>
  <c r="BE134" i="14"/>
  <c r="BE135" i="14"/>
  <c r="BE143" i="14"/>
  <c r="BE146" i="14"/>
  <c r="BE148" i="14"/>
  <c r="BE149" i="14"/>
  <c r="BE150" i="14"/>
  <c r="BE173" i="14"/>
  <c r="BE174" i="14"/>
  <c r="BE189" i="14"/>
  <c r="BK123" i="13"/>
  <c r="J123" i="13"/>
  <c r="F91" i="14"/>
  <c r="BE138" i="14"/>
  <c r="BE141" i="14"/>
  <c r="BE144" i="14"/>
  <c r="BE160" i="14"/>
  <c r="BE167" i="14"/>
  <c r="BE168" i="14"/>
  <c r="BE169" i="14"/>
  <c r="BE170" i="14"/>
  <c r="BE172" i="14"/>
  <c r="BE155" i="14"/>
  <c r="BE156" i="14"/>
  <c r="BE157" i="14"/>
  <c r="BE158" i="14"/>
  <c r="BE159" i="14"/>
  <c r="BE166" i="14"/>
  <c r="BE178" i="14"/>
  <c r="F92" i="14"/>
  <c r="BE127" i="14"/>
  <c r="BE140" i="14"/>
  <c r="BE153" i="14"/>
  <c r="BE154" i="14"/>
  <c r="BE180" i="14"/>
  <c r="BE181" i="14"/>
  <c r="BE182" i="14"/>
  <c r="BE183" i="14"/>
  <c r="BE184" i="14"/>
  <c r="BE188" i="14"/>
  <c r="BE126" i="14"/>
  <c r="BE132" i="14"/>
  <c r="BE136" i="14"/>
  <c r="BE151" i="14"/>
  <c r="BE152" i="14"/>
  <c r="BE162" i="14"/>
  <c r="BE163" i="14"/>
  <c r="BE164" i="14"/>
  <c r="BE165" i="14"/>
  <c r="BE179" i="14"/>
  <c r="BE124" i="14"/>
  <c r="BE130" i="14"/>
  <c r="BE131" i="14"/>
  <c r="BE137" i="14"/>
  <c r="BE142" i="14"/>
  <c r="BE161" i="14"/>
  <c r="BE177" i="14"/>
  <c r="BE159" i="13"/>
  <c r="BE168" i="13"/>
  <c r="J91" i="13"/>
  <c r="BE144" i="13"/>
  <c r="BE149" i="13"/>
  <c r="BE151" i="13"/>
  <c r="BE154" i="13"/>
  <c r="BE174" i="13"/>
  <c r="BE185" i="13"/>
  <c r="BE189" i="13"/>
  <c r="BE198" i="13"/>
  <c r="BE205" i="13"/>
  <c r="BE216" i="13"/>
  <c r="BE217" i="13"/>
  <c r="BE222" i="13"/>
  <c r="F94" i="13"/>
  <c r="BE129" i="13"/>
  <c r="BE132" i="13"/>
  <c r="BE166" i="13"/>
  <c r="BE173" i="13"/>
  <c r="BE177" i="13"/>
  <c r="BE202" i="13"/>
  <c r="BE210" i="13"/>
  <c r="BE133" i="13"/>
  <c r="BE134" i="13"/>
  <c r="BE148" i="13"/>
  <c r="BE180" i="13"/>
  <c r="BE182" i="13"/>
  <c r="BE183" i="13"/>
  <c r="BE195" i="13"/>
  <c r="F119" i="13"/>
  <c r="BE125" i="13"/>
  <c r="BE127" i="13"/>
  <c r="BE146" i="13"/>
  <c r="BE158" i="13"/>
  <c r="BE161" i="13"/>
  <c r="BE171" i="13"/>
  <c r="BE188" i="13"/>
  <c r="BE203" i="13"/>
  <c r="BE213" i="13"/>
  <c r="BE214" i="13"/>
  <c r="BE219" i="13"/>
  <c r="E85" i="13"/>
  <c r="J119" i="13"/>
  <c r="BE138" i="13"/>
  <c r="BE142" i="13"/>
  <c r="BE153" i="13"/>
  <c r="BE156" i="13"/>
  <c r="BE179" i="13"/>
  <c r="BE186" i="13"/>
  <c r="BE218" i="13"/>
  <c r="BE221" i="13"/>
  <c r="BK121" i="12"/>
  <c r="J121" i="12"/>
  <c r="J98" i="12"/>
  <c r="BE169" i="13"/>
  <c r="BE191" i="13"/>
  <c r="BE192" i="13"/>
  <c r="BE194" i="13"/>
  <c r="BE211" i="13"/>
  <c r="BE212" i="13"/>
  <c r="BE215" i="13"/>
  <c r="BE130" i="13"/>
  <c r="BE131" i="13"/>
  <c r="BE135" i="13"/>
  <c r="BE136" i="13"/>
  <c r="BE140" i="13"/>
  <c r="BE163" i="13"/>
  <c r="BE164" i="13"/>
  <c r="BE176" i="13"/>
  <c r="BE197" i="13"/>
  <c r="BE200" i="13"/>
  <c r="BE206" i="13"/>
  <c r="BE207" i="13"/>
  <c r="BE208" i="13"/>
  <c r="BE209" i="13"/>
  <c r="BE220" i="13"/>
  <c r="F118" i="12"/>
  <c r="BE123" i="12"/>
  <c r="BE124" i="12"/>
  <c r="BE126" i="12"/>
  <c r="BE128" i="12"/>
  <c r="BE129" i="12"/>
  <c r="BE135" i="12"/>
  <c r="BE138" i="12"/>
  <c r="BE127" i="12"/>
  <c r="BE131" i="12"/>
  <c r="F117" i="12"/>
  <c r="BE140" i="12"/>
  <c r="J91" i="12"/>
  <c r="BE136" i="12"/>
  <c r="BE141" i="12"/>
  <c r="E85" i="12"/>
  <c r="J93" i="12"/>
  <c r="BE125" i="12"/>
  <c r="BE130" i="12"/>
  <c r="BE133" i="12"/>
  <c r="BE137" i="12"/>
  <c r="BE139" i="12"/>
  <c r="E111" i="11"/>
  <c r="J119" i="11"/>
  <c r="BE125" i="11"/>
  <c r="BE127" i="11"/>
  <c r="BE128" i="11"/>
  <c r="BE138" i="11"/>
  <c r="BE140" i="11"/>
  <c r="BE142" i="11"/>
  <c r="BE146" i="11"/>
  <c r="BE161" i="11"/>
  <c r="BE195" i="11"/>
  <c r="BE202" i="11"/>
  <c r="BE210" i="11"/>
  <c r="BE212" i="11"/>
  <c r="BE222" i="11"/>
  <c r="F120" i="11"/>
  <c r="BE129" i="11"/>
  <c r="BE135" i="11"/>
  <c r="BE163" i="11"/>
  <c r="BE175" i="11"/>
  <c r="BE184" i="11"/>
  <c r="BE196" i="11"/>
  <c r="F119" i="11"/>
  <c r="BE144" i="11"/>
  <c r="BE152" i="11"/>
  <c r="BE158" i="11"/>
  <c r="BE169" i="11"/>
  <c r="BE183" i="11"/>
  <c r="BE186" i="11"/>
  <c r="BE194" i="11"/>
  <c r="BE214" i="11"/>
  <c r="BE220" i="11"/>
  <c r="BE131" i="11"/>
  <c r="BE145" i="11"/>
  <c r="BE150" i="11"/>
  <c r="BE168" i="11"/>
  <c r="BE205" i="11"/>
  <c r="BE216" i="11"/>
  <c r="J124" i="10"/>
  <c r="J99" i="10" s="1"/>
  <c r="BE133" i="11"/>
  <c r="BE136" i="11"/>
  <c r="BE165" i="11"/>
  <c r="BE172" i="11"/>
  <c r="BE187" i="11"/>
  <c r="BE189" i="11"/>
  <c r="BE190" i="11"/>
  <c r="BE192" i="11"/>
  <c r="BE197" i="11"/>
  <c r="BE199" i="11"/>
  <c r="J117" i="11"/>
  <c r="BE148" i="11"/>
  <c r="BE149" i="11"/>
  <c r="BE160" i="11"/>
  <c r="BE171" i="11"/>
  <c r="BE174" i="11"/>
  <c r="BE177" i="11"/>
  <c r="BE180" i="11"/>
  <c r="BE181" i="11"/>
  <c r="BE200" i="11"/>
  <c r="BE203" i="11"/>
  <c r="BE206" i="11"/>
  <c r="BE209" i="11"/>
  <c r="BE151" i="11"/>
  <c r="BE166" i="11"/>
  <c r="BE204" i="11"/>
  <c r="BE134" i="11"/>
  <c r="BE154" i="11"/>
  <c r="BE156" i="11"/>
  <c r="BE178" i="11"/>
  <c r="BE201" i="11"/>
  <c r="BE207" i="11"/>
  <c r="BE208" i="11"/>
  <c r="BE211" i="11"/>
  <c r="BE213" i="11"/>
  <c r="BE218" i="11"/>
  <c r="BE221" i="11"/>
  <c r="F94" i="10"/>
  <c r="BE132" i="10"/>
  <c r="BE133" i="10"/>
  <c r="BE135" i="10"/>
  <c r="BE142" i="10"/>
  <c r="BE156" i="10"/>
  <c r="BE127" i="10"/>
  <c r="BE136" i="10"/>
  <c r="BE138" i="10"/>
  <c r="BK121" i="9"/>
  <c r="J121" i="9"/>
  <c r="BE131" i="10"/>
  <c r="BE146" i="10"/>
  <c r="BE148" i="10"/>
  <c r="BE150" i="10"/>
  <c r="BE151" i="10"/>
  <c r="BE153" i="10"/>
  <c r="BE158" i="10"/>
  <c r="BE166" i="10"/>
  <c r="BE179" i="10"/>
  <c r="BE187" i="10"/>
  <c r="BE189" i="10"/>
  <c r="BE194" i="10"/>
  <c r="BE197" i="10"/>
  <c r="BE199" i="10"/>
  <c r="J91" i="10"/>
  <c r="BE130" i="10"/>
  <c r="BE140" i="10"/>
  <c r="BE176" i="10"/>
  <c r="BE190" i="10"/>
  <c r="BE195" i="10"/>
  <c r="BE196" i="10"/>
  <c r="BE125" i="10"/>
  <c r="BE129" i="10"/>
  <c r="BE155" i="10"/>
  <c r="BE168" i="10"/>
  <c r="BE198" i="10"/>
  <c r="F93" i="10"/>
  <c r="BE134" i="10"/>
  <c r="BE161" i="10"/>
  <c r="BE177" i="10"/>
  <c r="BE180" i="10"/>
  <c r="BE186" i="10"/>
  <c r="BE192" i="10"/>
  <c r="BE193" i="10"/>
  <c r="E85" i="10"/>
  <c r="J119" i="10"/>
  <c r="BE144" i="10"/>
  <c r="BE163" i="10"/>
  <c r="BE165" i="10"/>
  <c r="BE170" i="10"/>
  <c r="BE171" i="10"/>
  <c r="BE173" i="10"/>
  <c r="BE182" i="10"/>
  <c r="BE185" i="10"/>
  <c r="BE191" i="10"/>
  <c r="BE160" i="10"/>
  <c r="BE174" i="10"/>
  <c r="BE184" i="10"/>
  <c r="BE123" i="9"/>
  <c r="E109" i="9"/>
  <c r="F118" i="9"/>
  <c r="J93" i="9"/>
  <c r="F117" i="9"/>
  <c r="BE124" i="9"/>
  <c r="BE125" i="9"/>
  <c r="BE129" i="9"/>
  <c r="BE130" i="9"/>
  <c r="BE136" i="9"/>
  <c r="BE138" i="9"/>
  <c r="BE140" i="9"/>
  <c r="J115" i="9"/>
  <c r="BE126" i="9"/>
  <c r="BE127" i="9"/>
  <c r="BE128" i="9"/>
  <c r="BE131" i="9"/>
  <c r="BE133" i="9"/>
  <c r="BE135" i="9"/>
  <c r="BE139" i="9"/>
  <c r="BE137" i="9"/>
  <c r="BE141" i="9"/>
  <c r="E112" i="8"/>
  <c r="BE133" i="8"/>
  <c r="BE135" i="8"/>
  <c r="BE160" i="8"/>
  <c r="BE168" i="8"/>
  <c r="BE178" i="8"/>
  <c r="BE185" i="8"/>
  <c r="BE196" i="8"/>
  <c r="BE200" i="8"/>
  <c r="BE209" i="8"/>
  <c r="BE211" i="8"/>
  <c r="BE219" i="8"/>
  <c r="BE221" i="8"/>
  <c r="BE226" i="8"/>
  <c r="BE227" i="8"/>
  <c r="BE232" i="8"/>
  <c r="BE241" i="8"/>
  <c r="F94" i="8"/>
  <c r="BE128" i="8"/>
  <c r="BE148" i="8"/>
  <c r="BE152" i="8"/>
  <c r="BE175" i="8"/>
  <c r="BE191" i="8"/>
  <c r="BE228" i="8"/>
  <c r="BE236" i="8"/>
  <c r="BE238" i="8"/>
  <c r="BE243" i="8"/>
  <c r="BE131" i="8"/>
  <c r="BE136" i="8"/>
  <c r="BE142" i="8"/>
  <c r="BE154" i="8"/>
  <c r="BE166" i="8"/>
  <c r="BE171" i="8"/>
  <c r="BE179" i="8"/>
  <c r="BE206" i="8"/>
  <c r="BE208" i="8"/>
  <c r="BE223" i="8"/>
  <c r="BE233" i="8"/>
  <c r="BE237" i="8"/>
  <c r="BE239" i="8"/>
  <c r="J91" i="8"/>
  <c r="J120" i="8"/>
  <c r="BE150" i="8"/>
  <c r="BE156" i="8"/>
  <c r="BE157" i="8"/>
  <c r="BE158" i="8"/>
  <c r="BE164" i="8"/>
  <c r="BE187" i="8"/>
  <c r="BE188" i="8"/>
  <c r="BE214" i="8"/>
  <c r="BE215" i="8"/>
  <c r="BE230" i="8"/>
  <c r="BE240" i="8"/>
  <c r="BE242" i="8"/>
  <c r="BE245" i="8"/>
  <c r="BE251" i="8"/>
  <c r="BE258" i="8"/>
  <c r="BE259" i="8"/>
  <c r="F93" i="8"/>
  <c r="BE126" i="8"/>
  <c r="BE144" i="8"/>
  <c r="BE146" i="8"/>
  <c r="BE182" i="8"/>
  <c r="BE194" i="8"/>
  <c r="BE197" i="8"/>
  <c r="BE222" i="8"/>
  <c r="BE224" i="8"/>
  <c r="BE248" i="8"/>
  <c r="BE256" i="8"/>
  <c r="BE137" i="8"/>
  <c r="BE138" i="8"/>
  <c r="BE151" i="8"/>
  <c r="BE184" i="8"/>
  <c r="BE190" i="8"/>
  <c r="BE193" i="8"/>
  <c r="BE199" i="8"/>
  <c r="BE212" i="8"/>
  <c r="BE225" i="8"/>
  <c r="BE231" i="8"/>
  <c r="BE244" i="8"/>
  <c r="BE246" i="8"/>
  <c r="BE249" i="8"/>
  <c r="BE252" i="8"/>
  <c r="BE253" i="8"/>
  <c r="BE255" i="8"/>
  <c r="BE257" i="8"/>
  <c r="BE130" i="8"/>
  <c r="BE140" i="8"/>
  <c r="BE155" i="8"/>
  <c r="BE162" i="8"/>
  <c r="BE170" i="8"/>
  <c r="BE173" i="8"/>
  <c r="BE217" i="8"/>
  <c r="BE235" i="8"/>
  <c r="BE254" i="8"/>
  <c r="BE176" i="8"/>
  <c r="BE181" i="8"/>
  <c r="BE202" i="8"/>
  <c r="BE203" i="8"/>
  <c r="BE205" i="8"/>
  <c r="BE220" i="8"/>
  <c r="BE247" i="8"/>
  <c r="BE250" i="8"/>
  <c r="J150" i="6"/>
  <c r="J100" i="6" s="1"/>
  <c r="J91" i="7"/>
  <c r="J124" i="7"/>
  <c r="BE143" i="7"/>
  <c r="BE153" i="7"/>
  <c r="BE165" i="7"/>
  <c r="BE175" i="7"/>
  <c r="F124" i="7"/>
  <c r="BE132" i="7"/>
  <c r="BE133" i="7"/>
  <c r="BE152" i="7"/>
  <c r="BE154" i="7"/>
  <c r="BE161" i="7"/>
  <c r="BE173" i="7"/>
  <c r="BE187" i="7"/>
  <c r="BE203" i="7"/>
  <c r="J241" i="6"/>
  <c r="J115" i="6"/>
  <c r="BE131" i="7"/>
  <c r="BE136" i="7"/>
  <c r="BE139" i="7"/>
  <c r="BE140" i="7"/>
  <c r="BE156" i="7"/>
  <c r="BE158" i="7"/>
  <c r="BE163" i="7"/>
  <c r="BE164" i="7"/>
  <c r="BE178" i="7"/>
  <c r="BE190" i="7"/>
  <c r="BE191" i="7"/>
  <c r="BE209" i="7"/>
  <c r="BE149" i="7"/>
  <c r="BE151" i="7"/>
  <c r="BE192" i="7"/>
  <c r="BE193" i="7"/>
  <c r="BE194" i="7"/>
  <c r="BE195" i="7"/>
  <c r="BE196" i="7"/>
  <c r="BE197" i="7"/>
  <c r="BE198" i="7"/>
  <c r="BE208" i="7"/>
  <c r="BE211" i="7"/>
  <c r="BE214" i="7"/>
  <c r="BE217" i="7"/>
  <c r="E85" i="7"/>
  <c r="F94" i="7"/>
  <c r="BE135" i="7"/>
  <c r="BE138" i="7"/>
  <c r="BE146" i="7"/>
  <c r="BE182" i="7"/>
  <c r="BE183" i="7"/>
  <c r="BE184" i="7"/>
  <c r="BE185" i="7"/>
  <c r="BE207" i="7"/>
  <c r="BE213" i="7"/>
  <c r="BE215" i="7"/>
  <c r="BE134" i="7"/>
  <c r="BE141" i="7"/>
  <c r="BE142" i="7"/>
  <c r="BE145" i="7"/>
  <c r="BE148" i="7"/>
  <c r="BE150" i="7"/>
  <c r="BE166" i="7"/>
  <c r="BE188" i="7"/>
  <c r="BE199" i="7"/>
  <c r="BE200" i="7"/>
  <c r="BE201" i="7"/>
  <c r="BE210" i="7"/>
  <c r="BE218" i="7"/>
  <c r="BE144" i="7"/>
  <c r="BE160" i="7"/>
  <c r="BE179" i="7"/>
  <c r="BE180" i="7"/>
  <c r="BE181" i="7"/>
  <c r="BE204" i="7"/>
  <c r="BE137" i="7"/>
  <c r="BE157" i="7"/>
  <c r="BE159" i="7"/>
  <c r="BE162" i="7"/>
  <c r="BE167" i="7"/>
  <c r="BE168" i="7"/>
  <c r="BE169" i="7"/>
  <c r="BE170" i="7"/>
  <c r="BE172" i="7"/>
  <c r="BE174" i="7"/>
  <c r="BE176" i="7"/>
  <c r="BE177" i="7"/>
  <c r="BE189" i="7"/>
  <c r="BE205" i="7"/>
  <c r="BE206" i="7"/>
  <c r="BE212" i="7"/>
  <c r="BE219" i="7"/>
  <c r="BE163" i="6"/>
  <c r="BE164" i="6"/>
  <c r="BE178" i="6"/>
  <c r="BE187" i="6"/>
  <c r="BE192" i="6"/>
  <c r="BE198" i="6"/>
  <c r="BE200" i="6"/>
  <c r="BE203" i="6"/>
  <c r="BE205" i="6"/>
  <c r="BE223" i="6"/>
  <c r="BE239" i="6"/>
  <c r="BE242" i="6"/>
  <c r="BE278" i="6"/>
  <c r="BE282" i="6"/>
  <c r="BE286" i="6"/>
  <c r="BE287" i="6"/>
  <c r="BE289" i="6"/>
  <c r="BE291" i="6"/>
  <c r="F144" i="6"/>
  <c r="BE159" i="6"/>
  <c r="BE160" i="6"/>
  <c r="BE176" i="6"/>
  <c r="BE180" i="6"/>
  <c r="BE185" i="6"/>
  <c r="BE188" i="6"/>
  <c r="BE194" i="6"/>
  <c r="BE214" i="6"/>
  <c r="BE221" i="6"/>
  <c r="BE225" i="6"/>
  <c r="BE236" i="6"/>
  <c r="BE251" i="6"/>
  <c r="BE258" i="6"/>
  <c r="BE280" i="6"/>
  <c r="BE155" i="6"/>
  <c r="BE156" i="6"/>
  <c r="BE167" i="6"/>
  <c r="BE168" i="6"/>
  <c r="BE274" i="6"/>
  <c r="BK153" i="5"/>
  <c r="J153" i="5"/>
  <c r="J102" i="5" s="1"/>
  <c r="E136" i="6"/>
  <c r="F145" i="6"/>
  <c r="BE161" i="6"/>
  <c r="BE279" i="6"/>
  <c r="BE288" i="6"/>
  <c r="BE212" i="6"/>
  <c r="BE217" i="6"/>
  <c r="BE229" i="6"/>
  <c r="BE249" i="6"/>
  <c r="BE260" i="6"/>
  <c r="BE262" i="6"/>
  <c r="BE264" i="6"/>
  <c r="BE272" i="6"/>
  <c r="BK129" i="5"/>
  <c r="J129" i="5"/>
  <c r="J99" i="5" s="1"/>
  <c r="J144" i="6"/>
  <c r="BE153" i="6"/>
  <c r="BE165" i="6"/>
  <c r="BE166" i="6"/>
  <c r="BE182" i="6"/>
  <c r="BE183" i="6"/>
  <c r="BE190" i="6"/>
  <c r="BE191" i="6"/>
  <c r="BE206" i="6"/>
  <c r="BE210" i="6"/>
  <c r="BE228" i="6"/>
  <c r="BE233" i="6"/>
  <c r="BE263" i="6"/>
  <c r="BE267" i="6"/>
  <c r="J91" i="6"/>
  <c r="BE157" i="6"/>
  <c r="BE158" i="6"/>
  <c r="BE162" i="6"/>
  <c r="BE169" i="6"/>
  <c r="BE171" i="6"/>
  <c r="BE184" i="6"/>
  <c r="BE193" i="6"/>
  <c r="BE195" i="6"/>
  <c r="BE215" i="6"/>
  <c r="BE219" i="6"/>
  <c r="BE244" i="6"/>
  <c r="BE256" i="6"/>
  <c r="BE257" i="6"/>
  <c r="BE265" i="6"/>
  <c r="BE266" i="6"/>
  <c r="BE269" i="6"/>
  <c r="BE275" i="6"/>
  <c r="BE283" i="6"/>
  <c r="BE151" i="6"/>
  <c r="BE152" i="6"/>
  <c r="BE154" i="6"/>
  <c r="BE174" i="6"/>
  <c r="BE175" i="6"/>
  <c r="BE179" i="6"/>
  <c r="BE199" i="6"/>
  <c r="BE208" i="6"/>
  <c r="BE231" i="6"/>
  <c r="BE234" i="6"/>
  <c r="BE237" i="6"/>
  <c r="BE238" i="6"/>
  <c r="BE246" i="6"/>
  <c r="BE253" i="6"/>
  <c r="BE261" i="6"/>
  <c r="BE270" i="6"/>
  <c r="BE285" i="6"/>
  <c r="J91" i="5"/>
  <c r="F124" i="5"/>
  <c r="BE132" i="5"/>
  <c r="BE177" i="5"/>
  <c r="BE194" i="5"/>
  <c r="BE198" i="5"/>
  <c r="BE207" i="5"/>
  <c r="J124" i="5"/>
  <c r="BE133" i="5"/>
  <c r="BE144" i="5"/>
  <c r="BE149" i="5"/>
  <c r="BE150" i="5"/>
  <c r="BE203" i="5"/>
  <c r="BE138" i="5"/>
  <c r="BE140" i="5"/>
  <c r="BE143" i="5"/>
  <c r="BE152" i="5"/>
  <c r="BE155" i="5"/>
  <c r="BE134" i="5"/>
  <c r="BE151" i="5"/>
  <c r="BE167" i="5"/>
  <c r="BE188" i="5"/>
  <c r="BE202" i="5"/>
  <c r="BE131" i="5"/>
  <c r="E116" i="5"/>
  <c r="BE142" i="5"/>
  <c r="BE158" i="5"/>
  <c r="J262" i="4"/>
  <c r="J104" i="4"/>
  <c r="F125" i="5"/>
  <c r="BE135" i="5"/>
  <c r="BE137" i="5"/>
  <c r="BE139" i="5"/>
  <c r="BE141" i="5"/>
  <c r="BE146" i="5"/>
  <c r="BE147" i="5"/>
  <c r="BE148" i="5"/>
  <c r="BE161" i="5"/>
  <c r="BE164" i="5"/>
  <c r="BE191" i="5"/>
  <c r="BK133" i="4"/>
  <c r="BE136" i="5"/>
  <c r="F94" i="4"/>
  <c r="J128" i="4"/>
  <c r="BE135" i="4"/>
  <c r="BE257" i="4"/>
  <c r="BE263" i="4"/>
  <c r="BE269" i="4"/>
  <c r="BE283" i="4"/>
  <c r="BE301" i="4"/>
  <c r="BE328" i="4"/>
  <c r="BE338" i="4"/>
  <c r="BE344" i="4"/>
  <c r="BE435" i="4"/>
  <c r="BE548" i="4"/>
  <c r="BE551" i="4"/>
  <c r="BE600" i="4"/>
  <c r="BK131" i="3"/>
  <c r="J131" i="3"/>
  <c r="J99" i="3" s="1"/>
  <c r="J191" i="3"/>
  <c r="J104" i="3" s="1"/>
  <c r="F93" i="4"/>
  <c r="BE252" i="4"/>
  <c r="BE260" i="4"/>
  <c r="BE285" i="4"/>
  <c r="BE350" i="4"/>
  <c r="BE517" i="4"/>
  <c r="BE519" i="4"/>
  <c r="BE523" i="4"/>
  <c r="BE536" i="4"/>
  <c r="BE539" i="4"/>
  <c r="BE580" i="4"/>
  <c r="BE626" i="4"/>
  <c r="BE638" i="4"/>
  <c r="BE661" i="4"/>
  <c r="BE694" i="4"/>
  <c r="BE702" i="4"/>
  <c r="BE707" i="4"/>
  <c r="BE711" i="4"/>
  <c r="BE790" i="4"/>
  <c r="BE799" i="4"/>
  <c r="BE800" i="4"/>
  <c r="BE255" i="4"/>
  <c r="BE366" i="4"/>
  <c r="BE396" i="4"/>
  <c r="BE545" i="4"/>
  <c r="BE618" i="4"/>
  <c r="BE624" i="4"/>
  <c r="BE785" i="4"/>
  <c r="BE196" i="4"/>
  <c r="BE197" i="4"/>
  <c r="BE425" i="4"/>
  <c r="BE445" i="4"/>
  <c r="BE487" i="4"/>
  <c r="BE510" i="4"/>
  <c r="BE527" i="4"/>
  <c r="BE557" i="4"/>
  <c r="BE560" i="4"/>
  <c r="BE608" i="4"/>
  <c r="BE628" i="4"/>
  <c r="BE632" i="4"/>
  <c r="BE656" i="4"/>
  <c r="BE700" i="4"/>
  <c r="BE724" i="4"/>
  <c r="BE767" i="4"/>
  <c r="BE773" i="4"/>
  <c r="J126" i="4"/>
  <c r="BE217" i="4"/>
  <c r="BE382" i="4"/>
  <c r="BE492" i="4"/>
  <c r="BE503" i="4"/>
  <c r="BE507" i="4"/>
  <c r="BE542" i="4"/>
  <c r="BE564" i="4"/>
  <c r="BE568" i="4"/>
  <c r="BE572" i="4"/>
  <c r="BE588" i="4"/>
  <c r="BE592" i="4"/>
  <c r="BE604" i="4"/>
  <c r="BE622" i="4"/>
  <c r="BE630" i="4"/>
  <c r="BE636" i="4"/>
  <c r="BE645" i="4"/>
  <c r="BE663" i="4"/>
  <c r="BE690" i="4"/>
  <c r="BE699" i="4"/>
  <c r="BE726" i="4"/>
  <c r="BE179" i="4"/>
  <c r="BE188" i="4"/>
  <c r="BE256" i="4"/>
  <c r="BE276" i="4"/>
  <c r="BE317" i="4"/>
  <c r="BE419" i="4"/>
  <c r="BE584" i="4"/>
  <c r="BE596" i="4"/>
  <c r="BE621" i="4"/>
  <c r="BE731" i="4"/>
  <c r="BE781" i="4"/>
  <c r="E85" i="4"/>
  <c r="BE171" i="4"/>
  <c r="BE199" i="4"/>
  <c r="BE200" i="4"/>
  <c r="BE207" i="4"/>
  <c r="BE212" i="4"/>
  <c r="BE213" i="4"/>
  <c r="BE410" i="4"/>
  <c r="BE530" i="4"/>
  <c r="BE533" i="4"/>
  <c r="BE554" i="4"/>
  <c r="BE576" i="4"/>
  <c r="BE614" i="4"/>
  <c r="BE644" i="4"/>
  <c r="BE709" i="4"/>
  <c r="BE713" i="4"/>
  <c r="BE716" i="4"/>
  <c r="BE719" i="4"/>
  <c r="BE775" i="4"/>
  <c r="BE795" i="4"/>
  <c r="J91" i="3"/>
  <c r="BE162" i="3"/>
  <c r="BE186" i="3"/>
  <c r="BE187" i="3"/>
  <c r="BE197" i="3"/>
  <c r="BE204" i="3"/>
  <c r="BE225" i="3"/>
  <c r="BE228" i="3"/>
  <c r="F93" i="3"/>
  <c r="BE234" i="3"/>
  <c r="BE242" i="3"/>
  <c r="BE245" i="3"/>
  <c r="BE293" i="3"/>
  <c r="BE298" i="3"/>
  <c r="J93" i="3"/>
  <c r="F127" i="3"/>
  <c r="BE166" i="3"/>
  <c r="BE171" i="3"/>
  <c r="BE190" i="3"/>
  <c r="BE218" i="3"/>
  <c r="BE192" i="3"/>
  <c r="BE248" i="3"/>
  <c r="BE282" i="3"/>
  <c r="BE297" i="3"/>
  <c r="BE302" i="3"/>
  <c r="BE312" i="3"/>
  <c r="E118" i="3"/>
  <c r="BE144" i="3"/>
  <c r="BE149" i="3"/>
  <c r="BE172" i="3"/>
  <c r="BE176" i="3"/>
  <c r="BE181" i="3"/>
  <c r="BE182" i="3"/>
  <c r="BE254" i="3"/>
  <c r="BE286" i="3"/>
  <c r="BE310" i="3"/>
  <c r="BE321" i="3"/>
  <c r="BE325" i="3"/>
  <c r="BE211" i="3"/>
  <c r="BE237" i="3"/>
  <c r="BE306" i="3"/>
  <c r="BE307" i="3"/>
  <c r="BE133" i="3"/>
  <c r="BE140" i="3"/>
  <c r="BE152" i="3"/>
  <c r="BE158" i="3"/>
  <c r="BE163" i="3"/>
  <c r="BE164" i="3"/>
  <c r="BE208" i="3"/>
  <c r="AW95" i="1"/>
  <c r="BC95" i="1"/>
  <c r="BA95" i="1"/>
  <c r="BD95" i="1"/>
  <c r="E85" i="2"/>
  <c r="J89" i="2"/>
  <c r="F91" i="2"/>
  <c r="J91" i="2"/>
  <c r="F92" i="2"/>
  <c r="BE136" i="2"/>
  <c r="BE142" i="2"/>
  <c r="BE149" i="2"/>
  <c r="BE158" i="2"/>
  <c r="BE159" i="2"/>
  <c r="BE164" i="2"/>
  <c r="BE167" i="2"/>
  <c r="BE175" i="2"/>
  <c r="BE186" i="2"/>
  <c r="BE187" i="2"/>
  <c r="BE197" i="2"/>
  <c r="BE202" i="2"/>
  <c r="BE206" i="2"/>
  <c r="BE210" i="2"/>
  <c r="BE212" i="2"/>
  <c r="BE214" i="2"/>
  <c r="BE219" i="2"/>
  <c r="BE220" i="2"/>
  <c r="BE225" i="2"/>
  <c r="BE228" i="2"/>
  <c r="BE238" i="2"/>
  <c r="BE241" i="2"/>
  <c r="BE243" i="2"/>
  <c r="BE245" i="2"/>
  <c r="BE248" i="2"/>
  <c r="BE259" i="2"/>
  <c r="BE264" i="2"/>
  <c r="BE266" i="2"/>
  <c r="BE271" i="2"/>
  <c r="BE276" i="2"/>
  <c r="BE281" i="2"/>
  <c r="BE306" i="2"/>
  <c r="BE318" i="2"/>
  <c r="BE328" i="2"/>
  <c r="BE335" i="2"/>
  <c r="BE342" i="2"/>
  <c r="BE350" i="2"/>
  <c r="BE356" i="2"/>
  <c r="BE360" i="2"/>
  <c r="BE369" i="2"/>
  <c r="BE386" i="2"/>
  <c r="BE387" i="2"/>
  <c r="BE402" i="2"/>
  <c r="BE422" i="2"/>
  <c r="BE430" i="2"/>
  <c r="BE438" i="2"/>
  <c r="BE442" i="2"/>
  <c r="BE444" i="2"/>
  <c r="BE450" i="2"/>
  <c r="BE456" i="2"/>
  <c r="BE462" i="2"/>
  <c r="BE468" i="2"/>
  <c r="BE474" i="2"/>
  <c r="BE480" i="2"/>
  <c r="BE486" i="2"/>
  <c r="BE488" i="2"/>
  <c r="BE493" i="2"/>
  <c r="BE498" i="2"/>
  <c r="BE503" i="2"/>
  <c r="BE508" i="2"/>
  <c r="BE513" i="2"/>
  <c r="BE518" i="2"/>
  <c r="BE525" i="2"/>
  <c r="BE530" i="2"/>
  <c r="BE532" i="2"/>
  <c r="BE540" i="2"/>
  <c r="BE542" i="2"/>
  <c r="BE543" i="2"/>
  <c r="BE544" i="2"/>
  <c r="BE550" i="2"/>
  <c r="BE556" i="2"/>
  <c r="BE562" i="2"/>
  <c r="BE567" i="2"/>
  <c r="BE576" i="2"/>
  <c r="BE580" i="2"/>
  <c r="BE585" i="2"/>
  <c r="BE587" i="2"/>
  <c r="BE592" i="2"/>
  <c r="BE594" i="2"/>
  <c r="BE595" i="2"/>
  <c r="BE596" i="2"/>
  <c r="BE600" i="2"/>
  <c r="BE608" i="2"/>
  <c r="BE652" i="2"/>
  <c r="BE654" i="2"/>
  <c r="BE656" i="2"/>
  <c r="BE657" i="2"/>
  <c r="BE665" i="2"/>
  <c r="BE670" i="2"/>
  <c r="BE675" i="2"/>
  <c r="BE697" i="2"/>
  <c r="BE720" i="2"/>
  <c r="BE739" i="2"/>
  <c r="BE761" i="2"/>
  <c r="BE782" i="2"/>
  <c r="BE784" i="2"/>
  <c r="BE785" i="2"/>
  <c r="BE795" i="2"/>
  <c r="BE807" i="2"/>
  <c r="BE814" i="2"/>
  <c r="BE825" i="2"/>
  <c r="BE826" i="2"/>
  <c r="BE827" i="2"/>
  <c r="BE828" i="2"/>
  <c r="BE833" i="2"/>
  <c r="BE868" i="2"/>
  <c r="BE869" i="2"/>
  <c r="BB95" i="1"/>
  <c r="F38" i="3"/>
  <c r="BC97" i="1"/>
  <c r="F38" i="4"/>
  <c r="BC98" i="1"/>
  <c r="F37" i="7"/>
  <c r="BB102" i="1"/>
  <c r="F37" i="9"/>
  <c r="BB105" i="1"/>
  <c r="F39" i="9"/>
  <c r="BD105" i="1"/>
  <c r="F39" i="10"/>
  <c r="BD106" i="1"/>
  <c r="J36" i="11"/>
  <c r="AW107" i="1"/>
  <c r="J34" i="14"/>
  <c r="AW110" i="1"/>
  <c r="F35" i="15"/>
  <c r="BB111" i="1"/>
  <c r="F35" i="17"/>
  <c r="BB113" i="1"/>
  <c r="F34" i="17"/>
  <c r="BA113" i="1"/>
  <c r="F37" i="4"/>
  <c r="BB98" i="1"/>
  <c r="F38" i="6"/>
  <c r="BC101" i="1"/>
  <c r="F38" i="8"/>
  <c r="BC104" i="1" s="1"/>
  <c r="F38" i="10"/>
  <c r="BC106" i="1"/>
  <c r="F39" i="12"/>
  <c r="BD108" i="1"/>
  <c r="J36" i="13"/>
  <c r="AW109" i="1"/>
  <c r="F37" i="14"/>
  <c r="BD110" i="1" s="1"/>
  <c r="J34" i="16"/>
  <c r="AW112" i="1" s="1"/>
  <c r="F37" i="3"/>
  <c r="BB97" i="1" s="1"/>
  <c r="F37" i="5"/>
  <c r="BB100" i="1"/>
  <c r="F36" i="5"/>
  <c r="BA100" i="1"/>
  <c r="F37" i="6"/>
  <c r="BB101" i="1"/>
  <c r="F36" i="7"/>
  <c r="BA102" i="1" s="1"/>
  <c r="F39" i="8"/>
  <c r="BD104" i="1" s="1"/>
  <c r="F38" i="11"/>
  <c r="BC107" i="1" s="1"/>
  <c r="F39" i="13"/>
  <c r="BD109" i="1"/>
  <c r="J34" i="15"/>
  <c r="AW111" i="1"/>
  <c r="F37" i="17"/>
  <c r="BD113" i="1"/>
  <c r="F39" i="3"/>
  <c r="BD97" i="1" s="1"/>
  <c r="F39" i="5"/>
  <c r="BD100" i="1" s="1"/>
  <c r="F38" i="5"/>
  <c r="BC100" i="1" s="1"/>
  <c r="F36" i="6"/>
  <c r="BA101" i="1"/>
  <c r="F39" i="7"/>
  <c r="BD102" i="1"/>
  <c r="F38" i="9"/>
  <c r="BC105" i="1"/>
  <c r="F36" i="10"/>
  <c r="BA106" i="1" s="1"/>
  <c r="F36" i="12"/>
  <c r="BA108" i="1" s="1"/>
  <c r="F38" i="12"/>
  <c r="BC108" i="1" s="1"/>
  <c r="F37" i="13"/>
  <c r="BB109" i="1" s="1"/>
  <c r="J32" i="13"/>
  <c r="F37" i="15"/>
  <c r="BD111" i="1"/>
  <c r="F34" i="16"/>
  <c r="BA112" i="1" s="1"/>
  <c r="F36" i="4"/>
  <c r="BA98" i="1" s="1"/>
  <c r="F38" i="7"/>
  <c r="BC102" i="1"/>
  <c r="F36" i="8"/>
  <c r="BA104" i="1" s="1"/>
  <c r="J36" i="10"/>
  <c r="AW106" i="1" s="1"/>
  <c r="F37" i="12"/>
  <c r="BB108" i="1"/>
  <c r="J36" i="12"/>
  <c r="AW108" i="1" s="1"/>
  <c r="F36" i="13"/>
  <c r="BA109" i="1" s="1"/>
  <c r="F35" i="14"/>
  <c r="BB110" i="1"/>
  <c r="F35" i="16"/>
  <c r="BB112" i="1" s="1"/>
  <c r="J36" i="3"/>
  <c r="AW97" i="1" s="1"/>
  <c r="J36" i="5"/>
  <c r="AW100" i="1"/>
  <c r="J36" i="6"/>
  <c r="AW101" i="1" s="1"/>
  <c r="J36" i="8"/>
  <c r="AW104" i="1" s="1"/>
  <c r="J32" i="9"/>
  <c r="F36" i="11"/>
  <c r="BA107" i="1" s="1"/>
  <c r="F36" i="14"/>
  <c r="BC110" i="1"/>
  <c r="F36" i="15"/>
  <c r="BC111" i="1"/>
  <c r="F36" i="17"/>
  <c r="BC113" i="1" s="1"/>
  <c r="J34" i="17"/>
  <c r="AW113" i="1" s="1"/>
  <c r="F36" i="3"/>
  <c r="BA97" i="1"/>
  <c r="F39" i="4"/>
  <c r="BD98" i="1" s="1"/>
  <c r="J36" i="7"/>
  <c r="AW102" i="1" s="1"/>
  <c r="J36" i="9"/>
  <c r="AW105" i="1"/>
  <c r="F36" i="9"/>
  <c r="BA105" i="1" s="1"/>
  <c r="F37" i="10"/>
  <c r="BB106" i="1" s="1"/>
  <c r="F37" i="11"/>
  <c r="BB107" i="1"/>
  <c r="F38" i="13"/>
  <c r="BC109" i="1" s="1"/>
  <c r="F34" i="15"/>
  <c r="BA111" i="1" s="1"/>
  <c r="F36" i="16"/>
  <c r="BC112" i="1"/>
  <c r="AS94" i="1"/>
  <c r="J36" i="4"/>
  <c r="AW98" i="1" s="1"/>
  <c r="F39" i="6"/>
  <c r="BD101" i="1"/>
  <c r="F37" i="8"/>
  <c r="BB104" i="1" s="1"/>
  <c r="F39" i="11"/>
  <c r="BD107" i="1" s="1"/>
  <c r="F34" i="14"/>
  <c r="BA110" i="1"/>
  <c r="F37" i="16"/>
  <c r="BD112" i="1" s="1"/>
  <c r="J98" i="10" l="1"/>
  <c r="J32" i="10"/>
  <c r="AG106" i="1" s="1"/>
  <c r="BK125" i="8"/>
  <c r="BK196" i="6"/>
  <c r="J196" i="6" s="1"/>
  <c r="J108" i="6" s="1"/>
  <c r="BK172" i="6"/>
  <c r="J172" i="6" s="1"/>
  <c r="J102" i="6" s="1"/>
  <c r="BK124" i="11"/>
  <c r="BK129" i="7"/>
  <c r="J129" i="7" s="1"/>
  <c r="J99" i="7" s="1"/>
  <c r="BK120" i="15"/>
  <c r="J120" i="15" s="1"/>
  <c r="J96" i="15" s="1"/>
  <c r="BK276" i="6"/>
  <c r="J276" i="6" s="1"/>
  <c r="J122" i="6" s="1"/>
  <c r="P261" i="4"/>
  <c r="P132" i="4"/>
  <c r="AU98" i="1"/>
  <c r="T172" i="6"/>
  <c r="T149" i="6"/>
  <c r="R240" i="6"/>
  <c r="R131" i="16"/>
  <c r="BK261" i="4"/>
  <c r="J261" i="4"/>
  <c r="J103" i="4"/>
  <c r="BK188" i="3"/>
  <c r="BK130" i="3" s="1"/>
  <c r="J130" i="3" s="1"/>
  <c r="J98" i="3" s="1"/>
  <c r="P129" i="7"/>
  <c r="P128" i="7"/>
  <c r="AU102" i="1"/>
  <c r="R261" i="4"/>
  <c r="R132" i="4" s="1"/>
  <c r="P124" i="17"/>
  <c r="P123" i="17" s="1"/>
  <c r="AU113" i="1" s="1"/>
  <c r="R226" i="2"/>
  <c r="R133" i="2"/>
  <c r="T196" i="6"/>
  <c r="T188" i="3"/>
  <c r="T261" i="4"/>
  <c r="T132" i="4"/>
  <c r="P276" i="6"/>
  <c r="R196" i="6"/>
  <c r="R148" i="6" s="1"/>
  <c r="T124" i="17"/>
  <c r="T123" i="17" s="1"/>
  <c r="R120" i="15"/>
  <c r="T131" i="3"/>
  <c r="T130" i="3"/>
  <c r="BK124" i="17"/>
  <c r="BK123" i="17" s="1"/>
  <c r="J123" i="17" s="1"/>
  <c r="J96" i="17" s="1"/>
  <c r="BK121" i="14"/>
  <c r="J121" i="14"/>
  <c r="J96" i="14" s="1"/>
  <c r="T240" i="6"/>
  <c r="P188" i="3"/>
  <c r="T131" i="16"/>
  <c r="T226" i="2"/>
  <c r="T133" i="2"/>
  <c r="P121" i="14"/>
  <c r="AU110" i="1" s="1"/>
  <c r="P153" i="5"/>
  <c r="P128" i="5"/>
  <c r="AU100" i="1"/>
  <c r="P172" i="6"/>
  <c r="P149" i="6" s="1"/>
  <c r="P148" i="6" s="1"/>
  <c r="AU101" i="1" s="1"/>
  <c r="P226" i="2"/>
  <c r="P133" i="2"/>
  <c r="AU95" i="1"/>
  <c r="P131" i="3"/>
  <c r="P130" i="3" s="1"/>
  <c r="AU97" i="1" s="1"/>
  <c r="R121" i="14"/>
  <c r="T129" i="7"/>
  <c r="T128" i="7"/>
  <c r="R153" i="5"/>
  <c r="R128" i="5"/>
  <c r="P131" i="16"/>
  <c r="AU112" i="1"/>
  <c r="T276" i="6"/>
  <c r="T153" i="5"/>
  <c r="T128" i="5" s="1"/>
  <c r="R188" i="3"/>
  <c r="R130" i="3"/>
  <c r="BK268" i="6"/>
  <c r="J268" i="6"/>
  <c r="J119" i="6"/>
  <c r="BK226" i="2"/>
  <c r="J226" i="2" s="1"/>
  <c r="J103" i="2" s="1"/>
  <c r="J125" i="17"/>
  <c r="J98" i="17"/>
  <c r="BK134" i="2"/>
  <c r="BK133" i="2" s="1"/>
  <c r="J133" i="2" s="1"/>
  <c r="J30" i="2" s="1"/>
  <c r="AG95" i="1" s="1"/>
  <c r="AG112" i="1"/>
  <c r="AN112" i="1" s="1"/>
  <c r="J96" i="16"/>
  <c r="AG109" i="1"/>
  <c r="J98" i="13"/>
  <c r="AG105" i="1"/>
  <c r="J98" i="9"/>
  <c r="BK149" i="6"/>
  <c r="BK148" i="6" s="1"/>
  <c r="J148" i="6" s="1"/>
  <c r="J32" i="6" s="1"/>
  <c r="AG101" i="1" s="1"/>
  <c r="BK128" i="5"/>
  <c r="J128" i="5"/>
  <c r="J32" i="5" s="1"/>
  <c r="AG100" i="1" s="1"/>
  <c r="J133" i="4"/>
  <c r="J99" i="4" s="1"/>
  <c r="AU103" i="1"/>
  <c r="F35" i="3"/>
  <c r="AZ97" i="1" s="1"/>
  <c r="J35" i="7"/>
  <c r="AV102" i="1"/>
  <c r="AT102" i="1"/>
  <c r="BD99" i="1"/>
  <c r="BA99" i="1"/>
  <c r="AW99" i="1" s="1"/>
  <c r="J35" i="8"/>
  <c r="AV104" i="1"/>
  <c r="AT104" i="1"/>
  <c r="F35" i="12"/>
  <c r="AZ108" i="1"/>
  <c r="F35" i="13"/>
  <c r="AZ109" i="1"/>
  <c r="BD96" i="1"/>
  <c r="F35" i="4"/>
  <c r="AZ98" i="1" s="1"/>
  <c r="F35" i="10"/>
  <c r="AZ106" i="1"/>
  <c r="J35" i="13"/>
  <c r="AV109" i="1" s="1"/>
  <c r="AT109" i="1" s="1"/>
  <c r="J33" i="17"/>
  <c r="AV113" i="1"/>
  <c r="AT113" i="1"/>
  <c r="BB96" i="1"/>
  <c r="AX96" i="1"/>
  <c r="BC96" i="1"/>
  <c r="J35" i="5"/>
  <c r="AV100" i="1"/>
  <c r="AT100" i="1"/>
  <c r="J35" i="6"/>
  <c r="AV101" i="1" s="1"/>
  <c r="AT101" i="1" s="1"/>
  <c r="J35" i="9"/>
  <c r="AV105" i="1" s="1"/>
  <c r="AT105" i="1" s="1"/>
  <c r="AN105" i="1" s="1"/>
  <c r="F35" i="11"/>
  <c r="AZ107" i="1"/>
  <c r="BD103" i="1"/>
  <c r="J33" i="15"/>
  <c r="AV111" i="1" s="1"/>
  <c r="AT111" i="1" s="1"/>
  <c r="J33" i="2"/>
  <c r="AV95" i="1" s="1"/>
  <c r="AT95" i="1" s="1"/>
  <c r="J33" i="16"/>
  <c r="AV112" i="1"/>
  <c r="AT112" i="1"/>
  <c r="J35" i="4"/>
  <c r="AV98" i="1" s="1"/>
  <c r="AT98" i="1" s="1"/>
  <c r="J35" i="11"/>
  <c r="AV107" i="1"/>
  <c r="AT107" i="1"/>
  <c r="F33" i="15"/>
  <c r="AZ111" i="1"/>
  <c r="F33" i="16"/>
  <c r="AZ112" i="1" s="1"/>
  <c r="J35" i="3"/>
  <c r="AV97" i="1"/>
  <c r="AT97" i="1" s="1"/>
  <c r="BB99" i="1"/>
  <c r="AX99" i="1"/>
  <c r="F35" i="7"/>
  <c r="AZ102" i="1"/>
  <c r="BC99" i="1"/>
  <c r="AY99" i="1" s="1"/>
  <c r="F35" i="8"/>
  <c r="AZ104" i="1"/>
  <c r="J35" i="12"/>
  <c r="AV108" i="1"/>
  <c r="AT108" i="1"/>
  <c r="BB103" i="1"/>
  <c r="AX103" i="1" s="1"/>
  <c r="F33" i="14"/>
  <c r="AZ110" i="1"/>
  <c r="F33" i="17"/>
  <c r="AZ113" i="1"/>
  <c r="BA96" i="1"/>
  <c r="F35" i="5"/>
  <c r="AZ100" i="1"/>
  <c r="F35" i="6"/>
  <c r="AZ101" i="1"/>
  <c r="F35" i="9"/>
  <c r="AZ105" i="1"/>
  <c r="J35" i="10"/>
  <c r="AV106" i="1" s="1"/>
  <c r="AT106" i="1" s="1"/>
  <c r="J32" i="12"/>
  <c r="AG108" i="1"/>
  <c r="BC103" i="1"/>
  <c r="AY103" i="1" s="1"/>
  <c r="BA103" i="1"/>
  <c r="AW103" i="1"/>
  <c r="J33" i="14"/>
  <c r="AV110" i="1"/>
  <c r="AT110" i="1"/>
  <c r="F33" i="2"/>
  <c r="AZ95" i="1"/>
  <c r="AN109" i="1" l="1"/>
  <c r="AN106" i="1"/>
  <c r="J188" i="3"/>
  <c r="J102" i="3" s="1"/>
  <c r="BK128" i="7"/>
  <c r="J128" i="7" s="1"/>
  <c r="J98" i="7" s="1"/>
  <c r="BK123" i="11"/>
  <c r="J123" i="11" s="1"/>
  <c r="J124" i="11"/>
  <c r="J99" i="11" s="1"/>
  <c r="J30" i="15"/>
  <c r="AG111" i="1" s="1"/>
  <c r="AN111" i="1" s="1"/>
  <c r="J125" i="8"/>
  <c r="J99" i="8" s="1"/>
  <c r="BK124" i="8"/>
  <c r="J124" i="8" s="1"/>
  <c r="T148" i="6"/>
  <c r="J96" i="2"/>
  <c r="J124" i="17"/>
  <c r="J97" i="17" s="1"/>
  <c r="BK132" i="4"/>
  <c r="J132" i="4"/>
  <c r="J134" i="2"/>
  <c r="J97" i="2"/>
  <c r="J39" i="16"/>
  <c r="J39" i="15"/>
  <c r="AN108" i="1"/>
  <c r="J41" i="13"/>
  <c r="J41" i="12"/>
  <c r="J41" i="10"/>
  <c r="J41" i="9"/>
  <c r="AN101" i="1"/>
  <c r="J98" i="6"/>
  <c r="J149" i="6"/>
  <c r="J99" i="6"/>
  <c r="AN100" i="1"/>
  <c r="J98" i="5"/>
  <c r="J41" i="6"/>
  <c r="J41" i="5"/>
  <c r="J39" i="2"/>
  <c r="AN95" i="1"/>
  <c r="AU99" i="1"/>
  <c r="J30" i="17"/>
  <c r="AG113" i="1"/>
  <c r="J30" i="14"/>
  <c r="AG110" i="1"/>
  <c r="J32" i="4"/>
  <c r="AG98" i="1"/>
  <c r="AZ96" i="1"/>
  <c r="AV96" i="1" s="1"/>
  <c r="AY96" i="1"/>
  <c r="BB94" i="1"/>
  <c r="W31" i="1"/>
  <c r="AU96" i="1"/>
  <c r="AW96" i="1"/>
  <c r="BD94" i="1"/>
  <c r="W33" i="1"/>
  <c r="J32" i="3"/>
  <c r="AG97" i="1"/>
  <c r="AZ103" i="1"/>
  <c r="AV103" i="1"/>
  <c r="AT103" i="1"/>
  <c r="BC94" i="1"/>
  <c r="W32" i="1" s="1"/>
  <c r="BA94" i="1"/>
  <c r="W30" i="1"/>
  <c r="AZ99" i="1"/>
  <c r="AV99" i="1"/>
  <c r="AT99" i="1"/>
  <c r="J98" i="8" l="1"/>
  <c r="J32" i="8"/>
  <c r="J98" i="11"/>
  <c r="J32" i="11"/>
  <c r="J32" i="7"/>
  <c r="AG102" i="1" s="1"/>
  <c r="AN102" i="1" s="1"/>
  <c r="J41" i="4"/>
  <c r="J39" i="14"/>
  <c r="J39" i="17"/>
  <c r="J98" i="4"/>
  <c r="J41" i="7"/>
  <c r="J41" i="3"/>
  <c r="AN97" i="1"/>
  <c r="AN113" i="1"/>
  <c r="AN98" i="1"/>
  <c r="AN110" i="1"/>
  <c r="AG96" i="1"/>
  <c r="AU94" i="1"/>
  <c r="AT96" i="1"/>
  <c r="AN96" i="1"/>
  <c r="AX94" i="1"/>
  <c r="AW94" i="1"/>
  <c r="AK30" i="1"/>
  <c r="AZ94" i="1"/>
  <c r="W29" i="1" s="1"/>
  <c r="AY94" i="1"/>
  <c r="AG107" i="1" l="1"/>
  <c r="AN107" i="1" s="1"/>
  <c r="J41" i="11"/>
  <c r="AG99" i="1"/>
  <c r="AN99" i="1" s="1"/>
  <c r="AG104" i="1"/>
  <c r="J41" i="8"/>
  <c r="AV94" i="1"/>
  <c r="AK29" i="1" s="1"/>
  <c r="AN104" i="1" l="1"/>
  <c r="AG103" i="1"/>
  <c r="AT94" i="1"/>
  <c r="AN103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<sst xmlns="http://schemas.openxmlformats.org/spreadsheetml/2006/main" count="33242" uniqueCount="3105">
  <si>
    <t>Export Komplet</t>
  </si>
  <si>
    <t/>
  </si>
  <si>
    <t>2.0</t>
  </si>
  <si>
    <t>ZAMOK</t>
  </si>
  <si>
    <t>False</t>
  </si>
  <si>
    <t>{ab445f35-87cc-4ffe-af42-83634f14c88a}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</si>
  <si>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</si>
  <si>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</si>
  <si>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</si>
  <si>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</si>
  <si>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</si>
  <si>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</si>
  <si>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</si>
  <si>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</si>
  <si>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2022-01050199_rev7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</si>
  <si>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</si>
  <si>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</si>
  <si>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NA SMETÁNCE - oprava střešního pláště a rekonstrukce podkroví</t>
  </si>
  <si>
    <t>KSO:</t>
  </si>
  <si>
    <t>CC-CZ:</t>
  </si>
  <si>
    <t>Místo:</t>
  </si>
  <si>
    <t xml:space="preserve"> </t>
  </si>
  <si>
    <t>Datum:</t>
  </si>
  <si>
    <t>24. 5. 2023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</si>
  <si>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</si>
  <si>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</si>
  <si>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</si>
  <si>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</si>
  <si>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</si>
  <si>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</si>
  <si>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</si>
  <si>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</si>
  <si>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KAVRO - Ing. Veronika Kloudová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</si>
  <si>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</si>
  <si>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</si>
  <si>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</si>
  <si>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</si>
  <si>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</si>
  <si>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</si>
  <si>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</si>
  <si>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</si>
  <si>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</si>
  <si>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</si>
  <si>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</si>
  <si>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</si>
  <si>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</si>
  <si>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</si>
  <si>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</si>
  <si>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</si>
  <si>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</si>
  <si>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</si>
  <si>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</si>
  <si>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</si>
  <si>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</si>
  <si>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</si>
  <si>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</si>
  <si>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</si>
  <si>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</si>
  <si>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</si>
  <si>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</si>
  <si>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</si>
  <si>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</si>
  <si>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</si>
  <si>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</si>
  <si>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</si>
  <si>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</si>
  <si>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</si>
  <si>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</si>
  <si>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</si>
  <si>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</si>
  <si>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</si>
  <si>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</si>
  <si>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</si>
  <si>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</si>
  <si>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</si>
  <si>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</si>
  <si>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</si>
  <si>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</si>
  <si>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</si>
  <si>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2022-01050199.01</t>
  </si>
  <si>
    <t>Rekonstrukce podkroví</t>
  </si>
  <si>
    <t>STA</t>
  </si>
  <si>
    <t>1</t>
  </si>
  <si>
    <t>{cfbd5d0d-4274-44a2-9dcd-3a35f3aa6100}</t>
  </si>
  <si>
    <t>2</t>
  </si>
  <si>
    <t>2022-01050199.02</t>
  </si>
  <si>
    <t>Oprava střešního pláště</t>
  </si>
  <si>
    <t>{b150713c-f140-4b73-837e-160ff633c692}</t>
  </si>
  <si>
    <t>2022-01050199.02.1</t>
  </si>
  <si>
    <t>Bourací práce</t>
  </si>
  <si>
    <t>Soupis</t>
  </si>
  <si>
    <t>{d4766f2e-082a-4d46-a52e-154270adbfaa}</t>
  </si>
  <si>
    <t>2022-01050199.02.2</t>
  </si>
  <si>
    <t>Nové konstrukce</t>
  </si>
  <si>
    <t>{e98770ac-88ed-4fb3-8ad3-39f000b8e508}</t>
  </si>
  <si>
    <t>2022-01050199.03</t>
  </si>
  <si>
    <t>Elektroinstalace - SLP, SLN, hromosvod</t>
  </si>
  <si>
    <t>{07ac85ee-0781-4a2a-9f67-3a26a944bf55}</t>
  </si>
  <si>
    <t>EI</t>
  </si>
  <si>
    <t>Hromosvod, uzemění</t>
  </si>
  <si>
    <t>{3417da72-61b6-4236-b609-2103fa4b3692}</t>
  </si>
  <si>
    <t>EI - SLB</t>
  </si>
  <si>
    <t>Slaboproud</t>
  </si>
  <si>
    <t>{899c92e7-40ad-4fbc-a2f7-bad1cad0e2fe}</t>
  </si>
  <si>
    <t>EI - SLN</t>
  </si>
  <si>
    <t>Silnoproud</t>
  </si>
  <si>
    <t>{5bbf2dd0-1c4e-4abc-ad62-fdd27cdf7158}</t>
  </si>
  <si>
    <t>2022-01050199.04</t>
  </si>
  <si>
    <t>VZT</t>
  </si>
  <si>
    <t>{e1bc0372-3543-406a-bd1a-4050f108c03c}</t>
  </si>
  <si>
    <t>Objekt1</t>
  </si>
  <si>
    <t>ZAR.1</t>
  </si>
  <si>
    <t>{96994f64-bfa7-4346-9a9a-f0c188421371}</t>
  </si>
  <si>
    <t>Objekt2</t>
  </si>
  <si>
    <t>ZAR.1 chlazení</t>
  </si>
  <si>
    <t>{b8baee42-05fa-4510-9599-a46bd54796d8}</t>
  </si>
  <si>
    <t>Objekt3</t>
  </si>
  <si>
    <t>ZAR.2</t>
  </si>
  <si>
    <t>{ff5fb1ec-e257-4732-9904-0dccd0c1fa02}</t>
  </si>
  <si>
    <t>Objekt4</t>
  </si>
  <si>
    <t>ZAR.3</t>
  </si>
  <si>
    <t>{68f67212-c650-4944-a0fe-26fbca881e8c}</t>
  </si>
  <si>
    <t>Objekt5</t>
  </si>
  <si>
    <t>ZAŘ.3 chlazeni</t>
  </si>
  <si>
    <t>{c6cf3a2c-8d6d-4b1d-8457-a0d0a07e6f9f}</t>
  </si>
  <si>
    <t>Objekt6</t>
  </si>
  <si>
    <t>ZAŘ.4</t>
  </si>
  <si>
    <t>{151ecc1e-137b-47c9-a11e-1b4daf752fcc}</t>
  </si>
  <si>
    <t>2022-01050199.05</t>
  </si>
  <si>
    <t>Vytápění</t>
  </si>
  <si>
    <t>{2091c4a5-7981-47fd-bc10-c378ce6a1378}</t>
  </si>
  <si>
    <t>2022-01050199.06</t>
  </si>
  <si>
    <t>MaR</t>
  </si>
  <si>
    <t>{7d2d6e79-7533-45cc-98ff-4c5935f1aa2c}</t>
  </si>
  <si>
    <t>2022-01050199.07</t>
  </si>
  <si>
    <t>ZTI</t>
  </si>
  <si>
    <t>{8b555bb2-feba-4159-bd14-3aadb30a55b5}</t>
  </si>
  <si>
    <t>2022-01050199.08</t>
  </si>
  <si>
    <t>VRN+ON</t>
  </si>
  <si>
    <t>{029a0383-a23a-4db5-83c0-ec3922da8bc2}</t>
  </si>
  <si>
    <t>KRYCÍ LIST SOUPISU PRACÍ</t>
  </si>
  <si>
    <t>Objekt:</t>
  </si>
  <si>
    <t>2022-01050199.01 - Rekonstrukce podkroví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</si>
  <si>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</si>
  <si>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</si>
  <si>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</si>
  <si>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</si>
  <si>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</si>
  <si>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</si>
  <si>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</si>
  <si>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</si>
  <si>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</si>
  <si>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</si>
  <si>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</si>
  <si>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</si>
  <si>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</si>
  <si>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</si>
  <si>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</si>
  <si>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</si>
  <si>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</si>
  <si>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</si>
  <si>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</si>
  <si>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</si>
  <si>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</si>
  <si>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</si>
  <si>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</si>
  <si>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</si>
  <si>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</si>
  <si>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</si>
  <si>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</si>
  <si>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</si>
  <si>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</si>
  <si>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</si>
  <si>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</si>
  <si>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</si>
  <si>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</si>
  <si>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</si>
  <si>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</si>
  <si>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</si>
  <si>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</si>
  <si>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</si>
  <si>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</si>
  <si>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</si>
  <si>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</si>
  <si>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311231297</t>
  </si>
  <si>
    <t>Zdivo nosné z cihel děrovaných CDm P10 až 25 na SMS 10 MPa</t>
  </si>
  <si>
    <t>m3</t>
  </si>
  <si>
    <t>CS ÚRS 2023 01</t>
  </si>
  <si>
    <t>4</t>
  </si>
  <si>
    <t>545882232</t>
  </si>
  <si>
    <t>VV</t>
  </si>
  <si>
    <t>Zdivo z keramických tvárnic</t>
  </si>
  <si>
    <t>schodiště do prostoru půdy středové kopule</t>
  </si>
  <si>
    <t>1,1*1,2*2</t>
  </si>
  <si>
    <t>Součet</t>
  </si>
  <si>
    <t>Vodorovné konstrukce</t>
  </si>
  <si>
    <t>411354219-R</t>
  </si>
  <si>
    <t>Dodávka a montáž bednění stropů ztracené z hraněných trapézových vln v 50 mm plech lesklý tl 1,0 mm</t>
  </si>
  <si>
    <t>m2</t>
  </si>
  <si>
    <t>Vlastní</t>
  </si>
  <si>
    <t>-1017379482</t>
  </si>
  <si>
    <t>výkresy "č. 07-12_PŮDORYS KLADENÍ VLOŽENÉHO STROPU"</t>
  </si>
  <si>
    <t>Trapézový plech tl. 1 mm s výškou vlny 50 mm, pomocí spřahovacích nastřelovacích kotev s výškou kotvy 95 mm při výšce vlny trapézové plechu 50 mm.</t>
  </si>
  <si>
    <t>Kotvy budou umisťovány po jedné do každé vlny trapez. plechu, tj. na každém ocelovém nosníku po 250mm. Celkový počet kotev je 3320 ks.</t>
  </si>
  <si>
    <t>Nová vložená podlaha do prostor podkroví - plech s výškou vlny 50 mm + beton tl. 50 mm nad vlnu</t>
  </si>
  <si>
    <t>(490+492,2)*1,2</t>
  </si>
  <si>
    <t>430361821</t>
  </si>
  <si>
    <t>Výztuž schodišťové konstrukce a rampy betonářskou ocelí 10 505</t>
  </si>
  <si>
    <t>t</t>
  </si>
  <si>
    <t>1136840144</t>
  </si>
  <si>
    <t>Schodiště do prostoru půdy středové kopule</t>
  </si>
  <si>
    <t>Výztuž z z oceli R10505</t>
  </si>
  <si>
    <t>v místě vybudování schodiště do prostoru půdy středové kopule</t>
  </si>
  <si>
    <t>DET 9</t>
  </si>
  <si>
    <t>tyč R10</t>
  </si>
  <si>
    <t>2*30/1000</t>
  </si>
  <si>
    <t>6</t>
  </si>
  <si>
    <t>Úpravy povrchů, podlahy a osazování výplní</t>
  </si>
  <si>
    <t>611131125</t>
  </si>
  <si>
    <t>Penetrační disperzní nátěr vnitřních schodišťových konstrukcí nanášený ručně</t>
  </si>
  <si>
    <t>-1911315465</t>
  </si>
  <si>
    <t>5</t>
  </si>
  <si>
    <t>611321145</t>
  </si>
  <si>
    <t>Vápenocementová omítka štuková dvouvrstvá vnitřních schodišťových konstrukcí nanášená ručně</t>
  </si>
  <si>
    <t>1647837976</t>
  </si>
  <si>
    <t>Oprava omítky v prostoru schodiště do 100 % + štuková vrstva</t>
  </si>
  <si>
    <t>schodiště M409, M430</t>
  </si>
  <si>
    <t>16*5,24*2</t>
  </si>
  <si>
    <t>612131121</t>
  </si>
  <si>
    <t>Penetrační disperzní nátěr vnitřních stěn nanášený ručně</t>
  </si>
  <si>
    <t>-1671052157</t>
  </si>
  <si>
    <t>938,42</t>
  </si>
  <si>
    <t>7</t>
  </si>
  <si>
    <t>612321121</t>
  </si>
  <si>
    <t>Vápenocementová omítka hladká jednovrstvá vnitřních stěn nanášená ručně</t>
  </si>
  <si>
    <t>-175349044</t>
  </si>
  <si>
    <t>Nová vnitřní omítka tl. 20 mm</t>
  </si>
  <si>
    <t>S05 - Jednostranné opláštění pozednicové stěny</t>
  </si>
  <si>
    <t>(1,5+1,4+1,4+10,5+2,4+2,17+7,45+11,25+7,215+8,95+2,4+2,17+10,5+1,4+1,4+1,5)*2</t>
  </si>
  <si>
    <t>(1,5+1,5+0,9+2,3+3,35+3,3+0,6+2,895+1,7+3,55+3,9+7,25+7,215+3,5+3,55+3,4+0,79+0,595+1,6+1,6+3,25+2,3+0,9+1,4+1,5)*2</t>
  </si>
  <si>
    <t>komíny</t>
  </si>
  <si>
    <t>662,52</t>
  </si>
  <si>
    <t>8</t>
  </si>
  <si>
    <t>631311115</t>
  </si>
  <si>
    <t>Mazanina tl do 80 mm z betonu prostého bez zvýšených nároků na prostředí tř. C 20/25</t>
  </si>
  <si>
    <t>1978494153</t>
  </si>
  <si>
    <t>Betonová směs tl. 50 mm</t>
  </si>
  <si>
    <t>F07 - Podlaha strojoven VZT a v místnosti 417 pod pecí na keramiku</t>
  </si>
  <si>
    <t>(29,5+11,61+29,8+22,6)*0,05</t>
  </si>
  <si>
    <t>Mezisoučet</t>
  </si>
  <si>
    <t>(490+492,2)*0,05</t>
  </si>
  <si>
    <t>(490+492,2)*0,05*0,65</t>
  </si>
  <si>
    <t>9</t>
  </si>
  <si>
    <t>631319011</t>
  </si>
  <si>
    <t>Příplatek k mazanině tl do 80 mm za přehlazení povrchu</t>
  </si>
  <si>
    <t>1379517258</t>
  </si>
  <si>
    <t>10</t>
  </si>
  <si>
    <t>631362021</t>
  </si>
  <si>
    <t>Výztuž mazanin svařovanými sítěmi Kari</t>
  </si>
  <si>
    <t>1438652398</t>
  </si>
  <si>
    <t>Svařovaná ocelová síť 100x100x8</t>
  </si>
  <si>
    <t>93,51*7,9*1,2*0,001</t>
  </si>
  <si>
    <t>F05, F06, F07</t>
  </si>
  <si>
    <t>(490+492,2)*1,2*7,9*0,001</t>
  </si>
  <si>
    <t>11</t>
  </si>
  <si>
    <t>632481213</t>
  </si>
  <si>
    <t>Separační vrstva z PE fólie</t>
  </si>
  <si>
    <t>893265412</t>
  </si>
  <si>
    <t>PE oddělovací fólie</t>
  </si>
  <si>
    <t>29,5+11,61+29,8+22,6</t>
  </si>
  <si>
    <t>12</t>
  </si>
  <si>
    <t>632682111</t>
  </si>
  <si>
    <t>Vyspravení betonových schodišťových stupňů a podest rychletuhnoucím polymerem tl 10 mm</t>
  </si>
  <si>
    <t>1514718915</t>
  </si>
  <si>
    <t xml:space="preserve">Povrch schodišťových stupňů betonového ramene bude opraven cementovou stěrkou a opatřen penetračním nátěrem (plocha 1kpl schod. stupňů cca 16m2) </t>
  </si>
  <si>
    <t>2*16</t>
  </si>
  <si>
    <t>13</t>
  </si>
  <si>
    <t>634-R901</t>
  </si>
  <si>
    <t>Dodávka a montáž obvodová dilatace betonové mazaniny vložené podlahy - pás minerální vlny tl. 20 mm výšky 100 mm</t>
  </si>
  <si>
    <t>m</t>
  </si>
  <si>
    <t>1311815030</t>
  </si>
  <si>
    <t>Obvodová dilatace betonové směsi vložené podlahy - pás minerální vlny tl. 20 mm výšky100 mm</t>
  </si>
  <si>
    <t>156,5+157,25</t>
  </si>
  <si>
    <t>14</t>
  </si>
  <si>
    <t>R</t>
  </si>
  <si>
    <t>640A1001</t>
  </si>
  <si>
    <t>Dodávka a montáž dveřní zárubně nebo rámy kovové pro jednokřídlové dveře</t>
  </si>
  <si>
    <t>kus</t>
  </si>
  <si>
    <t>1890120509</t>
  </si>
  <si>
    <t>1+9+19+17</t>
  </si>
  <si>
    <t>640A1002</t>
  </si>
  <si>
    <t>Dodávka a montáž dveřní zárubně nebo rámy kovové pro dvoukřídlové dveře</t>
  </si>
  <si>
    <t>1732436231</t>
  </si>
  <si>
    <t>Ostatní konstrukce a práce, bourání</t>
  </si>
  <si>
    <t>16</t>
  </si>
  <si>
    <t>949101111</t>
  </si>
  <si>
    <t>Lešení pomocné pro objekty pozemních staveb s lešeňovou podlahou v do 1,9 m zatížení do 150 kg/m2</t>
  </si>
  <si>
    <t>-1232950728</t>
  </si>
  <si>
    <t>Vyčištění budov s výškou podlaží do 4 m</t>
  </si>
  <si>
    <t>98+14,45+5,84+56,41+14,84+6,76+9,02+4,44+14,79+12,37+29,5+83,68+9,97+9,8+10,82+22,6+40,97+77,92+317,77+11,61+9,8+4,7+76,45+48,86+97,65+29,8+12,37</t>
  </si>
  <si>
    <t>14,79+56,85+5,28+11,22+102,42+15,65+10,3+9,3+9,16+13,37</t>
  </si>
  <si>
    <t>17</t>
  </si>
  <si>
    <t>952901111</t>
  </si>
  <si>
    <t>Vyčištění budov bytové a občanské výstavby při výšce podlaží do 4 m</t>
  </si>
  <si>
    <t>645114399</t>
  </si>
  <si>
    <t>18</t>
  </si>
  <si>
    <t>9-Rx103</t>
  </si>
  <si>
    <t>Dodávka, montáž a demontáž ochrana dřevěného madla na schodišti ve 3.NP v průběhu výstavby (madlo zůstane v původním stavu bez opravy a jakéhokoliv zásahu)</t>
  </si>
  <si>
    <t>1425977565</t>
  </si>
  <si>
    <t>M409 a M431 - Ochrana dřevěných madel na schodištích ve 3.NP v průběhu výstavby (madla zůstanou v původním stavu bez opravy a jakéhokoliv zásahu)</t>
  </si>
  <si>
    <t>998</t>
  </si>
  <si>
    <t>Přesun hmot</t>
  </si>
  <si>
    <t>19</t>
  </si>
  <si>
    <t>998011003</t>
  </si>
  <si>
    <t>Přesun hmot pro budovy zděné v do 24 m</t>
  </si>
  <si>
    <t>-284209745</t>
  </si>
  <si>
    <t>PSV</t>
  </si>
  <si>
    <t>Práce a dodávky PSV</t>
  </si>
  <si>
    <t>713</t>
  </si>
  <si>
    <t>Izolace tepelné</t>
  </si>
  <si>
    <t>20</t>
  </si>
  <si>
    <t>713121111</t>
  </si>
  <si>
    <t>Montáž izolace tepelné podlah volně kladenými rohožemi, pásy, dílci, deskami 1 vrstva</t>
  </si>
  <si>
    <t>1494012079</t>
  </si>
  <si>
    <t>Akustická izolace - minerální vata tl. 20 mm</t>
  </si>
  <si>
    <t>F05 - Podlaha podkroví</t>
  </si>
  <si>
    <t>56,41+9,02+4,44+12,37+83,68+9,97+9,8+10,82+40,97+77,92+9,8+4,7+76,45+48,86+97,65+12,37+56,85+9,3+9,16+13,37</t>
  </si>
  <si>
    <t>Extrudovaný polystyren tl. 50 mm</t>
  </si>
  <si>
    <t>M</t>
  </si>
  <si>
    <t>63231200</t>
  </si>
  <si>
    <t>deska čedičová minerální pro snížení kročejového hluku (max. zatížení 5 kN/m2) tl 20mm</t>
  </si>
  <si>
    <t>32</t>
  </si>
  <si>
    <t>-2081241509</t>
  </si>
  <si>
    <t>653,910</t>
  </si>
  <si>
    <t>653,91*1,1 'Přepočtené koeficientem množství</t>
  </si>
  <si>
    <t>22</t>
  </si>
  <si>
    <t>28376417</t>
  </si>
  <si>
    <t>deska z polystyrénu XPS, hrana polodrážková a hladký povrch 300kPA tl 50mm</t>
  </si>
  <si>
    <t>1058421169</t>
  </si>
  <si>
    <t>93,51*1,1 'Přepočtené koeficientem množství</t>
  </si>
  <si>
    <t>23</t>
  </si>
  <si>
    <t>998713203</t>
  </si>
  <si>
    <t>Přesun hmot procentní pro izolace tepelné v objektech v do 24 m</t>
  </si>
  <si>
    <t>%</t>
  </si>
  <si>
    <t>336598813</t>
  </si>
  <si>
    <t>762</t>
  </si>
  <si>
    <t>Konstrukce tesařské</t>
  </si>
  <si>
    <t>24</t>
  </si>
  <si>
    <t>762395000-R001</t>
  </si>
  <si>
    <t>Spojovací prostředky tesařských konstrukcí</t>
  </si>
  <si>
    <t>-1271468485</t>
  </si>
  <si>
    <t>1,032</t>
  </si>
  <si>
    <t>25</t>
  </si>
  <si>
    <t>762512261</t>
  </si>
  <si>
    <t>Montáž podlahové kce podkladového roštu</t>
  </si>
  <si>
    <t>-345238490</t>
  </si>
  <si>
    <t>Dřevěné podkladní hranoly 150/50 pod SVL stěnou S04 - Montáž</t>
  </si>
  <si>
    <t>M412, M428</t>
  </si>
  <si>
    <t>DET č.12</t>
  </si>
  <si>
    <t>(26+26)*2</t>
  </si>
  <si>
    <t>Dřevěný hranol 60x60 mm v podlaze přechod podlah F05 a F06 dle detailního řešení</t>
  </si>
  <si>
    <t>DET 4</t>
  </si>
  <si>
    <t>70</t>
  </si>
  <si>
    <t>26</t>
  </si>
  <si>
    <t>60512125</t>
  </si>
  <si>
    <t>hranol stavební řezivo průřezu do 120cm2 do dl 6m</t>
  </si>
  <si>
    <t>1826331639</t>
  </si>
  <si>
    <t>(26+26)*2*0,15*0,05</t>
  </si>
  <si>
    <t>0,06*0,06*70</t>
  </si>
  <si>
    <t>1,032*1,15 'Přepočtené koeficientem množství</t>
  </si>
  <si>
    <t>27</t>
  </si>
  <si>
    <t>998762203</t>
  </si>
  <si>
    <t>Přesun hmot procentní pro kce tesařské v objektech v do 24 m</t>
  </si>
  <si>
    <t>-2010355548</t>
  </si>
  <si>
    <t>763</t>
  </si>
  <si>
    <t>Konstrukce suché výstavby</t>
  </si>
  <si>
    <t>28</t>
  </si>
  <si>
    <t>634112123-R</t>
  </si>
  <si>
    <t>Dodávka a montáž obvodová dilatace podlahovým páskem</t>
  </si>
  <si>
    <t>1869448722</t>
  </si>
  <si>
    <t>Obvodová dilatační páska pro suché podlahy</t>
  </si>
  <si>
    <t>676,51</t>
  </si>
  <si>
    <t>29</t>
  </si>
  <si>
    <t>763131411</t>
  </si>
  <si>
    <t>SDK podhled desky 1xA 12,5 bez izolace dvouvrstvá spodní kce profil CD+UD</t>
  </si>
  <si>
    <t>-982487223</t>
  </si>
  <si>
    <t xml:space="preserve">SDK podhled s ocelovou podkonstrukcí - dvojitý rošt ve dvou úrovních, podhledy SDK deska bez požadované požární odolnosti tl. 12,5 mm </t>
  </si>
  <si>
    <t>rovné pohledy na chodbách dle PD</t>
  </si>
  <si>
    <t>87,9+1,15+3,4+7,1+2,9+95,8</t>
  </si>
  <si>
    <t>30</t>
  </si>
  <si>
    <t>76313-Rx001</t>
  </si>
  <si>
    <t>Příplatek za SVL desku se skelnými vlákny se zvýšenou požární odolností, tl. 15 mm DO VLHKÉHO PROSTŘEDÍ</t>
  </si>
  <si>
    <t>-633102286</t>
  </si>
  <si>
    <t>R04 - střecha nad podkrovím</t>
  </si>
  <si>
    <t>Dle řezu F</t>
  </si>
  <si>
    <t>(6,25+6,25)*7</t>
  </si>
  <si>
    <t>31</t>
  </si>
  <si>
    <t>763211124</t>
  </si>
  <si>
    <t>Sádrovláknitá příčka tl 100 mm profil CW+UW 75 desky 1x12,5 s izolací EI do 60 Rw do 54 dB</t>
  </si>
  <si>
    <t>1658236511</t>
  </si>
  <si>
    <t>S07 - oboustranně opláštěná dělící příčka tl. 100 mm</t>
  </si>
  <si>
    <t>Sádrovláknitá deska s ocelovou podkonstrukcí (CW75), tl. 12,5 mm</t>
  </si>
  <si>
    <t>Minerální vlna tl. 60 mm</t>
  </si>
  <si>
    <t>Sádrovláknitá deska tl. 12,5 mm</t>
  </si>
  <si>
    <t>15,4+15,4-0,7*2*7</t>
  </si>
  <si>
    <t>8,62-0,8*2</t>
  </si>
  <si>
    <t>1,5*3,75+1,5*3,25+1,5*2,8+1,5*3,25+1,5*3,75</t>
  </si>
  <si>
    <t>5,17*4,2+3,4*4,2-0,8*2</t>
  </si>
  <si>
    <t>3,7*2,8+7,25+4,25-0,7*2-0,8*2</t>
  </si>
  <si>
    <t>2,5+5,45*3,25-0,8*2*2+8,8</t>
  </si>
  <si>
    <t>2,17*4,2-0,8*2</t>
  </si>
  <si>
    <t>3,75*3-0,8*2*2</t>
  </si>
  <si>
    <t>1,43*3,8-0,8*2</t>
  </si>
  <si>
    <t>4*3,8-1,1*2</t>
  </si>
  <si>
    <t>2,3*3-0,8*2+1,7*3-0,8*2+7,75</t>
  </si>
  <si>
    <t>5,5*2,25</t>
  </si>
  <si>
    <t>3,3*3,25-0,8*2+3,35*3,25-0,8*2</t>
  </si>
  <si>
    <t>11,25+2,3*3-0,7*2*2+2,3*3,75+1*3-0,8*2</t>
  </si>
  <si>
    <t>5,4*3,75-0,8*2</t>
  </si>
  <si>
    <t>3,6*4,3-0,8*2</t>
  </si>
  <si>
    <t>18,125+12,35-0,7*2*7</t>
  </si>
  <si>
    <t>1,5*3+1,5*4+1,5*3,5+1,5*3+0,4*3,5</t>
  </si>
  <si>
    <t>763211124-Rx01</t>
  </si>
  <si>
    <t xml:space="preserve">Dodávka a montáž sádrovláknitá příčka tl 100 mm profil CW+UW 75 desky 1x12,5 s 2x izolací </t>
  </si>
  <si>
    <t>-1219406851</t>
  </si>
  <si>
    <t>S08 - oboustranně opláštěná SVL dělící příčka + plná vazba krovu</t>
  </si>
  <si>
    <t>18,125+18,125</t>
  </si>
  <si>
    <t>15,8-0,8*2+7,25+7,25+8,8</t>
  </si>
  <si>
    <t>7,75+7,75+3,25+12,2+12,2</t>
  </si>
  <si>
    <t>7,75+7,75</t>
  </si>
  <si>
    <t>8,8+8,8+12,5+15,8-0,8*2+12,5</t>
  </si>
  <si>
    <t>33</t>
  </si>
  <si>
    <t>763211124-Rx02</t>
  </si>
  <si>
    <t>Dodávka a montáž sádrovláknitá příčka tl 100 mm profil CW+UW 75 desky 1x12,5 (RED, BLUE) s izolací</t>
  </si>
  <si>
    <t>304528636</t>
  </si>
  <si>
    <t>S09 - oboustranně opláštěná dělící příčka tl. 100 mm s indexem neprůzvučnosti 47 dB</t>
  </si>
  <si>
    <t>Sádrovláknitá deska (RED, BLUE) s ocelovou podkonstrukcí (CW75), tl. 12,5 mm</t>
  </si>
  <si>
    <t>Sádrovláknitá deska (RED, BLUE), tl. 12,5 mm</t>
  </si>
  <si>
    <t>18,125+10,5*4,2-0,9*2</t>
  </si>
  <si>
    <t>7,45*4,2-0,9*2+2,9*3,75-0,9*2</t>
  </si>
  <si>
    <t>18,4-0,9*2+11,95*4,2-0,9*2*2+18,4</t>
  </si>
  <si>
    <t>20,25+10,5*4,2-0,9*2</t>
  </si>
  <si>
    <t>34</t>
  </si>
  <si>
    <t>763211124-Rx03</t>
  </si>
  <si>
    <t>Dodávka a montáž sádrovláknitá příčka tl 300 mm profil CW+UW 75 desky 1x12,5 s izolací</t>
  </si>
  <si>
    <t>641805196</t>
  </si>
  <si>
    <t>S07 - oboustranně opláštěná dělící příčka tl. 300 mm</t>
  </si>
  <si>
    <t>Minerální vlna tl. 260 mm</t>
  </si>
  <si>
    <t>(1,3+1,35)*4,2</t>
  </si>
  <si>
    <t>35</t>
  </si>
  <si>
    <t>763211124-Rx04</t>
  </si>
  <si>
    <t>Dodávka a montáž sádrovláknitá příčka tl 500 mm profil CW+UW 75 desky 1x12,5 (RED, Blue) s izolací</t>
  </si>
  <si>
    <t>-455128137</t>
  </si>
  <si>
    <t>S09 - oboustranně opláštěná dělící příčka tl. 500 mm s indexem neprůzvučnosti 47 dB</t>
  </si>
  <si>
    <t>Minerální vlna tl. 460 mm</t>
  </si>
  <si>
    <t>13,5+19,75-1,8*2</t>
  </si>
  <si>
    <t>36</t>
  </si>
  <si>
    <t>763211124-Rx05</t>
  </si>
  <si>
    <t>Dodávka a montáž sádrovláknitá příčka tl 300 mm profil CW+UW 75 desky 1x12,5 (RED, Blue) s 2x izolací</t>
  </si>
  <si>
    <t>1938301309</t>
  </si>
  <si>
    <t>S10 - Oboustranně opláštěná dělící příčka tl. 300 mm s indexem neprůzvučnosti 47 dB</t>
  </si>
  <si>
    <t>37</t>
  </si>
  <si>
    <t>763251211-R</t>
  </si>
  <si>
    <t>Dodávka a montáž sádrovláknitá podlaha tl 23 mm</t>
  </si>
  <si>
    <t>-1178010927</t>
  </si>
  <si>
    <t>F06 - Podlaha podkroví (WC, Úklid, sprcha)</t>
  </si>
  <si>
    <t>14,45+5,84+14,84+6,76+5,28+11,22+15,65+10,3</t>
  </si>
  <si>
    <t>38</t>
  </si>
  <si>
    <t>763251211-Rxc02</t>
  </si>
  <si>
    <t>Dodávka a montáž sádrovláknitá srovnávací a oddělovací SVL deska tl. 12,5 mm</t>
  </si>
  <si>
    <t>-603397242</t>
  </si>
  <si>
    <t>39</t>
  </si>
  <si>
    <t>76325139-Rx0801</t>
  </si>
  <si>
    <t>Dodávka a montáž vyrovnávací podsyp do papírové voštiny, zrnitost 0,2-4mm tl. 40-60 mm</t>
  </si>
  <si>
    <t>1496905100</t>
  </si>
  <si>
    <t>F05 - Podlaha podkroví tl. 42,5</t>
  </si>
  <si>
    <t>Vyrovnávací podsyp tl. 60 mm</t>
  </si>
  <si>
    <t>40</t>
  </si>
  <si>
    <t>763261211-R</t>
  </si>
  <si>
    <t>Dodávka a montáž podkroví ze sádrovláknitých desek 15 s TI tl. 40 mm  dvouvrstvá spodní kce profil CD+UD včetně parozábrany</t>
  </si>
  <si>
    <t>-2078461637</t>
  </si>
  <si>
    <t>Minerální vlna tř. reakce na oheň A1, bod tavení vlákna více než 1000°C, hmotnost min. 40 kg/m3, tl. 40 mm</t>
  </si>
  <si>
    <t>Slepovaná PE folie - parozábrana</t>
  </si>
  <si>
    <t>SVL podhled s ocelovou podkonstrukcí - dvojitý rošt ve dvou úrovních, SVL deska se skelnými vlákny se zvýšenou požární odolností, tl. 15 mm</t>
  </si>
  <si>
    <t>šimá část</t>
  </si>
  <si>
    <t>Dle řezu A, C</t>
  </si>
  <si>
    <t>(6,25+6,25)*20,9*2*1,2</t>
  </si>
  <si>
    <t>(6,25+6,25)*21,5*2*1,2</t>
  </si>
  <si>
    <t>OSTĚNÍ STŘEŠNÍCH OKEN</t>
  </si>
  <si>
    <t>Střecha nad podkrovím - R04 - ostění střešních oken</t>
  </si>
  <si>
    <t>(1,8+1,6)*2*12*((0,363+0,703)/2)*1,2</t>
  </si>
  <si>
    <t>(0,6+0,6)*2*26*((0,714+0,362)/2)*1,2</t>
  </si>
  <si>
    <t>41</t>
  </si>
  <si>
    <t>763-901</t>
  </si>
  <si>
    <t>Dodávka a montáž stávající ocelová táhla - překrytování SDK konstrukcí - 14ks (viz detail č.02) SDK deska - bílá, 12,5mm  na kovové podkonstrukci</t>
  </si>
  <si>
    <t>2111467276</t>
  </si>
  <si>
    <t>42</t>
  </si>
  <si>
    <t>763A6013-Rx001</t>
  </si>
  <si>
    <t>Dodávka a montáž S04 - požárně dělící konstrukce k půdním prostorům - vodorovné - kompletní skladba včetně nosníků</t>
  </si>
  <si>
    <t>1604155052</t>
  </si>
  <si>
    <t>S04 - požárně dělící konstrukce k půdním prostorům - vodorovné</t>
  </si>
  <si>
    <t>Sádrovláknitá deska 15 mm</t>
  </si>
  <si>
    <t>Minerální vlna lambda=0,033W/mK, tl. 140 mm</t>
  </si>
  <si>
    <t>Minerální vlna tř. reakce na oheň A1, s bodem tavení vlákna více než 1000°C s hmotností min. 45 kg/m3, tl. 160 mm</t>
  </si>
  <si>
    <t>Slepovaná PE folie 140g/m2 - parozábrana</t>
  </si>
  <si>
    <t>Sádrovláknitá deska tl. 15 mm</t>
  </si>
  <si>
    <t>dřevěné nosníky se stojinou z lisované stabilní dřevovláknité desky s pásnicemi z technicky vysušeného jehličnatého dřeva</t>
  </si>
  <si>
    <t>výšky 300 mm - vodorovně, systém OSB dřevostavby</t>
  </si>
  <si>
    <t>DET č. 12</t>
  </si>
  <si>
    <t>M412</t>
  </si>
  <si>
    <t>37,25</t>
  </si>
  <si>
    <t>M427</t>
  </si>
  <si>
    <t>43</t>
  </si>
  <si>
    <t>763A6013-Rx003</t>
  </si>
  <si>
    <t>Dodávka a montáž S04 - požárně dělící konstrukce k půdním prostorům - svislé - kompletní skladba včetně nosníků</t>
  </si>
  <si>
    <t>-658370856</t>
  </si>
  <si>
    <t>nosníky výšky 300 mm - vodorovně, systém OSB dřevostavby</t>
  </si>
  <si>
    <t>DET č.11</t>
  </si>
  <si>
    <t>36,15-1,04*2</t>
  </si>
  <si>
    <t>(1,27+2,17+5,3+3,05+7,55+3,05+2,17+0,5+1,27)*2,95-0,9*2</t>
  </si>
  <si>
    <t>6,3*2,95-1,1*2</t>
  </si>
  <si>
    <t>36,25-0,9*2</t>
  </si>
  <si>
    <t>(1,27+2,17+5,3+3,05+7,55+3,05+2,17+0,5+1,27+0,5)*2,95-0,9*2</t>
  </si>
  <si>
    <t>36,15-1,04*2+0,25*4,285</t>
  </si>
  <si>
    <t>18,125+18,125+18,125+18,125</t>
  </si>
  <si>
    <t>44</t>
  </si>
  <si>
    <t>763A6013-Rx004</t>
  </si>
  <si>
    <t>Dodávka a montáž sádrovláknitá deska se skelnými vlákny se zvýšenou požární odolností tl. 15 mm s ocelovou podkonstrukcí CW50, dvojitý rošt ve dvou úrovních s MW tl. 100-150 mma a parozábranou</t>
  </si>
  <si>
    <t>488245898</t>
  </si>
  <si>
    <t>Minerální vlna tř. reakce na oheň A1, s bodem tavení vlákna více než 1000°C s hmotností min. 40 kg/m3, tl. 100-150 mm</t>
  </si>
  <si>
    <t>Sádrovláknitá deska se skelnými vlákny se zvýšenou požární odolností tl. 15 mm s ocelovou podkonstrukcí CW50, dvojitý rošt ve dvou úrovních</t>
  </si>
  <si>
    <t>45</t>
  </si>
  <si>
    <t>763A6013-Rx005</t>
  </si>
  <si>
    <t>Dodávka a montáž sádrovláknitá deska s ocelovou podkonstrukcí (CW50), tl. 12,5 mm s MW tl. 50-100 mm a parotěsnou zábranou</t>
  </si>
  <si>
    <t>933879158</t>
  </si>
  <si>
    <t>S06 - jednostranné opláštění komínových těles</t>
  </si>
  <si>
    <t>Sádrovláknitá deska s ocelovou podkonstrukcí (CW50), tl. 12,5 mm</t>
  </si>
  <si>
    <t>Minerální vlna tl. 50-100 mm</t>
  </si>
  <si>
    <t>5,4*3,75+2,7*3,25+7*3,75+4,3*3,25+8,9*4+4,8*3,8+5,2*3,8</t>
  </si>
  <si>
    <t>4,2*3,8+6,75*4,2+4,4*3,5+7,1*4,2+4,6*3,5+5,5*3,5+4,75*3,5</t>
  </si>
  <si>
    <t>46</t>
  </si>
  <si>
    <t>763-Rx001</t>
  </si>
  <si>
    <t>Dodávka a montáž  akustické minerální desky na šikmé části SDK konstrukce</t>
  </si>
  <si>
    <t>591271538</t>
  </si>
  <si>
    <t>Akustické minerální desky (2700x1200 mm) na šikmé části SDK konstrukce</t>
  </si>
  <si>
    <t>(7+6+7+6+7+7)*(2,7*1,2)</t>
  </si>
  <si>
    <t>47</t>
  </si>
  <si>
    <t>998763403</t>
  </si>
  <si>
    <t>Přesun hmot procentní pro sádrokartonové konstrukce v objektech v do 24 m</t>
  </si>
  <si>
    <t>-1010367488</t>
  </si>
  <si>
    <t>766</t>
  </si>
  <si>
    <t>Konstrukce truhlářské</t>
  </si>
  <si>
    <t>48</t>
  </si>
  <si>
    <t>761A3101.1</t>
  </si>
  <si>
    <t>Dodávka a montáž D03 - Dveře 1100x2000 mm, dveře plné hladké</t>
  </si>
  <si>
    <t>687338243</t>
  </si>
  <si>
    <t>P</t>
  </si>
  <si>
    <t>Poznámka k položce:_x000D_
Projektová dokumentace tabulky výrobků</t>
  </si>
  <si>
    <t>D03 - Dveře 1100x2000 mm, dveře plné hladké, bezfalcové křídlo, barva zárubně šedá RAL 7015</t>
  </si>
  <si>
    <t>barva křídla bílá RAL 9010, bezprahové provedení, systémové nerez kování, zámek-klika/klika, výplň dveří plná DTD deska, povrch bílý laminát</t>
  </si>
  <si>
    <t>49</t>
  </si>
  <si>
    <t>761A3101.2</t>
  </si>
  <si>
    <t>Dodávka a montáž D04 - Dveře 900x2000 mm, dveře hladké částečně prosklené</t>
  </si>
  <si>
    <t>-52970500</t>
  </si>
  <si>
    <t>D04 - Dveře 900x2000 mm, dveře hladké částečně prosklené, bezfalcové křídlo, barva zárubně šedá RAL 7015</t>
  </si>
  <si>
    <t>50</t>
  </si>
  <si>
    <t>761A3101.3</t>
  </si>
  <si>
    <t>Dodávka a montáž D05 - Dveře 800x2000 mm, dveře plné hladké</t>
  </si>
  <si>
    <t>-288082992</t>
  </si>
  <si>
    <t>D05 - Dveře 800x2000 mm, dveře plné hladké, bezfalcové křídlo, barva zárubně šedá RAL 7015</t>
  </si>
  <si>
    <t>51</t>
  </si>
  <si>
    <t>761A3101.4</t>
  </si>
  <si>
    <t>Dodávka a montáž D06 - Dveře 700x2000 mm, dveře plné hladké</t>
  </si>
  <si>
    <t>550166915</t>
  </si>
  <si>
    <t>D06 - Dveře 700x2000 mm, dveře plné hladké, bezfalcové křídlo, barva zárubně šedá RAL 7015</t>
  </si>
  <si>
    <t>52</t>
  </si>
  <si>
    <t>761A3102.1</t>
  </si>
  <si>
    <t>Dodávka a montáž D07 - Dveře 1800x2000 mm, dveře plné hladké dvoukřídlé</t>
  </si>
  <si>
    <t>-1397993076</t>
  </si>
  <si>
    <t>D07 - Dveře 1800x2000 mm, dveře plné hladké dvoukřídlé, bezfalcové křídlo, barva zárubně šedá RAL 7015</t>
  </si>
  <si>
    <t>53</t>
  </si>
  <si>
    <t>761A3521.1</t>
  </si>
  <si>
    <t>Dodávka a montáž D01 - Dveře 1200x2080 mm, hliníkové tepelně izolační dveře v hliníkovém rámu</t>
  </si>
  <si>
    <t>-249935083</t>
  </si>
  <si>
    <t>Poznámka k položce:_x000D_
Včetně sytémové zárubně._x000D_
Projektová dokumentace tabulky výrobků</t>
  </si>
  <si>
    <t xml:space="preserve">Dveře 1200x2080 mm, hliníkové tepelně izolační dveře v hliníkovém rámu, U=1,1W/m2K, výplň křídla dveří - PUR panel, barva rámu i dveří šedá RAL 7015, </t>
  </si>
  <si>
    <t>požární odolnost EI 30 DP3, systémové kování, zámek-klika/klika</t>
  </si>
  <si>
    <t>54</t>
  </si>
  <si>
    <t>761A3521.2</t>
  </si>
  <si>
    <t>Dodávka a montáž D02 - Dveře 1060x2080 mm, hliníkové tepelně izolační dveře v hliníkovém rámu</t>
  </si>
  <si>
    <t>-3465905</t>
  </si>
  <si>
    <t>D02 - Dveře 1060x2080 mm, hliníkové tepelně izolační dveře v hliníkovém rámu, U=1,1W/m2K, výplň křídla dveří - PUR panel</t>
  </si>
  <si>
    <t>barva rámu i dveří šedá RAL 7015, požární odolnost EI 30 DP3, systémové kování, zámek-klika/klika</t>
  </si>
  <si>
    <t>55</t>
  </si>
  <si>
    <t>998766203</t>
  </si>
  <si>
    <t>Přesun hmot procentní pro konstrukce truhlářské v objektech v do 24 m</t>
  </si>
  <si>
    <t>2120564980</t>
  </si>
  <si>
    <t>767</t>
  </si>
  <si>
    <t>Konstrukce zámečnické</t>
  </si>
  <si>
    <t>56</t>
  </si>
  <si>
    <t>767A3001-Z01</t>
  </si>
  <si>
    <t>Dodávka a montáž zámečnické žebříky fasádní vč. povrchové úpravy</t>
  </si>
  <si>
    <t>1964586275</t>
  </si>
  <si>
    <t>Poznámka k položce:_x000D_
Projektová dokumentace výkres č.44</t>
  </si>
  <si>
    <t>Z01 - Servisní žebřík - ocelová žárově pozinkovaná konstrukce výšky 12 965 mm včetně antikorozního nátěru viz PD - zámečnické výrobky</t>
  </si>
  <si>
    <t>12,965</t>
  </si>
  <si>
    <t>57</t>
  </si>
  <si>
    <t>767A3001-Z02</t>
  </si>
  <si>
    <t>-1942699181</t>
  </si>
  <si>
    <t>Z02 - Servisní žebřík - ocelová žárově pozinkovaná konstrukce výšky 8 230 mm včetně antikorozního nátěru viz PD - zámečnické výrobky (2kusy)</t>
  </si>
  <si>
    <t>8,23*2</t>
  </si>
  <si>
    <t>58</t>
  </si>
  <si>
    <t>767A30Rx01-Z03</t>
  </si>
  <si>
    <t>Dodávka a montáž Z03 - Servisní schodiště 8x270x175 mm včetně antikorozního nátěru - ocelová žárově pozinkovaná konstrukce z nosného rámu schodiště z UPE 120, schodišťových stupňů z pororoštu 900x270x30 mm a schodištového zábradlí z ploché oceli 50x10 mm</t>
  </si>
  <si>
    <t>1616402823</t>
  </si>
  <si>
    <t>viz PD zámečnické výrobky</t>
  </si>
  <si>
    <t>59</t>
  </si>
  <si>
    <t>767A30Rx01-Z04</t>
  </si>
  <si>
    <t>Dodávka a montáž Z04 - Servisní lávka včetně antikorozního nátěru - ocelová žárově pozinkovaná konstrukce z nosného rámu z UPE 120 a z pochozí plochy z pororoštu 2580x900x30 mm</t>
  </si>
  <si>
    <t>425777023</t>
  </si>
  <si>
    <t>60</t>
  </si>
  <si>
    <t>767A30Rx01-Z05</t>
  </si>
  <si>
    <t>Dodávka a montáž Z05 - Servisní lávka včetně antikorozního nátěru - ocelová žárově pozinkovaná konstrukce z nosného rámu z UPE 120 a z pochozí plochy z pororoštů 900/1200x1200x30 mm (celková délka lávky 17 400 mm)</t>
  </si>
  <si>
    <t>-837241347</t>
  </si>
  <si>
    <t>62</t>
  </si>
  <si>
    <t>767A30Rx01-Z07</t>
  </si>
  <si>
    <t>Dodávka a montáž Z07 - Mřížka proti vletu holubů ve žlabu nárožních věží 300x320 mm - ocelová žárově pozinkovaná konstrukce včetně antikorozního nátěru a nátěru v barvě střešní krytiny, nosný rám L profil 24x24 mm, výplň drátovou sítí 6 mm (oko 60x60)</t>
  </si>
  <si>
    <t>-686448376</t>
  </si>
  <si>
    <t>63</t>
  </si>
  <si>
    <t>767A9004</t>
  </si>
  <si>
    <t>Montáž, výroba a osazení atypických zámečnických konstrukcí hmotnosti přes 20 do 100 kg</t>
  </si>
  <si>
    <t>kg</t>
  </si>
  <si>
    <t>-1891559419</t>
  </si>
  <si>
    <t>Poznámka k položce:_x000D_
Projektová dokumentace detail 9</t>
  </si>
  <si>
    <t>Nový ocelový nosník U180 kotvený do stěny</t>
  </si>
  <si>
    <t>1,2*2*22</t>
  </si>
  <si>
    <t>64</t>
  </si>
  <si>
    <t>767A9006</t>
  </si>
  <si>
    <t>Montáž, výroba a osazení atypických zámečnických konstrukcí hmotnosti přes 500 kg</t>
  </si>
  <si>
    <t>1211870320</t>
  </si>
  <si>
    <t>Ocelový L profil 100/60</t>
  </si>
  <si>
    <t>Detail požární konstrukce k prostoru půdy - stěna/strop strojovny VZT</t>
  </si>
  <si>
    <t>(26+26)*12,25</t>
  </si>
  <si>
    <t>65</t>
  </si>
  <si>
    <t>767-Rx001</t>
  </si>
  <si>
    <t>Dodávka a montáž oprava dle původního vzoru - Litinové výplňové prvky zábradlí schodiště</t>
  </si>
  <si>
    <t>kpl</t>
  </si>
  <si>
    <t>2133228193</t>
  </si>
  <si>
    <t>Poznámka k položce:_x000D_
zábradlí se bude doplňovat odlitky cca 5ks viz foto</t>
  </si>
  <si>
    <t>66</t>
  </si>
  <si>
    <t>91180-Rx01</t>
  </si>
  <si>
    <t>Dodávka a montáž ukončovací hliníkový L profil 15x15 mm</t>
  </si>
  <si>
    <t>1053910699</t>
  </si>
  <si>
    <t>Poznámka k položce:_x000D_
alternativně zakončení fabionem_x000D_
Projektová dokumentace detail 4 a 9</t>
  </si>
  <si>
    <t>Ukončovací hliníkový L profil</t>
  </si>
  <si>
    <t>(0,167+0,3+0,167+0,3+0,167+0,3+0,3+0,14+0,275+0,3+0,275+0,16)*2+5*1,2*2</t>
  </si>
  <si>
    <t>67</t>
  </si>
  <si>
    <t>998767203</t>
  </si>
  <si>
    <t>Přesun hmot procentní pro zámečnické konstrukce v objektech v do 24 m</t>
  </si>
  <si>
    <t>934130542</t>
  </si>
  <si>
    <t>771</t>
  </si>
  <si>
    <t>Podlahy z dlaždic</t>
  </si>
  <si>
    <t>68</t>
  </si>
  <si>
    <t>771111011</t>
  </si>
  <si>
    <t>Vysátí podkladu před pokládkou dlažby</t>
  </si>
  <si>
    <t>310652163</t>
  </si>
  <si>
    <t>69</t>
  </si>
  <si>
    <t>771121011</t>
  </si>
  <si>
    <t>Nátěr penetrační na podlahu</t>
  </si>
  <si>
    <t>-1209023523</t>
  </si>
  <si>
    <t>771274113</t>
  </si>
  <si>
    <t>Montáž obkladů stupnic z dlaždic keramických flexibilní lepidlo š do 300 mm</t>
  </si>
  <si>
    <t>-669307471</t>
  </si>
  <si>
    <t>Poznámka k položce:_x000D_
Dodávka zharnuta v položkách specifikace materiálu.</t>
  </si>
  <si>
    <t>Stupnice schodišť - KERAMICKÁ DLAŽBA</t>
  </si>
  <si>
    <t>1,2*5</t>
  </si>
  <si>
    <t>71</t>
  </si>
  <si>
    <t>771274232</t>
  </si>
  <si>
    <t>Montáž obkladů podstupnic z dlaždic hladkých keramických flexibilní lepidlo v do 200 mm</t>
  </si>
  <si>
    <t>-90797000</t>
  </si>
  <si>
    <t>Podstupnice schodišť - KERAMICKÁ DLAŽBA</t>
  </si>
  <si>
    <t>1,2*3*2+1,2*2*2</t>
  </si>
  <si>
    <t>72</t>
  </si>
  <si>
    <t>59761259-R01</t>
  </si>
  <si>
    <t>dlaždice keramické slinutá - dle výběru investora</t>
  </si>
  <si>
    <t>1344517083</t>
  </si>
  <si>
    <t>"STANDARDY výkres č.46"</t>
  </si>
  <si>
    <t>schodiště do prostoru půdy středové kopule - podstupnice</t>
  </si>
  <si>
    <t>0,167*1,2*3*2+0,275*1,2*2*2</t>
  </si>
  <si>
    <t>2,522*1,1 'Přepočtené koeficientem množství</t>
  </si>
  <si>
    <t>73</t>
  </si>
  <si>
    <t>59761331</t>
  </si>
  <si>
    <t>schodovka protiskluzná šířky 400mm</t>
  </si>
  <si>
    <t>-2125680756</t>
  </si>
  <si>
    <t>6*1,1</t>
  </si>
  <si>
    <t>74</t>
  </si>
  <si>
    <t>771474113.2</t>
  </si>
  <si>
    <t>Montáž soklů z dlaždic keramických rovných flexibilní lepidlo v do 120 mm</t>
  </si>
  <si>
    <t>-1162559580</t>
  </si>
  <si>
    <t>Keramický soklík výšky 100 mm</t>
  </si>
  <si>
    <t>28,9-0,9-1,1</t>
  </si>
  <si>
    <t>M421</t>
  </si>
  <si>
    <t>13,8-0,6</t>
  </si>
  <si>
    <t>27,7-0,9-1,1</t>
  </si>
  <si>
    <t>75</t>
  </si>
  <si>
    <t>59761009R.1</t>
  </si>
  <si>
    <t>sokl-dlažba keramická dlažba dle výběru investora</t>
  </si>
  <si>
    <t>765050555</t>
  </si>
  <si>
    <t>65,800*1,05 "Přepočtené koeficientem množství</t>
  </si>
  <si>
    <t>69,09*1,1 'Přepočtené koeficientem množství</t>
  </si>
  <si>
    <t>76</t>
  </si>
  <si>
    <t>771574242</t>
  </si>
  <si>
    <t>Montáž podlah keramických velkoformátových pro mechanické zatížení hladkých lepených flexibilním lepidlem přes 4 do 6 ks/m2</t>
  </si>
  <si>
    <t>-1180195368</t>
  </si>
  <si>
    <t>Keramická dlažba tl. 10 mm na lepidlo tl. 5 mm, 600x300 mm, protiskluznost R10 (vzor břidlice, antracit...)</t>
  </si>
  <si>
    <t>77</t>
  </si>
  <si>
    <t>59761443-Rx001</t>
  </si>
  <si>
    <t>Keramická dlažba tl. 10 mm 600x300 mm, protiskluznost R10 (vzor břidlice, antracit...) - dle výběru investora</t>
  </si>
  <si>
    <t>1893431672</t>
  </si>
  <si>
    <t>84,34*1,15 'Přepočtené koeficientem množství</t>
  </si>
  <si>
    <t>78</t>
  </si>
  <si>
    <t>771591112</t>
  </si>
  <si>
    <t>Izolace pod dlažbu nátěrem nebo stěrkou ve dvou vrstvách</t>
  </si>
  <si>
    <t>1081881190</t>
  </si>
  <si>
    <t>2x tekutá hydroizolace</t>
  </si>
  <si>
    <t>81</t>
  </si>
  <si>
    <t>998771203</t>
  </si>
  <si>
    <t>Přesun hmot procentní pro podlahy z dlaždic v objektech v do 24 m</t>
  </si>
  <si>
    <t>-871956108</t>
  </si>
  <si>
    <t>776</t>
  </si>
  <si>
    <t>Podlahy povlakové</t>
  </si>
  <si>
    <t>82</t>
  </si>
  <si>
    <t>776111311</t>
  </si>
  <si>
    <t>Vysátí podkladu povlakových podlah</t>
  </si>
  <si>
    <t>-1210421166</t>
  </si>
  <si>
    <t>83</t>
  </si>
  <si>
    <t>776121321</t>
  </si>
  <si>
    <t>Vodou ředitelná penetrace savého podkladu povlakových podlah neředěná</t>
  </si>
  <si>
    <t>-1729924800</t>
  </si>
  <si>
    <t>84</t>
  </si>
  <si>
    <t>776221111</t>
  </si>
  <si>
    <t>Lepení pásů z PVC standardním lepidlem</t>
  </si>
  <si>
    <t>-1647023472</t>
  </si>
  <si>
    <t>85</t>
  </si>
  <si>
    <t>28411020-R</t>
  </si>
  <si>
    <t>Akustický vinyl 19dB, tl. 4 mm, matná sv. šedá - RAL 7035, protiskluznost R10</t>
  </si>
  <si>
    <t>-692544110</t>
  </si>
  <si>
    <t>653,91</t>
  </si>
  <si>
    <t>Sokl</t>
  </si>
  <si>
    <t>506,52*0,1</t>
  </si>
  <si>
    <t>704,562*1,1 'Přepočtené koeficientem množství</t>
  </si>
  <si>
    <t>86</t>
  </si>
  <si>
    <t>776411112</t>
  </si>
  <si>
    <t>Montáž obvodových soklíků výšky do 100 mm</t>
  </si>
  <si>
    <t>304553429</t>
  </si>
  <si>
    <t>Soklík vinylové podlahy výšky 100 mm - PVC LIŠTA 100 mm, barva světle šedá </t>
  </si>
  <si>
    <t>32-0,9</t>
  </si>
  <si>
    <t>M407</t>
  </si>
  <si>
    <t>12,1-0,8</t>
  </si>
  <si>
    <t>M408</t>
  </si>
  <si>
    <t>8,7-0,8</t>
  </si>
  <si>
    <t>M410</t>
  </si>
  <si>
    <t>15,8-0,8</t>
  </si>
  <si>
    <t>M413</t>
  </si>
  <si>
    <t>85,6-1,04-0,8*8-0,9*3-1,1*2</t>
  </si>
  <si>
    <t>M414</t>
  </si>
  <si>
    <t>12,3-0,8</t>
  </si>
  <si>
    <t>M415</t>
  </si>
  <si>
    <t>12,6-0,8</t>
  </si>
  <si>
    <t>M416</t>
  </si>
  <si>
    <t>14,1-0,8</t>
  </si>
  <si>
    <t>M417</t>
  </si>
  <si>
    <t>21,6-1,1</t>
  </si>
  <si>
    <t>M418</t>
  </si>
  <si>
    <t>26,1-0,9</t>
  </si>
  <si>
    <t>M419</t>
  </si>
  <si>
    <t>40-0,9*2-1,1-0,8</t>
  </si>
  <si>
    <t>M422</t>
  </si>
  <si>
    <t>12,7-0,8</t>
  </si>
  <si>
    <t>M423</t>
  </si>
  <si>
    <t>8,9-0,8</t>
  </si>
  <si>
    <t>M424</t>
  </si>
  <si>
    <t>35,9-0,9*2-1,8</t>
  </si>
  <si>
    <t>M425</t>
  </si>
  <si>
    <t>29,1-1,8-0,9</t>
  </si>
  <si>
    <t>M426</t>
  </si>
  <si>
    <t>99,9-0,8*8-1,04-0,9*4-1,1*2</t>
  </si>
  <si>
    <t>M429</t>
  </si>
  <si>
    <t>15,7-0,8</t>
  </si>
  <si>
    <t>M431</t>
  </si>
  <si>
    <t>M437</t>
  </si>
  <si>
    <t>M438</t>
  </si>
  <si>
    <t>12,2-0,8</t>
  </si>
  <si>
    <t>M439</t>
  </si>
  <si>
    <t>16-0,9</t>
  </si>
  <si>
    <t>87</t>
  </si>
  <si>
    <t>28411010</t>
  </si>
  <si>
    <t>lišta soklová PVC LIŠTA 100 mm, barva světle šedá </t>
  </si>
  <si>
    <t>-1087106464</t>
  </si>
  <si>
    <t>506,52*1,1 'Přepočtené koeficientem množství</t>
  </si>
  <si>
    <t>88</t>
  </si>
  <si>
    <t>998776203</t>
  </si>
  <si>
    <t>Přesun hmot procentní pro podlahy povlakové v objektech v do 24 m</t>
  </si>
  <si>
    <t>-1323720286</t>
  </si>
  <si>
    <t>781</t>
  </si>
  <si>
    <t>Dokončovací práce - obklady</t>
  </si>
  <si>
    <t>89</t>
  </si>
  <si>
    <t>781121011</t>
  </si>
  <si>
    <t>Nátěr penetrační na stěnu</t>
  </si>
  <si>
    <t>-800122172</t>
  </si>
  <si>
    <t>90</t>
  </si>
  <si>
    <t>781131112</t>
  </si>
  <si>
    <t>Izolace pod obklad nátěrem nebo stěrkou ve dvou vrstvách</t>
  </si>
  <si>
    <t>361449654</t>
  </si>
  <si>
    <t>Hydroizolační stěrka pod obklad</t>
  </si>
  <si>
    <t>U sprchových koutů</t>
  </si>
  <si>
    <t>M406</t>
  </si>
  <si>
    <t>3*2,4</t>
  </si>
  <si>
    <t>M436</t>
  </si>
  <si>
    <t>91</t>
  </si>
  <si>
    <t>781131264</t>
  </si>
  <si>
    <t>Izolace pod obklad těsnícími pásy mezi podlahou a stěnou</t>
  </si>
  <si>
    <t>1580073573</t>
  </si>
  <si>
    <t>Rohová hydroizolační páska</t>
  </si>
  <si>
    <t>468,85</t>
  </si>
  <si>
    <t>92</t>
  </si>
  <si>
    <t>7811312-Rx9881</t>
  </si>
  <si>
    <t>Dodávka a montáž Výplňový materiál z pěnové hmoty koutu</t>
  </si>
  <si>
    <t>875554873</t>
  </si>
  <si>
    <t>Výplňový materiál z pěnové hmoty</t>
  </si>
  <si>
    <t>93</t>
  </si>
  <si>
    <t>781474111</t>
  </si>
  <si>
    <t>Montáž obkladů vnitřních keramických hladkých přes 6 do 9 ks/m2 lepených flexibilním lepidlem</t>
  </si>
  <si>
    <t>-1518523606</t>
  </si>
  <si>
    <t>Keramický obklad 600x200 dle výběru investora na SDK stěny, barva bílá</t>
  </si>
  <si>
    <t>M402</t>
  </si>
  <si>
    <t>26,2*2,4-0,8*2</t>
  </si>
  <si>
    <t>M403</t>
  </si>
  <si>
    <t>11,2*2,4-0,8*2*2</t>
  </si>
  <si>
    <t>M405</t>
  </si>
  <si>
    <t>30,3*2,4-0,8*2</t>
  </si>
  <si>
    <t>15,6*2,4-0,8*2</t>
  </si>
  <si>
    <t>M432</t>
  </si>
  <si>
    <t>10,4*2,4-0,8*2*2</t>
  </si>
  <si>
    <t>M433</t>
  </si>
  <si>
    <t>24,7*2,4-0,8*2</t>
  </si>
  <si>
    <t>M435</t>
  </si>
  <si>
    <t>30,95*2,4-0,8*2</t>
  </si>
  <si>
    <t>21,9*2,4-0,8*2</t>
  </si>
  <si>
    <t>za umývadly a dřezy v učebnách a kabinetech dle PD</t>
  </si>
  <si>
    <t>2,2*2,4*13+2,3*2,4*2+1,2*2,4*1</t>
  </si>
  <si>
    <t>94</t>
  </si>
  <si>
    <t>59761026</t>
  </si>
  <si>
    <t>obklad keramický hladký do 12ks/m2</t>
  </si>
  <si>
    <t>1969136805</t>
  </si>
  <si>
    <t>477,56*1,1 'Přepočtené koeficientem množství</t>
  </si>
  <si>
    <t>95</t>
  </si>
  <si>
    <t>781494111-R</t>
  </si>
  <si>
    <t>Dodávka a montáž Al profily rohové lepené flexibilním lepidlem</t>
  </si>
  <si>
    <t>-1374670752</t>
  </si>
  <si>
    <t>Rohová lišta - Hliníková ukončovací L lišta - přírodní hliník</t>
  </si>
  <si>
    <t>2*2,4</t>
  </si>
  <si>
    <t>2,4</t>
  </si>
  <si>
    <t>96</t>
  </si>
  <si>
    <t>781494511-R</t>
  </si>
  <si>
    <t>Dodávka a montáž Al profily ukončovací lepené flexibilním lepidlem</t>
  </si>
  <si>
    <t>499520902</t>
  </si>
  <si>
    <t>Poznámka k položce:_x000D_
alternativně zakončení fabionem</t>
  </si>
  <si>
    <t>Ukončení obkladu na SDK stěně - Hliníková ukončovací L lišta - přírodní hliník</t>
  </si>
  <si>
    <t>26,2-0,8</t>
  </si>
  <si>
    <t>11,2-0,8</t>
  </si>
  <si>
    <t>30,3-0,8</t>
  </si>
  <si>
    <t>15,6-0,8</t>
  </si>
  <si>
    <t>10,4-0,8</t>
  </si>
  <si>
    <t>24,7-0,8</t>
  </si>
  <si>
    <t>30,95-0,8</t>
  </si>
  <si>
    <t>21,9-0,8</t>
  </si>
  <si>
    <t>(2,2+2,4+2,4)*13+(2,3+2,4+2,4)*2+(1,2+2,4+2,4)*1</t>
  </si>
  <si>
    <t>97</t>
  </si>
  <si>
    <t>781495115</t>
  </si>
  <si>
    <t>Spárování vnitřních obkladů silikonem</t>
  </si>
  <si>
    <t>1480866879</t>
  </si>
  <si>
    <t>Silikonování</t>
  </si>
  <si>
    <t>26,2+18*2,4</t>
  </si>
  <si>
    <t>11,2+4*2,4</t>
  </si>
  <si>
    <t>30,3+20*2,4</t>
  </si>
  <si>
    <t>15,6+10*2,4</t>
  </si>
  <si>
    <t>10,4+4*2,4</t>
  </si>
  <si>
    <t>24,7+18*2,4</t>
  </si>
  <si>
    <t>30,95+20*2,4</t>
  </si>
  <si>
    <t>21,9+14*2,4</t>
  </si>
  <si>
    <t>2,4*16</t>
  </si>
  <si>
    <t>98</t>
  </si>
  <si>
    <t>998781203</t>
  </si>
  <si>
    <t>Přesun hmot procentní pro obklady keramické v objektech v do 24 m</t>
  </si>
  <si>
    <t>567599218</t>
  </si>
  <si>
    <t>783</t>
  </si>
  <si>
    <t>Dokončovací práce - nátěry</t>
  </si>
  <si>
    <t>99</t>
  </si>
  <si>
    <t>783201401</t>
  </si>
  <si>
    <t>Ometení tesařských konstrukcí před provedením nátěru</t>
  </si>
  <si>
    <t>-369798051</t>
  </si>
  <si>
    <t>100</t>
  </si>
  <si>
    <t>783213021</t>
  </si>
  <si>
    <t>Napouštěcí dvojnásobný syntetický biodní nátěr tesařských prvků nezabudovaných do konstrukce</t>
  </si>
  <si>
    <t>-1503785278</t>
  </si>
  <si>
    <t>Dřevěné podkladní hranoly 150/50 pod SVL stěnou S04 - nátěr</t>
  </si>
  <si>
    <t>(26+26)*2*(0,15+0,05+0,15+0,05)*1,05</t>
  </si>
  <si>
    <t>Nátěr dřevěného hranolu 60x60 mm v podlaze</t>
  </si>
  <si>
    <t>přechod podlah F05 a F06 dle detailního řešení</t>
  </si>
  <si>
    <t>(0,06+0,06+0,06+0,06)*70*1,05</t>
  </si>
  <si>
    <t>101</t>
  </si>
  <si>
    <t>783306801</t>
  </si>
  <si>
    <t>Odstranění nátěru ze zámečnických konstrukcí obroušením</t>
  </si>
  <si>
    <t>-800532998</t>
  </si>
  <si>
    <t>Obroušení stávajících ocelových nosníků</t>
  </si>
  <si>
    <t>DET č.2, 3, 9, 12</t>
  </si>
  <si>
    <t>stávající ocelové nosníky I280, U200, I100</t>
  </si>
  <si>
    <t>I280</t>
  </si>
  <si>
    <t>(11,35*12+11,42*15+7,47+3,15+3*2+8,15*2+7,71+2,15+3,3+5,06+4,77+3,3+1,95+2,45+2,31+11,42*13+7,42*2+3,2*2+2,55*2+2,95*2)*0,97*1,05</t>
  </si>
  <si>
    <t>(11,35+7,68+7,71+3,12+3,45+3,34+1,94+5,34+5,06+2,77+1,99+1,73+11,35*12+3,23+7,33+2,57+2,57)*0,97*1,05</t>
  </si>
  <si>
    <t>U200</t>
  </si>
  <si>
    <t>1,26*0,661*1,05</t>
  </si>
  <si>
    <t>I100</t>
  </si>
  <si>
    <t>(1,76+1,68)*0,37*1,05</t>
  </si>
  <si>
    <t>102</t>
  </si>
  <si>
    <t>783314101</t>
  </si>
  <si>
    <t>Základní jednonásobný syntetický nátěr zámečnických konstrukcí</t>
  </si>
  <si>
    <t>1871107645</t>
  </si>
  <si>
    <t>(26+26)*2*0,32</t>
  </si>
  <si>
    <t>1,2*2*0,611</t>
  </si>
  <si>
    <t>103</t>
  </si>
  <si>
    <t>783314203</t>
  </si>
  <si>
    <t>Základní antikorozní jednonásobný syntetický samozákladující nátěr zámečnických konstrukcí</t>
  </si>
  <si>
    <t>1247536898</t>
  </si>
  <si>
    <t>104</t>
  </si>
  <si>
    <t>783315101</t>
  </si>
  <si>
    <t>Mezinátěr jednonásobný syntetický standardní zámečnických konstrukcí</t>
  </si>
  <si>
    <t>1214261749</t>
  </si>
  <si>
    <t>105</t>
  </si>
  <si>
    <t>783317101</t>
  </si>
  <si>
    <t>Krycí jednonásobný syntetický standardní nátěr zámečnických konstrukcí</t>
  </si>
  <si>
    <t>-820197794</t>
  </si>
  <si>
    <t>106</t>
  </si>
  <si>
    <t>783-R01</t>
  </si>
  <si>
    <t>Dodávka a montáž nátěr ocelové zárubně 2x vč. očištění</t>
  </si>
  <si>
    <t>641622382</t>
  </si>
  <si>
    <t>107</t>
  </si>
  <si>
    <t>783-R02</t>
  </si>
  <si>
    <t>Dodávka a montáž nátěr ocelových dveří 2x vč. očištění</t>
  </si>
  <si>
    <t>784374521</t>
  </si>
  <si>
    <t xml:space="preserve">Stávající protipožární dveře z úrovně 3.NP budou ze strany schodiště obroušeny a opatřeny novým nátěrem (barva světle šedá) </t>
  </si>
  <si>
    <t>784</t>
  </si>
  <si>
    <t>Dokončovací práce - malby a tapety</t>
  </si>
  <si>
    <t>108</t>
  </si>
  <si>
    <t>784111001</t>
  </si>
  <si>
    <t>Oprášení (ometení ) podkladu v místnostech výšky do 3,80 m</t>
  </si>
  <si>
    <t>-1317109842</t>
  </si>
  <si>
    <t>Výmalba bílá dle výběru investora</t>
  </si>
  <si>
    <t>74,5*1</t>
  </si>
  <si>
    <t>S04 - požárně dělící konstrukce k půdním prostorům - svislé</t>
  </si>
  <si>
    <t>396,6*2</t>
  </si>
  <si>
    <t>275,9*1</t>
  </si>
  <si>
    <t>284,36*1</t>
  </si>
  <si>
    <t>11,13*2</t>
  </si>
  <si>
    <t>319,77*2</t>
  </si>
  <si>
    <t>189,2*2</t>
  </si>
  <si>
    <t>S09 - oboustranně opláštěná dělící příčka tl. 100 mm s indexem neprůzvučnosti 47 Db</t>
  </si>
  <si>
    <t>243,13*2</t>
  </si>
  <si>
    <t>29,65*2</t>
  </si>
  <si>
    <t>36,25*2</t>
  </si>
  <si>
    <t>Šikmá část SDK podhledu R04</t>
  </si>
  <si>
    <t>1060</t>
  </si>
  <si>
    <t>Vodorovné SDK podhledy</t>
  </si>
  <si>
    <t>Ostění střešních oken</t>
  </si>
  <si>
    <t>77,06</t>
  </si>
  <si>
    <t>Omítka v prostoru schodiště</t>
  </si>
  <si>
    <t>167,68</t>
  </si>
  <si>
    <t>Přípočet za neodečítané otvory plochy do 4 m2</t>
  </si>
  <si>
    <t>(1,2*2,08*2+1,06*2,08*4+1,1*2*3+0,9*2*7+0,8*2*19+0,7*2*17+1,8*2*1)*2</t>
  </si>
  <si>
    <t>Odpočet za obklady</t>
  </si>
  <si>
    <t>-477,56</t>
  </si>
  <si>
    <t>109</t>
  </si>
  <si>
    <t>784181101</t>
  </si>
  <si>
    <t>Základní akrylátová jednonásobná penetrace podkladu v místnostech výšky do 3,80m</t>
  </si>
  <si>
    <t>-129109542</t>
  </si>
  <si>
    <t>110</t>
  </si>
  <si>
    <t>784211101</t>
  </si>
  <si>
    <t>Dvojnásobné bílé malby ze směsí za mokra výborně otěruvzdorných v místnostech výšky do 3,80 m</t>
  </si>
  <si>
    <t>-628799674</t>
  </si>
  <si>
    <t>2022-01050199.02 - Oprava střešního pláště</t>
  </si>
  <si>
    <t>Soupis:</t>
  </si>
  <si>
    <t>2022-01050199.02.1 - Bourací práce</t>
  </si>
  <si>
    <t xml:space="preserve">    997 - Přesun sutě</t>
  </si>
  <si>
    <t xml:space="preserve">    741 - Elektroinstalace - silnoproud</t>
  </si>
  <si>
    <t xml:space="preserve">    764 - Konstrukce klempířské</t>
  </si>
  <si>
    <t xml:space="preserve">    765 - Krytina skládaná</t>
  </si>
  <si>
    <t>962031132</t>
  </si>
  <si>
    <t>Bourání příček z cihel pálených na MVC tl do 100 mm</t>
  </si>
  <si>
    <t>621458612</t>
  </si>
  <si>
    <t>Odstranění stávajících cihelných stěn v podkroví tl. 100 mm</t>
  </si>
  <si>
    <t>Bourací výkres</t>
  </si>
  <si>
    <t>29*3+31*3</t>
  </si>
  <si>
    <t>32*3</t>
  </si>
  <si>
    <t>962032631</t>
  </si>
  <si>
    <t>Bourání zdiva komínového nad střechou z cihel na MV nebo MVC</t>
  </si>
  <si>
    <t>1888786506</t>
  </si>
  <si>
    <t>Bourání komínových těles</t>
  </si>
  <si>
    <t>968072455</t>
  </si>
  <si>
    <t>Vybourání kovových dveřních zárubní pl do 2 m2</t>
  </si>
  <si>
    <t>611638315</t>
  </si>
  <si>
    <t>Demontáž stávajících dveří 900x2000 mm</t>
  </si>
  <si>
    <t>2*0,9*2,0</t>
  </si>
  <si>
    <t>976072331</t>
  </si>
  <si>
    <t>Vybourání kovových komínových krycích desek betonových</t>
  </si>
  <si>
    <t>1376369075</t>
  </si>
  <si>
    <t>978013191</t>
  </si>
  <si>
    <t>Otlučení (osekání) vnitřní vápenné nebo vápenocementové omítky stěn v rozsahu přes 50 do 100 %</t>
  </si>
  <si>
    <t>-868260808</t>
  </si>
  <si>
    <t>Odstranění starých omítek</t>
  </si>
  <si>
    <t>9-Rx001</t>
  </si>
  <si>
    <t>Očištění všech prvků krovu</t>
  </si>
  <si>
    <t>546574516</t>
  </si>
  <si>
    <t>Stávají krov</t>
  </si>
  <si>
    <t>6643</t>
  </si>
  <si>
    <t>9-Rx991</t>
  </si>
  <si>
    <t>Odstranění stávajících dřevěných žebříkových schodišť, žebříků a lávek pro výstup na střechu</t>
  </si>
  <si>
    <t>1728171108</t>
  </si>
  <si>
    <t>9-Rx992</t>
  </si>
  <si>
    <t>Prostupy nových rozvodů ZTI, VZT, EL atd.</t>
  </si>
  <si>
    <t>1981597824</t>
  </si>
  <si>
    <t>9-Rx993</t>
  </si>
  <si>
    <t>Úprava výšky původního zdiva v místě průchodu</t>
  </si>
  <si>
    <t>-568846338</t>
  </si>
  <si>
    <t>997</t>
  </si>
  <si>
    <t>Přesun sutě</t>
  </si>
  <si>
    <t>001-R</t>
  </si>
  <si>
    <t>Vedlejší a ostatní rozpočtové náklady souvisejí s demontáží a likvidací materiálu s asbestem</t>
  </si>
  <si>
    <t>1024</t>
  </si>
  <si>
    <t>-923530988</t>
  </si>
  <si>
    <t>Poznámka k položce:_x000D_
V položce je nutné nacenit veškeré náklady spojené s demontáží nebezpečného materiálu._x000D_
_x000D_
Např. :_x000D_
Vyhotovení technologického postupu pro práce s azbestem/ hlášení_x000D_
Inspekce účinnosti sanace azbestu dle akreditovaného postupu – „akreditovaný dozor“ nad sanačními pracemi. Celodenní přítomnost inspektorů IO. _x000D_
Těsné zakrytí lešení PP/PE fólií _x000D_
Nástřik fixačním přípravkem  povrchu azbestových vlnovek_x000D_
Dodávka balících prostředků_x000D_
Balení odpadu s obsahem azbestu do neprodyšných big-bagů_x000D_
Provoz technologií - např. odsavač, vysavač, stříkací zařízení, monitoring_x000D_
Kontrolní měření akreditovanou laboratoří_x000D_
OOPP_x000D_
Závěrečná zpráva _x000D_
_x000D_
_x000D_
Monitoring před, během a po sanaci objektu (odběr vzorku, analýza a vystavení protokolů, které jsou nedílnou součástí IZ)_x000D_
_x000D_
Vypracování a tisk inspekční zprávy (IZ). IZ má od data vydání neomezenou mezinárodní platnost a ze zákona se archivuje po dobu 40-ti let._x000D_
_x000D_
A další veškerá opatření dle platné legislativy a požadavků pro tyto práce._x000D_
_x000D_
Uváděné ceny zahrnují veškeré práce spojené s demontáží a likvidací azbestu, tedy:_x000D_
_x000D_
Zpracování hlášení prací s azbestem dle zák. 258/2000 Sb. a vyhl. 432/2003 Sb. a jeho předložení k posouzení orgánu ochrany veřejného zdraví (hygienická stanice)_x000D_
_x000D_
Ošetření azbestových materiálů encapsulanty_x000D_
_x000D_
Demontáž azbestu_x000D_
_x000D_
Zabalení odpadu, jeho označení dle legislativních předpisů_x000D_
_x000D_
Odvoz a uložení vzniklých odpadů na oprávněné skládce</t>
  </si>
  <si>
    <t>je uvažováno vč. likvidace  drobných zbytků v nepřístupných detailech střechy (za pozednicí apod.)</t>
  </si>
  <si>
    <t>1300</t>
  </si>
  <si>
    <t>997013157</t>
  </si>
  <si>
    <t>Vnitrostaveništní doprava suti a vybouraných hmot pro budovy v do 24 m s omezením mechanizace</t>
  </si>
  <si>
    <t>-1100620317</t>
  </si>
  <si>
    <t>997013313</t>
  </si>
  <si>
    <t>Montáž a demontáž shozu suti v do 30 m</t>
  </si>
  <si>
    <t>1907888232</t>
  </si>
  <si>
    <t>3 etapy</t>
  </si>
  <si>
    <t>29*3</t>
  </si>
  <si>
    <t>997013323</t>
  </si>
  <si>
    <t>Příplatek k shozu suti v do 30 m za první a ZKD den použití</t>
  </si>
  <si>
    <t>-646500596</t>
  </si>
  <si>
    <t>Poznámka k položce:_x000D_
Shoz je kalkulováno na 40 dní. Nutno prověřit odborným zhotovitelem před podáním cenové nabídky.</t>
  </si>
  <si>
    <t>29*40*3</t>
  </si>
  <si>
    <t>997013501</t>
  </si>
  <si>
    <t>Odvoz suti a vybouraných hmot na skládku nebo meziskládku do 1 km se složením</t>
  </si>
  <si>
    <t>2150868</t>
  </si>
  <si>
    <t>997013509</t>
  </si>
  <si>
    <t>Příplatek k odvozu suti a vybouraných hmot na skládku ZKD 1 km přes 1 km</t>
  </si>
  <si>
    <t>-1891761391</t>
  </si>
  <si>
    <t>Poznámka k položce:_x000D_
Odvoz suti je uvažován na skládku KARE Praha, s.r.o. Chodovská 228/3 141 00, Praha 4 vzdálenou 9 km. Nutno prověřit odborným zhotovitelem před podáním cenové nabídky.</t>
  </si>
  <si>
    <t>219,470*8</t>
  </si>
  <si>
    <t>997-RL01</t>
  </si>
  <si>
    <t>Poplatek za uložení na skládce (skládkovné, likvidace zákonným způsobem) stavebního odpadu</t>
  </si>
  <si>
    <t>161775753</t>
  </si>
  <si>
    <t>997-RL02</t>
  </si>
  <si>
    <t>Poplatek za uložení na skládce (skládkovné, likvidace zákonným způsobem) stavebního nebezpečného odpadu</t>
  </si>
  <si>
    <t>-1655872277</t>
  </si>
  <si>
    <t>741</t>
  </si>
  <si>
    <t>Elektroinstalace - silnoproud</t>
  </si>
  <si>
    <t>741A3002R</t>
  </si>
  <si>
    <t>Demontáž - Bleskosvod a uzemnění pro bytovou nebo administrativní budovu</t>
  </si>
  <si>
    <t>soubor</t>
  </si>
  <si>
    <t>-1804998090</t>
  </si>
  <si>
    <t>762331921</t>
  </si>
  <si>
    <t>Vyřezání části střešní vazby průřezové pl řeziva přes 120 do 224 cm2 dl do 3 m</t>
  </si>
  <si>
    <t>626346359</t>
  </si>
  <si>
    <t>Výměna krokve 120/160 - demontáž</t>
  </si>
  <si>
    <t>2,5*12</t>
  </si>
  <si>
    <t>762331921R00</t>
  </si>
  <si>
    <t>Vyřezání části střešní vazby do 224 cm2,do dl.3 m</t>
  </si>
  <si>
    <t>-815538447</t>
  </si>
  <si>
    <t>2,9*88</t>
  </si>
  <si>
    <t>2,6*235</t>
  </si>
  <si>
    <t>0,4*2</t>
  </si>
  <si>
    <t>2,05*24</t>
  </si>
  <si>
    <t>2,2*2</t>
  </si>
  <si>
    <t>762331922R00</t>
  </si>
  <si>
    <t>Vyřezání části střešní vazby do 224 cm2,do dl.5 m</t>
  </si>
  <si>
    <t>-1930387388</t>
  </si>
  <si>
    <t>3,47*2</t>
  </si>
  <si>
    <t>3,4*1</t>
  </si>
  <si>
    <t>762331924R00</t>
  </si>
  <si>
    <t>Vyřezání části střešní vazby do 224 cm2,nad dl.8 m</t>
  </si>
  <si>
    <t>759120933</t>
  </si>
  <si>
    <t>8,22*1</t>
  </si>
  <si>
    <t>762331931R00</t>
  </si>
  <si>
    <t>Vyřezání části střešní vazby do 288 cm2,do dl.3 m</t>
  </si>
  <si>
    <t>1475235309</t>
  </si>
  <si>
    <t>1,25*6</t>
  </si>
  <si>
    <t>0,415*6</t>
  </si>
  <si>
    <t>2*4</t>
  </si>
  <si>
    <t>1,25*2</t>
  </si>
  <si>
    <t>1,95*2</t>
  </si>
  <si>
    <t>762331932R00</t>
  </si>
  <si>
    <t>Vyřezání části střešní vazby do 288 cm2,do dl.5 m</t>
  </si>
  <si>
    <t>-1306652475</t>
  </si>
  <si>
    <t>4,8*1</t>
  </si>
  <si>
    <t>3,82*1</t>
  </si>
  <si>
    <t>4*1</t>
  </si>
  <si>
    <t>5*1</t>
  </si>
  <si>
    <t>3,95*1</t>
  </si>
  <si>
    <t>762331933R00</t>
  </si>
  <si>
    <t>Vyřezání části střešní vazby do 288 cm2,do dl.8 m</t>
  </si>
  <si>
    <t>1182896272</t>
  </si>
  <si>
    <t>6*1</t>
  </si>
  <si>
    <t>762331941R00</t>
  </si>
  <si>
    <t>Vyřezání části střešní vazby do 450 cm2,do dl.3 m</t>
  </si>
  <si>
    <t>1382597192</t>
  </si>
  <si>
    <t>1,3*4</t>
  </si>
  <si>
    <t>1,5*16</t>
  </si>
  <si>
    <t>1,3*3</t>
  </si>
  <si>
    <t>1,305*16</t>
  </si>
  <si>
    <t>762331943R00</t>
  </si>
  <si>
    <t>Vyřezání části střešní vazby do 450 cm2,do dl.8 m</t>
  </si>
  <si>
    <t>-613225499</t>
  </si>
  <si>
    <t>7,69*1</t>
  </si>
  <si>
    <t>762331951R00</t>
  </si>
  <si>
    <t>Vyřezání části střešní vazby nad 450 cm2,do dl.3 m</t>
  </si>
  <si>
    <t>-1017646383</t>
  </si>
  <si>
    <t>1,5*2</t>
  </si>
  <si>
    <t>1,3*2</t>
  </si>
  <si>
    <t>0,65*8</t>
  </si>
  <si>
    <t>762331921R00.1</t>
  </si>
  <si>
    <t>Vyřezání části střešní vazby do 224 cm2,do dl.3 m (pozednice pro uložení tzv. "ramenátů)</t>
  </si>
  <si>
    <t>-1241493823</t>
  </si>
  <si>
    <t>178,5</t>
  </si>
  <si>
    <t>762331921R00.2</t>
  </si>
  <si>
    <t>Vyřezání části střešní vazby do 450 cm2,do dl.3 m (vyřezání tzv. "ramenátů kopule")</t>
  </si>
  <si>
    <t>-1012844513</t>
  </si>
  <si>
    <t>289</t>
  </si>
  <si>
    <t>762341811</t>
  </si>
  <si>
    <t>Demontáž bednění střech z prken</t>
  </si>
  <si>
    <t>-2061745596</t>
  </si>
  <si>
    <t>Odstranění prkenného pobití střech</t>
  </si>
  <si>
    <t>R01+R02+R03+R04</t>
  </si>
  <si>
    <t>(890,85+443,17+358,27+1338,81)*1,3</t>
  </si>
  <si>
    <t>764</t>
  </si>
  <si>
    <t>Konstrukce klempířské</t>
  </si>
  <si>
    <t>7640018-Rx001</t>
  </si>
  <si>
    <t>Demontáž oplechování střešních konstrukcí, říms, atik a ozdobných prvků z měděného plechu</t>
  </si>
  <si>
    <t>1887870340</t>
  </si>
  <si>
    <t>Demontáž oplechování římsy nárožních věží a kopule z měděného plechu</t>
  </si>
  <si>
    <t>150</t>
  </si>
  <si>
    <t>Demontáž oplechování vrcholu štítu na středové kopuli z měděného plechu</t>
  </si>
  <si>
    <t>Demontáž oplechování vrcholu štítu na kopuli z měděného plechu</t>
  </si>
  <si>
    <t>2,5</t>
  </si>
  <si>
    <t>Demontáž oplechování atiky na věžích a kopuli z měděného plechu</t>
  </si>
  <si>
    <t>Demontáž oplechování vrcholu štítu na nárožní věži z měděného plechu</t>
  </si>
  <si>
    <t>Demontáž oplechování sedlové střechy u nárožní věže z měděného plechu</t>
  </si>
  <si>
    <t>Demontáž oplechování vrcholu komína u nárožní věže z měděného plechu</t>
  </si>
  <si>
    <t>4,8</t>
  </si>
  <si>
    <t>Demontáž  falcované krytiny stanové střechy kopule z měděného plechu</t>
  </si>
  <si>
    <t>175</t>
  </si>
  <si>
    <t>Demontáž  oplechování střešního výlezu kopule z měděného plechu</t>
  </si>
  <si>
    <t>1,6</t>
  </si>
  <si>
    <t>Demontáž  oplechování vrcholu komína u kopule z měděného plechu</t>
  </si>
  <si>
    <t>2,0</t>
  </si>
  <si>
    <t>Demontáž falcované krytiny stanové střechy nárožních věží z měděného plechu</t>
  </si>
  <si>
    <t>280</t>
  </si>
  <si>
    <t>Demontáž oplechování střešního výlezu nárožních věží z měděného plechu</t>
  </si>
  <si>
    <t>764004821</t>
  </si>
  <si>
    <t>Demontáž nástřešního žlabu do suti</t>
  </si>
  <si>
    <t>-381886959</t>
  </si>
  <si>
    <t>Demontáž oplechování římsy pod nástřešním žlabem z měděného plechu</t>
  </si>
  <si>
    <t>764004831</t>
  </si>
  <si>
    <t>Demontáž mezistřešního nebo zaatikového žlabu do suti</t>
  </si>
  <si>
    <t>-1147241958</t>
  </si>
  <si>
    <t>Demontáž zaatikového žlabu nárožních věží z měděného plechu</t>
  </si>
  <si>
    <t>116</t>
  </si>
  <si>
    <t>Demontáž zaatikového žlabu na kopuli z měděného plechu</t>
  </si>
  <si>
    <t>765</t>
  </si>
  <si>
    <t>Krytina skládaná</t>
  </si>
  <si>
    <t>765131801</t>
  </si>
  <si>
    <t>Demontáž vláknocementové skládané krytiny sklonu do 30° do suti</t>
  </si>
  <si>
    <t>-254238673</t>
  </si>
  <si>
    <t>Kompletní odstranění původní cementovláknité krytiny na sedlových střechách a nárožních věžích</t>
  </si>
  <si>
    <t>765131841</t>
  </si>
  <si>
    <t>Příplatek k cenám demontáže skládané vláknocementové krytiny za sklon přes 30°</t>
  </si>
  <si>
    <t>-1558945590</t>
  </si>
  <si>
    <t>765161801</t>
  </si>
  <si>
    <t>Demontáž krytiny z přírodní břidlice do suti</t>
  </si>
  <si>
    <t>-103759258</t>
  </si>
  <si>
    <t>Odstranění břidlicové krytiny z hlavní kopule - do suti 40%</t>
  </si>
  <si>
    <t>(443,17+358,27)*0,4</t>
  </si>
  <si>
    <t>765161811</t>
  </si>
  <si>
    <t>Demontáž krytiny z přírodní břidlice k dalšímu použití</t>
  </si>
  <si>
    <t>1638054528</t>
  </si>
  <si>
    <t>Odstranění břidlicové krytiny z hlavní kopule - k dalšímu použití 60%</t>
  </si>
  <si>
    <t>(443,17+358,27)*0,6</t>
  </si>
  <si>
    <t>765161821</t>
  </si>
  <si>
    <t>Příplatek k cenám demontáže břidličné krytiny za sklon přes 30°</t>
  </si>
  <si>
    <t>-1955566420</t>
  </si>
  <si>
    <t>765191911-R</t>
  </si>
  <si>
    <t>Demontáž pojistné hydroizolační vrstvy - asfaltové lepenky</t>
  </si>
  <si>
    <t>87465055</t>
  </si>
  <si>
    <t>890,85+443,17+358,27+1338,81</t>
  </si>
  <si>
    <t>765192-Rx001</t>
  </si>
  <si>
    <t>Provizorní zakrytí střechy plachtou PE plachta 250g/m² (montáž, dodávka, demontáž, likvidace)</t>
  </si>
  <si>
    <t>-167044861</t>
  </si>
  <si>
    <t>766674812</t>
  </si>
  <si>
    <t>Demontáž střešního okna hladká krytina</t>
  </si>
  <si>
    <t>1516143553</t>
  </si>
  <si>
    <t>Odstranění střešních světlíkových okének 600x600 mm</t>
  </si>
  <si>
    <t>Odstranění stávajícího střešního výlezu 625x625 mm</t>
  </si>
  <si>
    <t>Odstranění stávajícího střešního výlezu 1150x900 mm</t>
  </si>
  <si>
    <t>783201201</t>
  </si>
  <si>
    <t>Obroušení tesařských konstrukcí před provedením nátěru</t>
  </si>
  <si>
    <t>488163447</t>
  </si>
  <si>
    <t>Ošetření odkrytých dřevěných konstrukcí (trámů)</t>
  </si>
  <si>
    <t>3321,5</t>
  </si>
  <si>
    <t>783-Rx001</t>
  </si>
  <si>
    <t>Dodávka a montáž 2x nátěr celého stávajícího krovu proti dřevokazným houbám a hmyzu</t>
  </si>
  <si>
    <t>-1244557021</t>
  </si>
  <si>
    <t>Poznámka k položce:_x000D_
 kapalný fungicidní a insekticidní přípravek pro dlouhodobou preventivní ochranu dřeva proti plísním, dřevokaznému hmyzu (např. tesařík) a houbám (např. dřevomorka) se zvýšenou odolností proti vymývání ze dřeva. Vhodný k ochraně dřeva v interiéru (střešní konstrukce, podlahy) i exteriéru (střešní podbití, pergoly, ploty)_x000D_
TYPOVÉ OZNAČENÍ_x000D_
DLE ČSN 49 0600-1:_x000D_
FB, IP, P, 1, 2, 3, S_x000D_
ÚČINNÉ LÁTKY:_x000D_
N-Alkyl (C12-16) dimethylbenzyl amonium chlorid, Tebukonazol, Propikonazol, N-(3-aminopropyl)-_x000D_
N-dodecylpropan-1,3- diamin, Cypermethr</t>
  </si>
  <si>
    <t>2022-01050199.02.2 - Nové konstrukce</t>
  </si>
  <si>
    <t>310231055Rx</t>
  </si>
  <si>
    <t>Dodávka a montáž oprava stávajícícho zděného komínového tělesa</t>
  </si>
  <si>
    <t>1622637583</t>
  </si>
  <si>
    <t>Poznámka k položce:_x000D_
Očištění ručně kartáči vyspárování zdiva a doplnění a výměna degradovaných cihel. Předpoklad výměny 20%.</t>
  </si>
  <si>
    <t>Oprava zděného komínového tělesa stávajícího komína 1600x900 mm</t>
  </si>
  <si>
    <t>1*(1,6+0,9+1,6+0,9)*6</t>
  </si>
  <si>
    <t>Oprava zděného komínového tělesa stávajícího komína 660x950 mm</t>
  </si>
  <si>
    <t>1*(0,66+0,95+0,66+0,95)*6</t>
  </si>
  <si>
    <t>Oprava zděného komínového tělesa stávajícího komína 1950x900 mm</t>
  </si>
  <si>
    <t>1*(1,95+0,9+1,95+0,9)*6</t>
  </si>
  <si>
    <t>Oprava zděného komínového tělesa stávajícího komína 1300x650 mm</t>
  </si>
  <si>
    <t>1*(1,3+0,65+1,3+0,65)*6</t>
  </si>
  <si>
    <t>Oprava zděného komínového tělesa stávajícího komína 2160x2260 mm</t>
  </si>
  <si>
    <t>1*(2,16+2,26+2,16+2,26)*6</t>
  </si>
  <si>
    <t>Oprava zděného komínového tělesa stávajícího komína 1700x650 mm</t>
  </si>
  <si>
    <t>1*(1,7+0,65+1,7+0,65)*6</t>
  </si>
  <si>
    <t>Oprava zděného komínového tělesa stávajícího komína 900x950 mm</t>
  </si>
  <si>
    <t>2*(0,9+0,95+0,9+0,95)*6</t>
  </si>
  <si>
    <t>3*(1,3+0,65+1,3+0,65)*6</t>
  </si>
  <si>
    <t>Oprava zděného komínového tělesa stávajícího komína 900x2250 mm</t>
  </si>
  <si>
    <t>2*(0,9+2,25+0,9+2,25)*6</t>
  </si>
  <si>
    <t>Oprava zděného komínového tělesa stávajícího komína 670x1300 mm</t>
  </si>
  <si>
    <t>1*(0,67+1,3+0,67+1,3)*6</t>
  </si>
  <si>
    <t>Oprava zděného komínového tělesa stávajícího komína 870x2170 mm</t>
  </si>
  <si>
    <t>1*(0,87+2,17+0,87+2,17)*6</t>
  </si>
  <si>
    <t>Oprava zděného komínového tělesa stávajícího komína 1200x500 mm</t>
  </si>
  <si>
    <t>6*(1,2+0,5+1,2+0,5)*6</t>
  </si>
  <si>
    <t>Oprava zděného komínového tělesa stávajícího komína 500x500 mm</t>
  </si>
  <si>
    <t>1*(0,5+0,5+0,5+0,5)*6</t>
  </si>
  <si>
    <t>Oprava zděného komínového tělesa stávajícího komína 1550x500 mm</t>
  </si>
  <si>
    <t>1*(1,55+0,5+1,55+0,5)*6</t>
  </si>
  <si>
    <t>Oprava zděného komínového tělesa stávajícího komína 860x500 mm</t>
  </si>
  <si>
    <t>2*(0,86+0,5+0,86+0,5)*6</t>
  </si>
  <si>
    <t>Oprava zděného komínového tělesa stávajícího komína 1350x1350 mm</t>
  </si>
  <si>
    <t>1*(1,35+1,35+1,35+1,35)*6</t>
  </si>
  <si>
    <t>941121113</t>
  </si>
  <si>
    <t>Montáž lešení řadového trubkového těžkého s podlahami zatížení do 300 kg/m2 š do 1,5 m v do 30 m</t>
  </si>
  <si>
    <t>-1284263852</t>
  </si>
  <si>
    <t>LEŠENÍ DLE ZOV - ETAPA I</t>
  </si>
  <si>
    <t>(140+4*1,5)*27+(20,5+1*1,5)*9+15*9</t>
  </si>
  <si>
    <t>LEŠENÍ DLE ZOV - ETAPA II</t>
  </si>
  <si>
    <t>(23,5+35,5+4*1,5)*29+(14+14)*13</t>
  </si>
  <si>
    <t>LEŠENÍ DLE ZOV - ETAPA III</t>
  </si>
  <si>
    <t>(139+4*1,5)*28+(20,5+1*1,5)*9+15*9</t>
  </si>
  <si>
    <t>941121213</t>
  </si>
  <si>
    <t>Příplatek k lešení řadovému trubkovému těžkému s podlahami š 1,5 m v 30 m za první a ZKD den použití</t>
  </si>
  <si>
    <t>-1350071385</t>
  </si>
  <si>
    <t>Poznámka k položce:_x000D_
Lešení je kalkulováno na 60 dní. Nutno prověřit odborným zhotovitelem před podáním cenové nabídky.</t>
  </si>
  <si>
    <t>((140+4*1,5)*27+(20,5+1*1,5)*9+15*9)*5*30</t>
  </si>
  <si>
    <t>((23,5+35,5+4*1,5)*29+(14+14)*13)*5*30</t>
  </si>
  <si>
    <t>((139+4*1,5)*28+(20,5+1*1,5)*9+15*9)*5*30</t>
  </si>
  <si>
    <t>941121813</t>
  </si>
  <si>
    <t>Demontáž lešení řadového trubkového těžkého s podlahami zatížení do 300 kg/m2 š do 1,5 m v do 30 m</t>
  </si>
  <si>
    <t>-1614793860</t>
  </si>
  <si>
    <t>944611111</t>
  </si>
  <si>
    <t>Montáž ochranné plachty z textilie z umělých vláken</t>
  </si>
  <si>
    <t>-1877229396</t>
  </si>
  <si>
    <t>944611211</t>
  </si>
  <si>
    <t>Příplatek k ochranné plachtě za první a ZKD den použití</t>
  </si>
  <si>
    <t>1870473233</t>
  </si>
  <si>
    <t>944611811</t>
  </si>
  <si>
    <t>Demontáž ochranné plachty z textilie z umělých vláken</t>
  </si>
  <si>
    <t>-1660641357</t>
  </si>
  <si>
    <t>949101112</t>
  </si>
  <si>
    <t>Lešení pomocné pro objekty pozemních staveb s lešeňovou podlahou v do 3,5 m zatížení do 150 kg/m2</t>
  </si>
  <si>
    <t>-793781020</t>
  </si>
  <si>
    <t>Lešení pomocné s výškou lešenové podlahy nad 1,9 m</t>
  </si>
  <si>
    <t>Pomocné lešení pro opravu komínů; na jeden komín uvažováno lešení 3x3 m2</t>
  </si>
  <si>
    <t>26*3*3</t>
  </si>
  <si>
    <t>Lešení pro čištění a natírání krovu výška do 4 m</t>
  </si>
  <si>
    <t>920</t>
  </si>
  <si>
    <t>949101112-Rx001</t>
  </si>
  <si>
    <t>Lešení pomocné pro objekty pozemních staveb s lešeňovou podlahou v nad 3,5 m zatížení do 150 kg/m2</t>
  </si>
  <si>
    <t>1997631089</t>
  </si>
  <si>
    <t>Lešení pomocné s výškou lešenové podlahy nad 3,5 m</t>
  </si>
  <si>
    <t>Lešení pro čištění a natírání krovu</t>
  </si>
  <si>
    <t>835</t>
  </si>
  <si>
    <t>9-Rx101</t>
  </si>
  <si>
    <t>Doprava lešení</t>
  </si>
  <si>
    <t>-870370927</t>
  </si>
  <si>
    <t>9-Rx101.b</t>
  </si>
  <si>
    <t>Ruční nános a odnos lešení pro etapu II. a III</t>
  </si>
  <si>
    <t>1863049256</t>
  </si>
  <si>
    <t>Poznámka k položce:_x000D_
Odnos a násnos lešení pro etapu II 2249 m 2 a etapu III 4393 m2</t>
  </si>
  <si>
    <t>2249+4393</t>
  </si>
  <si>
    <t>9-Rx102</t>
  </si>
  <si>
    <t xml:space="preserve">Dodávka a montáž hlavice komínových těles z pohledového betonu </t>
  </si>
  <si>
    <t>-45245173</t>
  </si>
  <si>
    <t>Poznámka k položce:_x000D_
tělesa budou osazena prefabrikovanou betonovou hlavicí</t>
  </si>
  <si>
    <t>Nová hlavice tl. 70-100 mm komína 1600x900 mm z pohledového betonu</t>
  </si>
  <si>
    <t>1,6*0,9*1</t>
  </si>
  <si>
    <t>Nová hlavice tl. 70-100 mm komína 660x950 mm z pohledového betonu</t>
  </si>
  <si>
    <t>0,66*0,95*1</t>
  </si>
  <si>
    <t>Nová hlavice tl. 70-100 mm komína 1950x900 mm z pohledového betonu</t>
  </si>
  <si>
    <t>1,95*0,9*1</t>
  </si>
  <si>
    <t>Nová hlavice tl. 70-100 mm komína 1300x650 mm z pohledového betonu</t>
  </si>
  <si>
    <t>1,3*0,65*1</t>
  </si>
  <si>
    <t>Nová hlavice tl. 70-100 mm komína 2160x2260 mm z pohledového betonu</t>
  </si>
  <si>
    <t>2,16*2,26*1</t>
  </si>
  <si>
    <t>Nová hlavice tl. 70-100 mm komína 1700x650 mm z pohledového betonu</t>
  </si>
  <si>
    <t>1,7*0,65*1</t>
  </si>
  <si>
    <t>Nová hlavice tl. 70-100 mm komína 900x950 mm z pohledového betonu</t>
  </si>
  <si>
    <t>0,9*0,95*2</t>
  </si>
  <si>
    <t>1,3*0,65*3</t>
  </si>
  <si>
    <t>Nová hlavice tl. 70-100 mm komína 900x2250 mm z pohledového betonu</t>
  </si>
  <si>
    <t>0,9*2,25*2</t>
  </si>
  <si>
    <t>Nová hlavice tl. 70-100 mm komína 670x1300 mm z pohledového betonu</t>
  </si>
  <si>
    <t>0,67*1,3*1</t>
  </si>
  <si>
    <t>Nová hlavice tl. 70-100 mm komína 870x2170 mm z pohledového betonu</t>
  </si>
  <si>
    <t>0,87*2,17*1</t>
  </si>
  <si>
    <t>Nová hlavice tl. 70-100 mm komína 1200x500 mm z pohledového betonu</t>
  </si>
  <si>
    <t>1,2*0,5*6</t>
  </si>
  <si>
    <t>Nová hlavice tl. 70-100 mm komína 500x500 mm z pohledového betonu</t>
  </si>
  <si>
    <t>0,5*0,5*1</t>
  </si>
  <si>
    <t>Nová hlavice tl. 70-100 mm komína 1550x500 mm z pohledového betonu</t>
  </si>
  <si>
    <t>1,55*0,5*1</t>
  </si>
  <si>
    <t>Nová hlavice tl. 70-100 mm komína 860x500 mm z pohledového betonu</t>
  </si>
  <si>
    <t>0,86*0,5*2</t>
  </si>
  <si>
    <t>Nová hlavice tl. 70-100 mm komína 1350x1350 mm z pohledového betonu</t>
  </si>
  <si>
    <t>1,35*1,35*1</t>
  </si>
  <si>
    <t>Dodávka, montáž, demontáž a likvidace krycích stříšek (z lešení+ OSB desky) nad vstupy pro každou etapu cca 20m2</t>
  </si>
  <si>
    <t>1239978882</t>
  </si>
  <si>
    <t>9-Rx104</t>
  </si>
  <si>
    <t>Úklid celé podstřešní plochy</t>
  </si>
  <si>
    <t>-1186088918</t>
  </si>
  <si>
    <t>9-Rx105</t>
  </si>
  <si>
    <t>Pomocné lešení pro nátěr krovu</t>
  </si>
  <si>
    <t>1232589605</t>
  </si>
  <si>
    <t>9-Rx106</t>
  </si>
  <si>
    <t>Restaurátorské práce</t>
  </si>
  <si>
    <t>hod</t>
  </si>
  <si>
    <t>492521004</t>
  </si>
  <si>
    <t>Poznámka k položce:_x000D_
viz stanovisko Odboru památkové péče</t>
  </si>
  <si>
    <t>-915950650</t>
  </si>
  <si>
    <t>713151111</t>
  </si>
  <si>
    <t>Montáž izolace tepelné střech šikmých kladené volně mezi krokve rohoží, pásů, desek</t>
  </si>
  <si>
    <t>745453138</t>
  </si>
  <si>
    <t>Minerální vlna 180+120 mm, lambda=0,033W/mK, tl. 300 mm</t>
  </si>
  <si>
    <t>(142,23+116,48+145,55+126,05+126,05+146,55+116,48+142,23)*1,155*2</t>
  </si>
  <si>
    <t>(9,69+17,15+9,07+12,85)*2*1,155*2</t>
  </si>
  <si>
    <t>63152106</t>
  </si>
  <si>
    <t>pás tepelně izolační univerzální λ=0,033 tl 180mm</t>
  </si>
  <si>
    <t>68940671</t>
  </si>
  <si>
    <t>(142,23+116,48+145,55+126,05+126,05+146,55+116,48+142,23)*1,155</t>
  </si>
  <si>
    <t>(9,69+17,15+9,07+12,85)*2*1,155</t>
  </si>
  <si>
    <t>1338,807*1,1 'Přepočtené koeficientem množství</t>
  </si>
  <si>
    <t>63152100</t>
  </si>
  <si>
    <t>pás tepelně izolační univerzální λ=0,033 tl 120mm</t>
  </si>
  <si>
    <t>-1879826088</t>
  </si>
  <si>
    <t>-687556722</t>
  </si>
  <si>
    <t>762332931</t>
  </si>
  <si>
    <t>Montáž doplnění části střešní vazby hranoly nehoblovanými průřezové plochy do 120 cm2</t>
  </si>
  <si>
    <t>-1024164484</t>
  </si>
  <si>
    <t>Poznámka k položce:_x000D_
Projektová dokumentace výkres D.1.2.b-01</t>
  </si>
  <si>
    <t>Krov - řezivo tř. C24 - SI</t>
  </si>
  <si>
    <t>P4 - Příložka nad vaznicí 50x160 mm - plná vazba - montáž</t>
  </si>
  <si>
    <t>P2 - Příložka nad vaznicí 50x160 mm - jalová vazba - montáž</t>
  </si>
  <si>
    <t>Úprava zhlaví N (hranol) 100x60 mm - montáž</t>
  </si>
  <si>
    <t>Příložka pod vaznicí - plná vazba 60x160 mm - montáž</t>
  </si>
  <si>
    <t>Příložka pod vaznicí - jalová vazba vazba 60x160 mm - montáž</t>
  </si>
  <si>
    <t>Zesílení vaznice 60x180 mm - montáž</t>
  </si>
  <si>
    <t>60512127-R</t>
  </si>
  <si>
    <t>hranol stavební řezivo průřezu do 120cm2 impregnováno</t>
  </si>
  <si>
    <t>-386008503</t>
  </si>
  <si>
    <t>P4 - Příložka nad vaznicí 50x160 mm - plná vazba - dodávka</t>
  </si>
  <si>
    <t>2,04*1,08</t>
  </si>
  <si>
    <t>P2 - Příložka nad vaznicí 50x160 mm - jalová vazba - dodávka</t>
  </si>
  <si>
    <t>4,89*1,08</t>
  </si>
  <si>
    <t>Úprava zhlaví N (hranol) 100x60 mm - dodávka</t>
  </si>
  <si>
    <t>(0,4*0,1*0,06*2)*1,08</t>
  </si>
  <si>
    <t>Příložka pod vaznicí - plná vazba 60x160 mm - dodávka</t>
  </si>
  <si>
    <t>0,04*1,08</t>
  </si>
  <si>
    <t>Příložka pod vaznicí - jalová vazba vazba 60x160 mm - dodávka</t>
  </si>
  <si>
    <t>0,07*1,08</t>
  </si>
  <si>
    <t>Zesílení vaznice 60x180 mm - dodávka</t>
  </si>
  <si>
    <t>7,651*1,15 'Přepočtené koeficientem množství</t>
  </si>
  <si>
    <t>762332932</t>
  </si>
  <si>
    <t>Montáž doplnění části střešní vazby hranoly nehoblovanými průřezové plochy do 224 cm2</t>
  </si>
  <si>
    <t>-510103063</t>
  </si>
  <si>
    <t>Výměna krokve 120/160 - nová krokev - montáž</t>
  </si>
  <si>
    <t>2*8+2,1*16</t>
  </si>
  <si>
    <t>Kleština (nahrazení vazby) 140x140 mm - montáž</t>
  </si>
  <si>
    <t>Okenní výměna 120x160 mm - montáž</t>
  </si>
  <si>
    <t>60512132-R</t>
  </si>
  <si>
    <t>hranol stavební řezivo průřezu do 224cm2  impregnováno</t>
  </si>
  <si>
    <t>-1468558456</t>
  </si>
  <si>
    <t>Okenní výměna 120x160 mm - dodávka</t>
  </si>
  <si>
    <t>0,94*1,08</t>
  </si>
  <si>
    <t>Výměna krokve 120/160 - nová krokev - dodávka</t>
  </si>
  <si>
    <t>(2*8+2,1*16)*0,12*0,16</t>
  </si>
  <si>
    <t>Kleština (nahrazení vazby) 140x140 mm - dodávka</t>
  </si>
  <si>
    <t>0,16*1,08</t>
  </si>
  <si>
    <t>2,14*1,15 'Přepočtené koeficientem množství</t>
  </si>
  <si>
    <t>762332932.1</t>
  </si>
  <si>
    <t>Montáž doplnění části střešní vazby hranoly nehoblovanými průřezové plochy do 224 cm2 (doplnění pozednice tzv."ramenátů")</t>
  </si>
  <si>
    <t>-1052538400</t>
  </si>
  <si>
    <t>"Poznámka k položce:
pozednice ramenátů složené ze sbíjených rovných fošen tl. 80mm , uložení na asfaltovou lepenku A333h"</t>
  </si>
  <si>
    <t>Výměna pozednice tzv. "ramenátů"- montáž</t>
  </si>
  <si>
    <t>-1716682397</t>
  </si>
  <si>
    <t>4*1,15 'Přepočtené koeficientem množství</t>
  </si>
  <si>
    <t>762332933</t>
  </si>
  <si>
    <t>Montáž doplnění části střešní vazby hranoly nehoblovanými průřezové plochy do 288 cm2</t>
  </si>
  <si>
    <t>-1734925477</t>
  </si>
  <si>
    <t>Pozednice 160x170 mm - montáž</t>
  </si>
  <si>
    <t>6+4,8+3,82+4+5+3,95</t>
  </si>
  <si>
    <t>Úprava zhlaví M (vodorovné příložky) 100x260 mm - montáž</t>
  </si>
  <si>
    <t>Úprava zhlaví M (šikmé příložky) 100x260 mm - montáž</t>
  </si>
  <si>
    <t>Úprava zhlaví N (vodorovné příložky) 100x260 mm - montáž</t>
  </si>
  <si>
    <t>Úprava zhlaví O (vodorovné příložky) 100x260 mm - montáž</t>
  </si>
  <si>
    <t>Sloupek ve schodišťové výměně 160x150 mm - montáž</t>
  </si>
  <si>
    <t>60512137-R</t>
  </si>
  <si>
    <t>hranol stavební řezivo průřezu do 288cm2 impregnováno</t>
  </si>
  <si>
    <t>-1538395037</t>
  </si>
  <si>
    <t>Pozednice 160x170 mm - dodávka</t>
  </si>
  <si>
    <t>(0,16+0,13+0,1+0,11+0,14+0,11)*1,08</t>
  </si>
  <si>
    <t>Úprava zhlaví M (vodorovné příložky) 100x260 mm - dodávka</t>
  </si>
  <si>
    <t>0,2*1,08</t>
  </si>
  <si>
    <t>Úprava zhlaví M (šikmé příložky) 100x260 mm - dodávka</t>
  </si>
  <si>
    <t>0,06*1,08</t>
  </si>
  <si>
    <t>Úprava zhlaví N (vodorovné příložky) 100x260 mm - dodávka</t>
  </si>
  <si>
    <t>0,21*1,08</t>
  </si>
  <si>
    <t>Úprava zhlaví O (vodorovné příložky) 100x260 mm - dodávka</t>
  </si>
  <si>
    <t>Sloupek ve schodišťové výměně 160x150 mm - dodávka</t>
  </si>
  <si>
    <t>0,09*1,08</t>
  </si>
  <si>
    <t>1,491*1,15 'Přepočtené koeficientem množství</t>
  </si>
  <si>
    <t>762332934</t>
  </si>
  <si>
    <t>Montáž doplnění části střešní vazby hranoly nehoblovanými průřezové plochy do 450 cm2</t>
  </si>
  <si>
    <t>-139847466</t>
  </si>
  <si>
    <t>Úprava zhlaví P (protéza) 160x200 mm - montáž</t>
  </si>
  <si>
    <t>Úprava zhlaví R (protéza) 150x300 mm - montáž</t>
  </si>
  <si>
    <t>Úprava zhlaví I/J (vodorovné příložky) 120x260 mm - montáž</t>
  </si>
  <si>
    <t>Úprava zhlaví I/J (šikmé příližky) 140x220 mm - montáž</t>
  </si>
  <si>
    <t>Krokev (nahrazení vazby 22) 180x240 mm - montáž</t>
  </si>
  <si>
    <t>60512142-R</t>
  </si>
  <si>
    <t>hranol stavební řezivo průřezu do 450cm2  impregnováno</t>
  </si>
  <si>
    <t>2083387091</t>
  </si>
  <si>
    <t>Úprava zhlaví P (protéza) 160x200 mm - dodávka</t>
  </si>
  <si>
    <t>0,17*1,08</t>
  </si>
  <si>
    <t>Úprava zhlaví R (protéza) 150x300 mm - dodávka</t>
  </si>
  <si>
    <t>0,18*1,08</t>
  </si>
  <si>
    <t>Úprava zhlaví I/J (vodorovné příložky) 120x260 mm - dodávka</t>
  </si>
  <si>
    <t>0,75*1,08</t>
  </si>
  <si>
    <t>Úprava zhlaví I/J (šikmé příližky) 140x220 mm - dodávka</t>
  </si>
  <si>
    <t>0,64*1,08</t>
  </si>
  <si>
    <t>Krokev (nahrazení vazby 22) 180x240 mm - dodávka</t>
  </si>
  <si>
    <t>0,33*1,08</t>
  </si>
  <si>
    <t>2,235*1,15 'Přepočtené koeficientem množství</t>
  </si>
  <si>
    <t>762332934.1</t>
  </si>
  <si>
    <t>Montáž doplnění části střešní vazby hranoly nehoblovanými průřezové plochy do 450 cm2 (doplněná tzv. "ramenátů")</t>
  </si>
  <si>
    <t>-204863829</t>
  </si>
  <si>
    <t>Poznámka k položce:</t>
  </si>
  <si>
    <t>Degradované ramenáty kopule, čerpání dle odsouhlasení zástupce investora po demontáži bednění.</t>
  </si>
  <si>
    <t>Materiál smrkové fošny tl 80mm vyřezávané do poloměru kopule</t>
  </si>
  <si>
    <t>Výroba a doplnění tzv. "ramenátů" - montáž</t>
  </si>
  <si>
    <t>-664741476</t>
  </si>
  <si>
    <t>smrkové fošny tl 80mm vyřezávané do poloměru kopule tzv. ramenáty - dodávka</t>
  </si>
  <si>
    <t>13,005</t>
  </si>
  <si>
    <t>13,005*1,15 'Přepočtené koeficientem množství</t>
  </si>
  <si>
    <t>762332935</t>
  </si>
  <si>
    <t>Montáž doplnění části střešní vazby hranoly nehoblovanými průřezové plochy do 600 cm2</t>
  </si>
  <si>
    <t>-313910052</t>
  </si>
  <si>
    <t>Úprava zhlaví N (protéza) 200x260 mm - montáž</t>
  </si>
  <si>
    <t>Úprava zhlaví Q (protéza) 200x300 mm - montáž</t>
  </si>
  <si>
    <t>Úprava zhlaví I/J (protéza) 200x260 mm - montáž</t>
  </si>
  <si>
    <t>60512147-R</t>
  </si>
  <si>
    <t>hranol stavební řezivo průřezu nad 450cm2  impregnováno</t>
  </si>
  <si>
    <t>94882590</t>
  </si>
  <si>
    <t>Úprava zhlaví N (protéza) 200x260 mm - dodávka</t>
  </si>
  <si>
    <t>Úprava zhlaví Q (protéza) 200x300 mm - dodávka</t>
  </si>
  <si>
    <t>Úprava zhlaví I/J (protéza) 200x260 mm - dodávka</t>
  </si>
  <si>
    <t>0,27*1,08</t>
  </si>
  <si>
    <t>0,638*1,15 'Přepočtené koeficientem množství</t>
  </si>
  <si>
    <t>762341310</t>
  </si>
  <si>
    <t>Montáž bednění střech obloukových sklonu do 60° z hrubých prken na sraz</t>
  </si>
  <si>
    <t>-1946106990</t>
  </si>
  <si>
    <t>Pobití prkny tl. 25 mm</t>
  </si>
  <si>
    <t>R03 - Střecha nad podkrovím - nárožní věže</t>
  </si>
  <si>
    <t>(8,3+5,05+7+5,05)*2*3,55</t>
  </si>
  <si>
    <t>(5,05+8,3+5,42+6,29)*2*3,55</t>
  </si>
  <si>
    <t>Pobití prkny tl. 20 mm</t>
  </si>
  <si>
    <t xml:space="preserve">Pobití prkny  tl. 25 mm </t>
  </si>
  <si>
    <t>R02 - Střecha nad podkrovím - kopule</t>
  </si>
  <si>
    <t>Pobití prkny ze 75 % plochy kopule; ze zbývajících 25% plochy kopule pobití CETRIS deskami dle PBŘ</t>
  </si>
  <si>
    <t>(45,68+40,39+45,64+38,74)*2,6*0,75</t>
  </si>
  <si>
    <t>(45,68+40,39+45,64+38,74)*2,6</t>
  </si>
  <si>
    <t>R01 - Střecha nad podkrovím</t>
  </si>
  <si>
    <t>(718,79+121,63)*1,06</t>
  </si>
  <si>
    <t>břidlice na věži - 4 kusy věží</t>
  </si>
  <si>
    <t>85*4</t>
  </si>
  <si>
    <t>60515111-R</t>
  </si>
  <si>
    <t>řezivo jehličnaté boční prkno 20-30mm impregnováno</t>
  </si>
  <si>
    <t>1854770070</t>
  </si>
  <si>
    <t>3145,692*0,025*1,05</t>
  </si>
  <si>
    <t>3145,692*0,020*1,05</t>
  </si>
  <si>
    <t>148,634*1,15 'Přepočtené koeficientem množství</t>
  </si>
  <si>
    <t>762342511</t>
  </si>
  <si>
    <t>Montáž kontralatí na podklad bez tepelné izolace</t>
  </si>
  <si>
    <t>-2044068801</t>
  </si>
  <si>
    <t>Kontralatě 30x60 mm</t>
  </si>
  <si>
    <t>1781,7</t>
  </si>
  <si>
    <t>886,34</t>
  </si>
  <si>
    <t>716,54</t>
  </si>
  <si>
    <t>2677,62</t>
  </si>
  <si>
    <t>60514114</t>
  </si>
  <si>
    <t>řezivo jehličnaté lať impregnovaná dl 4 m</t>
  </si>
  <si>
    <t>1236042687</t>
  </si>
  <si>
    <t>6062*0,03*0,06</t>
  </si>
  <si>
    <t>10,912*1,15 'Přepočtené koeficientem množství</t>
  </si>
  <si>
    <t>762395000</t>
  </si>
  <si>
    <t>Spojovací prostředky krovů, bednění, laťování, nadstřešních konstrukcí</t>
  </si>
  <si>
    <t>2098531467</t>
  </si>
  <si>
    <t>8,799+2,461+1,715+2,57+0,734+170,929+12,549</t>
  </si>
  <si>
    <t>762420038R</t>
  </si>
  <si>
    <t>Dodávka a montáž obložení stropu z cementotřískových desek tl 25 mm broušených na pero a drážku šroubovaných</t>
  </si>
  <si>
    <t>992202163</t>
  </si>
  <si>
    <t>Pobití cementotřískovými deskami dle PBŘ tl. 25 mm ve formátu prken (šířka 125-150 mm), spojení pero drážka, spáry mezi deskami budou vyplněny</t>
  </si>
  <si>
    <t>cementovým lepidlem</t>
  </si>
  <si>
    <t>Pobití cementotřískovými deskami dle PBŘ z 25 % plochy kopule; ze zbývajících 75% plochy kopule pobití prkny</t>
  </si>
  <si>
    <t>(45,68+40,39+45,64+38,74)*2,6*0,25</t>
  </si>
  <si>
    <t>930569702</t>
  </si>
  <si>
    <t>764131403-R</t>
  </si>
  <si>
    <t>Dodávka a montáž krytina střechy rovné drážkováním ze svitků z Cu plechu</t>
  </si>
  <si>
    <t>971025664</t>
  </si>
  <si>
    <t>K26 - Falcovaná krytina stanové střechy nárožních věží z měděného plechu tl. 0,7 mm, klempířsky napojováno</t>
  </si>
  <si>
    <t>764131456-R</t>
  </si>
  <si>
    <t>Dodávka a montáž krytina střechy oblé drážkováním ze svitků z Cu plechu</t>
  </si>
  <si>
    <t>-297108299</t>
  </si>
  <si>
    <t>K22 - Falcovaná krytina stanové střechy kopule z měděného plechu tl. 0,7 mm, klempířsky napojováno</t>
  </si>
  <si>
    <t>764131-Rx001</t>
  </si>
  <si>
    <t>Dodávka a montáž K08 - Oplechování římsy nárožních věží a kopule z měděného plechu tl. 0,7 mm, R.Š. 1050 mm, klempířsky napojováno</t>
  </si>
  <si>
    <t>-1806775786</t>
  </si>
  <si>
    <t>764131-Rx002</t>
  </si>
  <si>
    <t>Dodávka a montáž  K09 - Oplechování vrcholu štítu na středové kopuli z měděného plechu tl. 0,7 mm, R.Š. 1050-1400 mm, klempířsky napojováno</t>
  </si>
  <si>
    <t>-1076876457</t>
  </si>
  <si>
    <t>764131-Rx003</t>
  </si>
  <si>
    <t>Dodávka a montáž K10 - Oplechování vrcholu štítu na kopuli z měděného plechu tl. 0,7 mm, klempířsky napojováno</t>
  </si>
  <si>
    <t>1052776720</t>
  </si>
  <si>
    <t>764131-Rx004</t>
  </si>
  <si>
    <t>Dodávka a montáž K11 - Oplechování atiky na věžích a kopuli z měděného plechu tl. 0,7 mm, klempířsky napojováno</t>
  </si>
  <si>
    <t>367510680</t>
  </si>
  <si>
    <t>764131-Rx005</t>
  </si>
  <si>
    <t>Dodávka a montáž K12 - Oplechování vrcholu štítu na nárožní věži z měděného plechu tl. 0,7 mm, R.Š. 980 mm, klempířsky napojováno</t>
  </si>
  <si>
    <t>-1143687483</t>
  </si>
  <si>
    <t>764131-Rx006</t>
  </si>
  <si>
    <t>Dodávka a montáž K13 - Oplechování vrcholu štítu na nárožní věži z měděného plechu tl. 0,7 mm, klempířsky napojováno</t>
  </si>
  <si>
    <t>1935270014</t>
  </si>
  <si>
    <t>764131-Rx007</t>
  </si>
  <si>
    <t>Dodávka a montáž K20 - Oplechování sedlové střechy u nárožní věže z měděného plechu tl. 0,7 mm, klempířsky napojováno</t>
  </si>
  <si>
    <t>573112161</t>
  </si>
  <si>
    <t>764131-Rx008</t>
  </si>
  <si>
    <t>Dodávka a montáž K21 - Oplechování vrcholu komína u nárožní věže z měděného plechu tl. 0,7 mm, klempířsky napojováno</t>
  </si>
  <si>
    <t>1237360261</t>
  </si>
  <si>
    <t>764131-Rx009</t>
  </si>
  <si>
    <t>Dodávka a montáž K23 - Oplechování střešního výlezu kopule z měděného plechu tl. 0,7 mm, klempířsky napojováno, 1 ks</t>
  </si>
  <si>
    <t>1361622790</t>
  </si>
  <si>
    <t>764131-Rx010</t>
  </si>
  <si>
    <t>Dodávka a montáž K24 - Oplechování vrcholu komína u kopule z měděného plechu tl. 0,7 mm, klempířsky napojováno</t>
  </si>
  <si>
    <t>935534194</t>
  </si>
  <si>
    <t>764131-Rx011</t>
  </si>
  <si>
    <t>Dodávka a montáž K27 - Oplechování střešního výlezu nárožních věží z měděného plechu tl. 0,7 mm, klempířsky napojováno, 4 ks</t>
  </si>
  <si>
    <t>1774741832</t>
  </si>
  <si>
    <t>764131-Rx991</t>
  </si>
  <si>
    <t>Dodávka a montáž K16 - Stávající ozdobné oplechování nárožních hran kopule - DEMONTÁŽ CELKOVÁ REPASE VŠECH DÍLŮ A NAVRÁCENÍ DO PŮVODNÍ POZICE</t>
  </si>
  <si>
    <t>-1888197218</t>
  </si>
  <si>
    <t>Poznámka k položce:_x000D_
demontáž, očištění, mechanická oprava poškozených (prohnutých) ploch, výměna poškozených kusů, zpětná montáž, klempířské napojování + letování</t>
  </si>
  <si>
    <t>764131-Rx992</t>
  </si>
  <si>
    <t>Dodávka a montáž K17 - Stávající ozdobné oplechování vrcholové římsy středové kopule - DEMONTÁŽ CELKOVÁ REPASE VŠECH DÍLŮ A NAVRÁCENÍ DO PŮVODNÍ POZICE</t>
  </si>
  <si>
    <t>-112157881</t>
  </si>
  <si>
    <t>764131-Rx993</t>
  </si>
  <si>
    <t>Dodávka a montáž K18 - Stávající ozdobné oplechování nárožních hran věží - DEMONTÁŽ CELKOVÁ REPASE VŠECH DÍLŮ A NAVRÁCENÍ DO PŮVODNÍ POZICE</t>
  </si>
  <si>
    <t>134865759</t>
  </si>
  <si>
    <t>764131-Rx994</t>
  </si>
  <si>
    <t>Dodávka a montáž K19 - Stávající ozdobné oplechování vrcholové římsy nárožních věží - DEMONTÁŽ CELKOVÁ REPASE VŠECH DÍLŮ A NAVRÁCENÍ DO PŮVODNÍ POZICE</t>
  </si>
  <si>
    <t>-1770432407</t>
  </si>
  <si>
    <t>128</t>
  </si>
  <si>
    <t>764131-Rx995</t>
  </si>
  <si>
    <t>K25 - Stávající ozdobné oplechování vikýře na středové kopuli - DEMONTÁŽ CELKOVÁ REPASE VŠECH DÍLŮ A NAVRÁCENÍ DO PŮVODNÍ POZICE</t>
  </si>
  <si>
    <t>-1085838779</t>
  </si>
  <si>
    <t>61</t>
  </si>
  <si>
    <t>764231405</t>
  </si>
  <si>
    <t>Oplechování větraného hřebene s větrací mřížkou z Cu plechu rš 400 mm</t>
  </si>
  <si>
    <t>-726189628</t>
  </si>
  <si>
    <t>K01 - Oplechování hřebene sedlové střechy z měděného plechu tl. 0,7 mm, RŠ 400 mm</t>
  </si>
  <si>
    <t>764231466R</t>
  </si>
  <si>
    <t>Dodávka a montáž Oplechování úžlabí z Cu plechu rš 400 mm</t>
  </si>
  <si>
    <t>704742578</t>
  </si>
  <si>
    <t>K02 - Oplechování úžlabí sedlové střechy z měděného plechu tl. 0,7 mm, RŠ 400 mm</t>
  </si>
  <si>
    <t>764232455</t>
  </si>
  <si>
    <t>Oplechování oblé okapové hrany z Cu plechu rš 400 mm</t>
  </si>
  <si>
    <t>-28879743</t>
  </si>
  <si>
    <t>K03 - Oplechování okraje sedlové střechy z měděného plechu tl. 0,7 mm RŠ 400 mm</t>
  </si>
  <si>
    <t>764233452</t>
  </si>
  <si>
    <t>Střešní výlez pro krytinu skládanou nebo plechovou z Cu plechu</t>
  </si>
  <si>
    <t>1869546126</t>
  </si>
  <si>
    <t>Střešní výlez 625x625 mm z měděného plechu, dle původního vzoru</t>
  </si>
  <si>
    <t>764233452.2</t>
  </si>
  <si>
    <t>835573678</t>
  </si>
  <si>
    <t>Střešní výlez 1150x900 mm z měděného plechu, dle původního vzoru</t>
  </si>
  <si>
    <t>764238431</t>
  </si>
  <si>
    <t>Oplechování římsy rovné celoplošně lepené z Cu plechu rš přes 670 mm</t>
  </si>
  <si>
    <t>1615646708</t>
  </si>
  <si>
    <t>K28 - Oplechování římsy pod nástřešním žlabem z měděného plechu tl. 0,7 mm, R.Š. 1050 mm, klempířsky napojováno</t>
  </si>
  <si>
    <t>105*1,05</t>
  </si>
  <si>
    <t>764331414R</t>
  </si>
  <si>
    <t>Dodávka a montáž lemování rovných zdí střech s krytinou skládanou z Cu plechu rš 300 mm</t>
  </si>
  <si>
    <t>-1679653096</t>
  </si>
  <si>
    <t>K04 - Oplechování komínů z měděného plechu tl. 0,7 mm, R.Š. 300 mm, klempířsky napojováno</t>
  </si>
  <si>
    <t>764533412R</t>
  </si>
  <si>
    <t>Žlaby nadokapní (nástřešní ) oblého tvaru včetně háků, čel a hrdel z Cu plechu rš 900 mm</t>
  </si>
  <si>
    <t>-1786002611</t>
  </si>
  <si>
    <t>K06 - Okapní nástřešní žlab z měděného plechu tl. 0,7 mm, R.Š. 900 mm, klempířsky napojováno +</t>
  </si>
  <si>
    <t>K07 - Okapní hák žárově pozinkovaný s oboustrannou barv. ochranou</t>
  </si>
  <si>
    <t>proti UV záření, RŠ 550 mm, včetně kotvení</t>
  </si>
  <si>
    <t>165</t>
  </si>
  <si>
    <t>764535412</t>
  </si>
  <si>
    <t>Žlaby mezistřešní nebo zaatikové uložené v lůžku z Cu plechu rš 1200 mm</t>
  </si>
  <si>
    <t>1546089720</t>
  </si>
  <si>
    <t>K15 - Zaatikový žlab na kopuli z měděného plechu tl. 0,7 mm, R.Š. 1200 mm, klempířsky napojováno</t>
  </si>
  <si>
    <t>764535414-R</t>
  </si>
  <si>
    <t>Dodávka a montáž žlaby mezistřešní nebo zaatikové uložené v lůžku z Cu plechu rš 1350 mm</t>
  </si>
  <si>
    <t>-1936087928</t>
  </si>
  <si>
    <t>764-Rx001</t>
  </si>
  <si>
    <t>Dodávka a montáž K05 - Připojovací lišta oplechování komínů z měděného plechu tl. 0,7 mm, R.Š. 190 mm, klempířsky napojováno</t>
  </si>
  <si>
    <t>686256571</t>
  </si>
  <si>
    <t>764-Rx002</t>
  </si>
  <si>
    <t>Dodávka a montáž repase ozdobného oplechování nárožních hran kopule (demontáž, repase a zpětná montáž)</t>
  </si>
  <si>
    <t>1086713886</t>
  </si>
  <si>
    <t>764-Rx003</t>
  </si>
  <si>
    <t>Dodávka a montáž repase ozdobného oplechování vrcholové římsy středové kopule (demontáž, repase a zpětná montáž)</t>
  </si>
  <si>
    <t>-2141921590</t>
  </si>
  <si>
    <t>764-Rx004</t>
  </si>
  <si>
    <t>Dodávka a montáž repase ozdobného oplechování nárožních hran věží (demontáž, repase a zpětná montáž)</t>
  </si>
  <si>
    <t>1043772726</t>
  </si>
  <si>
    <t>764-Rx005</t>
  </si>
  <si>
    <t>Dodávka a montáž repase ozdobného oplechování vikýře na středové kopuli (demontáž, repase a zpětná montáž)</t>
  </si>
  <si>
    <t>-1461298854</t>
  </si>
  <si>
    <t>764-Rx006</t>
  </si>
  <si>
    <t>Dodávka a montáž repase ozdobného oplechování vrcholové římsy nárožních věží (demontáž, repase a zpětná montáž)</t>
  </si>
  <si>
    <t>-1302692102</t>
  </si>
  <si>
    <t>764-Rx007</t>
  </si>
  <si>
    <t>Dodávka a montáž mřížka proti hmyzu kovové</t>
  </si>
  <si>
    <t>-184203859</t>
  </si>
  <si>
    <t>DET 7</t>
  </si>
  <si>
    <t>998764203</t>
  </si>
  <si>
    <t>Přesun hmot procentní pro konstrukce klempířské v objektech v do 24 m</t>
  </si>
  <si>
    <t>-1793245431</t>
  </si>
  <si>
    <t>79</t>
  </si>
  <si>
    <t>765133105</t>
  </si>
  <si>
    <t>Krytina vláknocementová sklonu do 30° dvojité krytí skládaná z obdélníků s povrchem hladkým</t>
  </si>
  <si>
    <t>2106163402</t>
  </si>
  <si>
    <t xml:space="preserve">Poznámka k položce:_x000D_
barva šedá - přírodní_x000D_
rozměr 400/400, hmotnost 1,33 kg/kus, _x000D_
Mrazuvzdornost ČSN EN 492 RL= min. 0,75 (100 cyklů) _x000D_
Ohybový moment (min) (ČSN EN 492, tř. B) Nm/m 50_x000D_
Pevnost v tahu za ohybu (průměrná) N/mm2 20_x000D_
Třída reakce na oheň ČSN EN 13501 - 1 A2-s1,d0 </t>
  </si>
  <si>
    <t>Cementovláknitá šablona 400x400 mm, tl. 3 mm</t>
  </si>
  <si>
    <t>80</t>
  </si>
  <si>
    <t>765133193</t>
  </si>
  <si>
    <t>Příplatek k cenám vláknocementové krytiny z obdélníků na bednění</t>
  </si>
  <si>
    <t>-1346332637</t>
  </si>
  <si>
    <t>765161431</t>
  </si>
  <si>
    <t>Montáž krytiny z břidlice tl přes 6 mm do 30° jednoduché krytí z pravoúhlých formátů přes 30 do 35 ks/m2</t>
  </si>
  <si>
    <t>1294113959</t>
  </si>
  <si>
    <t xml:space="preserve">Poznámka k položce:_x000D_
Doplnění a oprava stávající břidlicové krytiny středové kopule, původní krytina ze štípané břidlice bude po rekonstrukci opravena do původního stavu a k doplnění chybějících ploch na středové kopuli bude použita břidlice dle původního vzoru - zlatavě hnědo-šedá_x000D_
</t>
  </si>
  <si>
    <t>Břidlice dle původního vzoru - zlatavě šedohnědá tl. 8 mm</t>
  </si>
  <si>
    <t>583-RM001</t>
  </si>
  <si>
    <t>BŘIDLICE  DLE PŮVODNÍHO VZORU - ZLATAVĚ ŠEDOHNĚDÁ</t>
  </si>
  <si>
    <t>1233115282</t>
  </si>
  <si>
    <t>Bude použito 60% původní břidlice</t>
  </si>
  <si>
    <t>1141,436*30,9*0,4</t>
  </si>
  <si>
    <t>14108,149*1,05 'Přepočtené koeficientem množství</t>
  </si>
  <si>
    <t>765161931</t>
  </si>
  <si>
    <t>Příplatek k cenám vyspravení břidličné krytiny za sklon přes 30°</t>
  </si>
  <si>
    <t>-1143233698</t>
  </si>
  <si>
    <t>Poznámka k položce:_x000D_
OPRAVA KRYTINY - Skládaná štípaná břidlice tl. 8 mm - PŮVODNÍ KRYTINA ZE ŠTÍPANÉ BŘIDLICE BUDE PO REKONSTRUKCI KROVU OPRAVENA DO PŮVODNÍHO STAVU K DOPLNĚNÍ CHYBĚJÍCÍCH PLOCH BUDE POUŽITA BŘIDLICE  DLE PŮVODNÍHO VZORU - ZLATAVĚ ŠEDOHNĚDÁ</t>
  </si>
  <si>
    <t>765191023</t>
  </si>
  <si>
    <t>Montáž pojistné hydroizolační fólie kladené ve sklonu přes 20° s lepenými spoji na bednění</t>
  </si>
  <si>
    <t>-363295684</t>
  </si>
  <si>
    <t>Separační a mikroventilační vrstva pod plechové krytiny</t>
  </si>
  <si>
    <t>Separační vrstva</t>
  </si>
  <si>
    <t>Pojistná hydroizolace</t>
  </si>
  <si>
    <t>765RM001</t>
  </si>
  <si>
    <t>Separační vrstva - pojistná hydroizolace 150 g/m2</t>
  </si>
  <si>
    <t>-1001593766</t>
  </si>
  <si>
    <t>3371,088</t>
  </si>
  <si>
    <t>3371,088*1,2 'Přepočtené koeficientem množství</t>
  </si>
  <si>
    <t>765RM002</t>
  </si>
  <si>
    <t>Separační a mikroventilační vrstva 900 g/m2</t>
  </si>
  <si>
    <t>-1449392749</t>
  </si>
  <si>
    <t>890,845</t>
  </si>
  <si>
    <t>1338,807</t>
  </si>
  <si>
    <t>2229,652*1,2 'Přepočtené koeficientem množství</t>
  </si>
  <si>
    <t>765-Rx001</t>
  </si>
  <si>
    <t>Dodávka a montáž sněhové háky pro vláknocementovou krytinu</t>
  </si>
  <si>
    <t>-906429632</t>
  </si>
  <si>
    <t>998765203</t>
  </si>
  <si>
    <t>Přesun hmot procentní pro krytiny skládané v objektech v do 24 m</t>
  </si>
  <si>
    <t>702642920</t>
  </si>
  <si>
    <t>761A1011-R1</t>
  </si>
  <si>
    <t>Dodávka a montáž okenní kruhové otvory vikýřů centrální kopule DN 620 mm kopie původních dle PD</t>
  </si>
  <si>
    <t>-1675936495</t>
  </si>
  <si>
    <t>W24 - Okno ve vikýři kruhové, průměr 600 mm, dřevěné kruhové okno repase původního dílu, případně výměna za kopii - 9 kusů</t>
  </si>
  <si>
    <t>3,14*0,31*0,31*9</t>
  </si>
  <si>
    <t>761A1011-Rx001</t>
  </si>
  <si>
    <t>Dodávka a montáž W21 - Nová lamelová výplň kruhová, průměr 1500 mm, dřevěné lamely v dřevěném kruhovém rámu</t>
  </si>
  <si>
    <t>-584727158</t>
  </si>
  <si>
    <t>Poznámka k položce:_x000D_
Projektová dokumentace výkres - č. 104_x000D_
Projektová dokumentace tabulky výrobků</t>
  </si>
  <si>
    <t>761A1011-Rx002</t>
  </si>
  <si>
    <t>Dodávka a montáž W22 - Střešní okno 600x600 mm, dřevěné okno s kovovým vnějším povrchem, repase původního dílu, případně výměna za kopii</t>
  </si>
  <si>
    <t>1009880243</t>
  </si>
  <si>
    <t>761A1011-Rx003</t>
  </si>
  <si>
    <t>Dodávka a montáž W23 - Střešní okno 600x900 mm, dřevěné okno s kovovým vnějším povrchem, repase původního dílu, případně výměna za kopii</t>
  </si>
  <si>
    <t>26528466</t>
  </si>
  <si>
    <t>761A1102.1</t>
  </si>
  <si>
    <t>Dodávka a montáž okna střešní do krytiny tvarované vč. oplechování - W01</t>
  </si>
  <si>
    <t>-1452947321</t>
  </si>
  <si>
    <t>Poznámka k položce:_x000D_
W01 - Nové střešní ateliérové okno 1800x1600 mm, dřevěné okno s kovovým vnějším povrchem, zasklení trojsklem, Ug=0,6W/m2K, Uw=0,9W/m2K, distanční rámeček plastový, ruční ovládání otvíravých částí a rolety, vnitřní stínící roleta s odrazem tepelného a UV záření v hliníkových vodících kolejnicích (12 kusů)_x000D_
Projektová dokumentace tabulky výrobků</t>
  </si>
  <si>
    <t>1,8*1,6*12</t>
  </si>
  <si>
    <t>761A1102.2</t>
  </si>
  <si>
    <t>Dodávka a montáž okna střešní do krytiny tvarované vč. oplechování - W02</t>
  </si>
  <si>
    <t>1325365672</t>
  </si>
  <si>
    <t>Poznámka k položce:_x000D_
W02 - Nové střešní ateliérové okno 600x600 mm, dřevěné okno s kovovým vnějším povrchem, zasklení trojsklem, Ug=0,6W/m2K, Uw=0,9W/m2K, distanční rámeček plastový, ruční ovládání otvíravých částí a rolety, vnitřní stínící roleta s odrazem tepelného a UV záření v hliníkových vodících kolejnicích 26 kusů_x000D_
Projektová dokumentace tabulky výrobků</t>
  </si>
  <si>
    <t>0,6*0,6*26</t>
  </si>
  <si>
    <t>766-Rx98001</t>
  </si>
  <si>
    <t xml:space="preserve">Dodávka a montáž kopie dřevěného schodiště na střechu </t>
  </si>
  <si>
    <t>-134245784</t>
  </si>
  <si>
    <t>Poznámka k položce:_x000D_
kopie stávajícího stavu</t>
  </si>
  <si>
    <t>1020278015</t>
  </si>
  <si>
    <t>767A30Rx01-Z06</t>
  </si>
  <si>
    <t>D+M Z06 - Servisní komínová lávka včetně antikorozního nátěru a nátěru v barvě střešní krytiny - ocelová žárově pozinkovaná konstrukce z nosného rámu z hranaté tyčoviny 24x24 mm z pororoštu šíře 270 mm (oko 30x30 mm), celková délka lávky 28,65 m</t>
  </si>
  <si>
    <t>-540357679</t>
  </si>
  <si>
    <t>767A9005-R</t>
  </si>
  <si>
    <t>Montáž, výroba a osazení atypických zámečnických konstrukcí - ocelová konstrukce krovu</t>
  </si>
  <si>
    <t>-1900253248</t>
  </si>
  <si>
    <t>Krov - ocel S235</t>
  </si>
  <si>
    <t>C - UPE 200</t>
  </si>
  <si>
    <t>125,9*1,1</t>
  </si>
  <si>
    <t>C - UPE 240</t>
  </si>
  <si>
    <t>362,4*1,1</t>
  </si>
  <si>
    <t>F - UPE 200</t>
  </si>
  <si>
    <t>25,1*1,1</t>
  </si>
  <si>
    <t>F - UPE 300</t>
  </si>
  <si>
    <t>177,6*1,1</t>
  </si>
  <si>
    <t>G - UPE 300</t>
  </si>
  <si>
    <t>452,9*1,1</t>
  </si>
  <si>
    <t>H - UPE 200</t>
  </si>
  <si>
    <t>16,4*1,1</t>
  </si>
  <si>
    <t>H - UPE 240</t>
  </si>
  <si>
    <t>34,7*1,1</t>
  </si>
  <si>
    <t>B - UPE 200</t>
  </si>
  <si>
    <t>200,6*1,1</t>
  </si>
  <si>
    <t>B - UPE 240</t>
  </si>
  <si>
    <t>453*1,1</t>
  </si>
  <si>
    <t>P - UPE 180</t>
  </si>
  <si>
    <t>315,2*1,1</t>
  </si>
  <si>
    <t>Q - UPE 270</t>
  </si>
  <si>
    <t>309,8*1,1</t>
  </si>
  <si>
    <t>R - UPE 270</t>
  </si>
  <si>
    <t>464,6*1,1</t>
  </si>
  <si>
    <t>O1 - UPE 160</t>
  </si>
  <si>
    <t>269,3*1,1</t>
  </si>
  <si>
    <t>O2 - UPE 160</t>
  </si>
  <si>
    <t>191,8*1,1</t>
  </si>
  <si>
    <t>O3 - UPE 160</t>
  </si>
  <si>
    <t>277,4*1,1</t>
  </si>
  <si>
    <t>O4 - UPE 200</t>
  </si>
  <si>
    <t>266,3*1,1</t>
  </si>
  <si>
    <t>767-Rx002</t>
  </si>
  <si>
    <t>Dodávka a montáž respase původního kovového zábradlí</t>
  </si>
  <si>
    <t>-900332938</t>
  </si>
  <si>
    <t>Poznámka k položce:_x000D_
repase bude probíhat restaurátorským způsobem pod vedením autorizovaného restaurátora</t>
  </si>
  <si>
    <t>Původní kovové zábradlí bude repasováno a po opravě střechy usazeno do původní pozice</t>
  </si>
  <si>
    <t>Nárožní věže a hlavní kopule</t>
  </si>
  <si>
    <t>25,4+25,4+25,4+25,4+45,1</t>
  </si>
  <si>
    <t>-2094138486</t>
  </si>
  <si>
    <t>1268570700</t>
  </si>
  <si>
    <t>Zabroušení a zatmelení krovu na odhalených konstrukcích v podkroví, interiérech učeben a přístupových chodbách v rozsahu 300 m2</t>
  </si>
  <si>
    <t>300</t>
  </si>
  <si>
    <t>Stávající krov</t>
  </si>
  <si>
    <t>783222121</t>
  </si>
  <si>
    <t>Tmelení tesařských konstrukcí akrylátovým tmelem</t>
  </si>
  <si>
    <t>34005329</t>
  </si>
  <si>
    <t>7832-Rx001</t>
  </si>
  <si>
    <t>Dodávka a montáž požární nátěr tesařských konstrukcí</t>
  </si>
  <si>
    <t>-1692334718</t>
  </si>
  <si>
    <t>Poznámka k položce:_x000D_
přípravek určený ke snížení reakce dřeva na oheň s preventivním fungicidním a insekticidním účinkem proti dřevokazným houbám a dřevokaznému hmyzu. K ošetření dřevěných prvků stavebních konstrukcí a dalších materiálů na bázi dřeva zabudovaných v interiérech staveb_x000D_
B-s1, d0_x000D_
TYPOVÉ OZNAČENÍ_x000D_
DLE ČSN 49 0600-1:_x000D_
FB, IP, 1, 2, S _x000D_
ÚČINNÉ LÁTKY: Kyselina boritá_x000D_
OBSAH TĚKAVÝCH LÁTEK: limit pro A/e), VŘNH 130 g/l, obsahuje max. 101,6 g/l VOC v aplikačním_x000D_
roztoku, celkový obsah těkavých organických látek vyjádřeno hmotnostním procentem v_x000D_
koncentrátu: 8 %.</t>
  </si>
  <si>
    <t>Požární nátěr krovu na odhalených konstrukcích v podkroví, interiérech učeben a přístupových chodbách</t>
  </si>
  <si>
    <t>-1610737157</t>
  </si>
  <si>
    <t>783301311</t>
  </si>
  <si>
    <t>Odmaštění zámečnických konstrukcí vodou ředitelným odmašťovačem</t>
  </si>
  <si>
    <t>734981626</t>
  </si>
  <si>
    <t>Nátěr ocelových konstrukcí krovu</t>
  </si>
  <si>
    <t>113,26</t>
  </si>
  <si>
    <t>885689300</t>
  </si>
  <si>
    <t>1646790082</t>
  </si>
  <si>
    <t>113,260</t>
  </si>
  <si>
    <t>2022-01050199.03 - Elektroinstalace - SLP, SLN, hromosvod</t>
  </si>
  <si>
    <t>EI - Hromosvod, uzemění</t>
  </si>
  <si>
    <t>D001 - Hromosvod</t>
  </si>
  <si>
    <t xml:space="preserve">    D2 - Hromosvod, uzemnění</t>
  </si>
  <si>
    <t xml:space="preserve">    D3 - Ostatní náklady :</t>
  </si>
  <si>
    <t>HSV - HSV</t>
  </si>
  <si>
    <t xml:space="preserve">    1 - Zemní práce</t>
  </si>
  <si>
    <t xml:space="preserve">    5 - Komunikace pozemní</t>
  </si>
  <si>
    <t>D001</t>
  </si>
  <si>
    <t>Hromosvod</t>
  </si>
  <si>
    <t>D2</t>
  </si>
  <si>
    <t>Hromosvod, uzemnění</t>
  </si>
  <si>
    <t>Vodič AlMgSi Ø8mm</t>
  </si>
  <si>
    <t>Vodič FeZn Ø10mm</t>
  </si>
  <si>
    <t>Zemnící tyč (přesný počet nutno určit na základě měření)</t>
  </si>
  <si>
    <t>Svorka univerzální SU nerez</t>
  </si>
  <si>
    <t>ks</t>
  </si>
  <si>
    <t>Svorka připojovací SP nerez</t>
  </si>
  <si>
    <t>Svorka okapová SO nerez</t>
  </si>
  <si>
    <t>Svorka pásek/drát SR3b nerez</t>
  </si>
  <si>
    <t>Podpěra vedení na fasádě nerez</t>
  </si>
  <si>
    <t>Podpěra vedení na střeše nerez</t>
  </si>
  <si>
    <t>Zkušební svorka SZ nerez</t>
  </si>
  <si>
    <t>Ochranný úhelník</t>
  </si>
  <si>
    <t>Drobný montážní a označovací materiál včetně příchytek, atd…</t>
  </si>
  <si>
    <t>Označení svodu</t>
  </si>
  <si>
    <t>Lokální opravy fasády v místech kotvení svodů vč zednického zapravení a fasádního nátěru</t>
  </si>
  <si>
    <t>2005353007</t>
  </si>
  <si>
    <t>D3</t>
  </si>
  <si>
    <t>Ostatní náklady :</t>
  </si>
  <si>
    <t>1.1</t>
  </si>
  <si>
    <t>Demontáž stávajícího hromosvodu</t>
  </si>
  <si>
    <t>2.1</t>
  </si>
  <si>
    <t>Stavební přípomoce (sekání, výkop, atd.)</t>
  </si>
  <si>
    <t>3.1</t>
  </si>
  <si>
    <t>Drobný materiál (hmoždinky, šrouby, sádra, atd..)</t>
  </si>
  <si>
    <t>5.1</t>
  </si>
  <si>
    <t>Doprava</t>
  </si>
  <si>
    <t>6.1</t>
  </si>
  <si>
    <t>7.1</t>
  </si>
  <si>
    <t>Koordinace s ostaními profesemi</t>
  </si>
  <si>
    <t>9.1</t>
  </si>
  <si>
    <t>Ekologická likvidace odpadu</t>
  </si>
  <si>
    <t>Zemní práce</t>
  </si>
  <si>
    <t>113106021</t>
  </si>
  <si>
    <t>Rozebrání dlažeb při překopech komunikací pro pěší z betonových dlaždic ručně</t>
  </si>
  <si>
    <t>CS ÚRS 2022 01</t>
  </si>
  <si>
    <t>-1174879635</t>
  </si>
  <si>
    <t>113106022</t>
  </si>
  <si>
    <t>Rozebrání dlažeb při překopech komunikací pro pěší z kamenných dlaždic ručně</t>
  </si>
  <si>
    <t>848723991</t>
  </si>
  <si>
    <t>0,75</t>
  </si>
  <si>
    <t>113106023</t>
  </si>
  <si>
    <t>Rozebrání dlažeb při překopech komunikací pro pěší ze zámkové dlažby ručně</t>
  </si>
  <si>
    <t>-67014535</t>
  </si>
  <si>
    <t>2,9+2,6+2,0+2,2</t>
  </si>
  <si>
    <t>113107044</t>
  </si>
  <si>
    <t>Odstranění podkladu živičných tl do 200 mm při překopech ručně</t>
  </si>
  <si>
    <t>1549956673</t>
  </si>
  <si>
    <t>4,6+2,0+2,0+2,0+2,2+1,2+1,2+1,7+1,7+2,2</t>
  </si>
  <si>
    <t>132251101</t>
  </si>
  <si>
    <t>Hloubení rýh nezapažených š do 800 mm v hornině třídy těžitelnosti I skupiny 3 objem do 20 m3 strojně</t>
  </si>
  <si>
    <t>2048201948</t>
  </si>
  <si>
    <t>Pod zámkovou dlažbu</t>
  </si>
  <si>
    <t>(2,9+2,6+2,0+2,2)*0,9</t>
  </si>
  <si>
    <t>Pod asfalty</t>
  </si>
  <si>
    <t>(4,6+2,0+2,0+2,0+2,2+1,2+1,2+1,7+1,7+2,2)*0,9</t>
  </si>
  <si>
    <t>Pod okapový chodník</t>
  </si>
  <si>
    <t>2,0*0,9</t>
  </si>
  <si>
    <t>Pod kamennou dlažbu</t>
  </si>
  <si>
    <t>0,75*0,9</t>
  </si>
  <si>
    <t>174111101</t>
  </si>
  <si>
    <t>Zásyp jam, šachet rýh nebo kolem objektů sypaninou se zhutněním ručně</t>
  </si>
  <si>
    <t>1063474156</t>
  </si>
  <si>
    <t>Komunikace pozemní</t>
  </si>
  <si>
    <t>572330111-R</t>
  </si>
  <si>
    <t>Vyspravení krytu komunikací po překopech pl do 15 m2 obalovaným kamenivem tl do 200 mm</t>
  </si>
  <si>
    <t>-1099078737</t>
  </si>
  <si>
    <t>(4,6+2,0+2,0+2,0+2,2+1,2+1,2+1,7+1,7+2,2)</t>
  </si>
  <si>
    <t>572370112</t>
  </si>
  <si>
    <t>Vyspravení krytu komunikací po překopech pl do 15 m2 dlažbou drobnou do lože z kameniva</t>
  </si>
  <si>
    <t>-1990514971</t>
  </si>
  <si>
    <t>572370112-Rx01</t>
  </si>
  <si>
    <t>Vyspravení krytu komunikací po překopech pl do 15 m2 dlažbou zámkovou do lože z kameniva</t>
  </si>
  <si>
    <t>719159598</t>
  </si>
  <si>
    <t>919735114</t>
  </si>
  <si>
    <t>Řezání stávajícího živičného krytu hl přes 150 do 200 mm</t>
  </si>
  <si>
    <t>798398458</t>
  </si>
  <si>
    <t>19,36+9,1+9,1+9,1+9,3+6+6+6,8+6,8+9,3</t>
  </si>
  <si>
    <t>511736177</t>
  </si>
  <si>
    <t>-153943085</t>
  </si>
  <si>
    <t>12,568*8</t>
  </si>
  <si>
    <t>-679173955</t>
  </si>
  <si>
    <t>EI - SLB - Slaboproud</t>
  </si>
  <si>
    <t>1 - Strukturovaná kabeláž – SK - pasivní část</t>
  </si>
  <si>
    <t xml:space="preserve">    D1 - Rozvaděče a jejich vybavení</t>
  </si>
  <si>
    <t xml:space="preserve">      20 - Rack strukturované kabeláže –  doplněnní vybavení hlavního rozvaděče </t>
  </si>
  <si>
    <t xml:space="preserve">    D3 - Zásuvky </t>
  </si>
  <si>
    <t xml:space="preserve">      22 - Dvouportová zásuvka strukturované kabeláže cat. 6 nástěnné provedení </t>
  </si>
  <si>
    <t xml:space="preserve">      23 - Dvouportová zásuvka strukturované kabeláže cat. 6  do podlahové krabice </t>
  </si>
  <si>
    <t xml:space="preserve">      24 - Dvouportová zásuvka strukturované kabeláže cat. 6 - WIFI/kamery</t>
  </si>
  <si>
    <t xml:space="preserve">    D4 - Kabeláž </t>
  </si>
  <si>
    <t xml:space="preserve">    D5 - Ostatní </t>
  </si>
  <si>
    <t>02 - Lokální detekce požáru - LDP</t>
  </si>
  <si>
    <t xml:space="preserve">    D6 - Ústředna a centrální prvky LDP </t>
  </si>
  <si>
    <t xml:space="preserve">    D7 - Hlásiče, I/O moduly</t>
  </si>
  <si>
    <t xml:space="preserve">    D8 - Ovládaná zařízení   </t>
  </si>
  <si>
    <t xml:space="preserve">    D9 - Kabeláž  </t>
  </si>
  <si>
    <t>03 - Ozvučení - ER</t>
  </si>
  <si>
    <t xml:space="preserve">    D10 - Ústředna </t>
  </si>
  <si>
    <t xml:space="preserve">    4 - Reproduktory </t>
  </si>
  <si>
    <t xml:space="preserve">D11 - Jednotný čas </t>
  </si>
  <si>
    <t xml:space="preserve">    D12 - kabeláž </t>
  </si>
  <si>
    <t xml:space="preserve">5 - Kabelové trasy </t>
  </si>
  <si>
    <t xml:space="preserve">    D13 - NUK bez požární odolnosti </t>
  </si>
  <si>
    <t xml:space="preserve">    04 - NUK s požadavkem na funkční integritu - normová konstrukce</t>
  </si>
  <si>
    <t xml:space="preserve">    08 - Ostatní </t>
  </si>
  <si>
    <t>D 09 - Instalace</t>
  </si>
  <si>
    <t>Strukturovaná kabeláž – SK - pasivní část</t>
  </si>
  <si>
    <t>D1</t>
  </si>
  <si>
    <t>Rozvaděče a jejich vybavení</t>
  </si>
  <si>
    <t>0001</t>
  </si>
  <si>
    <t xml:space="preserve">Rack strukturované kabeláže –  600x600 22U dle TXT  - v IT místnosti </t>
  </si>
  <si>
    <t>-1754368815</t>
  </si>
  <si>
    <t>Ventilační jednotka 1U - 4 ventilátory s termostatem</t>
  </si>
  <si>
    <t>Rozvodná jednotka AXON s filtrem s přepěťovou ochrannou</t>
  </si>
  <si>
    <t>Osvětlovací jednotka s LED diodami</t>
  </si>
  <si>
    <t>kryt pro osvětlovací jednotku 1U</t>
  </si>
  <si>
    <t>Police s perforací 1U</t>
  </si>
  <si>
    <t>Patch panel 24 portový cat. 6, nestíněné provedení  1U</t>
  </si>
  <si>
    <t>Optický patch panel - kompletní pro ukončení 8 vlánek SM</t>
  </si>
  <si>
    <t>vyvazovací panel 1U</t>
  </si>
  <si>
    <t>montážní sada - pro sestavení jednoho rozvaděče RSK</t>
  </si>
  <si>
    <t>00011</t>
  </si>
  <si>
    <t xml:space="preserve">Rack strukturované kabeláže –  600x500 22U dle TXT  -  na chodbách  </t>
  </si>
  <si>
    <t>-1556682142</t>
  </si>
  <si>
    <t xml:space="preserve">Rack strukturované kabeláže –  doplněnní vybavení hlavního rozvaděče </t>
  </si>
  <si>
    <t>Optický patch panel - kompletní pro ukončení 24 vlánek SM</t>
  </si>
  <si>
    <t xml:space="preserve">Zásuvky </t>
  </si>
  <si>
    <t xml:space="preserve">Dvouportová zásuvka strukturované kabeláže cat. 6 nástěnné provedení </t>
  </si>
  <si>
    <t>Pol1</t>
  </si>
  <si>
    <t>Keystone cat. 6 nestíněné provedení</t>
  </si>
  <si>
    <t>Pol2</t>
  </si>
  <si>
    <t>Maska nosná - pro 2x keystone</t>
  </si>
  <si>
    <t>Pol3</t>
  </si>
  <si>
    <t>Kryt zásuvky komunikační</t>
  </si>
  <si>
    <t xml:space="preserve">Dvouportová zásuvka strukturované kabeláže cat. 6  do podlahové krabice </t>
  </si>
  <si>
    <t>Dvouportová zásuvka strukturované kabeláže cat. 6 - WIFI/kamery</t>
  </si>
  <si>
    <t>instalační krabice  KU 68 pod SK a TLF</t>
  </si>
  <si>
    <t>D4</t>
  </si>
  <si>
    <t xml:space="preserve">Kabeláž </t>
  </si>
  <si>
    <t>kabel  cat. 6 nestíněný, s bezhalogenovým pláštěm</t>
  </si>
  <si>
    <t>optický kabel - 8 vláken - SM</t>
  </si>
  <si>
    <t>D5</t>
  </si>
  <si>
    <t xml:space="preserve">Ostatní </t>
  </si>
  <si>
    <t>podlahová krabice - kompletní</t>
  </si>
  <si>
    <t>sada</t>
  </si>
  <si>
    <t>ostatní nespecifikované položky - propojovací kabeláž</t>
  </si>
  <si>
    <t>instalační a pomocný materiál</t>
  </si>
  <si>
    <t>Požární ucpávky</t>
  </si>
  <si>
    <t>kpl.</t>
  </si>
  <si>
    <t>Měření a protokol</t>
  </si>
  <si>
    <t>Vypracování dokumentace skutečného provedení</t>
  </si>
  <si>
    <t>02</t>
  </si>
  <si>
    <t>Lokální detekce požáru - LDP</t>
  </si>
  <si>
    <t>D6</t>
  </si>
  <si>
    <t xml:space="preserve">Ústředna a centrální prvky LDP </t>
  </si>
  <si>
    <t>01</t>
  </si>
  <si>
    <t>Kompaktní ústředna, 2 smyčková ústředna požární signalizace., max. 252 adres, smyček/linek 4/8, 1 releový výstup pr oDP poplachu, 1 reléový výstup pro DP poruchy, 1 hlídaný výstup pro polach, 1 hlídaný výstup pro poruchu, 2,hlídané výstupy pro houkačky (1</t>
  </si>
  <si>
    <t>Softwarová lokalizace</t>
  </si>
  <si>
    <t>03</t>
  </si>
  <si>
    <t>Bezúdržbový akumulátor GENESIS 12V/26 Ah</t>
  </si>
  <si>
    <t>Poznámka k položce:_x000D_
AKU NP 12V/26Ah</t>
  </si>
  <si>
    <t>D7</t>
  </si>
  <si>
    <t>Hlásiče, I/O moduly</t>
  </si>
  <si>
    <t>05</t>
  </si>
  <si>
    <t>Širokospektrální optickokouřový hlásič  s nastavitelným algoritmem vyhodnocení</t>
  </si>
  <si>
    <t>Poznámka k položce:_x000D_
OP720</t>
  </si>
  <si>
    <t>06</t>
  </si>
  <si>
    <t>Širokospektrální optickokouřový hlásič  s nastavitelným algoritmem vyhodnocení s teplotním tělískem</t>
  </si>
  <si>
    <t>07</t>
  </si>
  <si>
    <t>Patice pro hlásiče</t>
  </si>
  <si>
    <t>Poznámka k položce:_x000D_
FDB221</t>
  </si>
  <si>
    <t>08</t>
  </si>
  <si>
    <t>Patice pro hlásiče s vyhříváním</t>
  </si>
  <si>
    <t>09</t>
  </si>
  <si>
    <t>Vstupně/výstupní modul, 4 hlídané vstupy, 4 NC/NO kontakty max. 250V/4A, 30Vss/4A</t>
  </si>
  <si>
    <t>Poznámka k položce:_x000D_
FDCIO222</t>
  </si>
  <si>
    <t>10.1</t>
  </si>
  <si>
    <t>Kryt pro vstupně / výstupní moduly se zvýšenými nároky na krytím IP65</t>
  </si>
  <si>
    <t>Poznámka k položce:_x000D_
FDCH292</t>
  </si>
  <si>
    <t>instalační sworky pro kabeláž k FDCIO221,222</t>
  </si>
  <si>
    <t>12.1</t>
  </si>
  <si>
    <t>Reléový modul na DIN lištu, zatížení max.250Vac/10A (demont. spona, relé do patice, patice šroubovací)</t>
  </si>
  <si>
    <t>Poznámka k položce:_x000D_
Z3B171</t>
  </si>
  <si>
    <t>13.1</t>
  </si>
  <si>
    <t>DIN lišta pro instalaci reléových modulů</t>
  </si>
  <si>
    <t>Poznámka k položce:_x000D_
DIN</t>
  </si>
  <si>
    <t>14.1</t>
  </si>
  <si>
    <t>Tlačítkový hlásič</t>
  </si>
  <si>
    <t>Poznámka k položce:_x000D_
FDM221</t>
  </si>
  <si>
    <t>15.1</t>
  </si>
  <si>
    <t>Elektrionika hlásiče FDM221</t>
  </si>
  <si>
    <t>Poznámka k položce:_x000D_
FDME221</t>
  </si>
  <si>
    <t>16.1</t>
  </si>
  <si>
    <t>Červená krabička pro hlásič FDM221</t>
  </si>
  <si>
    <t>Poznámka k položce:_x000D_
FDMH291-R</t>
  </si>
  <si>
    <t>17.1</t>
  </si>
  <si>
    <t>Popisný štítek pro komponenty EPS (hlásiče, moduly, krabice, atd ..)</t>
  </si>
  <si>
    <t>Poznámka k položce:_x000D_
POPIS</t>
  </si>
  <si>
    <t>D8</t>
  </si>
  <si>
    <t xml:space="preserve">Ovládaná zařízení   </t>
  </si>
  <si>
    <t>19.1</t>
  </si>
  <si>
    <t>poplachová houkačka s majákem pro instalaci na lince hlásičů IP 66</t>
  </si>
  <si>
    <t>Patice hlásiče FDS229-R</t>
  </si>
  <si>
    <t>D9</t>
  </si>
  <si>
    <t xml:space="preserve">Kabeláž  </t>
  </si>
  <si>
    <t>kabel Praflaguard 1x2x0,8, FE180 P90-R PS90, E90, bezhalogenový nízkofrekvenční sdělovací kabel s AI stíněním s malým množstvím uvolněného tepla v případě požáru</t>
  </si>
  <si>
    <t>112</t>
  </si>
  <si>
    <t>Poznámka k položce:_x000D_
PRAFlaGuard (St) E90</t>
  </si>
  <si>
    <t>příchytky kabelu - kompletní včetně hmoždinky</t>
  </si>
  <si>
    <t>114</t>
  </si>
  <si>
    <t>Kabel CYKY 3Jx1,5 (3Cx1,5)</t>
  </si>
  <si>
    <t>26.1</t>
  </si>
  <si>
    <t>Zaškolení obsluhy</t>
  </si>
  <si>
    <t>118</t>
  </si>
  <si>
    <t>27.1</t>
  </si>
  <si>
    <t>Pomocný instalační materiál</t>
  </si>
  <si>
    <t>120</t>
  </si>
  <si>
    <t>28.1</t>
  </si>
  <si>
    <t>Nastavení a zprovoznění</t>
  </si>
  <si>
    <t>122</t>
  </si>
  <si>
    <t>29.1</t>
  </si>
  <si>
    <t>124</t>
  </si>
  <si>
    <t>Ozvučení - ER</t>
  </si>
  <si>
    <t>D10</t>
  </si>
  <si>
    <t xml:space="preserve">Ústředna </t>
  </si>
  <si>
    <t>Digitální ústředna evakuačního rozhlasu dle EN54-16 v kompaktním nástěnném provedení All-In-One bez instalace do 19" rozváděče. Pracovní výkon 600W + 200W záložní zesilovače, 6 zón s možností rozšíření přídavnými zónovými moduly až na 36 zón. 6 audio kaná</t>
  </si>
  <si>
    <t>126</t>
  </si>
  <si>
    <t>Poznámka k položce:_x000D_
C500/3+1</t>
  </si>
  <si>
    <t>Bezúdržbový ventilem řízený olověný akumulátor 12V / min. 40Ah</t>
  </si>
  <si>
    <t>Poznámka k položce:_x000D_
AKU 12-040</t>
  </si>
  <si>
    <t>Modul 6 reproduktorových zón s dohledem, 2x 100V vstup, generátor pilotního kmitočtu, 12x LED indikace, 2x digitální sběrnice L-Net s možností daisy-chain nebo redundantní kruhové topologie, 255 adres, mini USB port, montáž na DIN lištu</t>
  </si>
  <si>
    <t>130</t>
  </si>
  <si>
    <t>Poznámka k položce:_x000D_
4E-SW6</t>
  </si>
  <si>
    <t xml:space="preserve">Reproduktory </t>
  </si>
  <si>
    <t>Stropní reproduktor dle EN54-24 pro instalaci do podhledu. Technická data dle EN54-24: jmenovitý šumový výkon a napětí 6W @ 100V, výkonové odbočky až do 0,8W, citlivost 78dB @ 1W/4m, max. úroveň akustického tlaku 86dB @ 4m, frekvenční charakteristika 100H</t>
  </si>
  <si>
    <t>132</t>
  </si>
  <si>
    <t>Poznámka k položce:_x000D_
PC-1869EN</t>
  </si>
  <si>
    <t>Nástěnný reproduktor dle EN54-24 s konvexně prohnutou čelní plochou, úhel prohnutí &gt;75°. Technická data dle EN54-24: jmenovitý šumový výkon a napětí 6W @ 100V, citlivost 77,1dB @ 1W/4m, max. úroveň akustického tlaku 87dB @ 4m, frekvenční charakteristika 8</t>
  </si>
  <si>
    <t>134</t>
  </si>
  <si>
    <t>Poznámka k položce:_x000D_
DESIGN-230/EN5424</t>
  </si>
  <si>
    <t>Keramická svorkovnice s tepelnou pojistkou dle BS-5839-8 (zvláštní příslušenství nad rámec požadavků EN54)</t>
  </si>
  <si>
    <t>136</t>
  </si>
  <si>
    <t>Poznámka k položce:_x000D_
TSKK</t>
  </si>
  <si>
    <t>kabel pro připojení reproduktorů - dle TZ - prafladur 2x1,5 včetně ukotvění - normovaná požární trasa</t>
  </si>
  <si>
    <t>138</t>
  </si>
  <si>
    <t>10.2</t>
  </si>
  <si>
    <t>příchytka kabelu - kompletní</t>
  </si>
  <si>
    <t>140</t>
  </si>
  <si>
    <t>11.1</t>
  </si>
  <si>
    <t>kabel pro připojení mikrofonní stanice - ohniodolný</t>
  </si>
  <si>
    <t>142</t>
  </si>
  <si>
    <t>12.2</t>
  </si>
  <si>
    <t>144</t>
  </si>
  <si>
    <t>13.2</t>
  </si>
  <si>
    <t>146</t>
  </si>
  <si>
    <t>15.2</t>
  </si>
  <si>
    <t>Individuální zkoušky</t>
  </si>
  <si>
    <t>19.2</t>
  </si>
  <si>
    <t>Komplexní zkoušky</t>
  </si>
  <si>
    <t>152</t>
  </si>
  <si>
    <t>17.2</t>
  </si>
  <si>
    <t>154</t>
  </si>
  <si>
    <t>18.1</t>
  </si>
  <si>
    <t>Stavební výpomoci</t>
  </si>
  <si>
    <t>156</t>
  </si>
  <si>
    <t>19.3</t>
  </si>
  <si>
    <t>Ostatní dodavatelem specifikované položky</t>
  </si>
  <si>
    <t>158</t>
  </si>
  <si>
    <t>20.1</t>
  </si>
  <si>
    <t>160</t>
  </si>
  <si>
    <t>D11</t>
  </si>
  <si>
    <t xml:space="preserve">Jednotný čas </t>
  </si>
  <si>
    <t>01.1</t>
  </si>
  <si>
    <t>hodiny Jč</t>
  </si>
  <si>
    <t>162</t>
  </si>
  <si>
    <t>02.1</t>
  </si>
  <si>
    <t>zvonek</t>
  </si>
  <si>
    <t>164</t>
  </si>
  <si>
    <t>D12</t>
  </si>
  <si>
    <t xml:space="preserve">kabeláž </t>
  </si>
  <si>
    <t>03.1</t>
  </si>
  <si>
    <t>kabel Jč CYKY 2Dx1,5</t>
  </si>
  <si>
    <t>166</t>
  </si>
  <si>
    <t>04</t>
  </si>
  <si>
    <t>168</t>
  </si>
  <si>
    <t>05.1</t>
  </si>
  <si>
    <t>170</t>
  </si>
  <si>
    <t xml:space="preserve">Kabelové trasy </t>
  </si>
  <si>
    <t>D13</t>
  </si>
  <si>
    <t xml:space="preserve">NUK bez požární odolnosti </t>
  </si>
  <si>
    <t>01.2</t>
  </si>
  <si>
    <t>kabelový žlab drátěný - 50/50</t>
  </si>
  <si>
    <t>172</t>
  </si>
  <si>
    <t>02.2</t>
  </si>
  <si>
    <t>kabelový žlab drátěný - 200/50</t>
  </si>
  <si>
    <t>174</t>
  </si>
  <si>
    <t>03.2</t>
  </si>
  <si>
    <t>176</t>
  </si>
  <si>
    <t>NUK s požadavkem na funkční integritu - normová konstrukce</t>
  </si>
  <si>
    <t>05.2</t>
  </si>
  <si>
    <t>kabelový žlab drátěný -  50/50</t>
  </si>
  <si>
    <t>178</t>
  </si>
  <si>
    <t>06.1</t>
  </si>
  <si>
    <t>Propojovací krabice - 4 svorky - požárně odolné - min. dle odlnosti kabelů pro EPS a ER</t>
  </si>
  <si>
    <t>180</t>
  </si>
  <si>
    <t>09.1</t>
  </si>
  <si>
    <t>Požární ucpávky - do 10 cm2 - prostupy</t>
  </si>
  <si>
    <t>182</t>
  </si>
  <si>
    <t>10.3</t>
  </si>
  <si>
    <t>Požární ucpávky - do 20 cm2 - prostupy větší</t>
  </si>
  <si>
    <t>184</t>
  </si>
  <si>
    <t>11.2</t>
  </si>
  <si>
    <t>Požární ucpávky - do 100 cm2</t>
  </si>
  <si>
    <t>186</t>
  </si>
  <si>
    <t>188</t>
  </si>
  <si>
    <t>13.3</t>
  </si>
  <si>
    <t>190</t>
  </si>
  <si>
    <t>D 09</t>
  </si>
  <si>
    <t>Instalace</t>
  </si>
  <si>
    <t>Instalace kompletních konstrukcí slaboproudu D1-D13 (instalace pro položky č. 1-95)</t>
  </si>
  <si>
    <t>752037715</t>
  </si>
  <si>
    <t>EI - SLN - Silnoproud</t>
  </si>
  <si>
    <t>D1 - S I L N O P R O U D :</t>
  </si>
  <si>
    <t xml:space="preserve">    D2 - Kabeláž :</t>
  </si>
  <si>
    <t xml:space="preserve">    D3 - Rozváděč R-404</t>
  </si>
  <si>
    <t xml:space="preserve">    D4 - Rozváděč R3-L</t>
  </si>
  <si>
    <t xml:space="preserve">    D5 - Rozváděč R3-P</t>
  </si>
  <si>
    <t xml:space="preserve">    D6 - Zásuvky, spínače, krabice, elektroinstalační materiál :</t>
  </si>
  <si>
    <t xml:space="preserve">    D7 - Svítidla, stropní vývody, apod… :</t>
  </si>
  <si>
    <t xml:space="preserve">    D8 - Ostatní náklady :</t>
  </si>
  <si>
    <t>S I L N O P R O U D :</t>
  </si>
  <si>
    <t>Kabeláž :</t>
  </si>
  <si>
    <t>Kabel CYKY-J 5x6mm2</t>
  </si>
  <si>
    <t>Kabel CYKY-J 5x4mm2</t>
  </si>
  <si>
    <t>Kabel CYKY-J 5x1,5mm2</t>
  </si>
  <si>
    <t>Kabel CYKY-J 4x10mm2</t>
  </si>
  <si>
    <t>Kabel CYKY 3Jx6mm2</t>
  </si>
  <si>
    <t>Kabel CYKY 3Jx2,5mm2</t>
  </si>
  <si>
    <t>Kabel CYKY 3Jx1,5mm2</t>
  </si>
  <si>
    <t>Kabel CYKY 3Ox1,5mm2</t>
  </si>
  <si>
    <t>Kabel CYKY 2Ox1,5mm2</t>
  </si>
  <si>
    <t>Kabel 1-H07 V-K/CYA/10mm2</t>
  </si>
  <si>
    <t>Kabel 1-H07 V-K/CYA/6mm2</t>
  </si>
  <si>
    <t>Kabel 1-H07 V-K/CYA/4mm2</t>
  </si>
  <si>
    <t>Kabelový žlab 200/50mm včetně uchycení</t>
  </si>
  <si>
    <t>Skříň hlavního pospojení (HOP, POP)</t>
  </si>
  <si>
    <t>Naspojkování stávajícího přívodního kabelu</t>
  </si>
  <si>
    <t>Materiál pro uchycení, pásky, označovací materiál</t>
  </si>
  <si>
    <t>Rozváděč R-404</t>
  </si>
  <si>
    <t>Rozvodnice zapuštěná např. SCHRACK, MODULU 160 COMPACT, 2x24mod.</t>
  </si>
  <si>
    <t>Hlavní vypínač QM 25/3, 25A</t>
  </si>
  <si>
    <t>Přepěťová ochrana třídy C – SPCT2, T2</t>
  </si>
  <si>
    <t>4.1</t>
  </si>
  <si>
    <t>Jednofázový jistič B16/1, 16A</t>
  </si>
  <si>
    <t>Jednofázový jistič B10/1, 10A</t>
  </si>
  <si>
    <t>3f. proudový chránič FI25-4p/0,03, 25A/0,03A</t>
  </si>
  <si>
    <t>Drobný materiál (svorky, hřeben, atd…)</t>
  </si>
  <si>
    <t>Rozváděč R3-L</t>
  </si>
  <si>
    <t>1.2</t>
  </si>
  <si>
    <t>Rozvodnice zapuštěná např. SCHRACK, MODULU 160 COMPACT, 5x24mod.</t>
  </si>
  <si>
    <t>2.2</t>
  </si>
  <si>
    <t>Hlavní vypínač QM 63/3, 63A</t>
  </si>
  <si>
    <t>3.2</t>
  </si>
  <si>
    <t>Přepěťová ochrana třídy B+C – 3xFLP-B+C</t>
  </si>
  <si>
    <t>4.2</t>
  </si>
  <si>
    <t>Třífázový jistič B25/3, 25A</t>
  </si>
  <si>
    <t>5.2</t>
  </si>
  <si>
    <t>Třífázový jistič B20/3, 25A</t>
  </si>
  <si>
    <t>6.2</t>
  </si>
  <si>
    <t>Třífázový jistič B10/3, 10A</t>
  </si>
  <si>
    <t>7.2</t>
  </si>
  <si>
    <t>Jednofázový jistič C32/1, 32A</t>
  </si>
  <si>
    <t>8.1</t>
  </si>
  <si>
    <t>3f. proudový chránič FI40-4p/0,03, 40A/0,03A</t>
  </si>
  <si>
    <t>Kombinovaný jistič s proudovým chráničem FAI16/B/2/0,03, 16A/0,03A</t>
  </si>
  <si>
    <t>Kombinovaný jistič s proudovým chráničem FAI10/B/2/0,03, 10A/0,03A</t>
  </si>
  <si>
    <t>Schodišťový automat TLE (Z-TLE)</t>
  </si>
  <si>
    <t>Rozváděč R3-P</t>
  </si>
  <si>
    <t>4.3</t>
  </si>
  <si>
    <t>5.3</t>
  </si>
  <si>
    <t>6.3</t>
  </si>
  <si>
    <t>7.3</t>
  </si>
  <si>
    <t>8.2</t>
  </si>
  <si>
    <t>Jednofázový jistič B6/1, 6A</t>
  </si>
  <si>
    <t>9.2</t>
  </si>
  <si>
    <t>14.2</t>
  </si>
  <si>
    <t>Zásuvky, spínače, krabice, elektroinstalační materiál :</t>
  </si>
  <si>
    <t>1.3</t>
  </si>
  <si>
    <t>Vypínač jednopólový pod omítku, řaz.1, IP20, komplet</t>
  </si>
  <si>
    <t>2.3</t>
  </si>
  <si>
    <t>Vypínač střídavý pod omítku, řaz.6, IP20, komplet</t>
  </si>
  <si>
    <t>3.3</t>
  </si>
  <si>
    <t>Vypínač sériový pod omítku, řaz.5, IP20, komplet</t>
  </si>
  <si>
    <t>4.4</t>
  </si>
  <si>
    <t>Vypínač střídavý dvojitý pod omítku, řaz.6+6, IP20, komplet</t>
  </si>
  <si>
    <t>5.4</t>
  </si>
  <si>
    <t>Vypínač střídkřížový pod omítku, řaz.7, IP20, komplet</t>
  </si>
  <si>
    <t>6.4</t>
  </si>
  <si>
    <t>Tlačítko pod omítku, řaz. 1/0, IP20, komplet</t>
  </si>
  <si>
    <t>7.4</t>
  </si>
  <si>
    <t>Zásuvka jednoduchá pod omítku 230V, 16A, IP20, komplet</t>
  </si>
  <si>
    <t>8.3</t>
  </si>
  <si>
    <t>Zásuvka pro vyrovnání potenciálu, komplet</t>
  </si>
  <si>
    <t>9.3</t>
  </si>
  <si>
    <t>Zásuvka jednoduchá pod omítku 230V, 16A, IP20, komplet, uzamykatelná</t>
  </si>
  <si>
    <t>Dvojzásuvka pod omítku 230V, 16A, IP20, komplet</t>
  </si>
  <si>
    <t>11.3</t>
  </si>
  <si>
    <t>Podlahová krabice 6-modulová, včetně příslušenství (rámečky pro zásuvky, víko, apod..)</t>
  </si>
  <si>
    <t>12.3</t>
  </si>
  <si>
    <t>Zásuvka 230V,16A, IP20, do podlahové krabice, komplet</t>
  </si>
  <si>
    <t>Instalační krabice přístrojová KP</t>
  </si>
  <si>
    <t>14.3</t>
  </si>
  <si>
    <t>Instalační krabice odbočná KU</t>
  </si>
  <si>
    <t>Ostatní drobný elektroinstalační materiál</t>
  </si>
  <si>
    <t>Svítidla, stropní vývody, apod… :</t>
  </si>
  <si>
    <t>1.4</t>
  </si>
  <si>
    <t>Závěsné LED svítidlo, lankový závěs, 38W 120X30 UGR&lt;19 4K - A</t>
  </si>
  <si>
    <t>2.4</t>
  </si>
  <si>
    <t>LED svítidlo do sádrokaronu, 38W, 1200X300 4000K - B1</t>
  </si>
  <si>
    <t>3.4</t>
  </si>
  <si>
    <t>Závěsné LED svítidlo, 38W, 1200X300 4000K - B2</t>
  </si>
  <si>
    <t>4.5</t>
  </si>
  <si>
    <t>LED svítidlo pro montáž na stěnu, 24W, 4000 K, 327x49 - C</t>
  </si>
  <si>
    <t>5.5</t>
  </si>
  <si>
    <t>přisazené LED svítidlo, 53W, 7500lm, CRI80, 4000K, IP65 - D</t>
  </si>
  <si>
    <t>6.5</t>
  </si>
  <si>
    <t>LED nouzové svítidlo vestavné, koridorová optika - NA</t>
  </si>
  <si>
    <t>7.5</t>
  </si>
  <si>
    <t>LED nouzové svítidlo vestavné, protipaniková optika - NB</t>
  </si>
  <si>
    <t>148</t>
  </si>
  <si>
    <t>8.4</t>
  </si>
  <si>
    <t>LED nouzové svítidlo přisazené, protipaniková optika - NC</t>
  </si>
  <si>
    <t>9.4</t>
  </si>
  <si>
    <t>LED nouzové svítidlo nástěnné - ND</t>
  </si>
  <si>
    <t>10.4</t>
  </si>
  <si>
    <t>nouzové svítidlo s piktogramem, nástěnná montáž - N1</t>
  </si>
  <si>
    <t>11.4</t>
  </si>
  <si>
    <t>nouzové svítidlo s piktogramem, vestavná stropní montáž - N2</t>
  </si>
  <si>
    <t>Ekologický poplatek za svítidla</t>
  </si>
  <si>
    <t>1.5</t>
  </si>
  <si>
    <t>Stavební přípomoce (sekání, drážkování, apod..)</t>
  </si>
  <si>
    <t>2.5</t>
  </si>
  <si>
    <t>3.5.1</t>
  </si>
  <si>
    <t>Zednické zapravování</t>
  </si>
  <si>
    <t>582230519</t>
  </si>
  <si>
    <t>2022-01050199.04 - VZT</t>
  </si>
  <si>
    <t>Objekt1 - ZAR.1</t>
  </si>
  <si>
    <t xml:space="preserve">D1 - Zařízení č.1:  Větrání učeben a kabinetů - část větrání </t>
  </si>
  <si>
    <t xml:space="preserve">    62 - STAVEBNÍ ÚPRAVY </t>
  </si>
  <si>
    <t xml:space="preserve">    75 - ČTYŘHRANNÉ POTRUBÍ </t>
  </si>
  <si>
    <t xml:space="preserve">    82 - Kruhové potrubí SPIRO z  oboustranně pozinkovaného plechu ( třída těsnosti D ) </t>
  </si>
  <si>
    <t xml:space="preserve">Zařízení č.1:  Větrání učeben a kabinetů - část větrání </t>
  </si>
  <si>
    <t>Kompaktní vzduchotechnická  jednotka ve vnitřním provedení</t>
  </si>
  <si>
    <t>Poznámka k položce:_x000D_
Qv = 2250 m3/h / 2250m3/h dp = 300 Pa  el. příkon : 2,6 kW rotační výměnník, účinnost: 80% el.napájení : 1x 230/ 50 Hz   výkon vodního  ohřívače : 7,5kW  teplota za ohřívačem: 22°C spád topné vody : 75 / 60 °C  přívodní filtr : ePM1 60%  (F7) odvodní filtr: ePM10 60%  (M5)  rozměry : 1600x958x1500 těsnost skříně: +400Pa Třída L2(R)                        -400Pa  Třída F9(R) dvojitý plášť  izolace: 50 mm _x000D_
umístněná ve vnitřním prostoru, kompaktní jednotka s vývody směrem nahoru  - VZT jednotka v systéme s regulátory variabilního průtoku ovládané  pomoci dálkového modulu pro konfiguraci VAV regulátorů, VAV regulátory řízené pomoci CO2 čidel a ovladačů - externí chladič : přímy výpar - pravé provedení   Přívod: - pružná manžeta / samostatní dodávka / - regulačná klapka se servopohonem / samostatní dodávka / - kapsový filtr ePM1 60%  (F7) - rotační  výměník zpětného/, účinnosť 80% (tepelná účinnost)  - ventilátor s EC motorem  2250 m3/h s externým tlakem 300 Pa - vodní ohřívač  (75/60°C), teplota za ohřívačem +22°C, dopojení topné vody zabezpečeno profesí vytápění.  / směšovací uzel vč. čerpadla v dodávke UT / - pružná manžeta / samostatní dodávka /  Odvod: - pružná manžeta - kapsový filtr ePM10 60%  (M5)  - ventilátor s EC motorem  2250 m3/h s externým tlakem 300 Pa - rotační  výměník zpětného/, účinnosť 80% (tepelná účinnost)  - regulační klapka se servopohonem / samostatní dodávka / - pružná manžeta  / samostatní dodávka /   Poznámky: - vč.protimrazové ochrany ohřívače - vč. nosného rámu  - vč. kompletní ovládaní a regulace - možnost BMS komunikace -možnost komunikace s kouřovým potrubním hlásičem</t>
  </si>
  <si>
    <t>Dátový modul pro konfiguraci VAV regulátorů a řízení otáček ventilátru</t>
  </si>
  <si>
    <t>Poznámka k položce:_x000D_
/ regulační systém sníma průtoky vzduchu a polohu lisu VAV regulátorů a řídi z těchto údajů frekvenční měnič ventilátorů VZT jednotky /</t>
  </si>
  <si>
    <t>Ovládací panel tlačítkový pro dátový modul, včetně 10m kabelu</t>
  </si>
  <si>
    <t>Pružná manžeta do 70 °C</t>
  </si>
  <si>
    <t>Poznámka k položce:_x000D_
500 x 250</t>
  </si>
  <si>
    <t>Klapka se servrem, těsná 24 V</t>
  </si>
  <si>
    <t>Směšovací uzel, 0 - 10V, 24V</t>
  </si>
  <si>
    <t>Kouřový potrubní hlásič s příslušenstvím</t>
  </si>
  <si>
    <t>Komunikační kabeláž pro kouřový potrubní hlášič</t>
  </si>
  <si>
    <t>Regulátor variabilního průtoku pro kruhové potrubí, izolovaný, se servopohonem pro potrubí  ∅250mm / Parametry Vmin a Vmax viz. tabulka výkonů /</t>
  </si>
  <si>
    <t>Poznámka k položce:_x000D_
- plášť z pozinkovaného plechu - plášť vyplněn protihlukovou izolaci na eliminaci  hluku do okolí - komunikace s dátovým modulem přes modbus  komunikaci  - pracovní rozsah proudění vzduchu 0,2 - 6 ms-1 - pracovní rozsah teplot -10 až +70°C  - vysoká těsnot lisu klapky  -  servo regulátoru umožňujíci BUS komunikaci / modbus RTU /  -  definice Vmin a Vmax před objednáním</t>
  </si>
  <si>
    <t>Regulátor variabilního průtoku pro kruhové potrubí, izolovaný, se servopohonem pro potrubí  ∅200mm / Parametry Vmin a Vmax viz. tabulka výkonů /</t>
  </si>
  <si>
    <t>Poznámka k položce:_x000D_
- plášť z pozinkovaného plechu - plášť vyplněn protihlukovou izolaci na eliminaci  hluku do okolí - komunikace s dátovým modulem přes modbus komunikaci  - pracovní rozsah proudění vzduchu 0,2 - 6 ms-1 - pracovní rozsah teplot -10 až +70°C  - vysoká těsnot lisu klapky  -  servo regulátoru umožňujíci BUS komunikaci / modbus RTU /  -  definice Vmin a Vmax před objednáním</t>
  </si>
  <si>
    <t>Regulátor variabilního průtoku pro kruhové potrubí, izolovaný, se servopohonem pro potrubí  ∅160mm / Parametry Vmin a Vmax viz. tabulka výkonů /</t>
  </si>
  <si>
    <t>Regulátor variabilního průtoku pro kruhové potrubí, izolovaný, se servopohonem pro potrubí  ∅100mm / Parametry Vmin a Vmax viz. tabulka výkonů /</t>
  </si>
  <si>
    <t>Poznámka k položce:_x000D_
- plášť z pozinkovaného plechu - plášť vyplněn protihlukovou izolaci na eliminaci  hluku do okolí - napájení 24V AC/DC  - komunikace s dátovým modulem přes modbus komunikaci  - pracovní rozsah proudění vzduchu 0,2 - 6 ms-1 - pracovní rozsah teplot -10 až +70°C  - vysoká těsnot lisu klapky  -  servo regulátoru umožňujíci BUS komunikaci / modbus RTU /  -  definice Vmin a Vmax před objednáním</t>
  </si>
  <si>
    <t>Čidlo koncentrace  CO2</t>
  </si>
  <si>
    <t>Poznámka k položce:_x000D_
- rozsah čidla 0 - 2000 ppm  - výstupní signál 0-10 V  - autokalibrační systém  -napájení 24V AC/DC</t>
  </si>
  <si>
    <t>Ovládací panel  pro čidlo koncentrace CO2</t>
  </si>
  <si>
    <t>Poznámka k položce:_x000D_
- napájení 24V</t>
  </si>
  <si>
    <t>Komunikační kabelář modbus mez imodulem, regulátory a ovladačemi</t>
  </si>
  <si>
    <t>Kabeláž pro nápjení regulátorů, čidel CO2, ovládaních panelů a modulu</t>
  </si>
  <si>
    <t>Regulátor konstantního průtoku do potrubí ∅100mm</t>
  </si>
  <si>
    <t>Poznámka k položce:_x000D_
∅100mm</t>
  </si>
  <si>
    <t>Jádrový tlumič hluku o rozměrech  š x v x d 300x500x2000</t>
  </si>
  <si>
    <t>Jádrový tlumič hluku o rozměrech  š x v x d 500x300x2000</t>
  </si>
  <si>
    <t>Jádrový tlumič hluku o rozměrech  š x v x d 500x300x1000</t>
  </si>
  <si>
    <t>Tlumič hluku do kruhového potrubí ∅100mm ,tloušťka zvukpohltivé izolace  50mm</t>
  </si>
  <si>
    <t>Tlumič hluku do kruhového potrubí ∅160mm ,tloušťka zvukpohltivé izolace  50mm</t>
  </si>
  <si>
    <t>Poznámka k položce:_x000D_
∅160mm</t>
  </si>
  <si>
    <t>Tlumič hluku do kruhového potrubí ∅200mm ,tloušťka zvukpohltivé izolace  50mm</t>
  </si>
  <si>
    <t>Poznámka k položce:_x000D_
∅200mm</t>
  </si>
  <si>
    <t>Tlumič hluku do kruhového potrubí ∅250mm ,tloušťka zvukpohltivé izolace  50mm</t>
  </si>
  <si>
    <t>Poznámka k položce:_x000D_
∅250mm</t>
  </si>
  <si>
    <t>Talířový ventil přívodní, pozinkovaný ocelový plech, ∅100mm</t>
  </si>
  <si>
    <t>Montážní  rámček pro odvodní talířový ventl ∅100mm</t>
  </si>
  <si>
    <t>Příplatek za barevný provedení RAL 9005 černá barva</t>
  </si>
  <si>
    <t>Talířový ventil odvodní, pozinkovaný ocelový plech, ∅100mm</t>
  </si>
  <si>
    <t>Odovodní výustka do kruhové potrubí ∅100mm o rozměrech  225x75  z pozinkovaného ocelového plechu s jednou řadou lamel, s regulací, bez pozink.,  první řada lamel vertikální</t>
  </si>
  <si>
    <t>Poznámka k položce:_x000D_
225x75</t>
  </si>
  <si>
    <t>Příplatek za barevný provedení výustky  RAL 9005 černá barva</t>
  </si>
  <si>
    <t>Odovodní výustka do kruhové potrubí ∅160mm o rozměrech  300x100  z pozinkovaného ocelového plechu s jednou řadou lamel, s regulací,  pozink.,  první řada lamel vertikální</t>
  </si>
  <si>
    <t>Poznámka k položce:_x000D_
300x100</t>
  </si>
  <si>
    <t>Příplatek za barevný proveden výustky v RAL 9005 černá barva</t>
  </si>
  <si>
    <t>Odovodní výustka do kruhové potrubí ∅125mm o rozměrech  425x75  z pozinkovaného ocelového plechu s jednou řadou lamel, s regulací, pozink.,  první řada lamel vertikální</t>
  </si>
  <si>
    <t>Poznámka k položce:_x000D_
425x75</t>
  </si>
  <si>
    <t>Odovodní výustka do kruhové potrubí ∅160mm o rozměrech  500x100  z pozinkovaného ocelového plechu s jednou řadou lamel, s regulací, pozink.,  první řada lamel vertikální</t>
  </si>
  <si>
    <t>Poznámka k položce:_x000D_
500x100</t>
  </si>
  <si>
    <t>Přívodní výustka do kruhové potrubí ∅100mm o rozměrech  825x75  z pozinkovaného ocelového plechu s dvěma řadami lamel, bez regulace, pozink.,  první řada lamel vertikální</t>
  </si>
  <si>
    <t>Poznámka k položce:_x000D_
825x75</t>
  </si>
  <si>
    <t>Odvodní výustka do kruhové potrubí ∅100mm o rozměrech  425x75  z pozinkovaného ocelového plechu s dvěma řadami lamel, bez regulace, pozink.,  první řada lamel vertikální</t>
  </si>
  <si>
    <t>Přívodní výustka do kruhové potrubí ∅100mm o rozměrech  525x75  z pozinkovaného ocelového plechu s dvoma řadami lamel, bez regulace, pozink.,  první řada lamel vertikální</t>
  </si>
  <si>
    <t>Poznámka k položce:_x000D_
525x75</t>
  </si>
  <si>
    <t>Odvodní výustka do kruhové potrubí ∅100mm o rozměrech  425x75  z pozinkovaného ocelového plechu s dvoma řadami lamell, bez regulace, pozink.,  první řada lamel vertikální</t>
  </si>
  <si>
    <t>Přívodní výustka do kruhové potrubí ∅280mm o rozměrech  800x150  z pozinkovaného ocelového plechu s dvomi řadami řadou lamel, s regulaci, pozink., první řada lamel vertikální</t>
  </si>
  <si>
    <t>Poznámka k položce:_x000D_
800x150</t>
  </si>
  <si>
    <t>Odvodní výustka do kruhové potrubí ∅280mm o rozměrech  800x150  z pozinkovaného ocelového plechu s dvomi řadami řadou lamel, s regulaci, pozink., první řada lamel vertikální</t>
  </si>
  <si>
    <t>Přívodní výustka do kruhové potrubí ∅250mm o rozměrech  1000x100  z pozinkovaného ocelového plechu s dvomi řadami řadou lamel, s regulaci, pozink., první řada lamel vertikální</t>
  </si>
  <si>
    <t>Poznámka k položce:_x000D_
1000x100</t>
  </si>
  <si>
    <t>Odvodní výustka do kruhové potrubí ∅250mm o rozměrech  1000x100  z pozinkovaného ocelového plechu s dvomi řadami řadou lamel, s regulaci, pozink., první řada lamel vertikální</t>
  </si>
  <si>
    <t>Přívodní výustka do kruhové potrubí ∅180mm o rozměrech  1000x100  z pozinkovaného ocelového plechu s dvomi řadami řadou lamel, s regulaci, pozink., první řada lamel vertikální</t>
  </si>
  <si>
    <t>Odvodní výustka do kruhové potrubí ∅180mm o rozměrech  500x100  z pozinkovaného ocelového plechu s dvomi řadami řadou lamel, s regulaci, pozink., první řada lamel vertikální</t>
  </si>
  <si>
    <t xml:space="preserve">STAVEBNÍ ÚPRAVY </t>
  </si>
  <si>
    <t>Poznámka: Revízní dvířka a stavební prostupy zař.1, zař.2, zař.3, zař. 4  jsou vyspecifikována u zař. 1. /  zhotovení podhledů a ostatní stavební práce viz. stavba /</t>
  </si>
  <si>
    <t>Revízní dvířka do SDK podhledu, US zámek, hliník  300x300mm</t>
  </si>
  <si>
    <t>Revízní dvířka do SDK podhledu, US zámek, hliník  400x400mm</t>
  </si>
  <si>
    <t>Revízní dvířka do SDK podhledu, US zámek, hliník  600x600mm</t>
  </si>
  <si>
    <t>Vybouraní otvorů  do sadrokartóvé zdi do 1 m2 tloušťky zdi  do 100 mm</t>
  </si>
  <si>
    <t>m²</t>
  </si>
  <si>
    <t>Vybouraní otvorů  do sadrokartóvé zdi do 1 m2 tloušťky zdi  nad 100 mm</t>
  </si>
  <si>
    <t>Vybouraní otvorů  do zdiva cihelného  tloušťky zdi   do  450 mm</t>
  </si>
  <si>
    <t>Zapravení  otvorů  do sadrokartóvé zdi do 1 m2 tloušťky zdi  do 100 mm</t>
  </si>
  <si>
    <t>Zapravení í otvorů  do sadrokartóvé zdi do 1 m2 tloušťky zdi  nad 100 mm</t>
  </si>
  <si>
    <t>Zapravení otvorů  do zdiva cihelného  tloušťky zdi do  450 mm</t>
  </si>
  <si>
    <t xml:space="preserve">ČTYŘHRANNÉ POTRUBÍ </t>
  </si>
  <si>
    <t>Čtyřhranné potrubí skupiny I z oboustranně pozinkovaného plechu (EN 1507) Trouba do délky hrany 100 -250 mm, třída těsnosti C</t>
  </si>
  <si>
    <t>Čtyřhranné potrubí skupiny I z oboustranně pozinkovaného plechu (EN 1507) Tvarovka do délky hrany 100 -250 mm, třída těsnosti C</t>
  </si>
  <si>
    <t>Čtyřhranné potrubí skupiny I z oboustranně pozinkovaného plechu (EN 1507) Trouba do délky hrany 251 -750 mm, třída těsnosti C</t>
  </si>
  <si>
    <t>Čtyřhranné potrubí skupiny I z oboustranně pozinkovaného plechu (EN 1507) Tvarovka do délky hrany 251 -750 mm, třída těsnosti C</t>
  </si>
  <si>
    <t xml:space="preserve">Kruhové potrubí SPIRO z  oboustranně pozinkovaného plechu ( třída těsnosti D ) </t>
  </si>
  <si>
    <t>Kruhové potrubí SPIRO z  oboustranně pozinkovaného plechu ( třída těsnosti D ) ∅100mm vr. 30% tvaroviek</t>
  </si>
  <si>
    <t>Kruhové potrubí SPIRO z  oboustranně pozinkovaného plechu ( třída těsnosti D ) ∅160mm vr. 30% tvaroviek</t>
  </si>
  <si>
    <t>Kruhové potrubí SPIRO z  oboustranně pozinkovaného plechu ( třída těsnosti D ) ∅180mm vr. 20% tvaroviek</t>
  </si>
  <si>
    <t>Kruhové potrubí SPIRO z  oboustranně pozinkovaného plechu ( třída těsnosti D ) ∅200mm vr. 50% tvaroviek</t>
  </si>
  <si>
    <t>Kruhové potrubí SPIRO z  oboustranně pozinkovaného plechu ( třída těsnosti D ) ∅250mm vr. 20% tvaroviek</t>
  </si>
  <si>
    <t>Kruhové potrubí SPIRO z  oboustranně pozinkovaného plechu ( třída těsnosti D ) ∅280mm vr. 20% tvaroviek</t>
  </si>
  <si>
    <t>Kruhové potrubí SPIRO z  oboustranně pozinkovaného plechu ( třída těsnosti D ) ∅315mm vr. 30% tvaroviek</t>
  </si>
  <si>
    <t>Kruhové potrubí SPIRO z  oboustranně pozinkovaného plechu ( třída těsnosti D ) ∅1491mm vr. 80% tvaroviek</t>
  </si>
  <si>
    <t>Příplatek za barevné provedení příznaného kruhového potrubí  ∅280mm / černá RAL 9005/</t>
  </si>
  <si>
    <t>Příplatek za barevné provedení příznaného kruhového potrubí  ∅200mm / černá RAL 9005/</t>
  </si>
  <si>
    <t>Příplatek za barevné provedení příznaného kruhového potrubí  ∅250mm / černá RAL 9005/</t>
  </si>
  <si>
    <t>Příplatek za barevné provedení příznaného kruhového potrubí  ∅180mm / černá RAL 9005/</t>
  </si>
  <si>
    <t>Příplatek za barevné provedení příznaného kruhového potrubí  ∅160mm / černá RAL 9005/</t>
  </si>
  <si>
    <t>Příplatek za barevné provedení příznaného kruhového potrubí  ∅125mm / černá RAL 9005/</t>
  </si>
  <si>
    <t>Příplatek za barevné provedení příznaného kruhového potrubí  ∅100mm / černá RAL 9005/</t>
  </si>
  <si>
    <t>Příplatek za barevné provedení přiznaných tlumičů hluku  / černá RAL 9005/</t>
  </si>
  <si>
    <t>Tepelná izoláce z minerálni vlny tl.40mm s Al fólií (součinitel tepelné vodivosti při 10°C 0.039 W/mK )</t>
  </si>
  <si>
    <t>Hluková izoláce z minerální vlny tl.40mm s Al fólií (součinitel útlmu 0,81)</t>
  </si>
  <si>
    <t>Tepelná izolace z kamennévlny s AL fólií tl. 60 mm / součinitel. tep. vodivosti 0,035 Wm-1K-1 /</t>
  </si>
  <si>
    <t>Samolepíci hliniková fólie v černé barvě RAL 9005 pro překrytí příznaných tlumičů hluku  a tepelné izolace</t>
  </si>
  <si>
    <t>Montáž VZT jednotky jeřábem,  / demontáž střechy dodávka stavby /</t>
  </si>
  <si>
    <t>Závěsový, spojovací a těsnící materiál</t>
  </si>
  <si>
    <t>Zaregulování a přednání díla - protokol o zaregulování - návody k instalovaným zařízením</t>
  </si>
  <si>
    <t>192</t>
  </si>
  <si>
    <t>194</t>
  </si>
  <si>
    <t>111</t>
  </si>
  <si>
    <t>Demontáž stávajuci rozvodů / vztahuje se na celý řešeny projekt půdni vestavby  /</t>
  </si>
  <si>
    <t>196</t>
  </si>
  <si>
    <t>Objekt2 - ZAR.1 chlazení</t>
  </si>
  <si>
    <t xml:space="preserve">D1 - Zařízení č.1:  Větrání učeben a kabinetů - část chlazení </t>
  </si>
  <si>
    <t xml:space="preserve">Zařízení č.1:  Větrání učeben a kabinetů - část chlazení </t>
  </si>
  <si>
    <t>Venkovní kondenzační jednotka pro chladič zařízení 1  / Qc = 14 kW / /400V /</t>
  </si>
  <si>
    <t>Souprava  DX KIT  - expanzní ventil a řídicí modul</t>
  </si>
  <si>
    <t>Kabelový ovladač</t>
  </si>
  <si>
    <t>Konektory externích vstupů a výstupů</t>
  </si>
  <si>
    <t>Cu potrubí chladiva, dvoutrubka vč. izolací, komunikační kabel a montáž potrubí dimenze  9.53 / 15.88</t>
  </si>
  <si>
    <t>Konzola kondenzační jednotky</t>
  </si>
  <si>
    <t>Komunikační kabeláž</t>
  </si>
  <si>
    <t>Doplnění chladiva  / do 2kg /</t>
  </si>
  <si>
    <t>Potrubní chladič, přímy výparník</t>
  </si>
  <si>
    <t>Poznámka k položce:_x000D_
700 x 400</t>
  </si>
  <si>
    <t>Odlučovač kapek pro přímy výparník</t>
  </si>
  <si>
    <t>Plastový sifon pro přímý výparník</t>
  </si>
  <si>
    <t>Montáž venkovní klimatizační jednotky / bez jeřábu /</t>
  </si>
  <si>
    <t>Montáž chladivových rozvodů</t>
  </si>
  <si>
    <t>Uvedení do provozu autorizovaným technikem</t>
  </si>
  <si>
    <t>Těsníci a spojovací materiál, závěsný materiál</t>
  </si>
  <si>
    <t>Montáž konzoly vč. ukotvení / dodávka stavby /</t>
  </si>
  <si>
    <t>Objekt3 - ZAR.2</t>
  </si>
  <si>
    <t xml:space="preserve">D1 - Zařízení č.2:  Větrání hygienického zázemí </t>
  </si>
  <si>
    <t xml:space="preserve">    39 - ČTYŘHRANNÉ POTRUBÍ </t>
  </si>
  <si>
    <t xml:space="preserve">    46 - Kruhové potrubí SPIRO z  oboustranně pozinkovaného plechu ( třída těsnosti D ) </t>
  </si>
  <si>
    <t xml:space="preserve">Zařízení č.2:  Větrání hygienického zázemí </t>
  </si>
  <si>
    <t>Poznámka k položce:_x000D_
Qv = 960 m3/h / 960 m3/h dp = 300 Pa  el. příkon : 1,64 kW deskový výměnník, účinnost: 84% el.napájení : 1x 230/ 50 Hz   výkon vodního  ohřívače : 3kW  teplota za ohřívačem: 22°C spád topné vody : 75 / 60 °C  přívodní filtr : ePM1 60%  (F7) odvodní filtr: ePM10 60%  (M5)  rozměry : 2002x764x1319 těsnost skříně: +400Pa Třída L2(R)                        -400Pa  Třída F9(R) dvojitý plášť  izolace: 50 mm Hladina akustického výkonu 50 dB (A)  _x000D_
umístněná ve vnitřním prostoru, kompaktní jednotka s vývody směrem nahoru  - pravé provedení    Přívod: - pružná manžeta / samostatní dodávka / - regulačná klapka se servopohonem / samostatní dodávka / - kapsový filtr ePM1 60%  (F7) - deskový výměnník zpětného získávaní tepla, účinnosť 84% (tepelná účinnost)  - ventilátor s EC motorem  960 m3/h s externým tlakem 300 Pa - vodní ohřívač  (75/60°C), teplota za ohřívačem +22°C, dopojení topné vody zabezpečeno profesí vytápění.  / směšovací uzel vč. čerpadla v dodávke UT / - pružná manžeta / samostatní dodávka  Odvod: - pružná manžeta - kapsový filtr ePM10 60%  (M5)  - ventilátor s EC motorem  2250 m3/h s externým tlakem 300 Pa - deskový výměnník zpětného získávaní tepla /, účinnosť 84% (tepelná účinnost)  - regulační klapka se servopohonem / samostatní dodávka / - pružná manžeta  / samostatní dodávka /   Poznámky: - vč.protimrazové ochrany ohřívače - vč. nosného rámu  - vč. kompletní ovládaní a regulace - možnost BMS komunikace -možnost komunikace s kouřovým potrubním hlásičem</t>
  </si>
  <si>
    <t>Spona rychloupínací ∅315mm</t>
  </si>
  <si>
    <t>Poznámka k položce:_x000D_
∅315mm</t>
  </si>
  <si>
    <t>Klapka se servrem, třída 3C, 24V</t>
  </si>
  <si>
    <t>Kouřový potrubní hlásič</t>
  </si>
  <si>
    <t>Jádrový tlumič hluku o rozměrech  š x v x d 300x300x1500</t>
  </si>
  <si>
    <t>Jádrový tlumič hluku o rozměrech  š x v x d 300x300x1000</t>
  </si>
  <si>
    <t>Ruční regulační klapka do kruhového potrubí 100mm</t>
  </si>
  <si>
    <t>Poznámka k položce:_x000D_
třída těsnosti plášťě C1 ∅200mm</t>
  </si>
  <si>
    <t>Ruční regulační klapka do kruhového potrubí 125mm</t>
  </si>
  <si>
    <t>Poznámka k položce:_x000D_
třída těsnosti plášťě C1 ∅125mm</t>
  </si>
  <si>
    <t>Ruční regulační klapka do kruhového potrubí ∅160mm</t>
  </si>
  <si>
    <t>Poznámka k položce:_x000D_
třída těsnosti plášťě C1 ∅160mm</t>
  </si>
  <si>
    <t>Ruční regulační klapka do kruhového potrubí ∅200mm</t>
  </si>
  <si>
    <t>Stěnová mřížka z hlinikových profilů, jednořadá s pevnými lamelami, upínaní šroubami,  rozměr 800x200</t>
  </si>
  <si>
    <t>Poznámka k položce:_x000D_
800x200</t>
  </si>
  <si>
    <t>Upiínací rámeček pro stěnovů mřížku 800x200</t>
  </si>
  <si>
    <t>Příplatek za barevný provedení výustky v RAL 9005 černá barva</t>
  </si>
  <si>
    <t>Stěnová mřížka z hlinikových profilů, jednořadá s pevnými lamelami, upínaní šroubami,  rozměr 400x100</t>
  </si>
  <si>
    <t>Poznámka k položce:_x000D_
400x100</t>
  </si>
  <si>
    <t>Upiínací rámeček pro stěnovů mřížku 400x100</t>
  </si>
  <si>
    <t>Stěnová mřížka z hlinikových profilů, jednořadá s pevnými lamelami, upínaní šroubami,  rozměr 200x100</t>
  </si>
  <si>
    <t>Poznámka k položce:_x000D_
200x100</t>
  </si>
  <si>
    <t>Upiínací rámeček pro stěnovů mřížku 200x100</t>
  </si>
  <si>
    <t>Talířový ventil odvodní, pozinkovaný ocelový plech, ∅200mm</t>
  </si>
  <si>
    <t>Montážní  rámček pro odvodní talířový ventl ∅200mm</t>
  </si>
  <si>
    <t>Čtyřhranné potrubí skupiny I z oboustranně pozinkovaného plechu Trouba do délky hrany 100 -250 mm, třída těsnosti C</t>
  </si>
  <si>
    <t>Čtyřhranné potrubí skupiny I z oboustranně pozinkovaného plechu Tvarovka do délky hrany 100 -250 mm, třída těsnosti C</t>
  </si>
  <si>
    <t>Čtyřhranné potrubí skupiny I z oboustranně pozinkovaného plechu Trouba do délky hrany 251 -750 mm, třída těsnosti C</t>
  </si>
  <si>
    <t>Čtyřhranné potrubí skupiny I z oboustranně pozinkovaného plechu Tvarovka do délky hrany 251 -750 mm, třída těsnosti C</t>
  </si>
  <si>
    <t>Kruhové potrubí SPIRO z  oboustranně pozinkovaného plechu ( třída těsnosti D )  ∅125mm vr. 20% tvaroviek</t>
  </si>
  <si>
    <t>Kruhové potrubí SPIRO z  oboustranně pozinkovaného plechu ( třída těsnosti D )  ∅160mm vr. 20% tvaroviek</t>
  </si>
  <si>
    <t>Kruhové potrubí SPIRO z  oboustranně pozinkovaného plechu ( třída těsnosti D )  ∅200mm vr. 20% tvaroviek</t>
  </si>
  <si>
    <t>Kruhové potrubí SPIRO z  oboustranně pozinkovaného plechu ( třída těsnosti D )  ∅315mm vr. 50% tvaroviek</t>
  </si>
  <si>
    <t>Poznámka: Potrubí sání a výfuku ZAŘ.2 je vyspcifikováno u ZAŘ 1</t>
  </si>
  <si>
    <t>Objekt4 - ZAR.3</t>
  </si>
  <si>
    <t xml:space="preserve">D1 - Zařízení č.3:  Větrání učeben a kabinetů - část větrání </t>
  </si>
  <si>
    <t xml:space="preserve">    47 - ČTYŘHRANNÉ POTRUBÍ </t>
  </si>
  <si>
    <t xml:space="preserve">    54 - Kruhové potrubí SPIRO z  oboustranně pozinkovaného plechu ( třída těsnosti D ) </t>
  </si>
  <si>
    <t xml:space="preserve">Zařízení č.3:  Větrání učeben a kabinetů - část větrání </t>
  </si>
  <si>
    <t>Poznámka k položce:_x000D_
Qv = 2250 m3/h / 2250m3/h dp = 300 Pa  el. příkon : 2,6 kW rotační výměnník, účinnost: 80% el.napájení : 1x 230/ 50 Hz   výkon vodního  ohřívače : 7,5kW  teplota za ohřívačem: 22°C spád topné vody : 75 / 60 °C  přívodní filtr : ePM1 60%  (F7) odvodní filtr: ePM10 60%  (M5)  rozměry : 1600x958x1500 těsnost skříně: +400Pa Třída L2(R)                        -400Pa  Třída F9(R) dvojitý plášť  izolace: 50 mm _x000D_
umístněná ve vnitřním prostoru, kompaktní jednotka s vývody směrem nahoru  - VZT jednotka v systéme s regulátory variabilního průtoku ovládané  pomoci dálkového modulu pro konfiguraci VAV regulátorů, VAV regulátory řízené pomoci CO2 čidel a ovladačů - externí chladič : přímy výpar - levé provedení   Přívod: - pružná manžeta / samostatní dodávka / - regulačná klapka se servopohonem / samostatní dodávka / - kapsový filtr ePM1 60%  (F7) - rotační  výměník zpětného/, účinnosť 80% (tepelná účinnost)  - ventilátor s EC motorem  2250 m3/h s externým tlakem 300 Pa - vodní ohřívač  (75/60°C), teplota za ohřívačem +22°C, dopojení topné vody zabezpečeno profesí vytápění.  / směšovací uzel vč. čerpadla v dodávke UT / - pružná manžeta / samostatní dodávka / Odvod: - pružná manžeta - kapsový filtr ePM10 60%  (M5)  - ventilátor s EC motorem  2250 m3/h s externým tlakem 300 Pa - rotační  výměník zpětného/, účinnosť 80% (tepelná účinnost)  - regulační klapka se servopohonem / samostatní dodávka / - pružná manžeta  / samostatní dodávka /   Poznámky: - vč.protimrazové ochrany ohřívače - vč. nosného rámu  - vč. kompletní ovládaní a regulace - možnost BMS komunikace -možnost komunikace s kouřovým potrubním hlásičem</t>
  </si>
  <si>
    <t>Dátový modul pro konfiguraci VAV regulátorů a řízení otáček ventilátru / regulační systém sníma průtoky vzduchu a polohu lisu VAV regulátorů a řídi z těchto údajů frekvenční měnič ventilátorů VZT jednotky /</t>
  </si>
  <si>
    <t>Odovodní výustka do kruhové potrubí ∅100mm o rozměrech  625x75  z pozinkovaného ocelového plechu s jednou řadou lamel, s regulací, bez pozink.,  první řada lamel vertikální</t>
  </si>
  <si>
    <t>Poznámka k položce:_x000D_
625x75</t>
  </si>
  <si>
    <t>Odovodní výustka do kruhové potrubí ∅100mm o rozměrech  425x75  z pozinkovaného ocelového plechu s jednou řadou lamel, s regulací, bez pozink.,  první řada lamel vertikální</t>
  </si>
  <si>
    <t>Odovodní výustka do kruhové potrubí ∅100mm o rozměrech  325x75  z pozinkovaného ocelového plechu s jednou řadou lamel, s regulací, bez pozink.,  první řada lamel vertikální</t>
  </si>
  <si>
    <t>Poznámka k položce:_x000D_
325x75</t>
  </si>
  <si>
    <t>Kruhové potrubí SPIRO z  oboustranně pozinkovaného plechu ( třída těsnosti D )  ∅100mm vr. 30% tvaroviek</t>
  </si>
  <si>
    <t>Kruhové potrubí SPIRO z  oboustranně pozinkovaného plechu ( třída těsnosti D )  ∅250mm vr. 20% tvaroviek</t>
  </si>
  <si>
    <t>Kruhové potrubí SPIRO z  oboustranně pozinkovaného plechu ( třída těsnosti D )  ∅280mm vr. 20% tvaroviek</t>
  </si>
  <si>
    <t>Kruhové potrubí SPIRO z  oboustranně pozinkovaného plechu ( třída těsnosti D )  ∅1491mm vr. 100% tvaroviek</t>
  </si>
  <si>
    <t>Příplatek za barevné provedení příznaného kruhového potrubí  ∅315mm / černá RAL 9005/</t>
  </si>
  <si>
    <t>Samolepíci hliniková fólie v černé barvě RAL 9005 pro překrytí potrubí s tepelnou izolací</t>
  </si>
  <si>
    <t>Poznámka k položce:_x000D_
Doprava jeřábem do částečně rozebraného podkroví sedlové střechy, složení jednotky na místě z dopravených dílů, ruční vodorovná doprava složené jednotky na místo ve strojovně, zpětná montáž částečně rozebraného krovu vč. zakrytí dopravního otvoru ve střeše</t>
  </si>
  <si>
    <t>74.b</t>
  </si>
  <si>
    <t>Pronájem jeřábu</t>
  </si>
  <si>
    <t>-207621420</t>
  </si>
  <si>
    <t>74.c</t>
  </si>
  <si>
    <t>Práce s jeřábem</t>
  </si>
  <si>
    <t>427618500</t>
  </si>
  <si>
    <t>Objekt5 - ZAŘ.3 chlazeni</t>
  </si>
  <si>
    <t xml:space="preserve">D1 - Zařízení č.3:  Větrání učeben a kabinetů - část chlazení </t>
  </si>
  <si>
    <t xml:space="preserve">Zařízení č.3:  Větrání učeben a kabinetů - část chlazení </t>
  </si>
  <si>
    <t>Montáž konzoly vč. ukotvení</t>
  </si>
  <si>
    <t>Objekt6 - ZAŘ.4</t>
  </si>
  <si>
    <t xml:space="preserve">D1 - Zařízení č.4:  Větrání hygienického zázemí </t>
  </si>
  <si>
    <t xml:space="preserve">    51 - ČTYŘHRANNÉ POTRUBÍ </t>
  </si>
  <si>
    <t xml:space="preserve">    57 - Kruhové potrubí SPIRO z  oboustranně pozinkovaného plechu ( třída těsnosti D ) </t>
  </si>
  <si>
    <t xml:space="preserve">Zařízení č.4:  Větrání hygienického zázemí </t>
  </si>
  <si>
    <t>Poznámka k položce:_x000D_
Qv = 960 m3/h / 960 m3/h dp = 300 Pa  el. příkon : 1,64 kW deskový výměnník, účinnost: 84% el.napájení : 1x 230/ 50 Hz   výkon vodního  ohřívače : 3kW  teplota za ohřívačem: 22°C spád topné vody : 75 / 60 °C  přívodní filtr : ePM1 60%  (F7) odvodní filtr: ePM10 60%  (M5)  rozměry : 2002x764x1319 těsnost skříně: +400Pa Třída L2(R)                        -400Pa  Třída F9(R) dvojitý plášť  izolace: 50 mm Hladina akustického výkonu 50 dB (A)  _x000D_
umístněná ve vnitřním prostoru, kompaktní jednotka s vývody směrem nahoru  - pravé provedení    Přívod: - pružná manžeta / samostatní dodávka / - regulačná klapka se servopohonem / samostatní dodávka / - kapsový filtr ePM1 60%  (F7) - deskový výměnník zpětného získávaní tepla, účinnosť 84% (tepelná účinnost)  - ventilátor s EC motorem  960 m3/h s externým tlakem 300 Pa - vodní ohřívač  (75/60°C), teplota za ohřívačem +22°C, dopojení topné vody zabezpečeno profesí vytápění.  / směšovací uzel vč. čerpadla v dodávke UT / - pružná manžeta / samostatní dodávka / Odvod: - pružná manžeta - kapsový filtr ePM10 60%  (M5)  - ventilátor s EC motorem  2250 m3/h s externým tlakem 300 Pa - deskový výměnník zpětného získávaní tepla /, účinnosť 84% (tepelná účinnost)  - regulační klapka se servopohonem / samostatní dodávka / - pružná manžeta  / samostatní dodávka /   Poznámky: - vč.protimrazové ochrany ohřívače - vč. nosného rámu  - vč. kompletní ovládaní a regulace - možnost BMS komunikace -možnost komunikace s kouřovým potrubním hlásičem</t>
  </si>
  <si>
    <t>Ruční regulační klapka do kruhového potrubí ∅100mm</t>
  </si>
  <si>
    <t>Poznámka k položce:_x000D_
třída těsnosti plášťě C1 ∅100mm</t>
  </si>
  <si>
    <t>Stěnová mřížka z hlinikových profilů, jednořadá s pevnými lamelami, upínaní šroubami,  rozměr 400x200</t>
  </si>
  <si>
    <t>Poznámka k položce:_x000D_
400x200</t>
  </si>
  <si>
    <t>Upiínací rámeček pro stěnovů mřížku 400x200</t>
  </si>
  <si>
    <t>Talířový ventil odvodní, pozinkovaný ocelový plech, RAL 9003, ∅200mm</t>
  </si>
  <si>
    <t>Odovodní výustka do kruhové potrubí ∅125mm o rozměrech  525x75  z pozinkovaného ocelového plechu s jednou řadou lamel, s regulací, pozink.,  první řada lamel vertikální</t>
  </si>
  <si>
    <t>Odovodní výustka do kruhové potrubí ∅125mm o rozměrech  625x75  z pozinkovaného ocelového plechu s jednou řadou lamel, s regulací, pozink.,  první řada lamel vertikální</t>
  </si>
  <si>
    <t>Přívodní výustka do kruhové potrubí ∅100mm o rozměrech  825x75  z pozinkovaného ocelového plechu s dvoma řadami lamel, bez regulace, pozink.,  první řada lamel vertikální</t>
  </si>
  <si>
    <t>Odvodní výustka do kruhové potrubí ∅100mm o rozměrech  425x75  z pozinkovaného ocelového plechu s dvoma řadami lamel, bez regulace, pozink.,  první řada lamel vertikální</t>
  </si>
  <si>
    <t>Kruhové potrubí SPIRO z  oboustranně pozinkovaného plechu ( třída těsnosti D )   ∅100mm vr. 20% tvaroviek</t>
  </si>
  <si>
    <t>Kruhové potrubí SPIRO z  oboustranně pozinkovaného plechu ( třída těsnosti D )   ∅315mm vr. 10% tvaroviek</t>
  </si>
  <si>
    <t>Samolepíci hliniková fólie v černé barvě RAL 9005 pro překrytí tepelné izolaci z Al polepem</t>
  </si>
  <si>
    <t>Samolepíci hliniková fólie v černé barvě RAL 9005 pro překrytí příznaných tlumičů hluku</t>
  </si>
  <si>
    <t>Poznámka: Potrubí sání a výfuku ZAŘ.4 je vyspcifikováno u ZAŘ 3</t>
  </si>
  <si>
    <t>2022-01050199.05 - Vytápění</t>
  </si>
  <si>
    <t>713 - Izolace</t>
  </si>
  <si>
    <t>733 - Potrubí</t>
  </si>
  <si>
    <t>734 - Armatury</t>
  </si>
  <si>
    <t>735 - Otopná tělesa</t>
  </si>
  <si>
    <t>OST - Ostatní náklady</t>
  </si>
  <si>
    <t>Izolace</t>
  </si>
  <si>
    <t>PC 713-001</t>
  </si>
  <si>
    <t>Dodávka a montáž - Izolace pro potrubí pr.18  tl. 20mm, max . tepel. vodivost 0,04 W/ m K</t>
  </si>
  <si>
    <t>PC 713-002</t>
  </si>
  <si>
    <t>Dodávka a montáž - Izolace pro potrubí pr.22  tl. 25mm, max . tepel. vodivost 0,04 W/ m K</t>
  </si>
  <si>
    <t>PC 713-003</t>
  </si>
  <si>
    <t>Dodávka a montáž - Izolace pro potrubí pr.28  tl. 25mm, max . tepel. vodivost 0,04 W/ m K</t>
  </si>
  <si>
    <t>PC 713-004</t>
  </si>
  <si>
    <t>Dodávka a montáž - Izolace pro potrubí pr.35  tl. 25mm, max . tepel. vodivost 0,04 W/ m K</t>
  </si>
  <si>
    <t>PC 713-005</t>
  </si>
  <si>
    <t>Dodávka a montáž - Izolace pro potrubí pr.42  tl. 25mm, max . tepel. vodivost 0,04 W/ m K</t>
  </si>
  <si>
    <t>PC 713-006</t>
  </si>
  <si>
    <t>Dodávka a montáž - Izolace pro potrubí pr.54  tl. 25mm, max . tepel. vodivost 0,04 W/ m K</t>
  </si>
  <si>
    <t>733</t>
  </si>
  <si>
    <t>Potrubí</t>
  </si>
  <si>
    <t>PC 733-001</t>
  </si>
  <si>
    <t>Potrubí Cu pr. 22x1,0 + uchycení   + montáž</t>
  </si>
  <si>
    <t>PC 733-002</t>
  </si>
  <si>
    <t>Potrubí Cu pr. 35x1,5 + uchycení  + montáž</t>
  </si>
  <si>
    <t>PC 733-003</t>
  </si>
  <si>
    <t>Potrubí Cu pr. 54x1,5 + uchycení  + montáž</t>
  </si>
  <si>
    <t>PC 733-004</t>
  </si>
  <si>
    <t>Tvarovky pro potrubí Cu + montáž</t>
  </si>
  <si>
    <t>PC 733-005</t>
  </si>
  <si>
    <t>Potrubí Al/PEX 16x2,0 + uchycení  + montáž</t>
  </si>
  <si>
    <t>PC 733-006</t>
  </si>
  <si>
    <t>Potrubí Al/PEX 20x2,0 + uchycení  + montáž</t>
  </si>
  <si>
    <t>PC 733-007</t>
  </si>
  <si>
    <t>Potrubí Al/PEX 26x3,0 + uchycení  + montáž</t>
  </si>
  <si>
    <t>PC 733-008</t>
  </si>
  <si>
    <t>Potrubí Al/PEX 32x3,5 + uchycení  + montáž</t>
  </si>
  <si>
    <t>PC 733-009</t>
  </si>
  <si>
    <t>Potrubí Al/PEX 40x3,5 + uchycení  + montáž</t>
  </si>
  <si>
    <t>PC 733-010</t>
  </si>
  <si>
    <t>Potrubí Al/PEX 50x4,0 + uchycení  + montáž</t>
  </si>
  <si>
    <t>PC 733-011</t>
  </si>
  <si>
    <t>Tvarovky pro potrubí Alpex + montáž</t>
  </si>
  <si>
    <t>PC 733-012</t>
  </si>
  <si>
    <t>Chránička ocel DN32, 2x nátěr základní ,1 x vrchní + montáž</t>
  </si>
  <si>
    <t>PC 733-013</t>
  </si>
  <si>
    <t>Chránička ocel DN65,2x nátěr základní ,1 x vrchní + montáž</t>
  </si>
  <si>
    <t>PC 733-014</t>
  </si>
  <si>
    <t>Flexi hadice pancéřová 3/4" - 1m + montáž</t>
  </si>
  <si>
    <t>PC 733-015</t>
  </si>
  <si>
    <t>Přesun hmot tonážní pro armatury v objektech v do 6 m</t>
  </si>
  <si>
    <t>734</t>
  </si>
  <si>
    <t>Armatury</t>
  </si>
  <si>
    <t>PC 734-001</t>
  </si>
  <si>
    <t>Rozdělovač ocel DN50, L=1500 mm – vývody – viz výkresová část+ izolace  min. 50 mm s Al fólií, konzole samostojné, 2x nátěr základní, 1x nátěr vrchní</t>
  </si>
  <si>
    <t>PC 734-002</t>
  </si>
  <si>
    <t>Sběrač ocel DN50, L=1500 mm – vývody – viz výkresová část+  izolace  min. 50 mm s Al fólií, konzole samostojné,2x nátěr základní, 1x nátěr vrchní</t>
  </si>
  <si>
    <t>PC 734-003</t>
  </si>
  <si>
    <t>Směšovací ventil DN20 – kvs=4,0 m3/h,servopohon – dodávka MaR</t>
  </si>
  <si>
    <t>PC 734-004</t>
  </si>
  <si>
    <t>Dvoucestný ventil zónový DN20 s pohonem 230V - dodávka MaR</t>
  </si>
  <si>
    <t>PC 734-005</t>
  </si>
  <si>
    <t>Čerpadlo s funkcí autoadapt  výkon 0,5 m3/h, tl. přínos 2,0m</t>
  </si>
  <si>
    <t>PC 734-006</t>
  </si>
  <si>
    <t>Čerpadlo s funkcí autoadapt  výkon 0,2 m3/h, tl. přínos 2,0m</t>
  </si>
  <si>
    <t>PC 734-007</t>
  </si>
  <si>
    <t>Čerpadlo s funkcí autoadapt  výkon 1,1 m3/h, tl. přínos 2,5m</t>
  </si>
  <si>
    <t>PC 734-008</t>
  </si>
  <si>
    <t>Filtr teplovodní šikmý závitový DN 20, mosaz</t>
  </si>
  <si>
    <t>PC 734-009</t>
  </si>
  <si>
    <t>Filtr teplovodní šikmý závitový DN 32,mosaz</t>
  </si>
  <si>
    <t>PC 734-010</t>
  </si>
  <si>
    <t>Kulový uzávěr ovládaný páčkou, DN15 , plnoprůtokový, niklovaná mosaz</t>
  </si>
  <si>
    <t>PC 734-011</t>
  </si>
  <si>
    <t>Kulový uzávěr ovládaný páčkou, DN20, plnoprůtokový, niklovaná mosaz</t>
  </si>
  <si>
    <t>PC 734-012</t>
  </si>
  <si>
    <t>Kulový uzávěr ovládaný páčkou, DN25, plnoprůtokový, niklovaná mosaz</t>
  </si>
  <si>
    <t>PC 734-013</t>
  </si>
  <si>
    <t>Kulový uzávěr ovládaný páčkou, DN32,  plnoprůtokový, niklovaná mosaz</t>
  </si>
  <si>
    <t>PC 734-014</t>
  </si>
  <si>
    <t>Kulový uzávěr ovládaný páčkou, DN40, plnoprůtokový, niklovaná mosaz</t>
  </si>
  <si>
    <t>PC 734-015</t>
  </si>
  <si>
    <t>Zpětný ventil lehký DN20, otevírací přetlak 0,02 bar, mosaz</t>
  </si>
  <si>
    <t>PC 734-016</t>
  </si>
  <si>
    <t>Zpětná ventil lehký DN32, otevírací přetlak 0,02 bar, mosaz</t>
  </si>
  <si>
    <t>PC 734-017</t>
  </si>
  <si>
    <t>Kulový uzávěr napouštěcí a vypouštěcí  DN 15</t>
  </si>
  <si>
    <t>PC 734-018</t>
  </si>
  <si>
    <t>Automatický odvzdušňovací ventil  se zpětnou klapkou</t>
  </si>
  <si>
    <t>PC 734-019</t>
  </si>
  <si>
    <t>Teploměr 0 - 1200C</t>
  </si>
  <si>
    <t>PC 734-020</t>
  </si>
  <si>
    <t>Manometr 0 - 6 bar</t>
  </si>
  <si>
    <t>PC 734-021</t>
  </si>
  <si>
    <t>Vyvažovací ventil DN15, Kvs 1,75</t>
  </si>
  <si>
    <t>PC 734-022</t>
  </si>
  <si>
    <t>Termostatická  hlavice  pro tělesa VK s protimrazovou funkcí  pro veřejné prostory</t>
  </si>
  <si>
    <t>PC 734-023</t>
  </si>
  <si>
    <t>Připojovací armatura „H“  DN15, rohová + příslušenství</t>
  </si>
  <si>
    <t>PC 734-024</t>
  </si>
  <si>
    <t>Montáž armatur do DN50 a vybavení</t>
  </si>
  <si>
    <t>PC 734-025</t>
  </si>
  <si>
    <t>Přesun hmot tonážní pro armatury v objektech</t>
  </si>
  <si>
    <t>735</t>
  </si>
  <si>
    <t>Otopná tělesa</t>
  </si>
  <si>
    <t>PC 735-001</t>
  </si>
  <si>
    <t>Deskové otopné těleso  VK s hladkou čelní plochou  21/600/400 + uchycení</t>
  </si>
  <si>
    <t>PC 735-001.1</t>
  </si>
  <si>
    <t>Deskové otopné těleso  VK s hladkou čelní plochou  21/600/500 + uchycení</t>
  </si>
  <si>
    <t>PC 735-002</t>
  </si>
  <si>
    <t>Deskové otopné těleso  VK s hladkou čelní plochou  21/600/600 + uchycení</t>
  </si>
  <si>
    <t>PC 735-003</t>
  </si>
  <si>
    <t>Deskové otopné těleso  VK s hladkou čelní plochou  21/600/700 + uchycení</t>
  </si>
  <si>
    <t>PC 735-004</t>
  </si>
  <si>
    <t>Deskové otopné těleso  VK s hladkou čelní plochou  21/600/800 + uchycení</t>
  </si>
  <si>
    <t>PC 735-005</t>
  </si>
  <si>
    <t>Deskové otopné těleso  VK s hladkou čelní plochou  21/600/900 + uchycení</t>
  </si>
  <si>
    <t>PC 735-006</t>
  </si>
  <si>
    <t>Deskové otopné těleso  VK s hladkou čelní plochou  21/600/1000 + uchycení</t>
  </si>
  <si>
    <t>PC 735-007</t>
  </si>
  <si>
    <t>Deskové otopné těleso  VK s hladkou čelní plochou  21/600/1200 + uchycení</t>
  </si>
  <si>
    <t>PC 735-008</t>
  </si>
  <si>
    <t>Deskové otopné těleso  VK s hladkou čelní plochou  21/600/1400 + uchycení</t>
  </si>
  <si>
    <t>PC 735-009</t>
  </si>
  <si>
    <t>Deskové otopné těleso  VK s hladkou čelní plochou  21/600/1600 + uchycení</t>
  </si>
  <si>
    <t>PC 735-010</t>
  </si>
  <si>
    <t>Deskové otopné těleso  VK s hladkou čelní plochou  21/900/1100 + uchycení</t>
  </si>
  <si>
    <t>PC 735-011</t>
  </si>
  <si>
    <t>Deskové otopné těleso  VK s hladkou čelní plochou  22/900/400 + uchycení</t>
  </si>
  <si>
    <t>PC 735-012</t>
  </si>
  <si>
    <t>Montáž otopných těles</t>
  </si>
  <si>
    <t>PC 735-013</t>
  </si>
  <si>
    <t>Přesun hmot tonážní pro otopná tělesa v objektech</t>
  </si>
  <si>
    <t>OST</t>
  </si>
  <si>
    <t>Ostatní náklady</t>
  </si>
  <si>
    <t>PC 731 01</t>
  </si>
  <si>
    <t>Zkoušky topné a tlakové, vyregulování soustavy, uvedení do provozu</t>
  </si>
  <si>
    <t>soub</t>
  </si>
  <si>
    <t>262144</t>
  </si>
  <si>
    <t>PC 731 02</t>
  </si>
  <si>
    <t>Dokumentace skutečného provedení</t>
  </si>
  <si>
    <t>PC 731 03</t>
  </si>
  <si>
    <t>Stavební pomocné práce, sekání, průrazy, zazdívky, opravy omítky, likvidace suti, nátěry, lešení pracovní, hrubý úklid</t>
  </si>
  <si>
    <t>2022-01050199.06 - MaR</t>
  </si>
  <si>
    <t>800 - Měření a regulace</t>
  </si>
  <si>
    <t>M22 - Montáže sdělovací a zabezpečovací techniky</t>
  </si>
  <si>
    <t>90 - Hodinové zúčtovací sazby (HZS)</t>
  </si>
  <si>
    <t>ON - Ostatní náklady</t>
  </si>
  <si>
    <t>800</t>
  </si>
  <si>
    <t>Měření a regulace</t>
  </si>
  <si>
    <t>800_01</t>
  </si>
  <si>
    <t>Rozvaděč MaR včetně vyzbrojení</t>
  </si>
  <si>
    <t>800_02</t>
  </si>
  <si>
    <t>Volně programovatelný regulátor: 8xAI, 8xAO, 8xDI, 8xDO, Ethernet, 2xRS 485, RS 232, web server, bez displeje, 24V AC</t>
  </si>
  <si>
    <t>800_03</t>
  </si>
  <si>
    <t>Ovládací panel dotykový, 10" LCD TFT, barevný, rozlišení 1024x600, Ethernet, USB, izolovaný napájecí zdroj</t>
  </si>
  <si>
    <t>800_04</t>
  </si>
  <si>
    <t>Napájecí zdroj 230V/24V/60W</t>
  </si>
  <si>
    <t>800_05</t>
  </si>
  <si>
    <t>Čidlo teploty příložné (NTC, NI1000, Pt1000) - upřesnění typu dle použitého regulátoru</t>
  </si>
  <si>
    <t>800_06</t>
  </si>
  <si>
    <t>Čidlo teploty venkovní (NTC, NI1000, Pt1000) - upřesnění typu dle použitého regulátoru</t>
  </si>
  <si>
    <t>800_07</t>
  </si>
  <si>
    <t>Pohon pro 3-cestný ventil 500 N 24 V 3 bod.</t>
  </si>
  <si>
    <t>800_08</t>
  </si>
  <si>
    <t>Pohon pro 2-cestný ventil 500 N 24 V 2 bod.</t>
  </si>
  <si>
    <t>800_09</t>
  </si>
  <si>
    <t>GSM komunikátor</t>
  </si>
  <si>
    <t>800_10</t>
  </si>
  <si>
    <t>Jednotka akustické a světelné signalizace</t>
  </si>
  <si>
    <t>800_11</t>
  </si>
  <si>
    <t>Ethernet Switch, 8 port na DIN lištu</t>
  </si>
  <si>
    <t>800_12</t>
  </si>
  <si>
    <t>Centrální dispečink (vizualizace datových bodů, ukládání dat)</t>
  </si>
  <si>
    <t>800_13</t>
  </si>
  <si>
    <t>Montážní dokumentace MaR</t>
  </si>
  <si>
    <t>800_14</t>
  </si>
  <si>
    <t>Dokumentace skutečného provedení MaR</t>
  </si>
  <si>
    <t>800_15</t>
  </si>
  <si>
    <t>Přesun hmot pro MaR</t>
  </si>
  <si>
    <t>M22</t>
  </si>
  <si>
    <t>Montáže sdělovací a zabezpečovací techniky</t>
  </si>
  <si>
    <t>M22_01</t>
  </si>
  <si>
    <t>Kabel CYKY-m 750 V 3 x 2,5 mm2 volně uložený</t>
  </si>
  <si>
    <t>M22_02</t>
  </si>
  <si>
    <t>Kabel silový s Cu jádrem 750 V CYKY 3 x 2,5 mm2</t>
  </si>
  <si>
    <t>M22_03</t>
  </si>
  <si>
    <t>Kabel CYKY-m 750 V 3 x 1,5 mm2 volně uložený</t>
  </si>
  <si>
    <t>M22_04</t>
  </si>
  <si>
    <t>Kabel silový s Cu jádrem 750 V CYKY 3 x 1,5 mm2</t>
  </si>
  <si>
    <t>M22_05</t>
  </si>
  <si>
    <t>Kabel J-Y(st)Y folie volně uložený, 2x2x0,8</t>
  </si>
  <si>
    <t>M22_06</t>
  </si>
  <si>
    <t>Kabel J-Y(st)Y 2x2x0,8</t>
  </si>
  <si>
    <t>M22_07</t>
  </si>
  <si>
    <t>Kabel JYTY-Cu folie volně uložený, 2x1 mm</t>
  </si>
  <si>
    <t>M22_08</t>
  </si>
  <si>
    <t>Kabel sdělovací s Cu jádrem JYTY 2 x 1 mm</t>
  </si>
  <si>
    <t>M22_09</t>
  </si>
  <si>
    <t>Kabel JYTY-Cu folie pevně uložený, 4x1 mm</t>
  </si>
  <si>
    <t>M22_10</t>
  </si>
  <si>
    <t>Kabel sdělovací s Cu jádrem JYTY 4 x 1 mm</t>
  </si>
  <si>
    <t>M22_11</t>
  </si>
  <si>
    <t>Kabel UTP/FTP kat.5e v trubkách</t>
  </si>
  <si>
    <t>M22_12</t>
  </si>
  <si>
    <t>Kabel UTP pro RJ45 (drát) - 1m - metráž</t>
  </si>
  <si>
    <t>M22_13</t>
  </si>
  <si>
    <t>Lišta vkládací do15x10, na úchyt.body, zavíčkování</t>
  </si>
  <si>
    <t>M22_14</t>
  </si>
  <si>
    <t>Lišta hranatá LH 15x10, délka 3m</t>
  </si>
  <si>
    <t>M22_15</t>
  </si>
  <si>
    <t>Lišta vkládací 20x20, na úchyt.body, zavíčkování</t>
  </si>
  <si>
    <t>M22_16</t>
  </si>
  <si>
    <t>Lišta hranatá LHD 20x20, délka 3m</t>
  </si>
  <si>
    <t>M22_17</t>
  </si>
  <si>
    <t>Žlab kabelový MARS 62/ 50 mm</t>
  </si>
  <si>
    <t>M22_18</t>
  </si>
  <si>
    <t>Žlab kabelový MARS 125/ 50 mm</t>
  </si>
  <si>
    <t>M22_19</t>
  </si>
  <si>
    <t>Trubka plast. tuhá 20 na příchytkách vč.příchytek</t>
  </si>
  <si>
    <t>M22_20</t>
  </si>
  <si>
    <t>Trubka elektroinstalační tuhá z PVC 1525</t>
  </si>
  <si>
    <t>Hodinové zúčtovací sazby (HZS)</t>
  </si>
  <si>
    <t>90_01</t>
  </si>
  <si>
    <t>HZS - vývoj programové aplikace MaR</t>
  </si>
  <si>
    <t>h</t>
  </si>
  <si>
    <t>90_02</t>
  </si>
  <si>
    <t>HZS - uvedení MaR do provozu a zaškolení obsluhy</t>
  </si>
  <si>
    <t>90_03</t>
  </si>
  <si>
    <t>HZS - montážní práce MaR</t>
  </si>
  <si>
    <t>90_04</t>
  </si>
  <si>
    <t>HZS - zkušební provoz</t>
  </si>
  <si>
    <t>90_05</t>
  </si>
  <si>
    <t>HZS - výchozí revize elektrických zařízení</t>
  </si>
  <si>
    <t>ON</t>
  </si>
  <si>
    <t>ON_01</t>
  </si>
  <si>
    <t>Lešení lehké pomocné, výška podlahy do 1,2 m</t>
  </si>
  <si>
    <t>ON_02</t>
  </si>
  <si>
    <t>Ostatní instalační materiál nespecifikovaný</t>
  </si>
  <si>
    <t>ON_03</t>
  </si>
  <si>
    <t>Doprava materiálu a osob</t>
  </si>
  <si>
    <t>2022-01050199.07 - ZTI</t>
  </si>
  <si>
    <t>34 - Stěny a příčky</t>
  </si>
  <si>
    <t>41 - Stropy a stropní konstrukce (pro pozemní stavby)</t>
  </si>
  <si>
    <t>713 - Izolace tepelné</t>
  </si>
  <si>
    <t>721 - Vnitřní kanalizace</t>
  </si>
  <si>
    <t>722 - Vnitřní vodovod</t>
  </si>
  <si>
    <t>725 - Zařizovací předměty</t>
  </si>
  <si>
    <t>726 - Instalační prefabrikáty</t>
  </si>
  <si>
    <t>732 - Strojovny</t>
  </si>
  <si>
    <t>762 - Konstrukce tesařské</t>
  </si>
  <si>
    <t>767 - Konstrukce doplňkové stavební (zámečnické)</t>
  </si>
  <si>
    <t>94 - Lešení a stavební výtahy</t>
  </si>
  <si>
    <t>97 - Prorážení otvorů a ostatní bourací práce</t>
  </si>
  <si>
    <t>H99 - Ostatní přesuny hmot</t>
  </si>
  <si>
    <t>S - Přesuny sutí</t>
  </si>
  <si>
    <t>Stěny a příčky</t>
  </si>
  <si>
    <t>342263410R00</t>
  </si>
  <si>
    <t>Osazení revizních dvířek do SDK příček, do 0,25 m2</t>
  </si>
  <si>
    <t>RTS I / 2023</t>
  </si>
  <si>
    <t>342264514RT1</t>
  </si>
  <si>
    <t>Revizní dvířka Promat do SDK podhledu, 400x400 mm</t>
  </si>
  <si>
    <t>998011003R00</t>
  </si>
  <si>
    <t>Přesun hmot pro budovy zděné výšky do 24 m</t>
  </si>
  <si>
    <t>Stropy a stropní konstrukce (pro pozemní stavby)</t>
  </si>
  <si>
    <t>411387531R00</t>
  </si>
  <si>
    <t>Zabetonování otvorů 0,25 m2 ve stropech a klenbách</t>
  </si>
  <si>
    <t>713121111R00</t>
  </si>
  <si>
    <t>Montáž tepelné izolace podlah na sucho, jednovrstvá</t>
  </si>
  <si>
    <t>42,6</t>
  </si>
  <si>
    <t>63140545</t>
  </si>
  <si>
    <t>Deska izolační minerální Rockmin PLUS tl. 100 mm</t>
  </si>
  <si>
    <t>713531221R00</t>
  </si>
  <si>
    <t>Protipožární výplň spár ve stěně tl. do 150 mm</t>
  </si>
  <si>
    <t>4,5</t>
  </si>
  <si>
    <t>998713103R00</t>
  </si>
  <si>
    <t>Přesun hmot pro izolace tepelné, výšky do 24 m</t>
  </si>
  <si>
    <t>721</t>
  </si>
  <si>
    <t>Vnitřní kanalizace</t>
  </si>
  <si>
    <t>721176103R00</t>
  </si>
  <si>
    <t>Potrubí HT připojovací D 50 x 1,8 mm</t>
  </si>
  <si>
    <t>721176104R00</t>
  </si>
  <si>
    <t>Potrubí HT připojovací D 75 x 1,9 mm</t>
  </si>
  <si>
    <t>721176105R00</t>
  </si>
  <si>
    <t>Potrubí HT připojovací D 110 x 2,7 mm</t>
  </si>
  <si>
    <t>721176115R00</t>
  </si>
  <si>
    <t>Potrubí HT odpadní svislé D 110 x 2,7 mm</t>
  </si>
  <si>
    <t>721176134R00</t>
  </si>
  <si>
    <t>Potrubí HT svodné (ležaté) zavěšené, D 75 x 1,9 mm</t>
  </si>
  <si>
    <t>721176135R00</t>
  </si>
  <si>
    <t>Potrubí HT svodné (ležaté) zavěšené, D 110 x 2,7 mm</t>
  </si>
  <si>
    <t>721273180R00</t>
  </si>
  <si>
    <t>Ventil přivzdušňovací podomítkový HL905</t>
  </si>
  <si>
    <t>721223420R00</t>
  </si>
  <si>
    <t>Vpusť podlahová se zápachovou uzávěrkou HL 300</t>
  </si>
  <si>
    <t>721177125R00</t>
  </si>
  <si>
    <t>Čisticí kus, odpadní svislé, D 110 mm</t>
  </si>
  <si>
    <t>721194105T00</t>
  </si>
  <si>
    <t>Vyvedení odpadní výpustky D 50 mm</t>
  </si>
  <si>
    <t>RTS I / 2022</t>
  </si>
  <si>
    <t>721194109T00</t>
  </si>
  <si>
    <t>Vyvedení odpadní výpustky D 110 mm</t>
  </si>
  <si>
    <t>721290111R00</t>
  </si>
  <si>
    <t>Zkouška těsnosti kanalizace vodou DN 125</t>
  </si>
  <si>
    <t>315</t>
  </si>
  <si>
    <t>998721103R00</t>
  </si>
  <si>
    <t>Přesun hmot pro vnitřní kanalizaci, výšky do 24 m</t>
  </si>
  <si>
    <t>722</t>
  </si>
  <si>
    <t>Vnitřní vodovod</t>
  </si>
  <si>
    <t>722178611R00</t>
  </si>
  <si>
    <t>Potrubí vícevrstvé vodovodní  PP-RCT/AL/PP-R STABI BETA Instaplast, polyfuzně svařené, D 20 x 2,8 mm</t>
  </si>
  <si>
    <t>385</t>
  </si>
  <si>
    <t>722178612R00</t>
  </si>
  <si>
    <t>Potrubí vícevrstvé vodovodní  PP-RCT/AL/PP-R STABI BETA Instaplast, polyfuzně svařené, D 25 x 2,8 mm</t>
  </si>
  <si>
    <t>722178613R00</t>
  </si>
  <si>
    <t>Potrubí vícevrstvé vodovodní  PP-RCT/AL/PP-R STABI BETA Instaplast, polyfuzně svařené, D 32 x 3,6 mm</t>
  </si>
  <si>
    <t>722178614R00</t>
  </si>
  <si>
    <t>Potrubí vícevrstvé vodovodní  PP-RCT/AL/PP-R STABI BETA Instaplast, polyfuzně svařené, D 40 x 4,5 mm</t>
  </si>
  <si>
    <t>722181243RT7</t>
  </si>
  <si>
    <t>Izolace návleková tl. stěny 13 mm vnitřní průměr 22 mm</t>
  </si>
  <si>
    <t>214</t>
  </si>
  <si>
    <t>722181243RT8</t>
  </si>
  <si>
    <t>Izolace návleková tl. stěny 13 mm vnitřní průměr 25 mm</t>
  </si>
  <si>
    <t>722181243RU1</t>
  </si>
  <si>
    <t>Izolace návleková tl. stěny 13 mm vnitřní průměr 32 mm</t>
  </si>
  <si>
    <t>722181243RV9</t>
  </si>
  <si>
    <t>Izolace návleková tl. stěny 13 mm vnitřní průměr 40 mm</t>
  </si>
  <si>
    <t>722181244RT7</t>
  </si>
  <si>
    <t>Izolace návleková tl. stěny 20 mm vnitřní průměr 22 mm</t>
  </si>
  <si>
    <t>722181244RU1</t>
  </si>
  <si>
    <t>Izolace návleková tl. stěny 20 mm vnitřní průměr 32 mm</t>
  </si>
  <si>
    <t>722181244RY5</t>
  </si>
  <si>
    <t>Izolace návleková tl. stěny 20 mm vnitřní průměr 76 mm</t>
  </si>
  <si>
    <t>722181245RT8</t>
  </si>
  <si>
    <t>Izolace návleková tl. stěny 25 mm vnitřní průměr 25 mm</t>
  </si>
  <si>
    <t>722182200R00</t>
  </si>
  <si>
    <t>Výroba izolační tvarovky do DN 40 mm</t>
  </si>
  <si>
    <t>250</t>
  </si>
  <si>
    <t>722182091R00</t>
  </si>
  <si>
    <t>Příplatek za montáž izolačních tvarovek DN 25 mm</t>
  </si>
  <si>
    <t>240</t>
  </si>
  <si>
    <t>722182094R00</t>
  </si>
  <si>
    <t>Příplatek za montáž izolačních tvarovek DN 40 mm</t>
  </si>
  <si>
    <t>722182004R00</t>
  </si>
  <si>
    <t>Montáž tepelné izolace skruží na potrubí přímé, DN 40 mm, samolepicí spoj</t>
  </si>
  <si>
    <t>631547215</t>
  </si>
  <si>
    <t>Potrubní pouzdro z kamenné vlny 35/40 mm</t>
  </si>
  <si>
    <t>722202213R00</t>
  </si>
  <si>
    <t>Nástěnka PP-R D 20xR1/2</t>
  </si>
  <si>
    <t>722202221R00</t>
  </si>
  <si>
    <t>Komplet nástěnný PP-R D 20xR1/2</t>
  </si>
  <si>
    <t>722202432R00</t>
  </si>
  <si>
    <t>Kohout kulový rozebíratelný PP-R, D 20 mm</t>
  </si>
  <si>
    <t>722202433R00</t>
  </si>
  <si>
    <t>Kohout kulový rozebíratelný PP-R, D 25 mm</t>
  </si>
  <si>
    <t>722202434R00</t>
  </si>
  <si>
    <t>Kohout kulový rozebíratelný PP-R, D 32 mm</t>
  </si>
  <si>
    <t>722191111R00</t>
  </si>
  <si>
    <t>Hadice flexibilní k baterii,DN 15 x M10,délka 0,4m</t>
  </si>
  <si>
    <t>722254201RT3</t>
  </si>
  <si>
    <t>Hydrantový systém, box s plnými dveřmi</t>
  </si>
  <si>
    <t>722221112R00</t>
  </si>
  <si>
    <t>Kohout vypouštěcí kulový, IVAR.EURO M, DN 15 mm</t>
  </si>
  <si>
    <t>722190401R00</t>
  </si>
  <si>
    <t>Vyvedení a upevnění výpustek DN 15</t>
  </si>
  <si>
    <t>722280107R00</t>
  </si>
  <si>
    <t>Tlaková zkouška vodovodního potrubí DN 40</t>
  </si>
  <si>
    <t>526</t>
  </si>
  <si>
    <t>722290234R00</t>
  </si>
  <si>
    <t>Proplach a dezinfekce vodovod.potrubí DN 80</t>
  </si>
  <si>
    <t>998722103R00</t>
  </si>
  <si>
    <t>Přesun hmot pro vnitřní vodovod, výšky do 24 m</t>
  </si>
  <si>
    <t>725</t>
  </si>
  <si>
    <t>Zařizovací předměty</t>
  </si>
  <si>
    <t>725014131R00</t>
  </si>
  <si>
    <t>Klozet závěsný + sedátko, bílý</t>
  </si>
  <si>
    <t>551070104</t>
  </si>
  <si>
    <t>Ovládací tlačítko chrom - lesk/chrom - mat</t>
  </si>
  <si>
    <t>725129201R00</t>
  </si>
  <si>
    <t>Montáž pisoárového záchodku bez nádrže</t>
  </si>
  <si>
    <t>64250650</t>
  </si>
  <si>
    <t>Pisoár, přívod zezadu, odpad dozadu bílý</t>
  </si>
  <si>
    <t>55147028</t>
  </si>
  <si>
    <t>Splachovač pisoárů infračervený SLP 02KZ s montážní krabicí a integrovaným zdrojem</t>
  </si>
  <si>
    <t>725869101R00</t>
  </si>
  <si>
    <t>Montáž uzávěrek zápach. D 40</t>
  </si>
  <si>
    <t>551620250</t>
  </si>
  <si>
    <t>Sifon pisoárový vodorovný DN 40</t>
  </si>
  <si>
    <t>725239101T00</t>
  </si>
  <si>
    <t>Montáž bidetu stojícího</t>
  </si>
  <si>
    <t>725015131R00</t>
  </si>
  <si>
    <t>Bidet stojatý, bílý, 1 otvor pro baterii</t>
  </si>
  <si>
    <t>725829503T00</t>
  </si>
  <si>
    <t>Montáž baterie stojánkové bidetové</t>
  </si>
  <si>
    <t>55145032</t>
  </si>
  <si>
    <t>Baterie bidetová směšovací  bez otvírání odp TM40</t>
  </si>
  <si>
    <t>725534111R00</t>
  </si>
  <si>
    <t>Ohřívač elektrický, zásobníkový, beztlakový, DZ Dražice BTO 5 IN</t>
  </si>
  <si>
    <t>725534223R00</t>
  </si>
  <si>
    <t>Ohřívač elektrický, zásobníkový, závěsný, DZ Dražice OKCE 80</t>
  </si>
  <si>
    <t>55110080</t>
  </si>
  <si>
    <t>Skupina bezpečnostní k zásobníkům TV 3/4"</t>
  </si>
  <si>
    <t>725019101R00</t>
  </si>
  <si>
    <t>Výlevka stojící s plastovou mřížkou</t>
  </si>
  <si>
    <t>725825111R01</t>
  </si>
  <si>
    <t>Baterie umyvadlová nástěnná ruční s prodlouženým raménkem</t>
  </si>
  <si>
    <t>725037140R00</t>
  </si>
  <si>
    <t>Umyvadlo na šrouby 50 x 41 cm, bílé</t>
  </si>
  <si>
    <t>725823111R00</t>
  </si>
  <si>
    <t>Baterie umyvadlová stoján. ruční, bez otvír.odpadu</t>
  </si>
  <si>
    <t>28+4</t>
  </si>
  <si>
    <t>725860251R00</t>
  </si>
  <si>
    <t>Sifon umyvadlový chromovaný</t>
  </si>
  <si>
    <t>725329101R00</t>
  </si>
  <si>
    <t>Montáž dřezů dvojitých</t>
  </si>
  <si>
    <t>55230720</t>
  </si>
  <si>
    <t>Nerezový dvojdřez s opláštěním (870 x 440 x 275)</t>
  </si>
  <si>
    <t>725869214R00</t>
  </si>
  <si>
    <t>Montáž uzávěrek zápachových dřezových dvojitých D 40 mm</t>
  </si>
  <si>
    <t>551620244</t>
  </si>
  <si>
    <t>A453P Sifon pro dvoudřez s přípojkou</t>
  </si>
  <si>
    <t>725825114RT1</t>
  </si>
  <si>
    <t>Baterie dřezová nástěnná ruční</t>
  </si>
  <si>
    <t>725249102R00</t>
  </si>
  <si>
    <t>Montáž sprchových mís a vaniček</t>
  </si>
  <si>
    <t>64293836</t>
  </si>
  <si>
    <t>Vanička sprch. litý mramor 90x90 cm</t>
  </si>
  <si>
    <t>725860227R00</t>
  </si>
  <si>
    <t>Sifon ke sprchové vaničce PP, D 50 mm</t>
  </si>
  <si>
    <t>725229106R00</t>
  </si>
  <si>
    <t>Montáž vanových zástěn jednostranně upevněných</t>
  </si>
  <si>
    <t>55428101.R01</t>
  </si>
  <si>
    <t>Sprchové dveře, 90x200 cm, otočné pravé, bezpečnostní sklo čiré</t>
  </si>
  <si>
    <t>725845111R00</t>
  </si>
  <si>
    <t>Baterie sprchová nástěnná ruční, bez příslušenství</t>
  </si>
  <si>
    <t>725849302R00</t>
  </si>
  <si>
    <t>Montáž držáku sprchy</t>
  </si>
  <si>
    <t>55145352</t>
  </si>
  <si>
    <t>Set sprchový hadice, růžice, hadice 150 cm držák malý průměr 68 mm</t>
  </si>
  <si>
    <t>725814106R00</t>
  </si>
  <si>
    <t>Ventil rohový s filtrem DN 15 x DN 15</t>
  </si>
  <si>
    <t>998725103R00</t>
  </si>
  <si>
    <t>Přesun hmot pro zařizovací předměty, výšky do 24 m</t>
  </si>
  <si>
    <t>726</t>
  </si>
  <si>
    <t>Instalační prefabrikáty</t>
  </si>
  <si>
    <t>726211123R00</t>
  </si>
  <si>
    <t>Modul-WC, předstěnová instalace, h 108 cm</t>
  </si>
  <si>
    <t>998726123R00</t>
  </si>
  <si>
    <t>Přesun hmot pro předstěnové systémy, výšky do 24 m</t>
  </si>
  <si>
    <t>732</t>
  </si>
  <si>
    <t>Strojovny</t>
  </si>
  <si>
    <t>732339101R00</t>
  </si>
  <si>
    <t>Montáž nádoby expanzní tlakové 12 l</t>
  </si>
  <si>
    <t>48466601</t>
  </si>
  <si>
    <t>Nádoba expanzní vodárenská s vakem DE 8/10</t>
  </si>
  <si>
    <t>998732102R00</t>
  </si>
  <si>
    <t>Přesun hmot pro strojovny, výšky do 12 m</t>
  </si>
  <si>
    <t>762131124RT2</t>
  </si>
  <si>
    <t>Montáž bednění stěn, prkna hrubá do 32 mm, na sraz, včetně dodávky řeziva, prkna tl. 18 mm</t>
  </si>
  <si>
    <t>16,8</t>
  </si>
  <si>
    <t>998762103R00</t>
  </si>
  <si>
    <t>Přesun hmot pro tesařské konstrukce, výšky do 24 m</t>
  </si>
  <si>
    <t>Konstrukce doplňkové stavební (zámečnické)</t>
  </si>
  <si>
    <t>767885001R00</t>
  </si>
  <si>
    <t>Žlab podpůrný pro potrubí D 20</t>
  </si>
  <si>
    <t>767885002R00</t>
  </si>
  <si>
    <t>Žlab podpůrný pro potrubí D 25</t>
  </si>
  <si>
    <t>767885003R00</t>
  </si>
  <si>
    <t>Žlab podpůrný pro potrubí D 32</t>
  </si>
  <si>
    <t>767885004R00</t>
  </si>
  <si>
    <t>Žlab podpůrný pro potrubí D 40</t>
  </si>
  <si>
    <t>998767103R00</t>
  </si>
  <si>
    <t>Přesun hmot pro zámečnické konstr., výšky do 24 m</t>
  </si>
  <si>
    <t>900      R00</t>
  </si>
  <si>
    <t>Průzkum stávajícího trasování ZTI rozvodů</t>
  </si>
  <si>
    <t>Lešení a stavební výtahy</t>
  </si>
  <si>
    <t>941955003R00</t>
  </si>
  <si>
    <t>Lešení lehké pomocné, výška podlahy do 2,5 m</t>
  </si>
  <si>
    <t>Prorážení otvorů a ostatní bourací práce</t>
  </si>
  <si>
    <t>970051080R00</t>
  </si>
  <si>
    <t>Vrtání jádrové do ŽB do D 80 mm</t>
  </si>
  <si>
    <t>198</t>
  </si>
  <si>
    <t>970051100R00</t>
  </si>
  <si>
    <t>Vrtání jádrové do ŽB do D 100 mm</t>
  </si>
  <si>
    <t>200</t>
  </si>
  <si>
    <t>1,5</t>
  </si>
  <si>
    <t>970051130R00</t>
  </si>
  <si>
    <t>Vrtání jádrové do ŽB do D 130 mm</t>
  </si>
  <si>
    <t>202</t>
  </si>
  <si>
    <t>H99</t>
  </si>
  <si>
    <t>Ostatní přesuny hmot</t>
  </si>
  <si>
    <t>999281111R00</t>
  </si>
  <si>
    <t>Přesun hmot pro opravy a údržbu do výšky 25 m</t>
  </si>
  <si>
    <t>204</t>
  </si>
  <si>
    <t>S</t>
  </si>
  <si>
    <t>Přesuny sutí</t>
  </si>
  <si>
    <t>979082111R00</t>
  </si>
  <si>
    <t>Vnitrostaveništní doprava suti do 10 m</t>
  </si>
  <si>
    <t>206</t>
  </si>
  <si>
    <t>979081111R00</t>
  </si>
  <si>
    <t>Odvoz suti a vybour. hmot na skládku do 1 km</t>
  </si>
  <si>
    <t>208</t>
  </si>
  <si>
    <t>979084419R00</t>
  </si>
  <si>
    <t>Příplatek za dopravu hmot za každý další 1 km</t>
  </si>
  <si>
    <t>210</t>
  </si>
  <si>
    <t>979990001R00</t>
  </si>
  <si>
    <t>Poplatek za skládku stavební suti</t>
  </si>
  <si>
    <t>212</t>
  </si>
  <si>
    <t>2022-01050199.08 - VRN+ON</t>
  </si>
  <si>
    <t>VRN - Vedlejší rozpočtové náklady</t>
  </si>
  <si>
    <t xml:space="preserve">    VRN1 - Průzkumné, geodetické a projektové práce</t>
  </si>
  <si>
    <t xml:space="preserve">    VRN3 - Zařízení staveniště - dle výkrasů POV</t>
  </si>
  <si>
    <t xml:space="preserve">    VRN4 -  Inženýrská činnost</t>
  </si>
  <si>
    <t xml:space="preserve">    VRN6 - Územní vlivy</t>
  </si>
  <si>
    <t xml:space="preserve">    VRN7 - Provozní vlivy</t>
  </si>
  <si>
    <t xml:space="preserve">    VRN9 -  Ostatní náklady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</si>
  <si>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</si>
  <si>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</si>
  <si>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</si>
  <si>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</si>
  <si>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</si>
  <si>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 (ověření a vytyčení sítí apod)</t>
  </si>
  <si>
    <t>012203000</t>
  </si>
  <si>
    <t>Geodetické práce při provádění stavby</t>
  </si>
  <si>
    <t>012303000</t>
  </si>
  <si>
    <t>Geodetické práce po výstavbě</t>
  </si>
  <si>
    <t>zpracování geodetického zaměření odpovědným geodetem pro vklad do katastru nemovistostí</t>
  </si>
  <si>
    <t>1,0</t>
  </si>
  <si>
    <t>013203000</t>
  </si>
  <si>
    <t>Dodavatelská, dílenská dokumentace</t>
  </si>
  <si>
    <t xml:space="preserve"> rozsahu nutném pro realizaci díla včetně projednání, odsouhlasení a schválení objednatelem  a projektantem včetně jednotlivých profesí</t>
  </si>
  <si>
    <t>013254000</t>
  </si>
  <si>
    <t>Dokumentace skutečného provedení stavby včetně všech profesí</t>
  </si>
  <si>
    <t xml:space="preserve">Poznámka k položce:_x000D_
Poznámka k položce: Včetně všech profesí a všech změn s důrazem na vedení instalací.3x tištěná forma a 1x v datovém provedení viz. požadavky v SOD </t>
  </si>
  <si>
    <t>VRN3</t>
  </si>
  <si>
    <t>Zařízení staveniště - dle výkrasů POV</t>
  </si>
  <si>
    <t>030001000</t>
  </si>
  <si>
    <t xml:space="preserve">Zařízení staveniště </t>
  </si>
  <si>
    <t>Poznámka k položce:_x000D_
Kompletní náklady vč. případného pronájmu/dopravy buněk stavby, oplocení zařízení staveniště, náklady na zdvihací mechanismy mimo stavební výtahy.  Náklady na staveništní vybavení potřebné pro realizaci stavby dle PD .Vč. nákladů na dopravní značení, ohrazení a oplocení záborů. Vč. nákladů na zakrývání dotčených konstrukcí proti poškození – sousední konstrukce mimo vlastnictví MČP2 např. přejížděný chodník.</t>
  </si>
  <si>
    <t>030001001</t>
  </si>
  <si>
    <t>Mobilní oplocení výšky 2m (dl. 250m) včetné montáže, demontáže, nájemného a značek se zákazem vstupu po celou dobu výstavby</t>
  </si>
  <si>
    <t>030001004</t>
  </si>
  <si>
    <t>Stavební výtahy</t>
  </si>
  <si>
    <t>-324684856</t>
  </si>
  <si>
    <t>030001005</t>
  </si>
  <si>
    <t>Zakrytí ploch tartanových povrchů hřišť</t>
  </si>
  <si>
    <t>-1813863420</t>
  </si>
  <si>
    <t>48,5+259</t>
  </si>
  <si>
    <t>030001006</t>
  </si>
  <si>
    <t>Zakrytí skleníku</t>
  </si>
  <si>
    <t>421789820</t>
  </si>
  <si>
    <t>VRN4</t>
  </si>
  <si>
    <t xml:space="preserve"> Inženýrská činnost</t>
  </si>
  <si>
    <t>042903000</t>
  </si>
  <si>
    <t>Vypracování provozního řádu</t>
  </si>
  <si>
    <t>042903R01</t>
  </si>
  <si>
    <t>Fotodokumentace postupu provádění stavby</t>
  </si>
  <si>
    <t>náklady spojené s pořizováním průběžné fotodokumentace postupu provádění stavby, 3 elektronických provedení na vhodném datovém nosiči</t>
  </si>
  <si>
    <t>042903R02</t>
  </si>
  <si>
    <t>Zpracování kusovníků jednotlivých prvků a zařízení</t>
  </si>
  <si>
    <t xml:space="preserve">náklady spojené se zpracování kusovníku jednotlivých prvků a zařízení  pro operativní evidenci zadavatele , vše v českém jazyce ve 3 vyhotoveních  </t>
  </si>
  <si>
    <t>z toho 1x datový nosič</t>
  </si>
  <si>
    <t>043103000</t>
  </si>
  <si>
    <t>Zkoušky bez rozlišení</t>
  </si>
  <si>
    <t>koušky, atesty, certifikáty, prohlášení o shodách atd.. Včetně nákladů spojených s prováděním předepsaných zkoušek včetně vystavení dokladů o jejich</t>
  </si>
  <si>
    <t>provedení, vše v počtu 3x tištěná forma + 1x elektronicky na vhodném datovém nosiči</t>
  </si>
  <si>
    <t>043194000</t>
  </si>
  <si>
    <t>Individuální a komplexní vyzkoušení</t>
  </si>
  <si>
    <t>044003000</t>
  </si>
  <si>
    <t>Revize a revizní zpráva</t>
  </si>
  <si>
    <t>Poznámka k položce:_x000D_
Veškeré potřebné revize – elektroinstalace, plynovod, komín, apod.</t>
  </si>
  <si>
    <t>045203000</t>
  </si>
  <si>
    <t>Kompletační činnost</t>
  </si>
  <si>
    <t>049002000</t>
  </si>
  <si>
    <t>Inženýrská činnost</t>
  </si>
  <si>
    <t>VRN6</t>
  </si>
  <si>
    <t>Územní vlivy</t>
  </si>
  <si>
    <t>060001000</t>
  </si>
  <si>
    <t>VRN7</t>
  </si>
  <si>
    <t>Provozní vlivy</t>
  </si>
  <si>
    <t>070001000</t>
  </si>
  <si>
    <t>071203R01</t>
  </si>
  <si>
    <t>Celkový úklid stavby, staveniště a okolí staveniště před předáním a převzetím</t>
  </si>
  <si>
    <t xml:space="preserve">Poznámka k položce:_x000D_
Náklady spojené s kompletním a úplným vyčistěním stavby, staveniště a okolí před předáním a převzetím, a to v takovém rozsahu, který umožní okamžité užívání bez provádění jakéhokoliv dalšího úklidu ze strany objednatele. Součástí úklidu je i úklid okolních ploch a komunikací, uvedení okolí stavby do stavu podle projektu (pokud je okolí stavby projektem řešeno) nebo do stavu před zahájením realizace (u ploch a komunikací, které nejsou projektem řešeny)._x000D_
Plocha: 9100 m2_x000D_
</t>
  </si>
  <si>
    <t>VRN9</t>
  </si>
  <si>
    <t xml:space="preserve"> Ostatní náklady</t>
  </si>
  <si>
    <t>091704001</t>
  </si>
  <si>
    <t>Označení stavby</t>
  </si>
  <si>
    <t>092203000</t>
  </si>
  <si>
    <t>Náklady na zaškolení</t>
  </si>
  <si>
    <t>náklady spojené se zaškolením obsluh u všech částí díla, které budou obsluhovány pracovníky objednatele (budoucím uživatelem</t>
  </si>
  <si>
    <t>092203001</t>
  </si>
  <si>
    <t>Správní řízení památkáři</t>
  </si>
  <si>
    <t>-1684801844</t>
  </si>
  <si>
    <t>viz podmínky ve stanoviscích OPP MHMP:</t>
  </si>
  <si>
    <t>MHMP 810722/2020</t>
  </si>
  <si>
    <t>MHMP 1442101/2020</t>
  </si>
  <si>
    <t xml:space="preserve">MHMP 516639/2022 </t>
  </si>
  <si>
    <t>092203005</t>
  </si>
  <si>
    <t>Zdokumentování stavebně technického stavu konstrukcí dotčených výstavbou</t>
  </si>
  <si>
    <t>-505705050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</si>
</sst>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23" fillId="4" borderId="7" xfId="0" applyFont="1" applyFill="1" applyBorder="1" applyAlignment="1">
      <alignment horizontal="right" vertical="center"/>
    </xf>
    <xf numFmtId="4" fontId="29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4" borderId="8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5"/>
  <sheetViews>
    <sheetView showGridLines="0" tabSelected="1" workbookViewId="0"/>
  </sheetViews>
  <sheetFormatPr defaultRowHeight="14.4"/>
  <cols>
    <col min="1" max="1" width="8.33203125" customWidth="1"/>
    <col min="2" max="2" width="1.6640625" customWidth="1"/>
    <col min="3" max="3" width="4.1328125" customWidth="1"/>
    <col min="4" max="33" width="2.6640625" customWidth="1"/>
    <col min="34" max="34" width="3.33203125" customWidth="1"/>
    <col min="35" max="35" width="31.6640625" customWidth="1"/>
    <col min="36" max="37" width="2.46484375" customWidth="1"/>
    <col min="38" max="38" width="8.33203125" customWidth="1"/>
    <col min="39" max="39" width="3.33203125" customWidth="1"/>
    <col min="40" max="40" width="13.33203125" customWidth="1"/>
    <col min="41" max="41" width="7.46484375" customWidth="1"/>
    <col min="42" max="42" width="4.1328125" customWidth="1"/>
    <col min="43" max="43" width="15.6640625" hidden="1" customWidth="1"/>
    <col min="44" max="44" width="13.6640625" customWidth="1"/>
    <col min="45" max="47" width="25.7968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328125" hidden="1" customWidth="1"/>
    <col min="54" max="54" width="25" hidden="1" customWidth="1"/>
    <col min="55" max="55" width="21.6640625" hidden="1" customWidth="1"/>
    <col min="56" max="56" width="19.1328125" hidden="1" customWidth="1"/>
    <col min="57" max="57" width="66.46484375" customWidth="1"/>
    <col min="71" max="91" width="9.332031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7" customHeight="1"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7" t="s">
        <v>6</v>
      </c>
      <c r="BT2" s="17" t="s">
        <v>7</v>
      </c>
    </row>
    <row r="3" spans="1:74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13" t="s">
        <v>14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R5" s="20"/>
      <c r="BE5" s="210" t="s">
        <v>15</v>
      </c>
      <c r="BS5" s="17" t="s">
        <v>6</v>
      </c>
    </row>
    <row r="6" spans="1:74" ht="37" customHeight="1">
      <c r="B6" s="20"/>
      <c r="D6" s="26" t="s">
        <v>16</v>
      </c>
      <c r="K6" s="215" t="s">
        <v>17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R6" s="20"/>
      <c r="BE6" s="211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11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11"/>
      <c r="BS8" s="17" t="s">
        <v>6</v>
      </c>
    </row>
    <row r="9" spans="1:74" ht="14.4" customHeight="1">
      <c r="B9" s="20"/>
      <c r="AR9" s="20"/>
      <c r="BE9" s="211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11"/>
      <c r="BS10" s="17" t="s">
        <v>6</v>
      </c>
    </row>
    <row r="11" spans="1:74" ht="18.45" customHeight="1">
      <c r="B11" s="20"/>
      <c r="E11" s="25" t="s">
        <v>21</v>
      </c>
      <c r="AK11" s="27" t="s">
        <v>26</v>
      </c>
      <c r="AN11" s="25" t="s">
        <v>1</v>
      </c>
      <c r="AR11" s="20"/>
      <c r="BE11" s="211"/>
      <c r="BS11" s="17" t="s">
        <v>6</v>
      </c>
    </row>
    <row r="12" spans="1:74" ht="7" customHeight="1">
      <c r="B12" s="20"/>
      <c r="AR12" s="20"/>
      <c r="BE12" s="211"/>
      <c r="BS12" s="17" t="s">
        <v>6</v>
      </c>
    </row>
    <row r="13" spans="1:74" ht="12" customHeight="1">
      <c r="B13" s="20"/>
      <c r="D13" s="27" t="s">
        <v>27</v>
      </c>
      <c r="AK13" s="27" t="s">
        <v>25</v>
      </c>
      <c r="AN13" s="29" t="s">
        <v>28</v>
      </c>
      <c r="AR13" s="20"/>
      <c r="BE13" s="211"/>
      <c r="BS13" s="17" t="s">
        <v>6</v>
      </c>
    </row>
    <row r="14" spans="1:74" ht="12.3">
      <c r="B14" s="20"/>
      <c r="E14" s="216" t="s">
        <v>28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7" t="s">
        <v>26</v>
      </c>
      <c r="AN14" s="29" t="s">
        <v>28</v>
      </c>
      <c r="AR14" s="20"/>
      <c r="BE14" s="211"/>
      <c r="BS14" s="17" t="s">
        <v>6</v>
      </c>
    </row>
    <row r="15" spans="1:74" ht="7" customHeight="1">
      <c r="B15" s="20"/>
      <c r="AR15" s="20"/>
      <c r="BE15" s="211"/>
      <c r="BS15" s="17" t="s">
        <v>4</v>
      </c>
    </row>
    <row r="16" spans="1:74" ht="12" customHeight="1">
      <c r="B16" s="20"/>
      <c r="D16" s="27" t="s">
        <v>29</v>
      </c>
      <c r="AK16" s="27" t="s">
        <v>25</v>
      </c>
      <c r="AN16" s="25" t="s">
        <v>1</v>
      </c>
      <c r="AR16" s="20"/>
      <c r="BE16" s="211"/>
      <c r="BS16" s="17" t="s">
        <v>4</v>
      </c>
    </row>
    <row r="17" spans="2:71" ht="18.45" customHeight="1">
      <c r="B17" s="20"/>
      <c r="E17" s="25" t="s">
        <v>21</v>
      </c>
      <c r="AK17" s="27" t="s">
        <v>26</v>
      </c>
      <c r="AN17" s="25" t="s">
        <v>1</v>
      </c>
      <c r="AR17" s="20"/>
      <c r="BE17" s="211"/>
      <c r="BS17" s="17" t="s">
        <v>30</v>
      </c>
    </row>
    <row r="18" spans="2:71" ht="7" customHeight="1">
      <c r="B18" s="20"/>
      <c r="AR18" s="20"/>
      <c r="BE18" s="211"/>
      <c r="BS18" s="17" t="s">
        <v>6</v>
      </c>
    </row>
    <row r="19" spans="2:71" ht="12" customHeight="1">
      <c r="B19" s="20"/>
      <c r="D19" s="27" t="s">
        <v>31</v>
      </c>
      <c r="AK19" s="27" t="s">
        <v>25</v>
      </c>
      <c r="AN19" s="25" t="s">
        <v>1</v>
      </c>
      <c r="AR19" s="20"/>
      <c r="BE19" s="211"/>
      <c r="BS19" s="17" t="s">
        <v>6</v>
      </c>
    </row>
    <row r="20" spans="2:71" ht="18.45" customHeight="1">
      <c r="B20" s="20"/>
      <c r="E20" s="25" t="s">
        <v>32</v>
      </c>
      <c r="AK20" s="27" t="s">
        <v>26</v>
      </c>
      <c r="AN20" s="25" t="s">
        <v>1</v>
      </c>
      <c r="AR20" s="20"/>
      <c r="BE20" s="211"/>
      <c r="BS20" s="17" t="s">
        <v>30</v>
      </c>
    </row>
    <row r="21" spans="2:71" ht="7" customHeight="1">
      <c r="B21" s="20"/>
      <c r="AR21" s="20"/>
      <c r="BE21" s="211"/>
    </row>
    <row r="22" spans="2:71" ht="12" customHeight="1">
      <c r="B22" s="20"/>
      <c r="D22" s="27" t="s">
        <v>33</v>
      </c>
      <c r="AR22" s="20"/>
      <c r="BE22" s="211"/>
    </row>
    <row r="23" spans="2:71" ht="16.5" customHeight="1">
      <c r="B23" s="20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20"/>
      <c r="BE23" s="211"/>
    </row>
    <row r="24" spans="2:71" ht="7" customHeight="1">
      <c r="B24" s="20"/>
      <c r="AR24" s="20"/>
      <c r="BE24" s="211"/>
    </row>
    <row r="25" spans="2:71" ht="7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1"/>
    </row>
    <row r="26" spans="2:71" s="1" customFormat="1" ht="25.9" customHeight="1">
      <c r="B26" s="32"/>
      <c r="D26" s="33" t="s">
        <v>34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19">
        <f>ROUND(AG94,2)</f>
        <v>0</v>
      </c>
      <c r="AL26" s="220"/>
      <c r="AM26" s="220"/>
      <c r="AN26" s="220"/>
      <c r="AO26" s="220"/>
      <c r="AR26" s="32"/>
      <c r="BE26" s="211"/>
    </row>
    <row r="27" spans="2:71" s="1" customFormat="1" ht="7" customHeight="1">
      <c r="B27" s="32"/>
      <c r="AR27" s="32"/>
      <c r="BE27" s="211"/>
    </row>
    <row r="28" spans="2:71" s="1" customFormat="1" ht="12.3">
      <c r="B28" s="32"/>
      <c r="L28" s="221" t="s">
        <v>35</v>
      </c>
      <c r="M28" s="221"/>
      <c r="N28" s="221"/>
      <c r="O28" s="221"/>
      <c r="P28" s="221"/>
      <c r="W28" s="221" t="s">
        <v>36</v>
      </c>
      <c r="X28" s="221"/>
      <c r="Y28" s="221"/>
      <c r="Z28" s="221"/>
      <c r="AA28" s="221"/>
      <c r="AB28" s="221"/>
      <c r="AC28" s="221"/>
      <c r="AD28" s="221"/>
      <c r="AE28" s="221"/>
      <c r="AK28" s="221" t="s">
        <v>37</v>
      </c>
      <c r="AL28" s="221"/>
      <c r="AM28" s="221"/>
      <c r="AN28" s="221"/>
      <c r="AO28" s="221"/>
      <c r="AR28" s="32"/>
      <c r="BE28" s="211"/>
    </row>
    <row r="29" spans="2:71" s="2" customFormat="1" ht="14.4" customHeight="1">
      <c r="B29" s="36"/>
      <c r="D29" s="27" t="s">
        <v>38</v>
      </c>
      <c r="F29" s="27" t="s">
        <v>39</v>
      </c>
      <c r="L29" s="224">
        <v>0.21</v>
      </c>
      <c r="M29" s="223"/>
      <c r="N29" s="223"/>
      <c r="O29" s="223"/>
      <c r="P29" s="223"/>
      <c r="W29" s="222">
        <f>ROUND(AZ94, 2)</f>
        <v>0</v>
      </c>
      <c r="X29" s="223"/>
      <c r="Y29" s="223"/>
      <c r="Z29" s="223"/>
      <c r="AA29" s="223"/>
      <c r="AB29" s="223"/>
      <c r="AC29" s="223"/>
      <c r="AD29" s="223"/>
      <c r="AE29" s="223"/>
      <c r="AK29" s="222">
        <f>ROUND(AV94, 2)</f>
        <v>0</v>
      </c>
      <c r="AL29" s="223"/>
      <c r="AM29" s="223"/>
      <c r="AN29" s="223"/>
      <c r="AO29" s="223"/>
      <c r="AR29" s="36"/>
      <c r="BE29" s="212"/>
    </row>
    <row r="30" spans="2:71" s="2" customFormat="1" ht="14.4" customHeight="1">
      <c r="B30" s="36"/>
      <c r="F30" s="27" t="s">
        <v>40</v>
      </c>
      <c r="L30" s="224">
        <v>0.15</v>
      </c>
      <c r="M30" s="223"/>
      <c r="N30" s="223"/>
      <c r="O30" s="223"/>
      <c r="P30" s="223"/>
      <c r="W30" s="222">
        <f>ROUND(BA94, 2)</f>
        <v>0</v>
      </c>
      <c r="X30" s="223"/>
      <c r="Y30" s="223"/>
      <c r="Z30" s="223"/>
      <c r="AA30" s="223"/>
      <c r="AB30" s="223"/>
      <c r="AC30" s="223"/>
      <c r="AD30" s="223"/>
      <c r="AE30" s="223"/>
      <c r="AK30" s="222">
        <f>ROUND(AW94, 2)</f>
        <v>0</v>
      </c>
      <c r="AL30" s="223"/>
      <c r="AM30" s="223"/>
      <c r="AN30" s="223"/>
      <c r="AO30" s="223"/>
      <c r="AR30" s="36"/>
      <c r="BE30" s="212"/>
    </row>
    <row r="31" spans="2:71" s="2" customFormat="1" ht="14.4" hidden="1" customHeight="1">
      <c r="B31" s="36"/>
      <c r="F31" s="27" t="s">
        <v>41</v>
      </c>
      <c r="L31" s="224">
        <v>0.21</v>
      </c>
      <c r="M31" s="223"/>
      <c r="N31" s="223"/>
      <c r="O31" s="223"/>
      <c r="P31" s="223"/>
      <c r="W31" s="222">
        <f>ROUND(BB94, 2)</f>
        <v>0</v>
      </c>
      <c r="X31" s="223"/>
      <c r="Y31" s="223"/>
      <c r="Z31" s="223"/>
      <c r="AA31" s="223"/>
      <c r="AB31" s="223"/>
      <c r="AC31" s="223"/>
      <c r="AD31" s="223"/>
      <c r="AE31" s="223"/>
      <c r="AK31" s="222">
        <v>0</v>
      </c>
      <c r="AL31" s="223"/>
      <c r="AM31" s="223"/>
      <c r="AN31" s="223"/>
      <c r="AO31" s="223"/>
      <c r="AR31" s="36"/>
      <c r="BE31" s="212"/>
    </row>
    <row r="32" spans="2:71" s="2" customFormat="1" ht="14.4" hidden="1" customHeight="1">
      <c r="B32" s="36"/>
      <c r="F32" s="27" t="s">
        <v>42</v>
      </c>
      <c r="L32" s="224">
        <v>0.15</v>
      </c>
      <c r="M32" s="223"/>
      <c r="N32" s="223"/>
      <c r="O32" s="223"/>
      <c r="P32" s="223"/>
      <c r="W32" s="222">
        <f>ROUND(BC94, 2)</f>
        <v>0</v>
      </c>
      <c r="X32" s="223"/>
      <c r="Y32" s="223"/>
      <c r="Z32" s="223"/>
      <c r="AA32" s="223"/>
      <c r="AB32" s="223"/>
      <c r="AC32" s="223"/>
      <c r="AD32" s="223"/>
      <c r="AE32" s="223"/>
      <c r="AK32" s="222">
        <v>0</v>
      </c>
      <c r="AL32" s="223"/>
      <c r="AM32" s="223"/>
      <c r="AN32" s="223"/>
      <c r="AO32" s="223"/>
      <c r="AR32" s="36"/>
      <c r="BE32" s="212"/>
    </row>
    <row r="33" spans="2:57" s="2" customFormat="1" ht="14.4" hidden="1" customHeight="1">
      <c r="B33" s="36"/>
      <c r="F33" s="27" t="s">
        <v>43</v>
      </c>
      <c r="L33" s="224">
        <v>0</v>
      </c>
      <c r="M33" s="223"/>
      <c r="N33" s="223"/>
      <c r="O33" s="223"/>
      <c r="P33" s="223"/>
      <c r="W33" s="222">
        <f>ROUND(BD94, 2)</f>
        <v>0</v>
      </c>
      <c r="X33" s="223"/>
      <c r="Y33" s="223"/>
      <c r="Z33" s="223"/>
      <c r="AA33" s="223"/>
      <c r="AB33" s="223"/>
      <c r="AC33" s="223"/>
      <c r="AD33" s="223"/>
      <c r="AE33" s="223"/>
      <c r="AK33" s="222">
        <v>0</v>
      </c>
      <c r="AL33" s="223"/>
      <c r="AM33" s="223"/>
      <c r="AN33" s="223"/>
      <c r="AO33" s="223"/>
      <c r="AR33" s="36"/>
      <c r="BE33" s="212"/>
    </row>
    <row r="34" spans="2:57" s="1" customFormat="1" ht="7" customHeight="1">
      <c r="B34" s="32"/>
      <c r="AR34" s="32"/>
      <c r="BE34" s="211"/>
    </row>
    <row r="35" spans="2:57" s="1" customFormat="1" ht="25.9" customHeight="1">
      <c r="B35" s="32"/>
      <c r="C35" s="37"/>
      <c r="D35" s="38" t="s">
        <v>44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45</v>
      </c>
      <c r="U35" s="39"/>
      <c r="V35" s="39"/>
      <c r="W35" s="39"/>
      <c r="X35" s="228" t="s">
        <v>46</v>
      </c>
      <c r="Y35" s="226"/>
      <c r="Z35" s="226"/>
      <c r="AA35" s="226"/>
      <c r="AB35" s="226"/>
      <c r="AC35" s="39"/>
      <c r="AD35" s="39"/>
      <c r="AE35" s="39"/>
      <c r="AF35" s="39"/>
      <c r="AG35" s="39"/>
      <c r="AH35" s="39"/>
      <c r="AI35" s="39"/>
      <c r="AJ35" s="39"/>
      <c r="AK35" s="225">
        <f>SUM(AK26:AK33)</f>
        <v>0</v>
      </c>
      <c r="AL35" s="226"/>
      <c r="AM35" s="226"/>
      <c r="AN35" s="226"/>
      <c r="AO35" s="227"/>
      <c r="AP35" s="37"/>
      <c r="AQ35" s="37"/>
      <c r="AR35" s="32"/>
    </row>
    <row r="36" spans="2:57" s="1" customFormat="1" ht="7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47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48</v>
      </c>
      <c r="AI49" s="42"/>
      <c r="AJ49" s="42"/>
      <c r="AK49" s="42"/>
      <c r="AL49" s="42"/>
      <c r="AM49" s="42"/>
      <c r="AN49" s="42"/>
      <c r="AO49" s="42"/>
      <c r="AR49" s="32"/>
    </row>
    <row r="50" spans="2:44" ht="10.199999999999999">
      <c r="B50" s="20"/>
      <c r="AR50" s="20"/>
    </row>
    <row r="51" spans="2:44" ht="10.199999999999999">
      <c r="B51" s="20"/>
      <c r="AR51" s="20"/>
    </row>
    <row r="52" spans="2:44" ht="10.199999999999999">
      <c r="B52" s="20"/>
      <c r="AR52" s="20"/>
    </row>
    <row r="53" spans="2:44" ht="10.199999999999999">
      <c r="B53" s="20"/>
      <c r="AR53" s="20"/>
    </row>
    <row r="54" spans="2:44" ht="10.199999999999999">
      <c r="B54" s="20"/>
      <c r="AR54" s="20"/>
    </row>
    <row r="55" spans="2:44" ht="10.199999999999999">
      <c r="B55" s="20"/>
      <c r="AR55" s="20"/>
    </row>
    <row r="56" spans="2:44" ht="10.199999999999999">
      <c r="B56" s="20"/>
      <c r="AR56" s="20"/>
    </row>
    <row r="57" spans="2:44" ht="10.199999999999999">
      <c r="B57" s="20"/>
      <c r="AR57" s="20"/>
    </row>
    <row r="58" spans="2:44" ht="10.199999999999999">
      <c r="B58" s="20"/>
      <c r="AR58" s="20"/>
    </row>
    <row r="59" spans="2:44" ht="10.199999999999999">
      <c r="B59" s="20"/>
      <c r="AR59" s="20"/>
    </row>
    <row r="60" spans="2:44" s="1" customFormat="1" ht="12.3">
      <c r="B60" s="32"/>
      <c r="D60" s="43" t="s">
        <v>49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50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49</v>
      </c>
      <c r="AI60" s="34"/>
      <c r="AJ60" s="34"/>
      <c r="AK60" s="34"/>
      <c r="AL60" s="34"/>
      <c r="AM60" s="43" t="s">
        <v>50</v>
      </c>
      <c r="AN60" s="34"/>
      <c r="AO60" s="34"/>
      <c r="AR60" s="32"/>
    </row>
    <row r="61" spans="2:44" ht="10.199999999999999">
      <c r="B61" s="20"/>
      <c r="AR61" s="20"/>
    </row>
    <row r="62" spans="2:44" ht="10.199999999999999">
      <c r="B62" s="20"/>
      <c r="AR62" s="20"/>
    </row>
    <row r="63" spans="2:44" ht="10.199999999999999">
      <c r="B63" s="20"/>
      <c r="AR63" s="20"/>
    </row>
    <row r="64" spans="2:44" s="1" customFormat="1" ht="12.3">
      <c r="B64" s="32"/>
      <c r="D64" s="41" t="s">
        <v>51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52</v>
      </c>
      <c r="AI64" s="42"/>
      <c r="AJ64" s="42"/>
      <c r="AK64" s="42"/>
      <c r="AL64" s="42"/>
      <c r="AM64" s="42"/>
      <c r="AN64" s="42"/>
      <c r="AO64" s="42"/>
      <c r="AR64" s="32"/>
    </row>
    <row r="65" spans="2:44" ht="10.199999999999999">
      <c r="B65" s="20"/>
      <c r="AR65" s="20"/>
    </row>
    <row r="66" spans="2:44" ht="10.199999999999999">
      <c r="B66" s="20"/>
      <c r="AR66" s="20"/>
    </row>
    <row r="67" spans="2:44" ht="10.199999999999999">
      <c r="B67" s="20"/>
      <c r="AR67" s="20"/>
    </row>
    <row r="68" spans="2:44" ht="10.199999999999999">
      <c r="B68" s="20"/>
      <c r="AR68" s="20"/>
    </row>
    <row r="69" spans="2:44" ht="10.199999999999999">
      <c r="B69" s="20"/>
      <c r="AR69" s="20"/>
    </row>
    <row r="70" spans="2:44" ht="10.199999999999999">
      <c r="B70" s="20"/>
      <c r="AR70" s="20"/>
    </row>
    <row r="71" spans="2:44" ht="10.199999999999999">
      <c r="B71" s="20"/>
      <c r="AR71" s="20"/>
    </row>
    <row r="72" spans="2:44" ht="10.199999999999999">
      <c r="B72" s="20"/>
      <c r="AR72" s="20"/>
    </row>
    <row r="73" spans="2:44" ht="10.199999999999999">
      <c r="B73" s="20"/>
      <c r="AR73" s="20"/>
    </row>
    <row r="74" spans="2:44" ht="10.199999999999999">
      <c r="B74" s="20"/>
      <c r="AR74" s="20"/>
    </row>
    <row r="75" spans="2:44" s="1" customFormat="1" ht="12.3">
      <c r="B75" s="32"/>
      <c r="D75" s="43" t="s">
        <v>49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50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49</v>
      </c>
      <c r="AI75" s="34"/>
      <c r="AJ75" s="34"/>
      <c r="AK75" s="34"/>
      <c r="AL75" s="34"/>
      <c r="AM75" s="43" t="s">
        <v>50</v>
      </c>
      <c r="AN75" s="34"/>
      <c r="AO75" s="34"/>
      <c r="AR75" s="32"/>
    </row>
    <row r="76" spans="2:44" s="1" customFormat="1" ht="10.199999999999999">
      <c r="B76" s="32"/>
      <c r="AR76" s="32"/>
    </row>
    <row r="77" spans="2:44" s="1" customFormat="1" ht="7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5" customHeight="1">
      <c r="B82" s="32"/>
      <c r="C82" s="21" t="s">
        <v>53</v>
      </c>
      <c r="AR82" s="32"/>
    </row>
    <row r="83" spans="1:91" s="1" customFormat="1" ht="7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2022-01050199_rev7</v>
      </c>
      <c r="AR84" s="48"/>
    </row>
    <row r="85" spans="1:91" s="4" customFormat="1" ht="37" customHeight="1">
      <c r="B85" s="49"/>
      <c r="C85" s="50" t="s">
        <v>16</v>
      </c>
      <c r="L85" s="207" t="str">
        <f>K6</f>
        <v>ZŠ NA SMETÁNCE - oprava střešního pláště a rekonstrukce podkroví</v>
      </c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R85" s="49"/>
    </row>
    <row r="86" spans="1:91" s="1" customFormat="1" ht="7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 </v>
      </c>
      <c r="AI87" s="27" t="s">
        <v>22</v>
      </c>
      <c r="AM87" s="235" t="str">
        <f>IF(AN8= "","",AN8)</f>
        <v>24. 5. 2023</v>
      </c>
      <c r="AN87" s="235"/>
      <c r="AR87" s="32"/>
    </row>
    <row r="88" spans="1:91" s="1" customFormat="1" ht="7" customHeight="1">
      <c r="B88" s="32"/>
      <c r="AR88" s="32"/>
    </row>
    <row r="89" spans="1:91" s="1" customFormat="1" ht="15.15" customHeight="1">
      <c r="B89" s="32"/>
      <c r="C89" s="27" t="s">
        <v>24</v>
      </c>
      <c r="L89" s="3" t="str">
        <f>IF(E11= "","",E11)</f>
        <v xml:space="preserve"> </v>
      </c>
      <c r="AI89" s="27" t="s">
        <v>29</v>
      </c>
      <c r="AM89" s="236" t="str">
        <f>IF(E17="","",E17)</f>
        <v xml:space="preserve"> </v>
      </c>
      <c r="AN89" s="237"/>
      <c r="AO89" s="237"/>
      <c r="AP89" s="237"/>
      <c r="AR89" s="32"/>
      <c r="AS89" s="239" t="s">
        <v>54</v>
      </c>
      <c r="AT89" s="240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25.65" customHeight="1">
      <c r="B90" s="32"/>
      <c r="C90" s="27" t="s">
        <v>27</v>
      </c>
      <c r="L90" s="3" t="str">
        <f>IF(E14= "Vyplň údaj","",E14)</f>
        <v/>
      </c>
      <c r="AI90" s="27" t="s">
        <v>31</v>
      </c>
      <c r="AM90" s="236" t="str">
        <f>IF(E20="","",E20)</f>
        <v>KAVRO - Ing. Veronika Kloudová</v>
      </c>
      <c r="AN90" s="237"/>
      <c r="AO90" s="237"/>
      <c r="AP90" s="237"/>
      <c r="AR90" s="32"/>
      <c r="AS90" s="241"/>
      <c r="AT90" s="242"/>
      <c r="BD90" s="56"/>
    </row>
    <row r="91" spans="1:91" s="1" customFormat="1" ht="10.8" customHeight="1">
      <c r="B91" s="32"/>
      <c r="AR91" s="32"/>
      <c r="AS91" s="241"/>
      <c r="AT91" s="242"/>
      <c r="BD91" s="56"/>
    </row>
    <row r="92" spans="1:91" s="1" customFormat="1" ht="29.25" customHeight="1">
      <c r="B92" s="32"/>
      <c r="C92" s="202" t="s">
        <v>55</v>
      </c>
      <c r="D92" s="203"/>
      <c r="E92" s="203"/>
      <c r="F92" s="203"/>
      <c r="G92" s="203"/>
      <c r="H92" s="57"/>
      <c r="I92" s="206" t="s">
        <v>56</v>
      </c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33" t="s">
        <v>57</v>
      </c>
      <c r="AH92" s="203"/>
      <c r="AI92" s="203"/>
      <c r="AJ92" s="203"/>
      <c r="AK92" s="203"/>
      <c r="AL92" s="203"/>
      <c r="AM92" s="203"/>
      <c r="AN92" s="206" t="s">
        <v>58</v>
      </c>
      <c r="AO92" s="203"/>
      <c r="AP92" s="238"/>
      <c r="AQ92" s="58" t="s">
        <v>59</v>
      </c>
      <c r="AR92" s="32"/>
      <c r="AS92" s="59" t="s">
        <v>60</v>
      </c>
      <c r="AT92" s="60" t="s">
        <v>61</v>
      </c>
      <c r="AU92" s="60" t="s">
        <v>62</v>
      </c>
      <c r="AV92" s="60" t="s">
        <v>63</v>
      </c>
      <c r="AW92" s="60" t="s">
        <v>64</v>
      </c>
      <c r="AX92" s="60" t="s">
        <v>65</v>
      </c>
      <c r="AY92" s="60" t="s">
        <v>66</v>
      </c>
      <c r="AZ92" s="60" t="s">
        <v>67</v>
      </c>
      <c r="BA92" s="60" t="s">
        <v>68</v>
      </c>
      <c r="BB92" s="60" t="s">
        <v>69</v>
      </c>
      <c r="BC92" s="60" t="s">
        <v>70</v>
      </c>
      <c r="BD92" s="61" t="s">
        <v>71</v>
      </c>
    </row>
    <row r="93" spans="1:91" s="1" customFormat="1" ht="10.8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" customHeight="1">
      <c r="B94" s="63"/>
      <c r="C94" s="64" t="s">
        <v>72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9">
        <f>ROUND(AG95+AG96+AG99+AG103+SUM(AG110:AG113),2)</f>
        <v>0</v>
      </c>
      <c r="AH94" s="209"/>
      <c r="AI94" s="209"/>
      <c r="AJ94" s="209"/>
      <c r="AK94" s="209"/>
      <c r="AL94" s="209"/>
      <c r="AM94" s="209"/>
      <c r="AN94" s="243">
        <f t="shared" ref="AN94:AN113" si="0">SUM(AG94,AT94)</f>
        <v>0</v>
      </c>
      <c r="AO94" s="243"/>
      <c r="AP94" s="243"/>
      <c r="AQ94" s="67" t="s">
        <v>1</v>
      </c>
      <c r="AR94" s="63"/>
      <c r="AS94" s="68">
        <f>ROUND(AS95+AS96+AS99+AS103+SUM(AS110:AS113),2)</f>
        <v>0</v>
      </c>
      <c r="AT94" s="69">
        <f t="shared" ref="AT94:AT113" si="1">ROUND(SUM(AV94:AW94),2)</f>
        <v>0</v>
      </c>
      <c r="AU94" s="70">
        <f>ROUND(AU95+AU96+AU99+AU103+SUM(AU110:AU113),5)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ROUND(AZ95+AZ96+AZ99+AZ103+SUM(AZ110:AZ113),2)</f>
        <v>0</v>
      </c>
      <c r="BA94" s="69">
        <f>ROUND(BA95+BA96+BA99+BA103+SUM(BA110:BA113),2)</f>
        <v>0</v>
      </c>
      <c r="BB94" s="69">
        <f>ROUND(BB95+BB96+BB99+BB103+SUM(BB110:BB113),2)</f>
        <v>0</v>
      </c>
      <c r="BC94" s="69">
        <f>ROUND(BC95+BC96+BC99+BC103+SUM(BC110:BC113),2)</f>
        <v>0</v>
      </c>
      <c r="BD94" s="71">
        <f>ROUND(BD95+BD96+BD99+BD103+SUM(BD110:BD113),2)</f>
        <v>0</v>
      </c>
      <c r="BS94" s="72" t="s">
        <v>73</v>
      </c>
      <c r="BT94" s="72" t="s">
        <v>74</v>
      </c>
      <c r="BU94" s="73" t="s">
        <v>75</v>
      </c>
      <c r="BV94" s="72" t="s">
        <v>76</v>
      </c>
      <c r="BW94" s="72" t="s">
        <v>5</v>
      </c>
      <c r="BX94" s="72" t="s">
        <v>77</v>
      </c>
      <c r="CL94" s="72" t="s">
        <v>1</v>
      </c>
    </row>
    <row r="95" spans="1:91" s="6" customFormat="1" ht="37.5" customHeight="1">
      <c r="A95" s="74" t="s">
        <v>78</v>
      </c>
      <c r="B95" s="75"/>
      <c r="C95" s="76"/>
      <c r="D95" s="204" t="s">
        <v>79</v>
      </c>
      <c r="E95" s="204"/>
      <c r="F95" s="204"/>
      <c r="G95" s="204"/>
      <c r="H95" s="204"/>
      <c r="I95" s="77"/>
      <c r="J95" s="204" t="s">
        <v>80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34">
        <f>'2022-01050199.01 - Rekons...'!J30</f>
        <v>0</v>
      </c>
      <c r="AH95" s="232"/>
      <c r="AI95" s="232"/>
      <c r="AJ95" s="232"/>
      <c r="AK95" s="232"/>
      <c r="AL95" s="232"/>
      <c r="AM95" s="232"/>
      <c r="AN95" s="234">
        <f t="shared" si="0"/>
        <v>0</v>
      </c>
      <c r="AO95" s="232"/>
      <c r="AP95" s="232"/>
      <c r="AQ95" s="78" t="s">
        <v>81</v>
      </c>
      <c r="AR95" s="75"/>
      <c r="AS95" s="79">
        <v>0</v>
      </c>
      <c r="AT95" s="80">
        <f t="shared" si="1"/>
        <v>0</v>
      </c>
      <c r="AU95" s="81">
        <f>'2022-01050199.01 - Rekons...'!P133</f>
        <v>0</v>
      </c>
      <c r="AV95" s="80">
        <f>'2022-01050199.01 - Rekons...'!J33</f>
        <v>0</v>
      </c>
      <c r="AW95" s="80">
        <f>'2022-01050199.01 - Rekons...'!J34</f>
        <v>0</v>
      </c>
      <c r="AX95" s="80">
        <f>'2022-01050199.01 - Rekons...'!J35</f>
        <v>0</v>
      </c>
      <c r="AY95" s="80">
        <f>'2022-01050199.01 - Rekons...'!J36</f>
        <v>0</v>
      </c>
      <c r="AZ95" s="80">
        <f>'2022-01050199.01 - Rekons...'!F33</f>
        <v>0</v>
      </c>
      <c r="BA95" s="80">
        <f>'2022-01050199.01 - Rekons...'!F34</f>
        <v>0</v>
      </c>
      <c r="BB95" s="80">
        <f>'2022-01050199.01 - Rekons...'!F35</f>
        <v>0</v>
      </c>
      <c r="BC95" s="80">
        <f>'2022-01050199.01 - Rekons...'!F36</f>
        <v>0</v>
      </c>
      <c r="BD95" s="82">
        <f>'2022-01050199.01 - Rekons...'!F37</f>
        <v>0</v>
      </c>
      <c r="BT95" s="83" t="s">
        <v>82</v>
      </c>
      <c r="BV95" s="83" t="s">
        <v>76</v>
      </c>
      <c r="BW95" s="83" t="s">
        <v>83</v>
      </c>
      <c r="BX95" s="83" t="s">
        <v>5</v>
      </c>
      <c r="CL95" s="83" t="s">
        <v>1</v>
      </c>
      <c r="CM95" s="83" t="s">
        <v>84</v>
      </c>
    </row>
    <row r="96" spans="1:91" s="6" customFormat="1" ht="37.5" customHeight="1">
      <c r="B96" s="75"/>
      <c r="C96" s="76"/>
      <c r="D96" s="204" t="s">
        <v>85</v>
      </c>
      <c r="E96" s="204"/>
      <c r="F96" s="204"/>
      <c r="G96" s="204"/>
      <c r="H96" s="204"/>
      <c r="I96" s="77"/>
      <c r="J96" s="204" t="s">
        <v>86</v>
      </c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31">
        <f>ROUND(SUM(AG97:AG98),2)</f>
        <v>0</v>
      </c>
      <c r="AH96" s="232"/>
      <c r="AI96" s="232"/>
      <c r="AJ96" s="232"/>
      <c r="AK96" s="232"/>
      <c r="AL96" s="232"/>
      <c r="AM96" s="232"/>
      <c r="AN96" s="234">
        <f t="shared" si="0"/>
        <v>0</v>
      </c>
      <c r="AO96" s="232"/>
      <c r="AP96" s="232"/>
      <c r="AQ96" s="78" t="s">
        <v>81</v>
      </c>
      <c r="AR96" s="75"/>
      <c r="AS96" s="79">
        <f>ROUND(SUM(AS97:AS98),2)</f>
        <v>0</v>
      </c>
      <c r="AT96" s="80">
        <f t="shared" si="1"/>
        <v>0</v>
      </c>
      <c r="AU96" s="81">
        <f>ROUND(SUM(AU97:AU98),5)</f>
        <v>0</v>
      </c>
      <c r="AV96" s="80">
        <f>ROUND(AZ96*L29,2)</f>
        <v>0</v>
      </c>
      <c r="AW96" s="80">
        <f>ROUND(BA96*L30,2)</f>
        <v>0</v>
      </c>
      <c r="AX96" s="80">
        <f>ROUND(BB96*L29,2)</f>
        <v>0</v>
      </c>
      <c r="AY96" s="80">
        <f>ROUND(BC96*L30,2)</f>
        <v>0</v>
      </c>
      <c r="AZ96" s="80">
        <f>ROUND(SUM(AZ97:AZ98),2)</f>
        <v>0</v>
      </c>
      <c r="BA96" s="80">
        <f>ROUND(SUM(BA97:BA98),2)</f>
        <v>0</v>
      </c>
      <c r="BB96" s="80">
        <f>ROUND(SUM(BB97:BB98),2)</f>
        <v>0</v>
      </c>
      <c r="BC96" s="80">
        <f>ROUND(SUM(BC97:BC98),2)</f>
        <v>0</v>
      </c>
      <c r="BD96" s="82">
        <f>ROUND(SUM(BD97:BD98),2)</f>
        <v>0</v>
      </c>
      <c r="BS96" s="83" t="s">
        <v>73</v>
      </c>
      <c r="BT96" s="83" t="s">
        <v>82</v>
      </c>
      <c r="BU96" s="83" t="s">
        <v>75</v>
      </c>
      <c r="BV96" s="83" t="s">
        <v>76</v>
      </c>
      <c r="BW96" s="83" t="s">
        <v>87</v>
      </c>
      <c r="BX96" s="83" t="s">
        <v>5</v>
      </c>
      <c r="CL96" s="83" t="s">
        <v>1</v>
      </c>
      <c r="CM96" s="83" t="s">
        <v>84</v>
      </c>
    </row>
    <row r="97" spans="1:91" s="3" customFormat="1" ht="35.25" customHeight="1">
      <c r="A97" s="74" t="s">
        <v>78</v>
      </c>
      <c r="B97" s="48"/>
      <c r="C97" s="9"/>
      <c r="D97" s="9"/>
      <c r="E97" s="205" t="s">
        <v>88</v>
      </c>
      <c r="F97" s="205"/>
      <c r="G97" s="205"/>
      <c r="H97" s="205"/>
      <c r="I97" s="205"/>
      <c r="J97" s="9"/>
      <c r="K97" s="205" t="s">
        <v>89</v>
      </c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29">
        <f>'2022-01050199.02.1 - Bour...'!J32</f>
        <v>0</v>
      </c>
      <c r="AH97" s="230"/>
      <c r="AI97" s="230"/>
      <c r="AJ97" s="230"/>
      <c r="AK97" s="230"/>
      <c r="AL97" s="230"/>
      <c r="AM97" s="230"/>
      <c r="AN97" s="229">
        <f t="shared" si="0"/>
        <v>0</v>
      </c>
      <c r="AO97" s="230"/>
      <c r="AP97" s="230"/>
      <c r="AQ97" s="84" t="s">
        <v>90</v>
      </c>
      <c r="AR97" s="48"/>
      <c r="AS97" s="85">
        <v>0</v>
      </c>
      <c r="AT97" s="86">
        <f t="shared" si="1"/>
        <v>0</v>
      </c>
      <c r="AU97" s="87">
        <f>'2022-01050199.02.1 - Bour...'!P130</f>
        <v>0</v>
      </c>
      <c r="AV97" s="86">
        <f>'2022-01050199.02.1 - Bour...'!J35</f>
        <v>0</v>
      </c>
      <c r="AW97" s="86">
        <f>'2022-01050199.02.1 - Bour...'!J36</f>
        <v>0</v>
      </c>
      <c r="AX97" s="86">
        <f>'2022-01050199.02.1 - Bour...'!J37</f>
        <v>0</v>
      </c>
      <c r="AY97" s="86">
        <f>'2022-01050199.02.1 - Bour...'!J38</f>
        <v>0</v>
      </c>
      <c r="AZ97" s="86">
        <f>'2022-01050199.02.1 - Bour...'!F35</f>
        <v>0</v>
      </c>
      <c r="BA97" s="86">
        <f>'2022-01050199.02.1 - Bour...'!F36</f>
        <v>0</v>
      </c>
      <c r="BB97" s="86">
        <f>'2022-01050199.02.1 - Bour...'!F37</f>
        <v>0</v>
      </c>
      <c r="BC97" s="86">
        <f>'2022-01050199.02.1 - Bour...'!F38</f>
        <v>0</v>
      </c>
      <c r="BD97" s="88">
        <f>'2022-01050199.02.1 - Bour...'!F39</f>
        <v>0</v>
      </c>
      <c r="BT97" s="25" t="s">
        <v>84</v>
      </c>
      <c r="BV97" s="25" t="s">
        <v>76</v>
      </c>
      <c r="BW97" s="25" t="s">
        <v>91</v>
      </c>
      <c r="BX97" s="25" t="s">
        <v>87</v>
      </c>
      <c r="CL97" s="25" t="s">
        <v>1</v>
      </c>
    </row>
    <row r="98" spans="1:91" s="3" customFormat="1" ht="35.25" customHeight="1">
      <c r="A98" s="74" t="s">
        <v>78</v>
      </c>
      <c r="B98" s="48"/>
      <c r="C98" s="9"/>
      <c r="D98" s="9"/>
      <c r="E98" s="205" t="s">
        <v>92</v>
      </c>
      <c r="F98" s="205"/>
      <c r="G98" s="205"/>
      <c r="H98" s="205"/>
      <c r="I98" s="205"/>
      <c r="J98" s="9"/>
      <c r="K98" s="205" t="s">
        <v>93</v>
      </c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29">
        <f>'2022-01050199.02.2 - Nové...'!J32</f>
        <v>0</v>
      </c>
      <c r="AH98" s="230"/>
      <c r="AI98" s="230"/>
      <c r="AJ98" s="230"/>
      <c r="AK98" s="230"/>
      <c r="AL98" s="230"/>
      <c r="AM98" s="230"/>
      <c r="AN98" s="229">
        <f t="shared" si="0"/>
        <v>0</v>
      </c>
      <c r="AO98" s="230"/>
      <c r="AP98" s="230"/>
      <c r="AQ98" s="84" t="s">
        <v>90</v>
      </c>
      <c r="AR98" s="48"/>
      <c r="AS98" s="85">
        <v>0</v>
      </c>
      <c r="AT98" s="86">
        <f t="shared" si="1"/>
        <v>0</v>
      </c>
      <c r="AU98" s="87">
        <f>'2022-01050199.02.2 - Nové...'!P132</f>
        <v>0</v>
      </c>
      <c r="AV98" s="86">
        <f>'2022-01050199.02.2 - Nové...'!J35</f>
        <v>0</v>
      </c>
      <c r="AW98" s="86">
        <f>'2022-01050199.02.2 - Nové...'!J36</f>
        <v>0</v>
      </c>
      <c r="AX98" s="86">
        <f>'2022-01050199.02.2 - Nové...'!J37</f>
        <v>0</v>
      </c>
      <c r="AY98" s="86">
        <f>'2022-01050199.02.2 - Nové...'!J38</f>
        <v>0</v>
      </c>
      <c r="AZ98" s="86">
        <f>'2022-01050199.02.2 - Nové...'!F35</f>
        <v>0</v>
      </c>
      <c r="BA98" s="86">
        <f>'2022-01050199.02.2 - Nové...'!F36</f>
        <v>0</v>
      </c>
      <c r="BB98" s="86">
        <f>'2022-01050199.02.2 - Nové...'!F37</f>
        <v>0</v>
      </c>
      <c r="BC98" s="86">
        <f>'2022-01050199.02.2 - Nové...'!F38</f>
        <v>0</v>
      </c>
      <c r="BD98" s="88">
        <f>'2022-01050199.02.2 - Nové...'!F39</f>
        <v>0</v>
      </c>
      <c r="BT98" s="25" t="s">
        <v>84</v>
      </c>
      <c r="BV98" s="25" t="s">
        <v>76</v>
      </c>
      <c r="BW98" s="25" t="s">
        <v>94</v>
      </c>
      <c r="BX98" s="25" t="s">
        <v>87</v>
      </c>
      <c r="CL98" s="25" t="s">
        <v>1</v>
      </c>
    </row>
    <row r="99" spans="1:91" s="6" customFormat="1" ht="37.5" customHeight="1">
      <c r="B99" s="75"/>
      <c r="C99" s="76"/>
      <c r="D99" s="204" t="s">
        <v>95</v>
      </c>
      <c r="E99" s="204"/>
      <c r="F99" s="204"/>
      <c r="G99" s="204"/>
      <c r="H99" s="204"/>
      <c r="I99" s="77"/>
      <c r="J99" s="204" t="s">
        <v>96</v>
      </c>
      <c r="K99" s="204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31">
        <f>ROUND(SUM(AG100:AG102),2)</f>
        <v>0</v>
      </c>
      <c r="AH99" s="232"/>
      <c r="AI99" s="232"/>
      <c r="AJ99" s="232"/>
      <c r="AK99" s="232"/>
      <c r="AL99" s="232"/>
      <c r="AM99" s="232"/>
      <c r="AN99" s="234">
        <f t="shared" si="0"/>
        <v>0</v>
      </c>
      <c r="AO99" s="232"/>
      <c r="AP99" s="232"/>
      <c r="AQ99" s="78" t="s">
        <v>81</v>
      </c>
      <c r="AR99" s="75"/>
      <c r="AS99" s="79">
        <f>ROUND(SUM(AS100:AS102),2)</f>
        <v>0</v>
      </c>
      <c r="AT99" s="80">
        <f t="shared" si="1"/>
        <v>0</v>
      </c>
      <c r="AU99" s="81">
        <f>ROUND(SUM(AU100:AU102),5)</f>
        <v>0</v>
      </c>
      <c r="AV99" s="80">
        <f>ROUND(AZ99*L29,2)</f>
        <v>0</v>
      </c>
      <c r="AW99" s="80">
        <f>ROUND(BA99*L30,2)</f>
        <v>0</v>
      </c>
      <c r="AX99" s="80">
        <f>ROUND(BB99*L29,2)</f>
        <v>0</v>
      </c>
      <c r="AY99" s="80">
        <f>ROUND(BC99*L30,2)</f>
        <v>0</v>
      </c>
      <c r="AZ99" s="80">
        <f>ROUND(SUM(AZ100:AZ102),2)</f>
        <v>0</v>
      </c>
      <c r="BA99" s="80">
        <f>ROUND(SUM(BA100:BA102),2)</f>
        <v>0</v>
      </c>
      <c r="BB99" s="80">
        <f>ROUND(SUM(BB100:BB102),2)</f>
        <v>0</v>
      </c>
      <c r="BC99" s="80">
        <f>ROUND(SUM(BC100:BC102),2)</f>
        <v>0</v>
      </c>
      <c r="BD99" s="82">
        <f>ROUND(SUM(BD100:BD102),2)</f>
        <v>0</v>
      </c>
      <c r="BS99" s="83" t="s">
        <v>73</v>
      </c>
      <c r="BT99" s="83" t="s">
        <v>82</v>
      </c>
      <c r="BU99" s="83" t="s">
        <v>75</v>
      </c>
      <c r="BV99" s="83" t="s">
        <v>76</v>
      </c>
      <c r="BW99" s="83" t="s">
        <v>97</v>
      </c>
      <c r="BX99" s="83" t="s">
        <v>5</v>
      </c>
      <c r="CL99" s="83" t="s">
        <v>1</v>
      </c>
      <c r="CM99" s="83" t="s">
        <v>84</v>
      </c>
    </row>
    <row r="100" spans="1:91" s="3" customFormat="1" ht="16.5" customHeight="1">
      <c r="A100" s="74" t="s">
        <v>78</v>
      </c>
      <c r="B100" s="48"/>
      <c r="C100" s="9"/>
      <c r="D100" s="9"/>
      <c r="E100" s="205" t="s">
        <v>98</v>
      </c>
      <c r="F100" s="205"/>
      <c r="G100" s="205"/>
      <c r="H100" s="205"/>
      <c r="I100" s="205"/>
      <c r="J100" s="9"/>
      <c r="K100" s="205" t="s">
        <v>99</v>
      </c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29">
        <f>'EI - Hromosvod, uzemění'!J32</f>
        <v>0</v>
      </c>
      <c r="AH100" s="230"/>
      <c r="AI100" s="230"/>
      <c r="AJ100" s="230"/>
      <c r="AK100" s="230"/>
      <c r="AL100" s="230"/>
      <c r="AM100" s="230"/>
      <c r="AN100" s="229">
        <f t="shared" si="0"/>
        <v>0</v>
      </c>
      <c r="AO100" s="230"/>
      <c r="AP100" s="230"/>
      <c r="AQ100" s="84" t="s">
        <v>90</v>
      </c>
      <c r="AR100" s="48"/>
      <c r="AS100" s="85">
        <v>0</v>
      </c>
      <c r="AT100" s="86">
        <f t="shared" si="1"/>
        <v>0</v>
      </c>
      <c r="AU100" s="87">
        <f>'EI - Hromosvod, uzemění'!P128</f>
        <v>0</v>
      </c>
      <c r="AV100" s="86">
        <f>'EI - Hromosvod, uzemění'!J35</f>
        <v>0</v>
      </c>
      <c r="AW100" s="86">
        <f>'EI - Hromosvod, uzemění'!J36</f>
        <v>0</v>
      </c>
      <c r="AX100" s="86">
        <f>'EI - Hromosvod, uzemění'!J37</f>
        <v>0</v>
      </c>
      <c r="AY100" s="86">
        <f>'EI - Hromosvod, uzemění'!J38</f>
        <v>0</v>
      </c>
      <c r="AZ100" s="86">
        <f>'EI - Hromosvod, uzemění'!F35</f>
        <v>0</v>
      </c>
      <c r="BA100" s="86">
        <f>'EI - Hromosvod, uzemění'!F36</f>
        <v>0</v>
      </c>
      <c r="BB100" s="86">
        <f>'EI - Hromosvod, uzemění'!F37</f>
        <v>0</v>
      </c>
      <c r="BC100" s="86">
        <f>'EI - Hromosvod, uzemění'!F38</f>
        <v>0</v>
      </c>
      <c r="BD100" s="88">
        <f>'EI - Hromosvod, uzemění'!F39</f>
        <v>0</v>
      </c>
      <c r="BT100" s="25" t="s">
        <v>84</v>
      </c>
      <c r="BV100" s="25" t="s">
        <v>76</v>
      </c>
      <c r="BW100" s="25" t="s">
        <v>100</v>
      </c>
      <c r="BX100" s="25" t="s">
        <v>97</v>
      </c>
      <c r="CL100" s="25" t="s">
        <v>1</v>
      </c>
    </row>
    <row r="101" spans="1:91" s="3" customFormat="1" ht="23.25" customHeight="1">
      <c r="A101" s="74" t="s">
        <v>78</v>
      </c>
      <c r="B101" s="48"/>
      <c r="C101" s="9"/>
      <c r="D101" s="9"/>
      <c r="E101" s="205" t="s">
        <v>101</v>
      </c>
      <c r="F101" s="205"/>
      <c r="G101" s="205"/>
      <c r="H101" s="205"/>
      <c r="I101" s="205"/>
      <c r="J101" s="9"/>
      <c r="K101" s="205" t="s">
        <v>102</v>
      </c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29">
        <f>'EI - SLB - Slaboproud'!J32</f>
        <v>0</v>
      </c>
      <c r="AH101" s="230"/>
      <c r="AI101" s="230"/>
      <c r="AJ101" s="230"/>
      <c r="AK101" s="230"/>
      <c r="AL101" s="230"/>
      <c r="AM101" s="230"/>
      <c r="AN101" s="229">
        <f t="shared" si="0"/>
        <v>0</v>
      </c>
      <c r="AO101" s="230"/>
      <c r="AP101" s="230"/>
      <c r="AQ101" s="84" t="s">
        <v>90</v>
      </c>
      <c r="AR101" s="48"/>
      <c r="AS101" s="85">
        <v>0</v>
      </c>
      <c r="AT101" s="86">
        <f t="shared" si="1"/>
        <v>0</v>
      </c>
      <c r="AU101" s="87">
        <f>'EI - SLB - Slaboproud'!P148</f>
        <v>0</v>
      </c>
      <c r="AV101" s="86">
        <f>'EI - SLB - Slaboproud'!J35</f>
        <v>0</v>
      </c>
      <c r="AW101" s="86">
        <f>'EI - SLB - Slaboproud'!J36</f>
        <v>0</v>
      </c>
      <c r="AX101" s="86">
        <f>'EI - SLB - Slaboproud'!J37</f>
        <v>0</v>
      </c>
      <c r="AY101" s="86">
        <f>'EI - SLB - Slaboproud'!J38</f>
        <v>0</v>
      </c>
      <c r="AZ101" s="86">
        <f>'EI - SLB - Slaboproud'!F35</f>
        <v>0</v>
      </c>
      <c r="BA101" s="86">
        <f>'EI - SLB - Slaboproud'!F36</f>
        <v>0</v>
      </c>
      <c r="BB101" s="86">
        <f>'EI - SLB - Slaboproud'!F37</f>
        <v>0</v>
      </c>
      <c r="BC101" s="86">
        <f>'EI - SLB - Slaboproud'!F38</f>
        <v>0</v>
      </c>
      <c r="BD101" s="88">
        <f>'EI - SLB - Slaboproud'!F39</f>
        <v>0</v>
      </c>
      <c r="BT101" s="25" t="s">
        <v>84</v>
      </c>
      <c r="BV101" s="25" t="s">
        <v>76</v>
      </c>
      <c r="BW101" s="25" t="s">
        <v>103</v>
      </c>
      <c r="BX101" s="25" t="s">
        <v>97</v>
      </c>
      <c r="CL101" s="25" t="s">
        <v>1</v>
      </c>
    </row>
    <row r="102" spans="1:91" s="3" customFormat="1" ht="23.25" customHeight="1">
      <c r="A102" s="74" t="s">
        <v>78</v>
      </c>
      <c r="B102" s="48"/>
      <c r="C102" s="9"/>
      <c r="D102" s="9"/>
      <c r="E102" s="205" t="s">
        <v>104</v>
      </c>
      <c r="F102" s="205"/>
      <c r="G102" s="205"/>
      <c r="H102" s="205"/>
      <c r="I102" s="205"/>
      <c r="J102" s="9"/>
      <c r="K102" s="205" t="s">
        <v>105</v>
      </c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29">
        <f>'EI - SLN - Silnoproud'!J32</f>
        <v>0</v>
      </c>
      <c r="AH102" s="230"/>
      <c r="AI102" s="230"/>
      <c r="AJ102" s="230"/>
      <c r="AK102" s="230"/>
      <c r="AL102" s="230"/>
      <c r="AM102" s="230"/>
      <c r="AN102" s="229">
        <f t="shared" si="0"/>
        <v>0</v>
      </c>
      <c r="AO102" s="230"/>
      <c r="AP102" s="230"/>
      <c r="AQ102" s="84" t="s">
        <v>90</v>
      </c>
      <c r="AR102" s="48"/>
      <c r="AS102" s="85">
        <v>0</v>
      </c>
      <c r="AT102" s="86">
        <f t="shared" si="1"/>
        <v>0</v>
      </c>
      <c r="AU102" s="87">
        <f>'EI - SLN - Silnoproud'!P128</f>
        <v>0</v>
      </c>
      <c r="AV102" s="86">
        <f>'EI - SLN - Silnoproud'!J35</f>
        <v>0</v>
      </c>
      <c r="AW102" s="86">
        <f>'EI - SLN - Silnoproud'!J36</f>
        <v>0</v>
      </c>
      <c r="AX102" s="86">
        <f>'EI - SLN - Silnoproud'!J37</f>
        <v>0</v>
      </c>
      <c r="AY102" s="86">
        <f>'EI - SLN - Silnoproud'!J38</f>
        <v>0</v>
      </c>
      <c r="AZ102" s="86">
        <f>'EI - SLN - Silnoproud'!F35</f>
        <v>0</v>
      </c>
      <c r="BA102" s="86">
        <f>'EI - SLN - Silnoproud'!F36</f>
        <v>0</v>
      </c>
      <c r="BB102" s="86">
        <f>'EI - SLN - Silnoproud'!F37</f>
        <v>0</v>
      </c>
      <c r="BC102" s="86">
        <f>'EI - SLN - Silnoproud'!F38</f>
        <v>0</v>
      </c>
      <c r="BD102" s="88">
        <f>'EI - SLN - Silnoproud'!F39</f>
        <v>0</v>
      </c>
      <c r="BT102" s="25" t="s">
        <v>84</v>
      </c>
      <c r="BV102" s="25" t="s">
        <v>76</v>
      </c>
      <c r="BW102" s="25" t="s">
        <v>106</v>
      </c>
      <c r="BX102" s="25" t="s">
        <v>97</v>
      </c>
      <c r="CL102" s="25" t="s">
        <v>1</v>
      </c>
    </row>
    <row r="103" spans="1:91" s="6" customFormat="1" ht="37.5" customHeight="1">
      <c r="B103" s="75"/>
      <c r="C103" s="76"/>
      <c r="D103" s="204" t="s">
        <v>107</v>
      </c>
      <c r="E103" s="204"/>
      <c r="F103" s="204"/>
      <c r="G103" s="204"/>
      <c r="H103" s="204"/>
      <c r="I103" s="77"/>
      <c r="J103" s="204" t="s">
        <v>108</v>
      </c>
      <c r="K103" s="204"/>
      <c r="L103" s="204"/>
      <c r="M103" s="204"/>
      <c r="N103" s="204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204"/>
      <c r="AE103" s="204"/>
      <c r="AF103" s="204"/>
      <c r="AG103" s="231">
        <f>ROUND(SUM(AG104:AG109),2)</f>
        <v>0</v>
      </c>
      <c r="AH103" s="232"/>
      <c r="AI103" s="232"/>
      <c r="AJ103" s="232"/>
      <c r="AK103" s="232"/>
      <c r="AL103" s="232"/>
      <c r="AM103" s="232"/>
      <c r="AN103" s="234">
        <f t="shared" si="0"/>
        <v>0</v>
      </c>
      <c r="AO103" s="232"/>
      <c r="AP103" s="232"/>
      <c r="AQ103" s="78" t="s">
        <v>81</v>
      </c>
      <c r="AR103" s="75"/>
      <c r="AS103" s="79">
        <f>ROUND(SUM(AS104:AS109),2)</f>
        <v>0</v>
      </c>
      <c r="AT103" s="80">
        <f t="shared" si="1"/>
        <v>0</v>
      </c>
      <c r="AU103" s="81">
        <f>ROUND(SUM(AU104:AU109),5)</f>
        <v>0</v>
      </c>
      <c r="AV103" s="80">
        <f>ROUND(AZ103*L29,2)</f>
        <v>0</v>
      </c>
      <c r="AW103" s="80">
        <f>ROUND(BA103*L30,2)</f>
        <v>0</v>
      </c>
      <c r="AX103" s="80">
        <f>ROUND(BB103*L29,2)</f>
        <v>0</v>
      </c>
      <c r="AY103" s="80">
        <f>ROUND(BC103*L30,2)</f>
        <v>0</v>
      </c>
      <c r="AZ103" s="80">
        <f>ROUND(SUM(AZ104:AZ109),2)</f>
        <v>0</v>
      </c>
      <c r="BA103" s="80">
        <f>ROUND(SUM(BA104:BA109),2)</f>
        <v>0</v>
      </c>
      <c r="BB103" s="80">
        <f>ROUND(SUM(BB104:BB109),2)</f>
        <v>0</v>
      </c>
      <c r="BC103" s="80">
        <f>ROUND(SUM(BC104:BC109),2)</f>
        <v>0</v>
      </c>
      <c r="BD103" s="82">
        <f>ROUND(SUM(BD104:BD109),2)</f>
        <v>0</v>
      </c>
      <c r="BS103" s="83" t="s">
        <v>73</v>
      </c>
      <c r="BT103" s="83" t="s">
        <v>82</v>
      </c>
      <c r="BU103" s="83" t="s">
        <v>75</v>
      </c>
      <c r="BV103" s="83" t="s">
        <v>76</v>
      </c>
      <c r="BW103" s="83" t="s">
        <v>109</v>
      </c>
      <c r="BX103" s="83" t="s">
        <v>5</v>
      </c>
      <c r="CL103" s="83" t="s">
        <v>1</v>
      </c>
      <c r="CM103" s="83" t="s">
        <v>84</v>
      </c>
    </row>
    <row r="104" spans="1:91" s="3" customFormat="1" ht="16.5" customHeight="1">
      <c r="A104" s="74" t="s">
        <v>78</v>
      </c>
      <c r="B104" s="48"/>
      <c r="C104" s="9"/>
      <c r="D104" s="9"/>
      <c r="E104" s="205" t="s">
        <v>110</v>
      </c>
      <c r="F104" s="205"/>
      <c r="G104" s="205"/>
      <c r="H104" s="205"/>
      <c r="I104" s="205"/>
      <c r="J104" s="9"/>
      <c r="K104" s="205" t="s">
        <v>111</v>
      </c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29">
        <f>'Objekt1 - ZAR.1'!J32</f>
        <v>0</v>
      </c>
      <c r="AH104" s="230"/>
      <c r="AI104" s="230"/>
      <c r="AJ104" s="230"/>
      <c r="AK104" s="230"/>
      <c r="AL104" s="230"/>
      <c r="AM104" s="230"/>
      <c r="AN104" s="229">
        <f t="shared" si="0"/>
        <v>0</v>
      </c>
      <c r="AO104" s="230"/>
      <c r="AP104" s="230"/>
      <c r="AQ104" s="84" t="s">
        <v>90</v>
      </c>
      <c r="AR104" s="48"/>
      <c r="AS104" s="85">
        <v>0</v>
      </c>
      <c r="AT104" s="86">
        <f t="shared" si="1"/>
        <v>0</v>
      </c>
      <c r="AU104" s="87">
        <f>'Objekt1 - ZAR.1'!P124</f>
        <v>0</v>
      </c>
      <c r="AV104" s="86">
        <f>'Objekt1 - ZAR.1'!J35</f>
        <v>0</v>
      </c>
      <c r="AW104" s="86">
        <f>'Objekt1 - ZAR.1'!J36</f>
        <v>0</v>
      </c>
      <c r="AX104" s="86">
        <f>'Objekt1 - ZAR.1'!J37</f>
        <v>0</v>
      </c>
      <c r="AY104" s="86">
        <f>'Objekt1 - ZAR.1'!J38</f>
        <v>0</v>
      </c>
      <c r="AZ104" s="86">
        <f>'Objekt1 - ZAR.1'!F35</f>
        <v>0</v>
      </c>
      <c r="BA104" s="86">
        <f>'Objekt1 - ZAR.1'!F36</f>
        <v>0</v>
      </c>
      <c r="BB104" s="86">
        <f>'Objekt1 - ZAR.1'!F37</f>
        <v>0</v>
      </c>
      <c r="BC104" s="86">
        <f>'Objekt1 - ZAR.1'!F38</f>
        <v>0</v>
      </c>
      <c r="BD104" s="88">
        <f>'Objekt1 - ZAR.1'!F39</f>
        <v>0</v>
      </c>
      <c r="BT104" s="25" t="s">
        <v>84</v>
      </c>
      <c r="BV104" s="25" t="s">
        <v>76</v>
      </c>
      <c r="BW104" s="25" t="s">
        <v>112</v>
      </c>
      <c r="BX104" s="25" t="s">
        <v>109</v>
      </c>
      <c r="CL104" s="25" t="s">
        <v>1</v>
      </c>
    </row>
    <row r="105" spans="1:91" s="3" customFormat="1" ht="16.5" customHeight="1">
      <c r="A105" s="74" t="s">
        <v>78</v>
      </c>
      <c r="B105" s="48"/>
      <c r="C105" s="9"/>
      <c r="D105" s="9"/>
      <c r="E105" s="205" t="s">
        <v>113</v>
      </c>
      <c r="F105" s="205"/>
      <c r="G105" s="205"/>
      <c r="H105" s="205"/>
      <c r="I105" s="205"/>
      <c r="J105" s="9"/>
      <c r="K105" s="205" t="s">
        <v>114</v>
      </c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29">
        <f>'Objekt2 - ZAR.1 chlazení'!J32</f>
        <v>0</v>
      </c>
      <c r="AH105" s="230"/>
      <c r="AI105" s="230"/>
      <c r="AJ105" s="230"/>
      <c r="AK105" s="230"/>
      <c r="AL105" s="230"/>
      <c r="AM105" s="230"/>
      <c r="AN105" s="229">
        <f t="shared" si="0"/>
        <v>0</v>
      </c>
      <c r="AO105" s="230"/>
      <c r="AP105" s="230"/>
      <c r="AQ105" s="84" t="s">
        <v>90</v>
      </c>
      <c r="AR105" s="48"/>
      <c r="AS105" s="85">
        <v>0</v>
      </c>
      <c r="AT105" s="86">
        <f t="shared" si="1"/>
        <v>0</v>
      </c>
      <c r="AU105" s="87">
        <f>'Objekt2 - ZAR.1 chlazení'!P121</f>
        <v>0</v>
      </c>
      <c r="AV105" s="86">
        <f>'Objekt2 - ZAR.1 chlazení'!J35</f>
        <v>0</v>
      </c>
      <c r="AW105" s="86">
        <f>'Objekt2 - ZAR.1 chlazení'!J36</f>
        <v>0</v>
      </c>
      <c r="AX105" s="86">
        <f>'Objekt2 - ZAR.1 chlazení'!J37</f>
        <v>0</v>
      </c>
      <c r="AY105" s="86">
        <f>'Objekt2 - ZAR.1 chlazení'!J38</f>
        <v>0</v>
      </c>
      <c r="AZ105" s="86">
        <f>'Objekt2 - ZAR.1 chlazení'!F35</f>
        <v>0</v>
      </c>
      <c r="BA105" s="86">
        <f>'Objekt2 - ZAR.1 chlazení'!F36</f>
        <v>0</v>
      </c>
      <c r="BB105" s="86">
        <f>'Objekt2 - ZAR.1 chlazení'!F37</f>
        <v>0</v>
      </c>
      <c r="BC105" s="86">
        <f>'Objekt2 - ZAR.1 chlazení'!F38</f>
        <v>0</v>
      </c>
      <c r="BD105" s="88">
        <f>'Objekt2 - ZAR.1 chlazení'!F39</f>
        <v>0</v>
      </c>
      <c r="BT105" s="25" t="s">
        <v>84</v>
      </c>
      <c r="BV105" s="25" t="s">
        <v>76</v>
      </c>
      <c r="BW105" s="25" t="s">
        <v>115</v>
      </c>
      <c r="BX105" s="25" t="s">
        <v>109</v>
      </c>
      <c r="CL105" s="25" t="s">
        <v>1</v>
      </c>
    </row>
    <row r="106" spans="1:91" s="3" customFormat="1" ht="16.5" customHeight="1">
      <c r="A106" s="74" t="s">
        <v>78</v>
      </c>
      <c r="B106" s="48"/>
      <c r="C106" s="9"/>
      <c r="D106" s="9"/>
      <c r="E106" s="205" t="s">
        <v>116</v>
      </c>
      <c r="F106" s="205"/>
      <c r="G106" s="205"/>
      <c r="H106" s="205"/>
      <c r="I106" s="205"/>
      <c r="J106" s="9"/>
      <c r="K106" s="205" t="s">
        <v>117</v>
      </c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29">
        <f>'Objekt3 - ZAR.2'!J32</f>
        <v>0</v>
      </c>
      <c r="AH106" s="230"/>
      <c r="AI106" s="230"/>
      <c r="AJ106" s="230"/>
      <c r="AK106" s="230"/>
      <c r="AL106" s="230"/>
      <c r="AM106" s="230"/>
      <c r="AN106" s="229">
        <f t="shared" si="0"/>
        <v>0</v>
      </c>
      <c r="AO106" s="230"/>
      <c r="AP106" s="230"/>
      <c r="AQ106" s="84" t="s">
        <v>90</v>
      </c>
      <c r="AR106" s="48"/>
      <c r="AS106" s="85">
        <v>0</v>
      </c>
      <c r="AT106" s="86">
        <f t="shared" si="1"/>
        <v>0</v>
      </c>
      <c r="AU106" s="87">
        <f>'Objekt3 - ZAR.2'!P123</f>
        <v>0</v>
      </c>
      <c r="AV106" s="86">
        <f>'Objekt3 - ZAR.2'!J35</f>
        <v>0</v>
      </c>
      <c r="AW106" s="86">
        <f>'Objekt3 - ZAR.2'!J36</f>
        <v>0</v>
      </c>
      <c r="AX106" s="86">
        <f>'Objekt3 - ZAR.2'!J37</f>
        <v>0</v>
      </c>
      <c r="AY106" s="86">
        <f>'Objekt3 - ZAR.2'!J38</f>
        <v>0</v>
      </c>
      <c r="AZ106" s="86">
        <f>'Objekt3 - ZAR.2'!F35</f>
        <v>0</v>
      </c>
      <c r="BA106" s="86">
        <f>'Objekt3 - ZAR.2'!F36</f>
        <v>0</v>
      </c>
      <c r="BB106" s="86">
        <f>'Objekt3 - ZAR.2'!F37</f>
        <v>0</v>
      </c>
      <c r="BC106" s="86">
        <f>'Objekt3 - ZAR.2'!F38</f>
        <v>0</v>
      </c>
      <c r="BD106" s="88">
        <f>'Objekt3 - ZAR.2'!F39</f>
        <v>0</v>
      </c>
      <c r="BT106" s="25" t="s">
        <v>84</v>
      </c>
      <c r="BV106" s="25" t="s">
        <v>76</v>
      </c>
      <c r="BW106" s="25" t="s">
        <v>118</v>
      </c>
      <c r="BX106" s="25" t="s">
        <v>109</v>
      </c>
      <c r="CL106" s="25" t="s">
        <v>1</v>
      </c>
    </row>
    <row r="107" spans="1:91" s="3" customFormat="1" ht="16.5" customHeight="1">
      <c r="A107" s="74" t="s">
        <v>78</v>
      </c>
      <c r="B107" s="48"/>
      <c r="C107" s="9"/>
      <c r="D107" s="9"/>
      <c r="E107" s="205" t="s">
        <v>119</v>
      </c>
      <c r="F107" s="205"/>
      <c r="G107" s="205"/>
      <c r="H107" s="205"/>
      <c r="I107" s="205"/>
      <c r="J107" s="9"/>
      <c r="K107" s="205" t="s">
        <v>120</v>
      </c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29">
        <f>'Objekt4 - ZAR.3'!J32</f>
        <v>0</v>
      </c>
      <c r="AH107" s="230"/>
      <c r="AI107" s="230"/>
      <c r="AJ107" s="230"/>
      <c r="AK107" s="230"/>
      <c r="AL107" s="230"/>
      <c r="AM107" s="230"/>
      <c r="AN107" s="229">
        <f t="shared" si="0"/>
        <v>0</v>
      </c>
      <c r="AO107" s="230"/>
      <c r="AP107" s="230"/>
      <c r="AQ107" s="84" t="s">
        <v>90</v>
      </c>
      <c r="AR107" s="48"/>
      <c r="AS107" s="85">
        <v>0</v>
      </c>
      <c r="AT107" s="86">
        <f t="shared" si="1"/>
        <v>0</v>
      </c>
      <c r="AU107" s="87">
        <f>'Objekt4 - ZAR.3'!P123</f>
        <v>0</v>
      </c>
      <c r="AV107" s="86">
        <f>'Objekt4 - ZAR.3'!J35</f>
        <v>0</v>
      </c>
      <c r="AW107" s="86">
        <f>'Objekt4 - ZAR.3'!J36</f>
        <v>0</v>
      </c>
      <c r="AX107" s="86">
        <f>'Objekt4 - ZAR.3'!J37</f>
        <v>0</v>
      </c>
      <c r="AY107" s="86">
        <f>'Objekt4 - ZAR.3'!J38</f>
        <v>0</v>
      </c>
      <c r="AZ107" s="86">
        <f>'Objekt4 - ZAR.3'!F35</f>
        <v>0</v>
      </c>
      <c r="BA107" s="86">
        <f>'Objekt4 - ZAR.3'!F36</f>
        <v>0</v>
      </c>
      <c r="BB107" s="86">
        <f>'Objekt4 - ZAR.3'!F37</f>
        <v>0</v>
      </c>
      <c r="BC107" s="86">
        <f>'Objekt4 - ZAR.3'!F38</f>
        <v>0</v>
      </c>
      <c r="BD107" s="88">
        <f>'Objekt4 - ZAR.3'!F39</f>
        <v>0</v>
      </c>
      <c r="BT107" s="25" t="s">
        <v>84</v>
      </c>
      <c r="BV107" s="25" t="s">
        <v>76</v>
      </c>
      <c r="BW107" s="25" t="s">
        <v>121</v>
      </c>
      <c r="BX107" s="25" t="s">
        <v>109</v>
      </c>
      <c r="CL107" s="25" t="s">
        <v>1</v>
      </c>
    </row>
    <row r="108" spans="1:91" s="3" customFormat="1" ht="16.5" customHeight="1">
      <c r="A108" s="74" t="s">
        <v>78</v>
      </c>
      <c r="B108" s="48"/>
      <c r="C108" s="9"/>
      <c r="D108" s="9"/>
      <c r="E108" s="205" t="s">
        <v>122</v>
      </c>
      <c r="F108" s="205"/>
      <c r="G108" s="205"/>
      <c r="H108" s="205"/>
      <c r="I108" s="205"/>
      <c r="J108" s="9"/>
      <c r="K108" s="205" t="s">
        <v>123</v>
      </c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29">
        <f>'Objekt5 - ZAŘ.3 chlazeni'!J32</f>
        <v>0</v>
      </c>
      <c r="AH108" s="230"/>
      <c r="AI108" s="230"/>
      <c r="AJ108" s="230"/>
      <c r="AK108" s="230"/>
      <c r="AL108" s="230"/>
      <c r="AM108" s="230"/>
      <c r="AN108" s="229">
        <f t="shared" si="0"/>
        <v>0</v>
      </c>
      <c r="AO108" s="230"/>
      <c r="AP108" s="230"/>
      <c r="AQ108" s="84" t="s">
        <v>90</v>
      </c>
      <c r="AR108" s="48"/>
      <c r="AS108" s="85">
        <v>0</v>
      </c>
      <c r="AT108" s="86">
        <f t="shared" si="1"/>
        <v>0</v>
      </c>
      <c r="AU108" s="87">
        <f>'Objekt5 - ZAŘ.3 chlazeni'!P121</f>
        <v>0</v>
      </c>
      <c r="AV108" s="86">
        <f>'Objekt5 - ZAŘ.3 chlazeni'!J35</f>
        <v>0</v>
      </c>
      <c r="AW108" s="86">
        <f>'Objekt5 - ZAŘ.3 chlazeni'!J36</f>
        <v>0</v>
      </c>
      <c r="AX108" s="86">
        <f>'Objekt5 - ZAŘ.3 chlazeni'!J37</f>
        <v>0</v>
      </c>
      <c r="AY108" s="86">
        <f>'Objekt5 - ZAŘ.3 chlazeni'!J38</f>
        <v>0</v>
      </c>
      <c r="AZ108" s="86">
        <f>'Objekt5 - ZAŘ.3 chlazeni'!F35</f>
        <v>0</v>
      </c>
      <c r="BA108" s="86">
        <f>'Objekt5 - ZAŘ.3 chlazeni'!F36</f>
        <v>0</v>
      </c>
      <c r="BB108" s="86">
        <f>'Objekt5 - ZAŘ.3 chlazeni'!F37</f>
        <v>0</v>
      </c>
      <c r="BC108" s="86">
        <f>'Objekt5 - ZAŘ.3 chlazeni'!F38</f>
        <v>0</v>
      </c>
      <c r="BD108" s="88">
        <f>'Objekt5 - ZAŘ.3 chlazeni'!F39</f>
        <v>0</v>
      </c>
      <c r="BT108" s="25" t="s">
        <v>84</v>
      </c>
      <c r="BV108" s="25" t="s">
        <v>76</v>
      </c>
      <c r="BW108" s="25" t="s">
        <v>124</v>
      </c>
      <c r="BX108" s="25" t="s">
        <v>109</v>
      </c>
      <c r="CL108" s="25" t="s">
        <v>1</v>
      </c>
    </row>
    <row r="109" spans="1:91" s="3" customFormat="1" ht="16.5" customHeight="1">
      <c r="A109" s="74" t="s">
        <v>78</v>
      </c>
      <c r="B109" s="48"/>
      <c r="C109" s="9"/>
      <c r="D109" s="9"/>
      <c r="E109" s="205" t="s">
        <v>125</v>
      </c>
      <c r="F109" s="205"/>
      <c r="G109" s="205"/>
      <c r="H109" s="205"/>
      <c r="I109" s="205"/>
      <c r="J109" s="9"/>
      <c r="K109" s="205" t="s">
        <v>126</v>
      </c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29">
        <f>'Objekt6 - ZAŘ.4'!J32</f>
        <v>0</v>
      </c>
      <c r="AH109" s="230"/>
      <c r="AI109" s="230"/>
      <c r="AJ109" s="230"/>
      <c r="AK109" s="230"/>
      <c r="AL109" s="230"/>
      <c r="AM109" s="230"/>
      <c r="AN109" s="229">
        <f t="shared" si="0"/>
        <v>0</v>
      </c>
      <c r="AO109" s="230"/>
      <c r="AP109" s="230"/>
      <c r="AQ109" s="84" t="s">
        <v>90</v>
      </c>
      <c r="AR109" s="48"/>
      <c r="AS109" s="85">
        <v>0</v>
      </c>
      <c r="AT109" s="86">
        <f t="shared" si="1"/>
        <v>0</v>
      </c>
      <c r="AU109" s="87">
        <f>'Objekt6 - ZAŘ.4'!P123</f>
        <v>0</v>
      </c>
      <c r="AV109" s="86">
        <f>'Objekt6 - ZAŘ.4'!J35</f>
        <v>0</v>
      </c>
      <c r="AW109" s="86">
        <f>'Objekt6 - ZAŘ.4'!J36</f>
        <v>0</v>
      </c>
      <c r="AX109" s="86">
        <f>'Objekt6 - ZAŘ.4'!J37</f>
        <v>0</v>
      </c>
      <c r="AY109" s="86">
        <f>'Objekt6 - ZAŘ.4'!J38</f>
        <v>0</v>
      </c>
      <c r="AZ109" s="86">
        <f>'Objekt6 - ZAŘ.4'!F35</f>
        <v>0</v>
      </c>
      <c r="BA109" s="86">
        <f>'Objekt6 - ZAŘ.4'!F36</f>
        <v>0</v>
      </c>
      <c r="BB109" s="86">
        <f>'Objekt6 - ZAŘ.4'!F37</f>
        <v>0</v>
      </c>
      <c r="BC109" s="86">
        <f>'Objekt6 - ZAŘ.4'!F38</f>
        <v>0</v>
      </c>
      <c r="BD109" s="88">
        <f>'Objekt6 - ZAŘ.4'!F39</f>
        <v>0</v>
      </c>
      <c r="BT109" s="25" t="s">
        <v>84</v>
      </c>
      <c r="BV109" s="25" t="s">
        <v>76</v>
      </c>
      <c r="BW109" s="25" t="s">
        <v>127</v>
      </c>
      <c r="BX109" s="25" t="s">
        <v>109</v>
      </c>
      <c r="CL109" s="25" t="s">
        <v>1</v>
      </c>
    </row>
    <row r="110" spans="1:91" s="6" customFormat="1" ht="37.5" customHeight="1">
      <c r="A110" s="74" t="s">
        <v>78</v>
      </c>
      <c r="B110" s="75"/>
      <c r="C110" s="76"/>
      <c r="D110" s="204" t="s">
        <v>128</v>
      </c>
      <c r="E110" s="204"/>
      <c r="F110" s="204"/>
      <c r="G110" s="204"/>
      <c r="H110" s="204"/>
      <c r="I110" s="77"/>
      <c r="J110" s="204" t="s">
        <v>129</v>
      </c>
      <c r="K110" s="204"/>
      <c r="L110" s="204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204"/>
      <c r="AE110" s="204"/>
      <c r="AF110" s="204"/>
      <c r="AG110" s="234">
        <f>'2022-01050199.05 - Vytápění'!J30</f>
        <v>0</v>
      </c>
      <c r="AH110" s="232"/>
      <c r="AI110" s="232"/>
      <c r="AJ110" s="232"/>
      <c r="AK110" s="232"/>
      <c r="AL110" s="232"/>
      <c r="AM110" s="232"/>
      <c r="AN110" s="234">
        <f t="shared" si="0"/>
        <v>0</v>
      </c>
      <c r="AO110" s="232"/>
      <c r="AP110" s="232"/>
      <c r="AQ110" s="78" t="s">
        <v>81</v>
      </c>
      <c r="AR110" s="75"/>
      <c r="AS110" s="79">
        <v>0</v>
      </c>
      <c r="AT110" s="80">
        <f t="shared" si="1"/>
        <v>0</v>
      </c>
      <c r="AU110" s="81">
        <f>'2022-01050199.05 - Vytápění'!P121</f>
        <v>0</v>
      </c>
      <c r="AV110" s="80">
        <f>'2022-01050199.05 - Vytápění'!J33</f>
        <v>0</v>
      </c>
      <c r="AW110" s="80">
        <f>'2022-01050199.05 - Vytápění'!J34</f>
        <v>0</v>
      </c>
      <c r="AX110" s="80">
        <f>'2022-01050199.05 - Vytápění'!J35</f>
        <v>0</v>
      </c>
      <c r="AY110" s="80">
        <f>'2022-01050199.05 - Vytápění'!J36</f>
        <v>0</v>
      </c>
      <c r="AZ110" s="80">
        <f>'2022-01050199.05 - Vytápění'!F33</f>
        <v>0</v>
      </c>
      <c r="BA110" s="80">
        <f>'2022-01050199.05 - Vytápění'!F34</f>
        <v>0</v>
      </c>
      <c r="BB110" s="80">
        <f>'2022-01050199.05 - Vytápění'!F35</f>
        <v>0</v>
      </c>
      <c r="BC110" s="80">
        <f>'2022-01050199.05 - Vytápění'!F36</f>
        <v>0</v>
      </c>
      <c r="BD110" s="82">
        <f>'2022-01050199.05 - Vytápění'!F37</f>
        <v>0</v>
      </c>
      <c r="BT110" s="83" t="s">
        <v>82</v>
      </c>
      <c r="BV110" s="83" t="s">
        <v>76</v>
      </c>
      <c r="BW110" s="83" t="s">
        <v>130</v>
      </c>
      <c r="BX110" s="83" t="s">
        <v>5</v>
      </c>
      <c r="CL110" s="83" t="s">
        <v>1</v>
      </c>
      <c r="CM110" s="83" t="s">
        <v>84</v>
      </c>
    </row>
    <row r="111" spans="1:91" s="6" customFormat="1" ht="37.5" customHeight="1">
      <c r="A111" s="74" t="s">
        <v>78</v>
      </c>
      <c r="B111" s="75"/>
      <c r="C111" s="76"/>
      <c r="D111" s="204" t="s">
        <v>131</v>
      </c>
      <c r="E111" s="204"/>
      <c r="F111" s="204"/>
      <c r="G111" s="204"/>
      <c r="H111" s="204"/>
      <c r="I111" s="77"/>
      <c r="J111" s="204" t="s">
        <v>132</v>
      </c>
      <c r="K111" s="204"/>
      <c r="L111" s="20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204"/>
      <c r="AE111" s="204"/>
      <c r="AF111" s="204"/>
      <c r="AG111" s="234">
        <f>'2022-01050199.06 - MaR'!J30</f>
        <v>0</v>
      </c>
      <c r="AH111" s="232"/>
      <c r="AI111" s="232"/>
      <c r="AJ111" s="232"/>
      <c r="AK111" s="232"/>
      <c r="AL111" s="232"/>
      <c r="AM111" s="232"/>
      <c r="AN111" s="234">
        <f t="shared" si="0"/>
        <v>0</v>
      </c>
      <c r="AO111" s="232"/>
      <c r="AP111" s="232"/>
      <c r="AQ111" s="78" t="s">
        <v>81</v>
      </c>
      <c r="AR111" s="75"/>
      <c r="AS111" s="79">
        <v>0</v>
      </c>
      <c r="AT111" s="80">
        <f t="shared" si="1"/>
        <v>0</v>
      </c>
      <c r="AU111" s="81">
        <f>'2022-01050199.06 - MaR'!P120</f>
        <v>0</v>
      </c>
      <c r="AV111" s="80">
        <f>'2022-01050199.06 - MaR'!J33</f>
        <v>0</v>
      </c>
      <c r="AW111" s="80">
        <f>'2022-01050199.06 - MaR'!J34</f>
        <v>0</v>
      </c>
      <c r="AX111" s="80">
        <f>'2022-01050199.06 - MaR'!J35</f>
        <v>0</v>
      </c>
      <c r="AY111" s="80">
        <f>'2022-01050199.06 - MaR'!J36</f>
        <v>0</v>
      </c>
      <c r="AZ111" s="80">
        <f>'2022-01050199.06 - MaR'!F33</f>
        <v>0</v>
      </c>
      <c r="BA111" s="80">
        <f>'2022-01050199.06 - MaR'!F34</f>
        <v>0</v>
      </c>
      <c r="BB111" s="80">
        <f>'2022-01050199.06 - MaR'!F35</f>
        <v>0</v>
      </c>
      <c r="BC111" s="80">
        <f>'2022-01050199.06 - MaR'!F36</f>
        <v>0</v>
      </c>
      <c r="BD111" s="82">
        <f>'2022-01050199.06 - MaR'!F37</f>
        <v>0</v>
      </c>
      <c r="BT111" s="83" t="s">
        <v>82</v>
      </c>
      <c r="BV111" s="83" t="s">
        <v>76</v>
      </c>
      <c r="BW111" s="83" t="s">
        <v>133</v>
      </c>
      <c r="BX111" s="83" t="s">
        <v>5</v>
      </c>
      <c r="CL111" s="83" t="s">
        <v>1</v>
      </c>
      <c r="CM111" s="83" t="s">
        <v>84</v>
      </c>
    </row>
    <row r="112" spans="1:91" s="6" customFormat="1" ht="37.5" customHeight="1">
      <c r="A112" s="74" t="s">
        <v>78</v>
      </c>
      <c r="B112" s="75"/>
      <c r="C112" s="76"/>
      <c r="D112" s="204" t="s">
        <v>134</v>
      </c>
      <c r="E112" s="204"/>
      <c r="F112" s="204"/>
      <c r="G112" s="204"/>
      <c r="H112" s="204"/>
      <c r="I112" s="77"/>
      <c r="J112" s="204" t="s">
        <v>135</v>
      </c>
      <c r="K112" s="204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204"/>
      <c r="AE112" s="204"/>
      <c r="AF112" s="204"/>
      <c r="AG112" s="234">
        <f>'2022-01050199.07 - ZTI'!J30</f>
        <v>0</v>
      </c>
      <c r="AH112" s="232"/>
      <c r="AI112" s="232"/>
      <c r="AJ112" s="232"/>
      <c r="AK112" s="232"/>
      <c r="AL112" s="232"/>
      <c r="AM112" s="232"/>
      <c r="AN112" s="234">
        <f t="shared" si="0"/>
        <v>0</v>
      </c>
      <c r="AO112" s="232"/>
      <c r="AP112" s="232"/>
      <c r="AQ112" s="78" t="s">
        <v>81</v>
      </c>
      <c r="AR112" s="75"/>
      <c r="AS112" s="79">
        <v>0</v>
      </c>
      <c r="AT112" s="80">
        <f t="shared" si="1"/>
        <v>0</v>
      </c>
      <c r="AU112" s="81">
        <f>'2022-01050199.07 - ZTI'!P131</f>
        <v>0</v>
      </c>
      <c r="AV112" s="80">
        <f>'2022-01050199.07 - ZTI'!J33</f>
        <v>0</v>
      </c>
      <c r="AW112" s="80">
        <f>'2022-01050199.07 - ZTI'!J34</f>
        <v>0</v>
      </c>
      <c r="AX112" s="80">
        <f>'2022-01050199.07 - ZTI'!J35</f>
        <v>0</v>
      </c>
      <c r="AY112" s="80">
        <f>'2022-01050199.07 - ZTI'!J36</f>
        <v>0</v>
      </c>
      <c r="AZ112" s="80">
        <f>'2022-01050199.07 - ZTI'!F33</f>
        <v>0</v>
      </c>
      <c r="BA112" s="80">
        <f>'2022-01050199.07 - ZTI'!F34</f>
        <v>0</v>
      </c>
      <c r="BB112" s="80">
        <f>'2022-01050199.07 - ZTI'!F35</f>
        <v>0</v>
      </c>
      <c r="BC112" s="80">
        <f>'2022-01050199.07 - ZTI'!F36</f>
        <v>0</v>
      </c>
      <c r="BD112" s="82">
        <f>'2022-01050199.07 - ZTI'!F37</f>
        <v>0</v>
      </c>
      <c r="BT112" s="83" t="s">
        <v>82</v>
      </c>
      <c r="BV112" s="83" t="s">
        <v>76</v>
      </c>
      <c r="BW112" s="83" t="s">
        <v>136</v>
      </c>
      <c r="BX112" s="83" t="s">
        <v>5</v>
      </c>
      <c r="CL112" s="83" t="s">
        <v>1</v>
      </c>
      <c r="CM112" s="83" t="s">
        <v>84</v>
      </c>
    </row>
    <row r="113" spans="1:91" s="6" customFormat="1" ht="37.5" customHeight="1">
      <c r="A113" s="74" t="s">
        <v>78</v>
      </c>
      <c r="B113" s="75"/>
      <c r="C113" s="76"/>
      <c r="D113" s="204" t="s">
        <v>137</v>
      </c>
      <c r="E113" s="204"/>
      <c r="F113" s="204"/>
      <c r="G113" s="204"/>
      <c r="H113" s="204"/>
      <c r="I113" s="77"/>
      <c r="J113" s="204" t="s">
        <v>138</v>
      </c>
      <c r="K113" s="204"/>
      <c r="L113" s="204"/>
      <c r="M113" s="204"/>
      <c r="N113" s="204"/>
      <c r="O113" s="204"/>
      <c r="P113" s="204"/>
      <c r="Q113" s="204"/>
      <c r="R113" s="204"/>
      <c r="S113" s="204"/>
      <c r="T113" s="204"/>
      <c r="U113" s="204"/>
      <c r="V113" s="204"/>
      <c r="W113" s="204"/>
      <c r="X113" s="204"/>
      <c r="Y113" s="204"/>
      <c r="Z113" s="204"/>
      <c r="AA113" s="204"/>
      <c r="AB113" s="204"/>
      <c r="AC113" s="204"/>
      <c r="AD113" s="204"/>
      <c r="AE113" s="204"/>
      <c r="AF113" s="204"/>
      <c r="AG113" s="234">
        <f>'2022-01050199.08 - VRN+ON'!J30</f>
        <v>0</v>
      </c>
      <c r="AH113" s="232"/>
      <c r="AI113" s="232"/>
      <c r="AJ113" s="232"/>
      <c r="AK113" s="232"/>
      <c r="AL113" s="232"/>
      <c r="AM113" s="232"/>
      <c r="AN113" s="234">
        <f t="shared" si="0"/>
        <v>0</v>
      </c>
      <c r="AO113" s="232"/>
      <c r="AP113" s="232"/>
      <c r="AQ113" s="78" t="s">
        <v>81</v>
      </c>
      <c r="AR113" s="75"/>
      <c r="AS113" s="89">
        <v>0</v>
      </c>
      <c r="AT113" s="90">
        <f t="shared" si="1"/>
        <v>0</v>
      </c>
      <c r="AU113" s="91">
        <f>'2022-01050199.08 - VRN+ON'!P123</f>
        <v>0</v>
      </c>
      <c r="AV113" s="90">
        <f>'2022-01050199.08 - VRN+ON'!J33</f>
        <v>0</v>
      </c>
      <c r="AW113" s="90">
        <f>'2022-01050199.08 - VRN+ON'!J34</f>
        <v>0</v>
      </c>
      <c r="AX113" s="90">
        <f>'2022-01050199.08 - VRN+ON'!J35</f>
        <v>0</v>
      </c>
      <c r="AY113" s="90">
        <f>'2022-01050199.08 - VRN+ON'!J36</f>
        <v>0</v>
      </c>
      <c r="AZ113" s="90">
        <f>'2022-01050199.08 - VRN+ON'!F33</f>
        <v>0</v>
      </c>
      <c r="BA113" s="90">
        <f>'2022-01050199.08 - VRN+ON'!F34</f>
        <v>0</v>
      </c>
      <c r="BB113" s="90">
        <f>'2022-01050199.08 - VRN+ON'!F35</f>
        <v>0</v>
      </c>
      <c r="BC113" s="90">
        <f>'2022-01050199.08 - VRN+ON'!F36</f>
        <v>0</v>
      </c>
      <c r="BD113" s="92">
        <f>'2022-01050199.08 - VRN+ON'!F37</f>
        <v>0</v>
      </c>
      <c r="BT113" s="83" t="s">
        <v>82</v>
      </c>
      <c r="BV113" s="83" t="s">
        <v>76</v>
      </c>
      <c r="BW113" s="83" t="s">
        <v>139</v>
      </c>
      <c r="BX113" s="83" t="s">
        <v>5</v>
      </c>
      <c r="CL113" s="83" t="s">
        <v>1</v>
      </c>
      <c r="CM113" s="83" t="s">
        <v>84</v>
      </c>
    </row>
    <row r="114" spans="1:91" s="1" customFormat="1" ht="30" customHeight="1">
      <c r="B114" s="32"/>
      <c r="AR114" s="32"/>
    </row>
    <row r="115" spans="1:91" s="1" customFormat="1" ht="7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32"/>
    </row>
  </sheetData>
  <sheetProtection algorithmName="SHA-512" hashValue="Mz9XYaqaDfY0CktyXajpX7u8/qNB40pfs8TTQqLDI16X2+i9mQk/6dN7U5h88JGv9lgN3XqRye6kCZjoR9supQ==" saltValue="VjF1nftcBeotfrJXGZsHYRGYiqqHUkP5I9O772nhb1Sddx8d1Q6Xxx2DFdH21T0JTNcFtMpptxn2jpzB/mdBsw==" spinCount="100000" sheet="1" objects="1" scenarios="1" formatColumns="0" formatRows="0"/>
  <mergeCells count="114"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113:AP113"/>
    <mergeCell ref="AG113:AM113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  <mergeCell ref="AK35:AO35"/>
    <mergeCell ref="X35:AB35"/>
    <mergeCell ref="AR2:BE2"/>
    <mergeCell ref="AG104:AM104"/>
    <mergeCell ref="AG103:AM103"/>
    <mergeCell ref="AG102:AM102"/>
    <mergeCell ref="AG101:AM101"/>
    <mergeCell ref="AG100:AM100"/>
    <mergeCell ref="AG92:AM92"/>
    <mergeCell ref="AG97:AM97"/>
    <mergeCell ref="AG99:AM99"/>
    <mergeCell ref="AG96:AM96"/>
    <mergeCell ref="AG98:AM98"/>
    <mergeCell ref="AG95:AM95"/>
    <mergeCell ref="AM87:AN87"/>
    <mergeCell ref="AM89:AP89"/>
    <mergeCell ref="AM90:AP90"/>
    <mergeCell ref="AN97:AP97"/>
    <mergeCell ref="AN104:AP104"/>
    <mergeCell ref="AN103:AP103"/>
    <mergeCell ref="AN102:AP102"/>
    <mergeCell ref="AN96:AP96"/>
    <mergeCell ref="AN92:AP92"/>
    <mergeCell ref="AN101:AP101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E109:I109"/>
    <mergeCell ref="K109:AF109"/>
    <mergeCell ref="D110:H110"/>
    <mergeCell ref="J110:AF110"/>
    <mergeCell ref="D111:H111"/>
    <mergeCell ref="J111:AF111"/>
    <mergeCell ref="D112:H112"/>
    <mergeCell ref="J112:AF112"/>
    <mergeCell ref="D113:H113"/>
    <mergeCell ref="J113:AF113"/>
    <mergeCell ref="L85:AO85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AG94:AM94"/>
    <mergeCell ref="AN100:AP100"/>
    <mergeCell ref="AN95:AP95"/>
    <mergeCell ref="AN98:AP98"/>
    <mergeCell ref="AN99:AP99"/>
    <mergeCell ref="C92:G92"/>
    <mergeCell ref="D103:H103"/>
    <mergeCell ref="D99:H99"/>
    <mergeCell ref="D95:H95"/>
    <mergeCell ref="D96:H96"/>
    <mergeCell ref="E104:I104"/>
    <mergeCell ref="E98:I98"/>
    <mergeCell ref="E100:I100"/>
    <mergeCell ref="E97:I97"/>
    <mergeCell ref="E101:I101"/>
    <mergeCell ref="E102:I102"/>
    <mergeCell ref="I92:AF92"/>
    <mergeCell ref="J99:AF99"/>
    <mergeCell ref="J95:AF95"/>
    <mergeCell ref="J103:AF103"/>
    <mergeCell ref="J96:AF96"/>
    <mergeCell ref="K101:AF101"/>
    <mergeCell ref="K102:AF102"/>
    <mergeCell ref="K104:AF104"/>
    <mergeCell ref="K100:AF100"/>
    <mergeCell ref="K98:AF98"/>
    <mergeCell ref="K97:AF97"/>
  </mergeCells>
  <hyperlinks>
    <hyperlink ref="A95" location="'2022-01050199.01 - Rekons...'!C2" display="/" xr:uid="{00000000-0004-0000-0000-000000000000}"/>
    <hyperlink ref="A97" location="'2022-01050199.02.1 - Bour...'!C2" display="/" xr:uid="{00000000-0004-0000-0000-000001000000}"/>
    <hyperlink ref="A98" location="'2022-01050199.02.2 - Nové...'!C2" display="/" xr:uid="{00000000-0004-0000-0000-000002000000}"/>
    <hyperlink ref="A100" location="'EI - Hromosvod, uzemění'!C2" display="/" xr:uid="{00000000-0004-0000-0000-000003000000}"/>
    <hyperlink ref="A101" location="'EI - SLB - Slaboproud'!C2" display="/" xr:uid="{00000000-0004-0000-0000-000004000000}"/>
    <hyperlink ref="A102" location="'EI - SLN - Silnoproud'!C2" display="/" xr:uid="{00000000-0004-0000-0000-000005000000}"/>
    <hyperlink ref="A104" location="'Objekt1 - ZAR.1'!C2" display="/" xr:uid="{00000000-0004-0000-0000-000006000000}"/>
    <hyperlink ref="A105" location="'Objekt2 - ZAR.1 chlazení'!C2" display="/" xr:uid="{00000000-0004-0000-0000-000007000000}"/>
    <hyperlink ref="A106" location="'Objekt3 - ZAR.2'!C2" display="/" xr:uid="{00000000-0004-0000-0000-000008000000}"/>
    <hyperlink ref="A107" location="'Objekt4 - ZAR.3'!C2" display="/" xr:uid="{00000000-0004-0000-0000-000009000000}"/>
    <hyperlink ref="A108" location="'Objekt5 - ZAŘ.3 chlazeni'!C2" display="/" xr:uid="{00000000-0004-0000-0000-00000A000000}"/>
    <hyperlink ref="A109" location="'Objekt6 - ZAŘ.4'!C2" display="/" xr:uid="{00000000-0004-0000-0000-00000B000000}"/>
    <hyperlink ref="A110" location="'2022-01050199.05 - Vytápění'!C2" display="/" xr:uid="{00000000-0004-0000-0000-00000C000000}"/>
    <hyperlink ref="A111" location="'2022-01050199.06 - MaR'!C2" display="/" xr:uid="{00000000-0004-0000-0000-00000D000000}"/>
    <hyperlink ref="A112" location="'2022-01050199.07 - ZTI'!C2" display="/" xr:uid="{00000000-0004-0000-0000-00000E000000}"/>
    <hyperlink ref="A113" location="'2022-01050199.08 - VRN+ON'!C2" display="/" xr:uid="{00000000-0004-0000-0000-00000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200"/>
  <sheetViews>
    <sheetView showGridLines="0" workbookViewId="0"/>
  </sheetViews>
  <sheetFormatPr defaultRowHeight="14.4"/>
  <cols>
    <col min="1" max="1" width="8.33203125" customWidth="1"/>
    <col min="2" max="2" width="1.19921875" customWidth="1"/>
    <col min="3" max="3" width="4.1328125" customWidth="1"/>
    <col min="4" max="4" width="4.33203125" customWidth="1"/>
    <col min="5" max="5" width="17.1328125" customWidth="1"/>
    <col min="6" max="6" width="100.796875" customWidth="1"/>
    <col min="7" max="7" width="7.46484375" customWidth="1"/>
    <col min="8" max="8" width="14" customWidth="1"/>
    <col min="9" max="9" width="15.796875" customWidth="1"/>
    <col min="10" max="11" width="22.33203125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118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ZŠ NA SMETÁNCE - oprava střešního pláště a rekonstrukce podkroví</v>
      </c>
      <c r="F7" s="245"/>
      <c r="G7" s="245"/>
      <c r="H7" s="245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44" t="s">
        <v>2277</v>
      </c>
      <c r="F9" s="246"/>
      <c r="G9" s="246"/>
      <c r="H9" s="24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07" t="s">
        <v>2414</v>
      </c>
      <c r="F11" s="246"/>
      <c r="G11" s="246"/>
      <c r="H11" s="246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7" t="str">
        <f>'Rekapitulace stavby'!E14</f>
        <v>Vyplň údaj</v>
      </c>
      <c r="F20" s="213"/>
      <c r="G20" s="213"/>
      <c r="H20" s="213"/>
      <c r="I20" s="27" t="s">
        <v>26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18" t="s">
        <v>1</v>
      </c>
      <c r="F29" s="218"/>
      <c r="G29" s="218"/>
      <c r="H29" s="218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45" customHeight="1">
      <c r="B32" s="32"/>
      <c r="D32" s="95" t="s">
        <v>34</v>
      </c>
      <c r="J32" s="66">
        <f>ROUND(J123,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" customHeight="1">
      <c r="B35" s="32"/>
      <c r="D35" s="55" t="s">
        <v>38</v>
      </c>
      <c r="E35" s="27" t="s">
        <v>39</v>
      </c>
      <c r="F35" s="86">
        <f>ROUND((SUM(BE123:BE199)),  2)</f>
        <v>0</v>
      </c>
      <c r="I35" s="96">
        <v>0.21</v>
      </c>
      <c r="J35" s="86">
        <f>ROUND(((SUM(BE123:BE199))*I35),  2)</f>
        <v>0</v>
      </c>
      <c r="L35" s="32"/>
    </row>
    <row r="36" spans="2:12" s="1" customFormat="1" ht="14.4" customHeight="1">
      <c r="B36" s="32"/>
      <c r="E36" s="27" t="s">
        <v>40</v>
      </c>
      <c r="F36" s="86">
        <f>ROUND((SUM(BF123:BF199)),  2)</f>
        <v>0</v>
      </c>
      <c r="I36" s="96">
        <v>0.15</v>
      </c>
      <c r="J36" s="86">
        <f>ROUND(((SUM(BF123:BF199))*I36),  2)</f>
        <v>0</v>
      </c>
      <c r="L36" s="32"/>
    </row>
    <row r="37" spans="2:12" s="1" customFormat="1" ht="14.4" hidden="1" customHeight="1">
      <c r="B37" s="32"/>
      <c r="E37" s="27" t="s">
        <v>41</v>
      </c>
      <c r="F37" s="86">
        <f>ROUND((SUM(BG123:BG199)),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42</v>
      </c>
      <c r="F38" s="86">
        <f>ROUND((SUM(BH123:BH199)),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43</v>
      </c>
      <c r="F39" s="86">
        <f>ROUND((SUM(BI123:BI199)),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2.3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2.3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2.3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143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4" t="str">
        <f>E7</f>
        <v>ZŠ NA SMETÁNCE - oprava střešního pláště a rekonstrukce podkroví</v>
      </c>
      <c r="F85" s="245"/>
      <c r="G85" s="245"/>
      <c r="H85" s="245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44" t="s">
        <v>2277</v>
      </c>
      <c r="F87" s="246"/>
      <c r="G87" s="246"/>
      <c r="H87" s="24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07" t="str">
        <f>E11</f>
        <v>Objekt3 - ZAR.2</v>
      </c>
      <c r="F89" s="246"/>
      <c r="G89" s="246"/>
      <c r="H89" s="246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7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" customHeight="1">
      <c r="B97" s="32"/>
      <c r="L97" s="32"/>
    </row>
    <row r="98" spans="2:47" s="1" customFormat="1" ht="22.8" customHeight="1">
      <c r="B98" s="32"/>
      <c r="C98" s="107" t="s">
        <v>146</v>
      </c>
      <c r="J98" s="66">
        <f>J123</f>
        <v>0</v>
      </c>
      <c r="L98" s="32"/>
      <c r="AU98" s="17" t="s">
        <v>147</v>
      </c>
    </row>
    <row r="99" spans="2:47" s="8" customFormat="1" ht="25" customHeight="1">
      <c r="B99" s="108"/>
      <c r="D99" s="109" t="s">
        <v>2415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9" customFormat="1" ht="19.899999999999999" customHeight="1">
      <c r="B100" s="112"/>
      <c r="D100" s="113" t="s">
        <v>2416</v>
      </c>
      <c r="E100" s="114"/>
      <c r="F100" s="114"/>
      <c r="G100" s="114"/>
      <c r="H100" s="114"/>
      <c r="I100" s="114"/>
      <c r="J100" s="115">
        <f>J183</f>
        <v>0</v>
      </c>
      <c r="L100" s="112"/>
    </row>
    <row r="101" spans="2:47" s="9" customFormat="1" ht="19.899999999999999" customHeight="1">
      <c r="B101" s="112"/>
      <c r="D101" s="113" t="s">
        <v>2417</v>
      </c>
      <c r="E101" s="114"/>
      <c r="F101" s="114"/>
      <c r="G101" s="114"/>
      <c r="H101" s="114"/>
      <c r="I101" s="114"/>
      <c r="J101" s="115">
        <f>J188</f>
        <v>0</v>
      </c>
      <c r="L101" s="112"/>
    </row>
    <row r="102" spans="2:47" s="1" customFormat="1" ht="21.85" customHeight="1">
      <c r="B102" s="32"/>
      <c r="L102" s="32"/>
    </row>
    <row r="103" spans="2:47" s="1" customFormat="1" ht="7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7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5" customHeight="1">
      <c r="B108" s="32"/>
      <c r="C108" s="21" t="s">
        <v>165</v>
      </c>
      <c r="L108" s="32"/>
    </row>
    <row r="109" spans="2:47" s="1" customFormat="1" ht="7" customHeight="1">
      <c r="B109" s="32"/>
      <c r="L109" s="32"/>
    </row>
    <row r="110" spans="2:47" s="1" customFormat="1" ht="12" customHeight="1">
      <c r="B110" s="32"/>
      <c r="C110" s="27" t="s">
        <v>16</v>
      </c>
      <c r="L110" s="32"/>
    </row>
    <row r="111" spans="2:47" s="1" customFormat="1" ht="16.5" customHeight="1">
      <c r="B111" s="32"/>
      <c r="E111" s="244" t="str">
        <f>E7</f>
        <v>ZŠ NA SMETÁNCE - oprava střešního pláště a rekonstrukce podkroví</v>
      </c>
      <c r="F111" s="245"/>
      <c r="G111" s="245"/>
      <c r="H111" s="245"/>
      <c r="L111" s="32"/>
    </row>
    <row r="112" spans="2:47" ht="12" customHeight="1">
      <c r="B112" s="20"/>
      <c r="C112" s="27" t="s">
        <v>141</v>
      </c>
      <c r="L112" s="20"/>
    </row>
    <row r="113" spans="2:65" s="1" customFormat="1" ht="16.5" customHeight="1">
      <c r="B113" s="32"/>
      <c r="E113" s="244" t="s">
        <v>2277</v>
      </c>
      <c r="F113" s="246"/>
      <c r="G113" s="246"/>
      <c r="H113" s="246"/>
      <c r="L113" s="32"/>
    </row>
    <row r="114" spans="2:65" s="1" customFormat="1" ht="12" customHeight="1">
      <c r="B114" s="32"/>
      <c r="C114" s="27" t="s">
        <v>991</v>
      </c>
      <c r="L114" s="32"/>
    </row>
    <row r="115" spans="2:65" s="1" customFormat="1" ht="16.5" customHeight="1">
      <c r="B115" s="32"/>
      <c r="E115" s="207" t="str">
        <f>E11</f>
        <v>Objekt3 - ZAR.2</v>
      </c>
      <c r="F115" s="246"/>
      <c r="G115" s="246"/>
      <c r="H115" s="246"/>
      <c r="L115" s="32"/>
    </row>
    <row r="116" spans="2:65" s="1" customFormat="1" ht="7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F14</f>
        <v xml:space="preserve"> </v>
      </c>
      <c r="I117" s="27" t="s">
        <v>22</v>
      </c>
      <c r="J117" s="52" t="str">
        <f>IF(J14="","",J14)</f>
        <v>24. 5. 2023</v>
      </c>
      <c r="L117" s="32"/>
    </row>
    <row r="118" spans="2:65" s="1" customFormat="1" ht="7" customHeight="1">
      <c r="B118" s="32"/>
      <c r="L118" s="32"/>
    </row>
    <row r="119" spans="2:65" s="1" customFormat="1" ht="15.15" customHeight="1">
      <c r="B119" s="32"/>
      <c r="C119" s="27" t="s">
        <v>24</v>
      </c>
      <c r="F119" s="25" t="str">
        <f>E17</f>
        <v xml:space="preserve"> </v>
      </c>
      <c r="I119" s="27" t="s">
        <v>29</v>
      </c>
      <c r="J119" s="30" t="str">
        <f>E23</f>
        <v xml:space="preserve"> </v>
      </c>
      <c r="L119" s="32"/>
    </row>
    <row r="120" spans="2:65" s="1" customFormat="1" ht="25.65" customHeight="1">
      <c r="B120" s="32"/>
      <c r="C120" s="27" t="s">
        <v>27</v>
      </c>
      <c r="F120" s="25" t="str">
        <f>IF(E20="","",E20)</f>
        <v>Vyplň údaj</v>
      </c>
      <c r="I120" s="27" t="s">
        <v>31</v>
      </c>
      <c r="J120" s="30" t="str">
        <f>E26</f>
        <v>KAVRO - Ing. Veronika Kloudová</v>
      </c>
      <c r="L120" s="32"/>
    </row>
    <row r="121" spans="2:65" s="1" customFormat="1" ht="10.3" customHeight="1">
      <c r="B121" s="32"/>
      <c r="L121" s="32"/>
    </row>
    <row r="122" spans="2:65" s="10" customFormat="1" ht="29.25" customHeight="1">
      <c r="B122" s="116"/>
      <c r="C122" s="117" t="s">
        <v>166</v>
      </c>
      <c r="D122" s="118" t="s">
        <v>59</v>
      </c>
      <c r="E122" s="118" t="s">
        <v>55</v>
      </c>
      <c r="F122" s="118" t="s">
        <v>56</v>
      </c>
      <c r="G122" s="118" t="s">
        <v>167</v>
      </c>
      <c r="H122" s="118" t="s">
        <v>168</v>
      </c>
      <c r="I122" s="118" t="s">
        <v>169</v>
      </c>
      <c r="J122" s="118" t="s">
        <v>145</v>
      </c>
      <c r="K122" s="119" t="s">
        <v>170</v>
      </c>
      <c r="L122" s="116"/>
      <c r="M122" s="59" t="s">
        <v>1</v>
      </c>
      <c r="N122" s="60" t="s">
        <v>38</v>
      </c>
      <c r="O122" s="60" t="s">
        <v>171</v>
      </c>
      <c r="P122" s="60" t="s">
        <v>172</v>
      </c>
      <c r="Q122" s="60" t="s">
        <v>173</v>
      </c>
      <c r="R122" s="60" t="s">
        <v>174</v>
      </c>
      <c r="S122" s="60" t="s">
        <v>175</v>
      </c>
      <c r="T122" s="61" t="s">
        <v>176</v>
      </c>
    </row>
    <row r="123" spans="2:65" s="1" customFormat="1" ht="22.8" customHeight="1">
      <c r="B123" s="32"/>
      <c r="C123" s="64" t="s">
        <v>177</v>
      </c>
      <c r="J123" s="120">
        <f>BK123</f>
        <v>0</v>
      </c>
      <c r="L123" s="32"/>
      <c r="M123" s="62"/>
      <c r="N123" s="53"/>
      <c r="O123" s="53"/>
      <c r="P123" s="121">
        <f>P124</f>
        <v>0</v>
      </c>
      <c r="Q123" s="53"/>
      <c r="R123" s="121">
        <f>R124</f>
        <v>0</v>
      </c>
      <c r="S123" s="53"/>
      <c r="T123" s="122">
        <f>T124</f>
        <v>0</v>
      </c>
      <c r="AT123" s="17" t="s">
        <v>73</v>
      </c>
      <c r="AU123" s="17" t="s">
        <v>147</v>
      </c>
      <c r="BK123" s="123">
        <f>BK124</f>
        <v>0</v>
      </c>
    </row>
    <row r="124" spans="2:65" s="11" customFormat="1" ht="25.9" customHeight="1">
      <c r="B124" s="124"/>
      <c r="D124" s="125" t="s">
        <v>73</v>
      </c>
      <c r="E124" s="126" t="s">
        <v>1939</v>
      </c>
      <c r="F124" s="126" t="s">
        <v>2418</v>
      </c>
      <c r="I124" s="127"/>
      <c r="J124" s="128">
        <f>BK124</f>
        <v>0</v>
      </c>
      <c r="L124" s="124"/>
      <c r="M124" s="129"/>
      <c r="P124" s="130">
        <f>P125+SUM(P126:P183)+P188</f>
        <v>0</v>
      </c>
      <c r="R124" s="130">
        <f>R125+SUM(R126:R183)+R188</f>
        <v>0</v>
      </c>
      <c r="T124" s="131">
        <f>T125+SUM(T126:T183)+T188</f>
        <v>0</v>
      </c>
      <c r="AR124" s="125" t="s">
        <v>82</v>
      </c>
      <c r="AT124" s="132" t="s">
        <v>73</v>
      </c>
      <c r="AU124" s="132" t="s">
        <v>74</v>
      </c>
      <c r="AY124" s="125" t="s">
        <v>180</v>
      </c>
      <c r="BK124" s="133">
        <f>BK125+SUM(BK126:BK183)+BK188</f>
        <v>0</v>
      </c>
    </row>
    <row r="125" spans="2:65" s="1" customFormat="1" ht="16.5" customHeight="1">
      <c r="B125" s="32"/>
      <c r="C125" s="136" t="s">
        <v>82</v>
      </c>
      <c r="D125" s="136" t="s">
        <v>183</v>
      </c>
      <c r="E125" s="137" t="s">
        <v>1987</v>
      </c>
      <c r="F125" s="138" t="s">
        <v>2284</v>
      </c>
      <c r="G125" s="139" t="s">
        <v>1836</v>
      </c>
      <c r="H125" s="140">
        <v>1</v>
      </c>
      <c r="I125" s="141"/>
      <c r="J125" s="142">
        <f>ROUND(I125*H125,2)</f>
        <v>0</v>
      </c>
      <c r="K125" s="138" t="s">
        <v>1</v>
      </c>
      <c r="L125" s="32"/>
      <c r="M125" s="143" t="s">
        <v>1</v>
      </c>
      <c r="N125" s="144" t="s">
        <v>39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188</v>
      </c>
      <c r="AT125" s="147" t="s">
        <v>183</v>
      </c>
      <c r="AU125" s="147" t="s">
        <v>82</v>
      </c>
      <c r="AY125" s="17" t="s">
        <v>180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7" t="s">
        <v>82</v>
      </c>
      <c r="BK125" s="148">
        <f>ROUND(I125*H125,2)</f>
        <v>0</v>
      </c>
      <c r="BL125" s="17" t="s">
        <v>188</v>
      </c>
      <c r="BM125" s="147" t="s">
        <v>84</v>
      </c>
    </row>
    <row r="126" spans="2:65" s="1" customFormat="1" ht="117">
      <c r="B126" s="32"/>
      <c r="D126" s="150" t="s">
        <v>556</v>
      </c>
      <c r="F126" s="188" t="s">
        <v>2419</v>
      </c>
      <c r="I126" s="189"/>
      <c r="L126" s="32"/>
      <c r="M126" s="190"/>
      <c r="T126" s="56"/>
      <c r="AT126" s="17" t="s">
        <v>556</v>
      </c>
      <c r="AU126" s="17" t="s">
        <v>82</v>
      </c>
    </row>
    <row r="127" spans="2:65" s="1" customFormat="1" ht="16.5" customHeight="1">
      <c r="B127" s="32"/>
      <c r="C127" s="136" t="s">
        <v>84</v>
      </c>
      <c r="D127" s="136" t="s">
        <v>183</v>
      </c>
      <c r="E127" s="137" t="s">
        <v>1983</v>
      </c>
      <c r="F127" s="138" t="s">
        <v>2420</v>
      </c>
      <c r="G127" s="139" t="s">
        <v>1836</v>
      </c>
      <c r="H127" s="140">
        <v>4</v>
      </c>
      <c r="I127" s="141"/>
      <c r="J127" s="142">
        <f>ROUND(I127*H127,2)</f>
        <v>0</v>
      </c>
      <c r="K127" s="138" t="s">
        <v>1</v>
      </c>
      <c r="L127" s="32"/>
      <c r="M127" s="143" t="s">
        <v>1</v>
      </c>
      <c r="N127" s="144" t="s">
        <v>39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188</v>
      </c>
      <c r="AT127" s="147" t="s">
        <v>183</v>
      </c>
      <c r="AU127" s="147" t="s">
        <v>82</v>
      </c>
      <c r="AY127" s="17" t="s">
        <v>180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82</v>
      </c>
      <c r="BK127" s="148">
        <f>ROUND(I127*H127,2)</f>
        <v>0</v>
      </c>
      <c r="BL127" s="17" t="s">
        <v>188</v>
      </c>
      <c r="BM127" s="147" t="s">
        <v>188</v>
      </c>
    </row>
    <row r="128" spans="2:65" s="1" customFormat="1" ht="18">
      <c r="B128" s="32"/>
      <c r="D128" s="150" t="s">
        <v>556</v>
      </c>
      <c r="F128" s="188" t="s">
        <v>2421</v>
      </c>
      <c r="I128" s="189"/>
      <c r="L128" s="32"/>
      <c r="M128" s="190"/>
      <c r="T128" s="56"/>
      <c r="AT128" s="17" t="s">
        <v>556</v>
      </c>
      <c r="AU128" s="17" t="s">
        <v>82</v>
      </c>
    </row>
    <row r="129" spans="2:65" s="1" customFormat="1" ht="16.5" customHeight="1">
      <c r="B129" s="32"/>
      <c r="C129" s="136" t="s">
        <v>181</v>
      </c>
      <c r="D129" s="136" t="s">
        <v>183</v>
      </c>
      <c r="E129" s="137" t="s">
        <v>1990</v>
      </c>
      <c r="F129" s="138" t="s">
        <v>2422</v>
      </c>
      <c r="G129" s="139" t="s">
        <v>1836</v>
      </c>
      <c r="H129" s="140">
        <v>2</v>
      </c>
      <c r="I129" s="141"/>
      <c r="J129" s="142">
        <f t="shared" ref="J129:J136" si="0">ROUND(I129*H129,2)</f>
        <v>0</v>
      </c>
      <c r="K129" s="138" t="s">
        <v>1</v>
      </c>
      <c r="L129" s="32"/>
      <c r="M129" s="143" t="s">
        <v>1</v>
      </c>
      <c r="N129" s="144" t="s">
        <v>39</v>
      </c>
      <c r="P129" s="145">
        <f t="shared" ref="P129:P136" si="1">O129*H129</f>
        <v>0</v>
      </c>
      <c r="Q129" s="145">
        <v>0</v>
      </c>
      <c r="R129" s="145">
        <f t="shared" ref="R129:R136" si="2">Q129*H129</f>
        <v>0</v>
      </c>
      <c r="S129" s="145">
        <v>0</v>
      </c>
      <c r="T129" s="146">
        <f t="shared" ref="T129:T136" si="3">S129*H129</f>
        <v>0</v>
      </c>
      <c r="AR129" s="147" t="s">
        <v>188</v>
      </c>
      <c r="AT129" s="147" t="s">
        <v>183</v>
      </c>
      <c r="AU129" s="147" t="s">
        <v>82</v>
      </c>
      <c r="AY129" s="17" t="s">
        <v>180</v>
      </c>
      <c r="BE129" s="148">
        <f t="shared" ref="BE129:BE136" si="4">IF(N129="základní",J129,0)</f>
        <v>0</v>
      </c>
      <c r="BF129" s="148">
        <f t="shared" ref="BF129:BF136" si="5">IF(N129="snížená",J129,0)</f>
        <v>0</v>
      </c>
      <c r="BG129" s="148">
        <f t="shared" ref="BG129:BG136" si="6">IF(N129="zákl. přenesená",J129,0)</f>
        <v>0</v>
      </c>
      <c r="BH129" s="148">
        <f t="shared" ref="BH129:BH136" si="7">IF(N129="sníž. přenesená",J129,0)</f>
        <v>0</v>
      </c>
      <c r="BI129" s="148">
        <f t="shared" ref="BI129:BI136" si="8">IF(N129="nulová",J129,0)</f>
        <v>0</v>
      </c>
      <c r="BJ129" s="17" t="s">
        <v>82</v>
      </c>
      <c r="BK129" s="148">
        <f t="shared" ref="BK129:BK136" si="9">ROUND(I129*H129,2)</f>
        <v>0</v>
      </c>
      <c r="BL129" s="17" t="s">
        <v>188</v>
      </c>
      <c r="BM129" s="147" t="s">
        <v>216</v>
      </c>
    </row>
    <row r="130" spans="2:65" s="1" customFormat="1" ht="16.5" customHeight="1">
      <c r="B130" s="32"/>
      <c r="C130" s="136" t="s">
        <v>188</v>
      </c>
      <c r="D130" s="136" t="s">
        <v>183</v>
      </c>
      <c r="E130" s="137" t="s">
        <v>2115</v>
      </c>
      <c r="F130" s="138" t="s">
        <v>2292</v>
      </c>
      <c r="G130" s="139" t="s">
        <v>1836</v>
      </c>
      <c r="H130" s="140">
        <v>1</v>
      </c>
      <c r="I130" s="141"/>
      <c r="J130" s="142">
        <f t="shared" si="0"/>
        <v>0</v>
      </c>
      <c r="K130" s="138" t="s">
        <v>1</v>
      </c>
      <c r="L130" s="32"/>
      <c r="M130" s="143" t="s">
        <v>1</v>
      </c>
      <c r="N130" s="144" t="s">
        <v>39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188</v>
      </c>
      <c r="AT130" s="147" t="s">
        <v>183</v>
      </c>
      <c r="AU130" s="147" t="s">
        <v>82</v>
      </c>
      <c r="AY130" s="17" t="s">
        <v>180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7" t="s">
        <v>82</v>
      </c>
      <c r="BK130" s="148">
        <f t="shared" si="9"/>
        <v>0</v>
      </c>
      <c r="BL130" s="17" t="s">
        <v>188</v>
      </c>
      <c r="BM130" s="147" t="s">
        <v>242</v>
      </c>
    </row>
    <row r="131" spans="2:65" s="1" customFormat="1" ht="16.5" customHeight="1">
      <c r="B131" s="32"/>
      <c r="C131" s="136" t="s">
        <v>221</v>
      </c>
      <c r="D131" s="136" t="s">
        <v>183</v>
      </c>
      <c r="E131" s="137" t="s">
        <v>1995</v>
      </c>
      <c r="F131" s="138" t="s">
        <v>2423</v>
      </c>
      <c r="G131" s="139" t="s">
        <v>1836</v>
      </c>
      <c r="H131" s="140">
        <v>1</v>
      </c>
      <c r="I131" s="141"/>
      <c r="J131" s="142">
        <f t="shared" si="0"/>
        <v>0</v>
      </c>
      <c r="K131" s="138" t="s">
        <v>1</v>
      </c>
      <c r="L131" s="32"/>
      <c r="M131" s="143" t="s">
        <v>1</v>
      </c>
      <c r="N131" s="144" t="s">
        <v>39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188</v>
      </c>
      <c r="AT131" s="147" t="s">
        <v>183</v>
      </c>
      <c r="AU131" s="147" t="s">
        <v>82</v>
      </c>
      <c r="AY131" s="17" t="s">
        <v>180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7" t="s">
        <v>82</v>
      </c>
      <c r="BK131" s="148">
        <f t="shared" si="9"/>
        <v>0</v>
      </c>
      <c r="BL131" s="17" t="s">
        <v>188</v>
      </c>
      <c r="BM131" s="147" t="s">
        <v>256</v>
      </c>
    </row>
    <row r="132" spans="2:65" s="1" customFormat="1" ht="16.5" customHeight="1">
      <c r="B132" s="32"/>
      <c r="C132" s="136" t="s">
        <v>216</v>
      </c>
      <c r="D132" s="136" t="s">
        <v>183</v>
      </c>
      <c r="E132" s="137" t="s">
        <v>1998</v>
      </c>
      <c r="F132" s="138" t="s">
        <v>2294</v>
      </c>
      <c r="G132" s="139" t="s">
        <v>646</v>
      </c>
      <c r="H132" s="140">
        <v>1</v>
      </c>
      <c r="I132" s="141"/>
      <c r="J132" s="142">
        <f t="shared" si="0"/>
        <v>0</v>
      </c>
      <c r="K132" s="138" t="s">
        <v>1</v>
      </c>
      <c r="L132" s="32"/>
      <c r="M132" s="143" t="s">
        <v>1</v>
      </c>
      <c r="N132" s="144" t="s">
        <v>39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188</v>
      </c>
      <c r="AT132" s="147" t="s">
        <v>183</v>
      </c>
      <c r="AU132" s="147" t="s">
        <v>82</v>
      </c>
      <c r="AY132" s="17" t="s">
        <v>180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7" t="s">
        <v>82</v>
      </c>
      <c r="BK132" s="148">
        <f t="shared" si="9"/>
        <v>0</v>
      </c>
      <c r="BL132" s="17" t="s">
        <v>188</v>
      </c>
      <c r="BM132" s="147" t="s">
        <v>270</v>
      </c>
    </row>
    <row r="133" spans="2:65" s="1" customFormat="1" ht="16.5" customHeight="1">
      <c r="B133" s="32"/>
      <c r="C133" s="136" t="s">
        <v>232</v>
      </c>
      <c r="D133" s="136" t="s">
        <v>183</v>
      </c>
      <c r="E133" s="137" t="s">
        <v>2000</v>
      </c>
      <c r="F133" s="138" t="s">
        <v>2424</v>
      </c>
      <c r="G133" s="139" t="s">
        <v>1836</v>
      </c>
      <c r="H133" s="140">
        <v>1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39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188</v>
      </c>
      <c r="AT133" s="147" t="s">
        <v>183</v>
      </c>
      <c r="AU133" s="147" t="s">
        <v>82</v>
      </c>
      <c r="AY133" s="17" t="s">
        <v>180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82</v>
      </c>
      <c r="BK133" s="148">
        <f t="shared" si="9"/>
        <v>0</v>
      </c>
      <c r="BL133" s="17" t="s">
        <v>188</v>
      </c>
      <c r="BM133" s="147" t="s">
        <v>283</v>
      </c>
    </row>
    <row r="134" spans="2:65" s="1" customFormat="1" ht="16.5" customHeight="1">
      <c r="B134" s="32"/>
      <c r="C134" s="136" t="s">
        <v>242</v>
      </c>
      <c r="D134" s="136" t="s">
        <v>183</v>
      </c>
      <c r="E134" s="137" t="s">
        <v>2003</v>
      </c>
      <c r="F134" s="138" t="s">
        <v>2425</v>
      </c>
      <c r="G134" s="139" t="s">
        <v>1836</v>
      </c>
      <c r="H134" s="140">
        <v>1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39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188</v>
      </c>
      <c r="AT134" s="147" t="s">
        <v>183</v>
      </c>
      <c r="AU134" s="147" t="s">
        <v>82</v>
      </c>
      <c r="AY134" s="17" t="s">
        <v>180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82</v>
      </c>
      <c r="BK134" s="148">
        <f t="shared" si="9"/>
        <v>0</v>
      </c>
      <c r="BL134" s="17" t="s">
        <v>188</v>
      </c>
      <c r="BM134" s="147" t="s">
        <v>294</v>
      </c>
    </row>
    <row r="135" spans="2:65" s="1" customFormat="1" ht="16.5" customHeight="1">
      <c r="B135" s="32"/>
      <c r="C135" s="136" t="s">
        <v>252</v>
      </c>
      <c r="D135" s="136" t="s">
        <v>183</v>
      </c>
      <c r="E135" s="137" t="s">
        <v>2005</v>
      </c>
      <c r="F135" s="138" t="s">
        <v>2424</v>
      </c>
      <c r="G135" s="139" t="s">
        <v>1836</v>
      </c>
      <c r="H135" s="140">
        <v>1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39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188</v>
      </c>
      <c r="AT135" s="147" t="s">
        <v>183</v>
      </c>
      <c r="AU135" s="147" t="s">
        <v>82</v>
      </c>
      <c r="AY135" s="17" t="s">
        <v>180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82</v>
      </c>
      <c r="BK135" s="148">
        <f t="shared" si="9"/>
        <v>0</v>
      </c>
      <c r="BL135" s="17" t="s">
        <v>188</v>
      </c>
      <c r="BM135" s="147" t="s">
        <v>305</v>
      </c>
    </row>
    <row r="136" spans="2:65" s="1" customFormat="1" ht="16.5" customHeight="1">
      <c r="B136" s="32"/>
      <c r="C136" s="136" t="s">
        <v>256</v>
      </c>
      <c r="D136" s="136" t="s">
        <v>183</v>
      </c>
      <c r="E136" s="137" t="s">
        <v>256</v>
      </c>
      <c r="F136" s="138" t="s">
        <v>2313</v>
      </c>
      <c r="G136" s="139" t="s">
        <v>1836</v>
      </c>
      <c r="H136" s="140">
        <v>1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39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188</v>
      </c>
      <c r="AT136" s="147" t="s">
        <v>183</v>
      </c>
      <c r="AU136" s="147" t="s">
        <v>82</v>
      </c>
      <c r="AY136" s="17" t="s">
        <v>180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82</v>
      </c>
      <c r="BK136" s="148">
        <f t="shared" si="9"/>
        <v>0</v>
      </c>
      <c r="BL136" s="17" t="s">
        <v>188</v>
      </c>
      <c r="BM136" s="147" t="s">
        <v>320</v>
      </c>
    </row>
    <row r="137" spans="2:65" s="1" customFormat="1" ht="18">
      <c r="B137" s="32"/>
      <c r="D137" s="150" t="s">
        <v>556</v>
      </c>
      <c r="F137" s="188" t="s">
        <v>2309</v>
      </c>
      <c r="I137" s="189"/>
      <c r="L137" s="32"/>
      <c r="M137" s="190"/>
      <c r="T137" s="56"/>
      <c r="AT137" s="17" t="s">
        <v>556</v>
      </c>
      <c r="AU137" s="17" t="s">
        <v>82</v>
      </c>
    </row>
    <row r="138" spans="2:65" s="1" customFormat="1" ht="16.5" customHeight="1">
      <c r="B138" s="32"/>
      <c r="C138" s="136" t="s">
        <v>264</v>
      </c>
      <c r="D138" s="136" t="s">
        <v>183</v>
      </c>
      <c r="E138" s="137" t="s">
        <v>264</v>
      </c>
      <c r="F138" s="138" t="s">
        <v>2426</v>
      </c>
      <c r="G138" s="139" t="s">
        <v>1836</v>
      </c>
      <c r="H138" s="140">
        <v>1</v>
      </c>
      <c r="I138" s="141"/>
      <c r="J138" s="142">
        <f>ROUND(I138*H138,2)</f>
        <v>0</v>
      </c>
      <c r="K138" s="138" t="s">
        <v>1</v>
      </c>
      <c r="L138" s="32"/>
      <c r="M138" s="143" t="s">
        <v>1</v>
      </c>
      <c r="N138" s="144" t="s">
        <v>39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188</v>
      </c>
      <c r="AT138" s="147" t="s">
        <v>183</v>
      </c>
      <c r="AU138" s="147" t="s">
        <v>82</v>
      </c>
      <c r="AY138" s="17" t="s">
        <v>180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82</v>
      </c>
      <c r="BK138" s="148">
        <f>ROUND(I138*H138,2)</f>
        <v>0</v>
      </c>
      <c r="BL138" s="17" t="s">
        <v>188</v>
      </c>
      <c r="BM138" s="147" t="s">
        <v>335</v>
      </c>
    </row>
    <row r="139" spans="2:65" s="1" customFormat="1" ht="18">
      <c r="B139" s="32"/>
      <c r="D139" s="150" t="s">
        <v>556</v>
      </c>
      <c r="F139" s="188" t="s">
        <v>2427</v>
      </c>
      <c r="I139" s="189"/>
      <c r="L139" s="32"/>
      <c r="M139" s="190"/>
      <c r="T139" s="56"/>
      <c r="AT139" s="17" t="s">
        <v>556</v>
      </c>
      <c r="AU139" s="17" t="s">
        <v>82</v>
      </c>
    </row>
    <row r="140" spans="2:65" s="1" customFormat="1" ht="16.5" customHeight="1">
      <c r="B140" s="32"/>
      <c r="C140" s="136" t="s">
        <v>270</v>
      </c>
      <c r="D140" s="136" t="s">
        <v>183</v>
      </c>
      <c r="E140" s="137" t="s">
        <v>270</v>
      </c>
      <c r="F140" s="138" t="s">
        <v>2428</v>
      </c>
      <c r="G140" s="139" t="s">
        <v>1836</v>
      </c>
      <c r="H140" s="140">
        <v>4</v>
      </c>
      <c r="I140" s="141"/>
      <c r="J140" s="142">
        <f>ROUND(I140*H140,2)</f>
        <v>0</v>
      </c>
      <c r="K140" s="138" t="s">
        <v>1</v>
      </c>
      <c r="L140" s="32"/>
      <c r="M140" s="143" t="s">
        <v>1</v>
      </c>
      <c r="N140" s="144" t="s">
        <v>39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188</v>
      </c>
      <c r="AT140" s="147" t="s">
        <v>183</v>
      </c>
      <c r="AU140" s="147" t="s">
        <v>82</v>
      </c>
      <c r="AY140" s="17" t="s">
        <v>180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82</v>
      </c>
      <c r="BK140" s="148">
        <f>ROUND(I140*H140,2)</f>
        <v>0</v>
      </c>
      <c r="BL140" s="17" t="s">
        <v>188</v>
      </c>
      <c r="BM140" s="147" t="s">
        <v>347</v>
      </c>
    </row>
    <row r="141" spans="2:65" s="1" customFormat="1" ht="18">
      <c r="B141" s="32"/>
      <c r="D141" s="150" t="s">
        <v>556</v>
      </c>
      <c r="F141" s="188" t="s">
        <v>2429</v>
      </c>
      <c r="I141" s="189"/>
      <c r="L141" s="32"/>
      <c r="M141" s="190"/>
      <c r="T141" s="56"/>
      <c r="AT141" s="17" t="s">
        <v>556</v>
      </c>
      <c r="AU141" s="17" t="s">
        <v>82</v>
      </c>
    </row>
    <row r="142" spans="2:65" s="1" customFormat="1" ht="16.5" customHeight="1">
      <c r="B142" s="32"/>
      <c r="C142" s="136" t="s">
        <v>276</v>
      </c>
      <c r="D142" s="136" t="s">
        <v>183</v>
      </c>
      <c r="E142" s="137" t="s">
        <v>276</v>
      </c>
      <c r="F142" s="138" t="s">
        <v>2430</v>
      </c>
      <c r="G142" s="139" t="s">
        <v>1836</v>
      </c>
      <c r="H142" s="140">
        <v>2</v>
      </c>
      <c r="I142" s="141"/>
      <c r="J142" s="142">
        <f>ROUND(I142*H142,2)</f>
        <v>0</v>
      </c>
      <c r="K142" s="138" t="s">
        <v>1</v>
      </c>
      <c r="L142" s="32"/>
      <c r="M142" s="143" t="s">
        <v>1</v>
      </c>
      <c r="N142" s="144" t="s">
        <v>39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188</v>
      </c>
      <c r="AT142" s="147" t="s">
        <v>183</v>
      </c>
      <c r="AU142" s="147" t="s">
        <v>82</v>
      </c>
      <c r="AY142" s="17" t="s">
        <v>180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82</v>
      </c>
      <c r="BK142" s="148">
        <f>ROUND(I142*H142,2)</f>
        <v>0</v>
      </c>
      <c r="BL142" s="17" t="s">
        <v>188</v>
      </c>
      <c r="BM142" s="147" t="s">
        <v>363</v>
      </c>
    </row>
    <row r="143" spans="2:65" s="1" customFormat="1" ht="18">
      <c r="B143" s="32"/>
      <c r="D143" s="150" t="s">
        <v>556</v>
      </c>
      <c r="F143" s="188" t="s">
        <v>2431</v>
      </c>
      <c r="I143" s="189"/>
      <c r="L143" s="32"/>
      <c r="M143" s="190"/>
      <c r="T143" s="56"/>
      <c r="AT143" s="17" t="s">
        <v>556</v>
      </c>
      <c r="AU143" s="17" t="s">
        <v>82</v>
      </c>
    </row>
    <row r="144" spans="2:65" s="1" customFormat="1" ht="16.5" customHeight="1">
      <c r="B144" s="32"/>
      <c r="C144" s="136" t="s">
        <v>283</v>
      </c>
      <c r="D144" s="136" t="s">
        <v>183</v>
      </c>
      <c r="E144" s="137" t="s">
        <v>283</v>
      </c>
      <c r="F144" s="138" t="s">
        <v>2432</v>
      </c>
      <c r="G144" s="139" t="s">
        <v>1836</v>
      </c>
      <c r="H144" s="140">
        <v>3</v>
      </c>
      <c r="I144" s="141"/>
      <c r="J144" s="142">
        <f>ROUND(I144*H144,2)</f>
        <v>0</v>
      </c>
      <c r="K144" s="138" t="s">
        <v>1</v>
      </c>
      <c r="L144" s="32"/>
      <c r="M144" s="143" t="s">
        <v>1</v>
      </c>
      <c r="N144" s="144" t="s">
        <v>39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188</v>
      </c>
      <c r="AT144" s="147" t="s">
        <v>183</v>
      </c>
      <c r="AU144" s="147" t="s">
        <v>82</v>
      </c>
      <c r="AY144" s="17" t="s">
        <v>180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82</v>
      </c>
      <c r="BK144" s="148">
        <f>ROUND(I144*H144,2)</f>
        <v>0</v>
      </c>
      <c r="BL144" s="17" t="s">
        <v>188</v>
      </c>
      <c r="BM144" s="147" t="s">
        <v>376</v>
      </c>
    </row>
    <row r="145" spans="2:65" s="1" customFormat="1" ht="18">
      <c r="B145" s="32"/>
      <c r="D145" s="150" t="s">
        <v>556</v>
      </c>
      <c r="F145" s="188" t="s">
        <v>2427</v>
      </c>
      <c r="I145" s="189"/>
      <c r="L145" s="32"/>
      <c r="M145" s="190"/>
      <c r="T145" s="56"/>
      <c r="AT145" s="17" t="s">
        <v>556</v>
      </c>
      <c r="AU145" s="17" t="s">
        <v>82</v>
      </c>
    </row>
    <row r="146" spans="2:65" s="1" customFormat="1" ht="21.75" customHeight="1">
      <c r="B146" s="32"/>
      <c r="C146" s="136" t="s">
        <v>8</v>
      </c>
      <c r="D146" s="136" t="s">
        <v>183</v>
      </c>
      <c r="E146" s="137" t="s">
        <v>8</v>
      </c>
      <c r="F146" s="138" t="s">
        <v>2433</v>
      </c>
      <c r="G146" s="139" t="s">
        <v>1836</v>
      </c>
      <c r="H146" s="140">
        <v>8</v>
      </c>
      <c r="I146" s="141"/>
      <c r="J146" s="142">
        <f>ROUND(I146*H146,2)</f>
        <v>0</v>
      </c>
      <c r="K146" s="138" t="s">
        <v>1</v>
      </c>
      <c r="L146" s="32"/>
      <c r="M146" s="143" t="s">
        <v>1</v>
      </c>
      <c r="N146" s="144" t="s">
        <v>39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188</v>
      </c>
      <c r="AT146" s="147" t="s">
        <v>183</v>
      </c>
      <c r="AU146" s="147" t="s">
        <v>82</v>
      </c>
      <c r="AY146" s="17" t="s">
        <v>180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82</v>
      </c>
      <c r="BK146" s="148">
        <f>ROUND(I146*H146,2)</f>
        <v>0</v>
      </c>
      <c r="BL146" s="17" t="s">
        <v>188</v>
      </c>
      <c r="BM146" s="147" t="s">
        <v>389</v>
      </c>
    </row>
    <row r="147" spans="2:65" s="1" customFormat="1" ht="18">
      <c r="B147" s="32"/>
      <c r="D147" s="150" t="s">
        <v>556</v>
      </c>
      <c r="F147" s="188" t="s">
        <v>2434</v>
      </c>
      <c r="I147" s="189"/>
      <c r="L147" s="32"/>
      <c r="M147" s="190"/>
      <c r="T147" s="56"/>
      <c r="AT147" s="17" t="s">
        <v>556</v>
      </c>
      <c r="AU147" s="17" t="s">
        <v>82</v>
      </c>
    </row>
    <row r="148" spans="2:65" s="1" customFormat="1" ht="16.5" customHeight="1">
      <c r="B148" s="32"/>
      <c r="C148" s="136" t="s">
        <v>294</v>
      </c>
      <c r="D148" s="136" t="s">
        <v>183</v>
      </c>
      <c r="E148" s="137" t="s">
        <v>294</v>
      </c>
      <c r="F148" s="138" t="s">
        <v>2435</v>
      </c>
      <c r="G148" s="139" t="s">
        <v>1836</v>
      </c>
      <c r="H148" s="140">
        <v>8</v>
      </c>
      <c r="I148" s="141"/>
      <c r="J148" s="142">
        <f>ROUND(I148*H148,2)</f>
        <v>0</v>
      </c>
      <c r="K148" s="138" t="s">
        <v>1</v>
      </c>
      <c r="L148" s="32"/>
      <c r="M148" s="143" t="s">
        <v>1</v>
      </c>
      <c r="N148" s="144" t="s">
        <v>39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188</v>
      </c>
      <c r="AT148" s="147" t="s">
        <v>183</v>
      </c>
      <c r="AU148" s="147" t="s">
        <v>82</v>
      </c>
      <c r="AY148" s="17" t="s">
        <v>180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82</v>
      </c>
      <c r="BK148" s="148">
        <f>ROUND(I148*H148,2)</f>
        <v>0</v>
      </c>
      <c r="BL148" s="17" t="s">
        <v>188</v>
      </c>
      <c r="BM148" s="147" t="s">
        <v>331</v>
      </c>
    </row>
    <row r="149" spans="2:65" s="1" customFormat="1" ht="18">
      <c r="B149" s="32"/>
      <c r="D149" s="150" t="s">
        <v>556</v>
      </c>
      <c r="F149" s="188" t="s">
        <v>2434</v>
      </c>
      <c r="I149" s="189"/>
      <c r="L149" s="32"/>
      <c r="M149" s="190"/>
      <c r="T149" s="56"/>
      <c r="AT149" s="17" t="s">
        <v>556</v>
      </c>
      <c r="AU149" s="17" t="s">
        <v>82</v>
      </c>
    </row>
    <row r="150" spans="2:65" s="1" customFormat="1" ht="16.5" customHeight="1">
      <c r="B150" s="32"/>
      <c r="C150" s="136" t="s">
        <v>301</v>
      </c>
      <c r="D150" s="136" t="s">
        <v>183</v>
      </c>
      <c r="E150" s="137" t="s">
        <v>301</v>
      </c>
      <c r="F150" s="138" t="s">
        <v>2436</v>
      </c>
      <c r="G150" s="139" t="s">
        <v>1836</v>
      </c>
      <c r="H150" s="140">
        <v>8</v>
      </c>
      <c r="I150" s="141"/>
      <c r="J150" s="142">
        <f>ROUND(I150*H150,2)</f>
        <v>0</v>
      </c>
      <c r="K150" s="138" t="s">
        <v>1</v>
      </c>
      <c r="L150" s="32"/>
      <c r="M150" s="143" t="s">
        <v>1</v>
      </c>
      <c r="N150" s="144" t="s">
        <v>39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188</v>
      </c>
      <c r="AT150" s="147" t="s">
        <v>183</v>
      </c>
      <c r="AU150" s="147" t="s">
        <v>82</v>
      </c>
      <c r="AY150" s="17" t="s">
        <v>180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82</v>
      </c>
      <c r="BK150" s="148">
        <f>ROUND(I150*H150,2)</f>
        <v>0</v>
      </c>
      <c r="BL150" s="17" t="s">
        <v>188</v>
      </c>
      <c r="BM150" s="147" t="s">
        <v>442</v>
      </c>
    </row>
    <row r="151" spans="2:65" s="1" customFormat="1" ht="21.75" customHeight="1">
      <c r="B151" s="32"/>
      <c r="C151" s="136" t="s">
        <v>305</v>
      </c>
      <c r="D151" s="136" t="s">
        <v>183</v>
      </c>
      <c r="E151" s="137" t="s">
        <v>305</v>
      </c>
      <c r="F151" s="138" t="s">
        <v>2437</v>
      </c>
      <c r="G151" s="139" t="s">
        <v>1836</v>
      </c>
      <c r="H151" s="140">
        <v>4</v>
      </c>
      <c r="I151" s="141"/>
      <c r="J151" s="142">
        <f>ROUND(I151*H151,2)</f>
        <v>0</v>
      </c>
      <c r="K151" s="138" t="s">
        <v>1</v>
      </c>
      <c r="L151" s="32"/>
      <c r="M151" s="143" t="s">
        <v>1</v>
      </c>
      <c r="N151" s="144" t="s">
        <v>39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188</v>
      </c>
      <c r="AT151" s="147" t="s">
        <v>183</v>
      </c>
      <c r="AU151" s="147" t="s">
        <v>82</v>
      </c>
      <c r="AY151" s="17" t="s">
        <v>180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7" t="s">
        <v>82</v>
      </c>
      <c r="BK151" s="148">
        <f>ROUND(I151*H151,2)</f>
        <v>0</v>
      </c>
      <c r="BL151" s="17" t="s">
        <v>188</v>
      </c>
      <c r="BM151" s="147" t="s">
        <v>456</v>
      </c>
    </row>
    <row r="152" spans="2:65" s="1" customFormat="1" ht="18">
      <c r="B152" s="32"/>
      <c r="D152" s="150" t="s">
        <v>556</v>
      </c>
      <c r="F152" s="188" t="s">
        <v>2438</v>
      </c>
      <c r="I152" s="189"/>
      <c r="L152" s="32"/>
      <c r="M152" s="190"/>
      <c r="T152" s="56"/>
      <c r="AT152" s="17" t="s">
        <v>556</v>
      </c>
      <c r="AU152" s="17" t="s">
        <v>82</v>
      </c>
    </row>
    <row r="153" spans="2:65" s="1" customFormat="1" ht="16.5" customHeight="1">
      <c r="B153" s="32"/>
      <c r="C153" s="136" t="s">
        <v>312</v>
      </c>
      <c r="D153" s="136" t="s">
        <v>183</v>
      </c>
      <c r="E153" s="137" t="s">
        <v>312</v>
      </c>
      <c r="F153" s="138" t="s">
        <v>2439</v>
      </c>
      <c r="G153" s="139" t="s">
        <v>1836</v>
      </c>
      <c r="H153" s="140">
        <v>4</v>
      </c>
      <c r="I153" s="141"/>
      <c r="J153" s="142">
        <f>ROUND(I153*H153,2)</f>
        <v>0</v>
      </c>
      <c r="K153" s="138" t="s">
        <v>1</v>
      </c>
      <c r="L153" s="32"/>
      <c r="M153" s="143" t="s">
        <v>1</v>
      </c>
      <c r="N153" s="144" t="s">
        <v>39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188</v>
      </c>
      <c r="AT153" s="147" t="s">
        <v>183</v>
      </c>
      <c r="AU153" s="147" t="s">
        <v>82</v>
      </c>
      <c r="AY153" s="17" t="s">
        <v>180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7" t="s">
        <v>82</v>
      </c>
      <c r="BK153" s="148">
        <f>ROUND(I153*H153,2)</f>
        <v>0</v>
      </c>
      <c r="BL153" s="17" t="s">
        <v>188</v>
      </c>
      <c r="BM153" s="147" t="s">
        <v>467</v>
      </c>
    </row>
    <row r="154" spans="2:65" s="1" customFormat="1" ht="18">
      <c r="B154" s="32"/>
      <c r="D154" s="150" t="s">
        <v>556</v>
      </c>
      <c r="F154" s="188" t="s">
        <v>2438</v>
      </c>
      <c r="I154" s="189"/>
      <c r="L154" s="32"/>
      <c r="M154" s="190"/>
      <c r="T154" s="56"/>
      <c r="AT154" s="17" t="s">
        <v>556</v>
      </c>
      <c r="AU154" s="17" t="s">
        <v>82</v>
      </c>
    </row>
    <row r="155" spans="2:65" s="1" customFormat="1" ht="16.5" customHeight="1">
      <c r="B155" s="32"/>
      <c r="C155" s="136" t="s">
        <v>320</v>
      </c>
      <c r="D155" s="136" t="s">
        <v>183</v>
      </c>
      <c r="E155" s="137" t="s">
        <v>320</v>
      </c>
      <c r="F155" s="138" t="s">
        <v>2436</v>
      </c>
      <c r="G155" s="139" t="s">
        <v>1836</v>
      </c>
      <c r="H155" s="140">
        <v>4</v>
      </c>
      <c r="I155" s="141"/>
      <c r="J155" s="142">
        <f>ROUND(I155*H155,2)</f>
        <v>0</v>
      </c>
      <c r="K155" s="138" t="s">
        <v>1</v>
      </c>
      <c r="L155" s="32"/>
      <c r="M155" s="143" t="s">
        <v>1</v>
      </c>
      <c r="N155" s="144" t="s">
        <v>39</v>
      </c>
      <c r="P155" s="145">
        <f>O155*H155</f>
        <v>0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188</v>
      </c>
      <c r="AT155" s="147" t="s">
        <v>183</v>
      </c>
      <c r="AU155" s="147" t="s">
        <v>82</v>
      </c>
      <c r="AY155" s="17" t="s">
        <v>180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7" t="s">
        <v>82</v>
      </c>
      <c r="BK155" s="148">
        <f>ROUND(I155*H155,2)</f>
        <v>0</v>
      </c>
      <c r="BL155" s="17" t="s">
        <v>188</v>
      </c>
      <c r="BM155" s="147" t="s">
        <v>477</v>
      </c>
    </row>
    <row r="156" spans="2:65" s="1" customFormat="1" ht="21.75" customHeight="1">
      <c r="B156" s="32"/>
      <c r="C156" s="136" t="s">
        <v>7</v>
      </c>
      <c r="D156" s="136" t="s">
        <v>183</v>
      </c>
      <c r="E156" s="137" t="s">
        <v>7</v>
      </c>
      <c r="F156" s="138" t="s">
        <v>2440</v>
      </c>
      <c r="G156" s="139" t="s">
        <v>1836</v>
      </c>
      <c r="H156" s="140">
        <v>12</v>
      </c>
      <c r="I156" s="141"/>
      <c r="J156" s="142">
        <f>ROUND(I156*H156,2)</f>
        <v>0</v>
      </c>
      <c r="K156" s="138" t="s">
        <v>1</v>
      </c>
      <c r="L156" s="32"/>
      <c r="M156" s="143" t="s">
        <v>1</v>
      </c>
      <c r="N156" s="144" t="s">
        <v>39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188</v>
      </c>
      <c r="AT156" s="147" t="s">
        <v>183</v>
      </c>
      <c r="AU156" s="147" t="s">
        <v>82</v>
      </c>
      <c r="AY156" s="17" t="s">
        <v>180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82</v>
      </c>
      <c r="BK156" s="148">
        <f>ROUND(I156*H156,2)</f>
        <v>0</v>
      </c>
      <c r="BL156" s="17" t="s">
        <v>188</v>
      </c>
      <c r="BM156" s="147" t="s">
        <v>496</v>
      </c>
    </row>
    <row r="157" spans="2:65" s="1" customFormat="1" ht="18">
      <c r="B157" s="32"/>
      <c r="D157" s="150" t="s">
        <v>556</v>
      </c>
      <c r="F157" s="188" t="s">
        <v>2441</v>
      </c>
      <c r="I157" s="189"/>
      <c r="L157" s="32"/>
      <c r="M157" s="190"/>
      <c r="T157" s="56"/>
      <c r="AT157" s="17" t="s">
        <v>556</v>
      </c>
      <c r="AU157" s="17" t="s">
        <v>82</v>
      </c>
    </row>
    <row r="158" spans="2:65" s="1" customFormat="1" ht="16.5" customHeight="1">
      <c r="B158" s="32"/>
      <c r="C158" s="136" t="s">
        <v>335</v>
      </c>
      <c r="D158" s="136" t="s">
        <v>183</v>
      </c>
      <c r="E158" s="137" t="s">
        <v>335</v>
      </c>
      <c r="F158" s="138" t="s">
        <v>2442</v>
      </c>
      <c r="G158" s="139" t="s">
        <v>1836</v>
      </c>
      <c r="H158" s="140">
        <v>12</v>
      </c>
      <c r="I158" s="141"/>
      <c r="J158" s="142">
        <f>ROUND(I158*H158,2)</f>
        <v>0</v>
      </c>
      <c r="K158" s="138" t="s">
        <v>1</v>
      </c>
      <c r="L158" s="32"/>
      <c r="M158" s="143" t="s">
        <v>1</v>
      </c>
      <c r="N158" s="144" t="s">
        <v>39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188</v>
      </c>
      <c r="AT158" s="147" t="s">
        <v>183</v>
      </c>
      <c r="AU158" s="147" t="s">
        <v>82</v>
      </c>
      <c r="AY158" s="17" t="s">
        <v>180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82</v>
      </c>
      <c r="BK158" s="148">
        <f>ROUND(I158*H158,2)</f>
        <v>0</v>
      </c>
      <c r="BL158" s="17" t="s">
        <v>188</v>
      </c>
      <c r="BM158" s="147" t="s">
        <v>525</v>
      </c>
    </row>
    <row r="159" spans="2:65" s="1" customFormat="1" ht="18">
      <c r="B159" s="32"/>
      <c r="D159" s="150" t="s">
        <v>556</v>
      </c>
      <c r="F159" s="188" t="s">
        <v>2441</v>
      </c>
      <c r="I159" s="189"/>
      <c r="L159" s="32"/>
      <c r="M159" s="190"/>
      <c r="T159" s="56"/>
      <c r="AT159" s="17" t="s">
        <v>556</v>
      </c>
      <c r="AU159" s="17" t="s">
        <v>82</v>
      </c>
    </row>
    <row r="160" spans="2:65" s="1" customFormat="1" ht="16.5" customHeight="1">
      <c r="B160" s="32"/>
      <c r="C160" s="136" t="s">
        <v>340</v>
      </c>
      <c r="D160" s="136" t="s">
        <v>183</v>
      </c>
      <c r="E160" s="137" t="s">
        <v>340</v>
      </c>
      <c r="F160" s="138" t="s">
        <v>2436</v>
      </c>
      <c r="G160" s="139" t="s">
        <v>1836</v>
      </c>
      <c r="H160" s="140">
        <v>12</v>
      </c>
      <c r="I160" s="141"/>
      <c r="J160" s="142">
        <f>ROUND(I160*H160,2)</f>
        <v>0</v>
      </c>
      <c r="K160" s="138" t="s">
        <v>1</v>
      </c>
      <c r="L160" s="32"/>
      <c r="M160" s="143" t="s">
        <v>1</v>
      </c>
      <c r="N160" s="144" t="s">
        <v>39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188</v>
      </c>
      <c r="AT160" s="147" t="s">
        <v>183</v>
      </c>
      <c r="AU160" s="147" t="s">
        <v>82</v>
      </c>
      <c r="AY160" s="17" t="s">
        <v>180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82</v>
      </c>
      <c r="BK160" s="148">
        <f>ROUND(I160*H160,2)</f>
        <v>0</v>
      </c>
      <c r="BL160" s="17" t="s">
        <v>188</v>
      </c>
      <c r="BM160" s="147" t="s">
        <v>540</v>
      </c>
    </row>
    <row r="161" spans="2:65" s="1" customFormat="1" ht="16.5" customHeight="1">
      <c r="B161" s="32"/>
      <c r="C161" s="136" t="s">
        <v>347</v>
      </c>
      <c r="D161" s="136" t="s">
        <v>183</v>
      </c>
      <c r="E161" s="137" t="s">
        <v>347</v>
      </c>
      <c r="F161" s="138" t="s">
        <v>2443</v>
      </c>
      <c r="G161" s="139" t="s">
        <v>1836</v>
      </c>
      <c r="H161" s="140">
        <v>5</v>
      </c>
      <c r="I161" s="141"/>
      <c r="J161" s="142">
        <f>ROUND(I161*H161,2)</f>
        <v>0</v>
      </c>
      <c r="K161" s="138" t="s">
        <v>1</v>
      </c>
      <c r="L161" s="32"/>
      <c r="M161" s="143" t="s">
        <v>1</v>
      </c>
      <c r="N161" s="144" t="s">
        <v>39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188</v>
      </c>
      <c r="AT161" s="147" t="s">
        <v>183</v>
      </c>
      <c r="AU161" s="147" t="s">
        <v>82</v>
      </c>
      <c r="AY161" s="17" t="s">
        <v>180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82</v>
      </c>
      <c r="BK161" s="148">
        <f>ROUND(I161*H161,2)</f>
        <v>0</v>
      </c>
      <c r="BL161" s="17" t="s">
        <v>188</v>
      </c>
      <c r="BM161" s="147" t="s">
        <v>552</v>
      </c>
    </row>
    <row r="162" spans="2:65" s="1" customFormat="1" ht="18">
      <c r="B162" s="32"/>
      <c r="D162" s="150" t="s">
        <v>556</v>
      </c>
      <c r="F162" s="188" t="s">
        <v>2317</v>
      </c>
      <c r="I162" s="189"/>
      <c r="L162" s="32"/>
      <c r="M162" s="190"/>
      <c r="T162" s="56"/>
      <c r="AT162" s="17" t="s">
        <v>556</v>
      </c>
      <c r="AU162" s="17" t="s">
        <v>82</v>
      </c>
    </row>
    <row r="163" spans="2:65" s="1" customFormat="1" ht="16.5" customHeight="1">
      <c r="B163" s="32"/>
      <c r="C163" s="136" t="s">
        <v>352</v>
      </c>
      <c r="D163" s="136" t="s">
        <v>183</v>
      </c>
      <c r="E163" s="137" t="s">
        <v>352</v>
      </c>
      <c r="F163" s="138" t="s">
        <v>2444</v>
      </c>
      <c r="G163" s="139" t="s">
        <v>1836</v>
      </c>
      <c r="H163" s="140">
        <v>5</v>
      </c>
      <c r="I163" s="141"/>
      <c r="J163" s="142">
        <f>ROUND(I163*H163,2)</f>
        <v>0</v>
      </c>
      <c r="K163" s="138" t="s">
        <v>1</v>
      </c>
      <c r="L163" s="32"/>
      <c r="M163" s="143" t="s">
        <v>1</v>
      </c>
      <c r="N163" s="144" t="s">
        <v>39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188</v>
      </c>
      <c r="AT163" s="147" t="s">
        <v>183</v>
      </c>
      <c r="AU163" s="147" t="s">
        <v>82</v>
      </c>
      <c r="AY163" s="17" t="s">
        <v>180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82</v>
      </c>
      <c r="BK163" s="148">
        <f>ROUND(I163*H163,2)</f>
        <v>0</v>
      </c>
      <c r="BL163" s="17" t="s">
        <v>188</v>
      </c>
      <c r="BM163" s="147" t="s">
        <v>565</v>
      </c>
    </row>
    <row r="164" spans="2:65" s="1" customFormat="1" ht="18">
      <c r="B164" s="32"/>
      <c r="D164" s="150" t="s">
        <v>556</v>
      </c>
      <c r="F164" s="188" t="s">
        <v>2317</v>
      </c>
      <c r="I164" s="189"/>
      <c r="L164" s="32"/>
      <c r="M164" s="190"/>
      <c r="T164" s="56"/>
      <c r="AT164" s="17" t="s">
        <v>556</v>
      </c>
      <c r="AU164" s="17" t="s">
        <v>82</v>
      </c>
    </row>
    <row r="165" spans="2:65" s="1" customFormat="1" ht="16.5" customHeight="1">
      <c r="B165" s="32"/>
      <c r="C165" s="136" t="s">
        <v>363</v>
      </c>
      <c r="D165" s="136" t="s">
        <v>183</v>
      </c>
      <c r="E165" s="137" t="s">
        <v>363</v>
      </c>
      <c r="F165" s="138" t="s">
        <v>2436</v>
      </c>
      <c r="G165" s="139" t="s">
        <v>1836</v>
      </c>
      <c r="H165" s="140">
        <v>5</v>
      </c>
      <c r="I165" s="141"/>
      <c r="J165" s="142">
        <f>ROUND(I165*H165,2)</f>
        <v>0</v>
      </c>
      <c r="K165" s="138" t="s">
        <v>1</v>
      </c>
      <c r="L165" s="32"/>
      <c r="M165" s="143" t="s">
        <v>1</v>
      </c>
      <c r="N165" s="144" t="s">
        <v>39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188</v>
      </c>
      <c r="AT165" s="147" t="s">
        <v>183</v>
      </c>
      <c r="AU165" s="147" t="s">
        <v>82</v>
      </c>
      <c r="AY165" s="17" t="s">
        <v>180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82</v>
      </c>
      <c r="BK165" s="148">
        <f>ROUND(I165*H165,2)</f>
        <v>0</v>
      </c>
      <c r="BL165" s="17" t="s">
        <v>188</v>
      </c>
      <c r="BM165" s="147" t="s">
        <v>575</v>
      </c>
    </row>
    <row r="166" spans="2:65" s="1" customFormat="1" ht="16.5" customHeight="1">
      <c r="B166" s="32"/>
      <c r="C166" s="136" t="s">
        <v>370</v>
      </c>
      <c r="D166" s="136" t="s">
        <v>183</v>
      </c>
      <c r="E166" s="137" t="s">
        <v>370</v>
      </c>
      <c r="F166" s="138" t="s">
        <v>2323</v>
      </c>
      <c r="G166" s="139" t="s">
        <v>1836</v>
      </c>
      <c r="H166" s="140">
        <v>1</v>
      </c>
      <c r="I166" s="141"/>
      <c r="J166" s="142">
        <f>ROUND(I166*H166,2)</f>
        <v>0</v>
      </c>
      <c r="K166" s="138" t="s">
        <v>1</v>
      </c>
      <c r="L166" s="32"/>
      <c r="M166" s="143" t="s">
        <v>1</v>
      </c>
      <c r="N166" s="144" t="s">
        <v>39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188</v>
      </c>
      <c r="AT166" s="147" t="s">
        <v>183</v>
      </c>
      <c r="AU166" s="147" t="s">
        <v>82</v>
      </c>
      <c r="AY166" s="17" t="s">
        <v>180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82</v>
      </c>
      <c r="BK166" s="148">
        <f>ROUND(I166*H166,2)</f>
        <v>0</v>
      </c>
      <c r="BL166" s="17" t="s">
        <v>188</v>
      </c>
      <c r="BM166" s="147" t="s">
        <v>587</v>
      </c>
    </row>
    <row r="167" spans="2:65" s="1" customFormat="1" ht="18">
      <c r="B167" s="32"/>
      <c r="D167" s="150" t="s">
        <v>556</v>
      </c>
      <c r="F167" s="188" t="s">
        <v>2309</v>
      </c>
      <c r="I167" s="189"/>
      <c r="L167" s="32"/>
      <c r="M167" s="190"/>
      <c r="T167" s="56"/>
      <c r="AT167" s="17" t="s">
        <v>556</v>
      </c>
      <c r="AU167" s="17" t="s">
        <v>82</v>
      </c>
    </row>
    <row r="168" spans="2:65" s="1" customFormat="1" ht="16.5" customHeight="1">
      <c r="B168" s="32"/>
      <c r="C168" s="136" t="s">
        <v>376</v>
      </c>
      <c r="D168" s="136" t="s">
        <v>183</v>
      </c>
      <c r="E168" s="137" t="s">
        <v>376</v>
      </c>
      <c r="F168" s="138" t="s">
        <v>2321</v>
      </c>
      <c r="G168" s="139" t="s">
        <v>1836</v>
      </c>
      <c r="H168" s="140">
        <v>1</v>
      </c>
      <c r="I168" s="141"/>
      <c r="J168" s="142">
        <f>ROUND(I168*H168,2)</f>
        <v>0</v>
      </c>
      <c r="K168" s="138" t="s">
        <v>1</v>
      </c>
      <c r="L168" s="32"/>
      <c r="M168" s="143" t="s">
        <v>1</v>
      </c>
      <c r="N168" s="144" t="s">
        <v>39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188</v>
      </c>
      <c r="AT168" s="147" t="s">
        <v>183</v>
      </c>
      <c r="AU168" s="147" t="s">
        <v>82</v>
      </c>
      <c r="AY168" s="17" t="s">
        <v>180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7" t="s">
        <v>82</v>
      </c>
      <c r="BK168" s="148">
        <f>ROUND(I168*H168,2)</f>
        <v>0</v>
      </c>
      <c r="BL168" s="17" t="s">
        <v>188</v>
      </c>
      <c r="BM168" s="147" t="s">
        <v>599</v>
      </c>
    </row>
    <row r="169" spans="2:65" s="1" customFormat="1" ht="18">
      <c r="B169" s="32"/>
      <c r="D169" s="150" t="s">
        <v>556</v>
      </c>
      <c r="F169" s="188" t="s">
        <v>2309</v>
      </c>
      <c r="I169" s="189"/>
      <c r="L169" s="32"/>
      <c r="M169" s="190"/>
      <c r="T169" s="56"/>
      <c r="AT169" s="17" t="s">
        <v>556</v>
      </c>
      <c r="AU169" s="17" t="s">
        <v>82</v>
      </c>
    </row>
    <row r="170" spans="2:65" s="1" customFormat="1" ht="16.5" customHeight="1">
      <c r="B170" s="32"/>
      <c r="C170" s="136" t="s">
        <v>382</v>
      </c>
      <c r="D170" s="136" t="s">
        <v>183</v>
      </c>
      <c r="E170" s="137" t="s">
        <v>382</v>
      </c>
      <c r="F170" s="138" t="s">
        <v>2436</v>
      </c>
      <c r="G170" s="139" t="s">
        <v>1836</v>
      </c>
      <c r="H170" s="140">
        <v>1</v>
      </c>
      <c r="I170" s="141"/>
      <c r="J170" s="142">
        <f>ROUND(I170*H170,2)</f>
        <v>0</v>
      </c>
      <c r="K170" s="138" t="s">
        <v>1</v>
      </c>
      <c r="L170" s="32"/>
      <c r="M170" s="143" t="s">
        <v>1</v>
      </c>
      <c r="N170" s="144" t="s">
        <v>39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188</v>
      </c>
      <c r="AT170" s="147" t="s">
        <v>183</v>
      </c>
      <c r="AU170" s="147" t="s">
        <v>82</v>
      </c>
      <c r="AY170" s="17" t="s">
        <v>180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7" t="s">
        <v>82</v>
      </c>
      <c r="BK170" s="148">
        <f>ROUND(I170*H170,2)</f>
        <v>0</v>
      </c>
      <c r="BL170" s="17" t="s">
        <v>188</v>
      </c>
      <c r="BM170" s="147" t="s">
        <v>611</v>
      </c>
    </row>
    <row r="171" spans="2:65" s="1" customFormat="1" ht="24.15" customHeight="1">
      <c r="B171" s="32"/>
      <c r="C171" s="136" t="s">
        <v>389</v>
      </c>
      <c r="D171" s="136" t="s">
        <v>183</v>
      </c>
      <c r="E171" s="137" t="s">
        <v>389</v>
      </c>
      <c r="F171" s="138" t="s">
        <v>2324</v>
      </c>
      <c r="G171" s="139" t="s">
        <v>1836</v>
      </c>
      <c r="H171" s="140">
        <v>8</v>
      </c>
      <c r="I171" s="141"/>
      <c r="J171" s="142">
        <f>ROUND(I171*H171,2)</f>
        <v>0</v>
      </c>
      <c r="K171" s="138" t="s">
        <v>1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188</v>
      </c>
      <c r="AT171" s="147" t="s">
        <v>183</v>
      </c>
      <c r="AU171" s="147" t="s">
        <v>82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188</v>
      </c>
      <c r="BM171" s="147" t="s">
        <v>620</v>
      </c>
    </row>
    <row r="172" spans="2:65" s="1" customFormat="1" ht="18">
      <c r="B172" s="32"/>
      <c r="D172" s="150" t="s">
        <v>556</v>
      </c>
      <c r="F172" s="188" t="s">
        <v>2325</v>
      </c>
      <c r="I172" s="189"/>
      <c r="L172" s="32"/>
      <c r="M172" s="190"/>
      <c r="T172" s="56"/>
      <c r="AT172" s="17" t="s">
        <v>556</v>
      </c>
      <c r="AU172" s="17" t="s">
        <v>82</v>
      </c>
    </row>
    <row r="173" spans="2:65" s="1" customFormat="1" ht="16.5" customHeight="1">
      <c r="B173" s="32"/>
      <c r="C173" s="136" t="s">
        <v>396</v>
      </c>
      <c r="D173" s="136" t="s">
        <v>183</v>
      </c>
      <c r="E173" s="137" t="s">
        <v>396</v>
      </c>
      <c r="F173" s="138" t="s">
        <v>2436</v>
      </c>
      <c r="G173" s="139" t="s">
        <v>1836</v>
      </c>
      <c r="H173" s="140">
        <v>8</v>
      </c>
      <c r="I173" s="141"/>
      <c r="J173" s="142">
        <f>ROUND(I173*H173,2)</f>
        <v>0</v>
      </c>
      <c r="K173" s="138" t="s">
        <v>1</v>
      </c>
      <c r="L173" s="32"/>
      <c r="M173" s="143" t="s">
        <v>1</v>
      </c>
      <c r="N173" s="144" t="s">
        <v>39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188</v>
      </c>
      <c r="AT173" s="147" t="s">
        <v>183</v>
      </c>
      <c r="AU173" s="147" t="s">
        <v>82</v>
      </c>
      <c r="AY173" s="17" t="s">
        <v>180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82</v>
      </c>
      <c r="BK173" s="148">
        <f>ROUND(I173*H173,2)</f>
        <v>0</v>
      </c>
      <c r="BL173" s="17" t="s">
        <v>188</v>
      </c>
      <c r="BM173" s="147" t="s">
        <v>624</v>
      </c>
    </row>
    <row r="174" spans="2:65" s="1" customFormat="1" ht="24.15" customHeight="1">
      <c r="B174" s="32"/>
      <c r="C174" s="136" t="s">
        <v>331</v>
      </c>
      <c r="D174" s="136" t="s">
        <v>183</v>
      </c>
      <c r="E174" s="137" t="s">
        <v>331</v>
      </c>
      <c r="F174" s="138" t="s">
        <v>2327</v>
      </c>
      <c r="G174" s="139" t="s">
        <v>1836</v>
      </c>
      <c r="H174" s="140">
        <v>1</v>
      </c>
      <c r="I174" s="141"/>
      <c r="J174" s="142">
        <f>ROUND(I174*H174,2)</f>
        <v>0</v>
      </c>
      <c r="K174" s="138" t="s">
        <v>1</v>
      </c>
      <c r="L174" s="32"/>
      <c r="M174" s="143" t="s">
        <v>1</v>
      </c>
      <c r="N174" s="144" t="s">
        <v>39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188</v>
      </c>
      <c r="AT174" s="147" t="s">
        <v>183</v>
      </c>
      <c r="AU174" s="147" t="s">
        <v>82</v>
      </c>
      <c r="AY174" s="17" t="s">
        <v>180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82</v>
      </c>
      <c r="BK174" s="148">
        <f>ROUND(I174*H174,2)</f>
        <v>0</v>
      </c>
      <c r="BL174" s="17" t="s">
        <v>188</v>
      </c>
      <c r="BM174" s="147" t="s">
        <v>636</v>
      </c>
    </row>
    <row r="175" spans="2:65" s="1" customFormat="1" ht="18">
      <c r="B175" s="32"/>
      <c r="D175" s="150" t="s">
        <v>556</v>
      </c>
      <c r="F175" s="188" t="s">
        <v>2328</v>
      </c>
      <c r="I175" s="189"/>
      <c r="L175" s="32"/>
      <c r="M175" s="190"/>
      <c r="T175" s="56"/>
      <c r="AT175" s="17" t="s">
        <v>556</v>
      </c>
      <c r="AU175" s="17" t="s">
        <v>82</v>
      </c>
    </row>
    <row r="176" spans="2:65" s="1" customFormat="1" ht="16.5" customHeight="1">
      <c r="B176" s="32"/>
      <c r="C176" s="136" t="s">
        <v>431</v>
      </c>
      <c r="D176" s="136" t="s">
        <v>183</v>
      </c>
      <c r="E176" s="137" t="s">
        <v>431</v>
      </c>
      <c r="F176" s="138" t="s">
        <v>2436</v>
      </c>
      <c r="G176" s="139" t="s">
        <v>1836</v>
      </c>
      <c r="H176" s="140">
        <v>1</v>
      </c>
      <c r="I176" s="141"/>
      <c r="J176" s="142">
        <f>ROUND(I176*H176,2)</f>
        <v>0</v>
      </c>
      <c r="K176" s="138" t="s">
        <v>1</v>
      </c>
      <c r="L176" s="32"/>
      <c r="M176" s="143" t="s">
        <v>1</v>
      </c>
      <c r="N176" s="144" t="s">
        <v>39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188</v>
      </c>
      <c r="AT176" s="147" t="s">
        <v>183</v>
      </c>
      <c r="AU176" s="147" t="s">
        <v>82</v>
      </c>
      <c r="AY176" s="17" t="s">
        <v>180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82</v>
      </c>
      <c r="BK176" s="148">
        <f>ROUND(I176*H176,2)</f>
        <v>0</v>
      </c>
      <c r="BL176" s="17" t="s">
        <v>188</v>
      </c>
      <c r="BM176" s="147" t="s">
        <v>649</v>
      </c>
    </row>
    <row r="177" spans="2:65" s="1" customFormat="1" ht="24.15" customHeight="1">
      <c r="B177" s="32"/>
      <c r="C177" s="136" t="s">
        <v>442</v>
      </c>
      <c r="D177" s="136" t="s">
        <v>183</v>
      </c>
      <c r="E177" s="137" t="s">
        <v>442</v>
      </c>
      <c r="F177" s="138" t="s">
        <v>2330</v>
      </c>
      <c r="G177" s="139" t="s">
        <v>1836</v>
      </c>
      <c r="H177" s="140">
        <v>2</v>
      </c>
      <c r="I177" s="141"/>
      <c r="J177" s="142">
        <f>ROUND(I177*H177,2)</f>
        <v>0</v>
      </c>
      <c r="K177" s="138" t="s">
        <v>1</v>
      </c>
      <c r="L177" s="32"/>
      <c r="M177" s="143" t="s">
        <v>1</v>
      </c>
      <c r="N177" s="144" t="s">
        <v>39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188</v>
      </c>
      <c r="AT177" s="147" t="s">
        <v>183</v>
      </c>
      <c r="AU177" s="147" t="s">
        <v>82</v>
      </c>
      <c r="AY177" s="17" t="s">
        <v>180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82</v>
      </c>
      <c r="BK177" s="148">
        <f>ROUND(I177*H177,2)</f>
        <v>0</v>
      </c>
      <c r="BL177" s="17" t="s">
        <v>188</v>
      </c>
      <c r="BM177" s="147" t="s">
        <v>662</v>
      </c>
    </row>
    <row r="178" spans="2:65" s="1" customFormat="1" ht="18">
      <c r="B178" s="32"/>
      <c r="D178" s="150" t="s">
        <v>556</v>
      </c>
      <c r="F178" s="188" t="s">
        <v>2331</v>
      </c>
      <c r="I178" s="189"/>
      <c r="L178" s="32"/>
      <c r="M178" s="190"/>
      <c r="T178" s="56"/>
      <c r="AT178" s="17" t="s">
        <v>556</v>
      </c>
      <c r="AU178" s="17" t="s">
        <v>82</v>
      </c>
    </row>
    <row r="179" spans="2:65" s="1" customFormat="1" ht="16.5" customHeight="1">
      <c r="B179" s="32"/>
      <c r="C179" s="136" t="s">
        <v>449</v>
      </c>
      <c r="D179" s="136" t="s">
        <v>183</v>
      </c>
      <c r="E179" s="137" t="s">
        <v>449</v>
      </c>
      <c r="F179" s="138" t="s">
        <v>2436</v>
      </c>
      <c r="G179" s="139" t="s">
        <v>1836</v>
      </c>
      <c r="H179" s="140">
        <v>2</v>
      </c>
      <c r="I179" s="141"/>
      <c r="J179" s="142">
        <f>ROUND(I179*H179,2)</f>
        <v>0</v>
      </c>
      <c r="K179" s="138" t="s">
        <v>1</v>
      </c>
      <c r="L179" s="32"/>
      <c r="M179" s="143" t="s">
        <v>1</v>
      </c>
      <c r="N179" s="144" t="s">
        <v>39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188</v>
      </c>
      <c r="AT179" s="147" t="s">
        <v>183</v>
      </c>
      <c r="AU179" s="147" t="s">
        <v>82</v>
      </c>
      <c r="AY179" s="17" t="s">
        <v>180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82</v>
      </c>
      <c r="BK179" s="148">
        <f>ROUND(I179*H179,2)</f>
        <v>0</v>
      </c>
      <c r="BL179" s="17" t="s">
        <v>188</v>
      </c>
      <c r="BM179" s="147" t="s">
        <v>362</v>
      </c>
    </row>
    <row r="180" spans="2:65" s="1" customFormat="1" ht="24.15" customHeight="1">
      <c r="B180" s="32"/>
      <c r="C180" s="136" t="s">
        <v>456</v>
      </c>
      <c r="D180" s="136" t="s">
        <v>183</v>
      </c>
      <c r="E180" s="137" t="s">
        <v>456</v>
      </c>
      <c r="F180" s="138" t="s">
        <v>2332</v>
      </c>
      <c r="G180" s="139" t="s">
        <v>1836</v>
      </c>
      <c r="H180" s="140">
        <v>1</v>
      </c>
      <c r="I180" s="141"/>
      <c r="J180" s="142">
        <f>ROUND(I180*H180,2)</f>
        <v>0</v>
      </c>
      <c r="K180" s="138" t="s">
        <v>1</v>
      </c>
      <c r="L180" s="32"/>
      <c r="M180" s="143" t="s">
        <v>1</v>
      </c>
      <c r="N180" s="144" t="s">
        <v>39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188</v>
      </c>
      <c r="AT180" s="147" t="s">
        <v>183</v>
      </c>
      <c r="AU180" s="147" t="s">
        <v>82</v>
      </c>
      <c r="AY180" s="17" t="s">
        <v>180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82</v>
      </c>
      <c r="BK180" s="148">
        <f>ROUND(I180*H180,2)</f>
        <v>0</v>
      </c>
      <c r="BL180" s="17" t="s">
        <v>188</v>
      </c>
      <c r="BM180" s="147" t="s">
        <v>682</v>
      </c>
    </row>
    <row r="181" spans="2:65" s="1" customFormat="1" ht="18">
      <c r="B181" s="32"/>
      <c r="D181" s="150" t="s">
        <v>556</v>
      </c>
      <c r="F181" s="188" t="s">
        <v>2333</v>
      </c>
      <c r="I181" s="189"/>
      <c r="L181" s="32"/>
      <c r="M181" s="190"/>
      <c r="T181" s="56"/>
      <c r="AT181" s="17" t="s">
        <v>556</v>
      </c>
      <c r="AU181" s="17" t="s">
        <v>82</v>
      </c>
    </row>
    <row r="182" spans="2:65" s="1" customFormat="1" ht="16.5" customHeight="1">
      <c r="B182" s="32"/>
      <c r="C182" s="136" t="s">
        <v>461</v>
      </c>
      <c r="D182" s="136" t="s">
        <v>183</v>
      </c>
      <c r="E182" s="137" t="s">
        <v>461</v>
      </c>
      <c r="F182" s="138" t="s">
        <v>2436</v>
      </c>
      <c r="G182" s="139" t="s">
        <v>1836</v>
      </c>
      <c r="H182" s="140">
        <v>1</v>
      </c>
      <c r="I182" s="141"/>
      <c r="J182" s="142">
        <f>ROUND(I182*H182,2)</f>
        <v>0</v>
      </c>
      <c r="K182" s="138" t="s">
        <v>1</v>
      </c>
      <c r="L182" s="32"/>
      <c r="M182" s="143" t="s">
        <v>1</v>
      </c>
      <c r="N182" s="144" t="s">
        <v>39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188</v>
      </c>
      <c r="AT182" s="147" t="s">
        <v>183</v>
      </c>
      <c r="AU182" s="147" t="s">
        <v>82</v>
      </c>
      <c r="AY182" s="17" t="s">
        <v>180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82</v>
      </c>
      <c r="BK182" s="148">
        <f>ROUND(I182*H182,2)</f>
        <v>0</v>
      </c>
      <c r="BL182" s="17" t="s">
        <v>188</v>
      </c>
      <c r="BM182" s="147" t="s">
        <v>695</v>
      </c>
    </row>
    <row r="183" spans="2:65" s="11" customFormat="1" ht="22.8" customHeight="1">
      <c r="B183" s="124"/>
      <c r="D183" s="125" t="s">
        <v>73</v>
      </c>
      <c r="E183" s="134" t="s">
        <v>471</v>
      </c>
      <c r="F183" s="134" t="s">
        <v>2360</v>
      </c>
      <c r="I183" s="127"/>
      <c r="J183" s="135">
        <f>BK183</f>
        <v>0</v>
      </c>
      <c r="L183" s="124"/>
      <c r="M183" s="129"/>
      <c r="P183" s="130">
        <f>SUM(P184:P187)</f>
        <v>0</v>
      </c>
      <c r="R183" s="130">
        <f>SUM(R184:R187)</f>
        <v>0</v>
      </c>
      <c r="T183" s="131">
        <f>SUM(T184:T187)</f>
        <v>0</v>
      </c>
      <c r="AR183" s="125" t="s">
        <v>82</v>
      </c>
      <c r="AT183" s="132" t="s">
        <v>73</v>
      </c>
      <c r="AU183" s="132" t="s">
        <v>82</v>
      </c>
      <c r="AY183" s="125" t="s">
        <v>180</v>
      </c>
      <c r="BK183" s="133">
        <f>SUM(BK184:BK187)</f>
        <v>0</v>
      </c>
    </row>
    <row r="184" spans="2:65" s="1" customFormat="1" ht="24.15" customHeight="1">
      <c r="B184" s="32"/>
      <c r="C184" s="136" t="s">
        <v>467</v>
      </c>
      <c r="D184" s="136" t="s">
        <v>183</v>
      </c>
      <c r="E184" s="137" t="s">
        <v>492</v>
      </c>
      <c r="F184" s="138" t="s">
        <v>2445</v>
      </c>
      <c r="G184" s="139" t="s">
        <v>2354</v>
      </c>
      <c r="H184" s="140">
        <v>46</v>
      </c>
      <c r="I184" s="141"/>
      <c r="J184" s="142">
        <f>ROUND(I184*H184,2)</f>
        <v>0</v>
      </c>
      <c r="K184" s="138" t="s">
        <v>1</v>
      </c>
      <c r="L184" s="32"/>
      <c r="M184" s="143" t="s">
        <v>1</v>
      </c>
      <c r="N184" s="144" t="s">
        <v>39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188</v>
      </c>
      <c r="AT184" s="147" t="s">
        <v>183</v>
      </c>
      <c r="AU184" s="147" t="s">
        <v>84</v>
      </c>
      <c r="AY184" s="17" t="s">
        <v>180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7" t="s">
        <v>82</v>
      </c>
      <c r="BK184" s="148">
        <f>ROUND(I184*H184,2)</f>
        <v>0</v>
      </c>
      <c r="BL184" s="17" t="s">
        <v>188</v>
      </c>
      <c r="BM184" s="147" t="s">
        <v>710</v>
      </c>
    </row>
    <row r="185" spans="2:65" s="1" customFormat="1" ht="24.15" customHeight="1">
      <c r="B185" s="32"/>
      <c r="C185" s="136" t="s">
        <v>471</v>
      </c>
      <c r="D185" s="136" t="s">
        <v>183</v>
      </c>
      <c r="E185" s="137" t="s">
        <v>496</v>
      </c>
      <c r="F185" s="138" t="s">
        <v>2446</v>
      </c>
      <c r="G185" s="139" t="s">
        <v>2354</v>
      </c>
      <c r="H185" s="140">
        <v>12</v>
      </c>
      <c r="I185" s="141"/>
      <c r="J185" s="142">
        <f>ROUND(I185*H185,2)</f>
        <v>0</v>
      </c>
      <c r="K185" s="138" t="s">
        <v>1</v>
      </c>
      <c r="L185" s="32"/>
      <c r="M185" s="143" t="s">
        <v>1</v>
      </c>
      <c r="N185" s="144" t="s">
        <v>39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188</v>
      </c>
      <c r="AT185" s="147" t="s">
        <v>183</v>
      </c>
      <c r="AU185" s="147" t="s">
        <v>84</v>
      </c>
      <c r="AY185" s="17" t="s">
        <v>180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82</v>
      </c>
      <c r="BK185" s="148">
        <f>ROUND(I185*H185,2)</f>
        <v>0</v>
      </c>
      <c r="BL185" s="17" t="s">
        <v>188</v>
      </c>
      <c r="BM185" s="147" t="s">
        <v>720</v>
      </c>
    </row>
    <row r="186" spans="2:65" s="1" customFormat="1" ht="24.15" customHeight="1">
      <c r="B186" s="32"/>
      <c r="C186" s="136" t="s">
        <v>477</v>
      </c>
      <c r="D186" s="136" t="s">
        <v>183</v>
      </c>
      <c r="E186" s="137" t="s">
        <v>512</v>
      </c>
      <c r="F186" s="138" t="s">
        <v>2447</v>
      </c>
      <c r="G186" s="139" t="s">
        <v>2354</v>
      </c>
      <c r="H186" s="140">
        <v>13</v>
      </c>
      <c r="I186" s="141"/>
      <c r="J186" s="142">
        <f>ROUND(I186*H186,2)</f>
        <v>0</v>
      </c>
      <c r="K186" s="138" t="s">
        <v>1</v>
      </c>
      <c r="L186" s="32"/>
      <c r="M186" s="143" t="s">
        <v>1</v>
      </c>
      <c r="N186" s="144" t="s">
        <v>39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188</v>
      </c>
      <c r="AT186" s="147" t="s">
        <v>183</v>
      </c>
      <c r="AU186" s="147" t="s">
        <v>84</v>
      </c>
      <c r="AY186" s="17" t="s">
        <v>180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82</v>
      </c>
      <c r="BK186" s="148">
        <f>ROUND(I186*H186,2)</f>
        <v>0</v>
      </c>
      <c r="BL186" s="17" t="s">
        <v>188</v>
      </c>
      <c r="BM186" s="147" t="s">
        <v>1680</v>
      </c>
    </row>
    <row r="187" spans="2:65" s="1" customFormat="1" ht="24.15" customHeight="1">
      <c r="B187" s="32"/>
      <c r="C187" s="136" t="s">
        <v>492</v>
      </c>
      <c r="D187" s="136" t="s">
        <v>183</v>
      </c>
      <c r="E187" s="137" t="s">
        <v>525</v>
      </c>
      <c r="F187" s="138" t="s">
        <v>2448</v>
      </c>
      <c r="G187" s="139" t="s">
        <v>2354</v>
      </c>
      <c r="H187" s="140">
        <v>5</v>
      </c>
      <c r="I187" s="141"/>
      <c r="J187" s="142">
        <f>ROUND(I187*H187,2)</f>
        <v>0</v>
      </c>
      <c r="K187" s="138" t="s">
        <v>1</v>
      </c>
      <c r="L187" s="32"/>
      <c r="M187" s="143" t="s">
        <v>1</v>
      </c>
      <c r="N187" s="144" t="s">
        <v>39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188</v>
      </c>
      <c r="AT187" s="147" t="s">
        <v>183</v>
      </c>
      <c r="AU187" s="147" t="s">
        <v>84</v>
      </c>
      <c r="AY187" s="17" t="s">
        <v>180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82</v>
      </c>
      <c r="BK187" s="148">
        <f>ROUND(I187*H187,2)</f>
        <v>0</v>
      </c>
      <c r="BL187" s="17" t="s">
        <v>188</v>
      </c>
      <c r="BM187" s="147" t="s">
        <v>731</v>
      </c>
    </row>
    <row r="188" spans="2:65" s="11" customFormat="1" ht="22.8" customHeight="1">
      <c r="B188" s="124"/>
      <c r="D188" s="125" t="s">
        <v>73</v>
      </c>
      <c r="E188" s="134" t="s">
        <v>540</v>
      </c>
      <c r="F188" s="134" t="s">
        <v>2365</v>
      </c>
      <c r="I188" s="127"/>
      <c r="J188" s="135">
        <f>BK188</f>
        <v>0</v>
      </c>
      <c r="L188" s="124"/>
      <c r="M188" s="129"/>
      <c r="P188" s="130">
        <f>SUM(P189:P199)</f>
        <v>0</v>
      </c>
      <c r="R188" s="130">
        <f>SUM(R189:R199)</f>
        <v>0</v>
      </c>
      <c r="T188" s="131">
        <f>SUM(T189:T199)</f>
        <v>0</v>
      </c>
      <c r="AR188" s="125" t="s">
        <v>82</v>
      </c>
      <c r="AT188" s="132" t="s">
        <v>73</v>
      </c>
      <c r="AU188" s="132" t="s">
        <v>82</v>
      </c>
      <c r="AY188" s="125" t="s">
        <v>180</v>
      </c>
      <c r="BK188" s="133">
        <f>SUM(BK189:BK199)</f>
        <v>0</v>
      </c>
    </row>
    <row r="189" spans="2:65" s="1" customFormat="1" ht="21.75" customHeight="1">
      <c r="B189" s="32"/>
      <c r="C189" s="136" t="s">
        <v>496</v>
      </c>
      <c r="D189" s="136" t="s">
        <v>183</v>
      </c>
      <c r="E189" s="137" t="s">
        <v>546</v>
      </c>
      <c r="F189" s="138" t="s">
        <v>2449</v>
      </c>
      <c r="G189" s="139" t="s">
        <v>279</v>
      </c>
      <c r="H189" s="140">
        <v>20</v>
      </c>
      <c r="I189" s="141"/>
      <c r="J189" s="142">
        <f t="shared" ref="J189:J199" si="10">ROUND(I189*H189,2)</f>
        <v>0</v>
      </c>
      <c r="K189" s="138" t="s">
        <v>1</v>
      </c>
      <c r="L189" s="32"/>
      <c r="M189" s="143" t="s">
        <v>1</v>
      </c>
      <c r="N189" s="144" t="s">
        <v>39</v>
      </c>
      <c r="P189" s="145">
        <f t="shared" ref="P189:P199" si="11">O189*H189</f>
        <v>0</v>
      </c>
      <c r="Q189" s="145">
        <v>0</v>
      </c>
      <c r="R189" s="145">
        <f t="shared" ref="R189:R199" si="12">Q189*H189</f>
        <v>0</v>
      </c>
      <c r="S189" s="145">
        <v>0</v>
      </c>
      <c r="T189" s="146">
        <f t="shared" ref="T189:T199" si="13">S189*H189</f>
        <v>0</v>
      </c>
      <c r="AR189" s="147" t="s">
        <v>188</v>
      </c>
      <c r="AT189" s="147" t="s">
        <v>183</v>
      </c>
      <c r="AU189" s="147" t="s">
        <v>84</v>
      </c>
      <c r="AY189" s="17" t="s">
        <v>180</v>
      </c>
      <c r="BE189" s="148">
        <f t="shared" ref="BE189:BE199" si="14">IF(N189="základní",J189,0)</f>
        <v>0</v>
      </c>
      <c r="BF189" s="148">
        <f t="shared" ref="BF189:BF199" si="15">IF(N189="snížená",J189,0)</f>
        <v>0</v>
      </c>
      <c r="BG189" s="148">
        <f t="shared" ref="BG189:BG199" si="16">IF(N189="zákl. přenesená",J189,0)</f>
        <v>0</v>
      </c>
      <c r="BH189" s="148">
        <f t="shared" ref="BH189:BH199" si="17">IF(N189="sníž. přenesená",J189,0)</f>
        <v>0</v>
      </c>
      <c r="BI189" s="148">
        <f t="shared" ref="BI189:BI199" si="18">IF(N189="nulová",J189,0)</f>
        <v>0</v>
      </c>
      <c r="BJ189" s="17" t="s">
        <v>82</v>
      </c>
      <c r="BK189" s="148">
        <f t="shared" ref="BK189:BK199" si="19">ROUND(I189*H189,2)</f>
        <v>0</v>
      </c>
      <c r="BL189" s="17" t="s">
        <v>188</v>
      </c>
      <c r="BM189" s="147" t="s">
        <v>739</v>
      </c>
    </row>
    <row r="190" spans="2:65" s="1" customFormat="1" ht="21.75" customHeight="1">
      <c r="B190" s="32"/>
      <c r="C190" s="136" t="s">
        <v>512</v>
      </c>
      <c r="D190" s="136" t="s">
        <v>183</v>
      </c>
      <c r="E190" s="137" t="s">
        <v>552</v>
      </c>
      <c r="F190" s="138" t="s">
        <v>2450</v>
      </c>
      <c r="G190" s="139" t="s">
        <v>279</v>
      </c>
      <c r="H190" s="140">
        <v>10</v>
      </c>
      <c r="I190" s="141"/>
      <c r="J190" s="142">
        <f t="shared" si="10"/>
        <v>0</v>
      </c>
      <c r="K190" s="138" t="s">
        <v>1</v>
      </c>
      <c r="L190" s="32"/>
      <c r="M190" s="143" t="s">
        <v>1</v>
      </c>
      <c r="N190" s="144" t="s">
        <v>39</v>
      </c>
      <c r="P190" s="145">
        <f t="shared" si="11"/>
        <v>0</v>
      </c>
      <c r="Q190" s="145">
        <v>0</v>
      </c>
      <c r="R190" s="145">
        <f t="shared" si="12"/>
        <v>0</v>
      </c>
      <c r="S190" s="145">
        <v>0</v>
      </c>
      <c r="T190" s="146">
        <f t="shared" si="13"/>
        <v>0</v>
      </c>
      <c r="AR190" s="147" t="s">
        <v>188</v>
      </c>
      <c r="AT190" s="147" t="s">
        <v>183</v>
      </c>
      <c r="AU190" s="147" t="s">
        <v>84</v>
      </c>
      <c r="AY190" s="17" t="s">
        <v>180</v>
      </c>
      <c r="BE190" s="148">
        <f t="shared" si="14"/>
        <v>0</v>
      </c>
      <c r="BF190" s="148">
        <f t="shared" si="15"/>
        <v>0</v>
      </c>
      <c r="BG190" s="148">
        <f t="shared" si="16"/>
        <v>0</v>
      </c>
      <c r="BH190" s="148">
        <f t="shared" si="17"/>
        <v>0</v>
      </c>
      <c r="BI190" s="148">
        <f t="shared" si="18"/>
        <v>0</v>
      </c>
      <c r="BJ190" s="17" t="s">
        <v>82</v>
      </c>
      <c r="BK190" s="148">
        <f t="shared" si="19"/>
        <v>0</v>
      </c>
      <c r="BL190" s="17" t="s">
        <v>188</v>
      </c>
      <c r="BM190" s="147" t="s">
        <v>751</v>
      </c>
    </row>
    <row r="191" spans="2:65" s="1" customFormat="1" ht="21.75" customHeight="1">
      <c r="B191" s="32"/>
      <c r="C191" s="136" t="s">
        <v>525</v>
      </c>
      <c r="D191" s="136" t="s">
        <v>183</v>
      </c>
      <c r="E191" s="137" t="s">
        <v>560</v>
      </c>
      <c r="F191" s="138" t="s">
        <v>2451</v>
      </c>
      <c r="G191" s="139" t="s">
        <v>279</v>
      </c>
      <c r="H191" s="140">
        <v>21</v>
      </c>
      <c r="I191" s="141"/>
      <c r="J191" s="142">
        <f t="shared" si="10"/>
        <v>0</v>
      </c>
      <c r="K191" s="138" t="s">
        <v>1</v>
      </c>
      <c r="L191" s="32"/>
      <c r="M191" s="143" t="s">
        <v>1</v>
      </c>
      <c r="N191" s="144" t="s">
        <v>39</v>
      </c>
      <c r="P191" s="145">
        <f t="shared" si="11"/>
        <v>0</v>
      </c>
      <c r="Q191" s="145">
        <v>0</v>
      </c>
      <c r="R191" s="145">
        <f t="shared" si="12"/>
        <v>0</v>
      </c>
      <c r="S191" s="145">
        <v>0</v>
      </c>
      <c r="T191" s="146">
        <f t="shared" si="13"/>
        <v>0</v>
      </c>
      <c r="AR191" s="147" t="s">
        <v>188</v>
      </c>
      <c r="AT191" s="147" t="s">
        <v>183</v>
      </c>
      <c r="AU191" s="147" t="s">
        <v>84</v>
      </c>
      <c r="AY191" s="17" t="s">
        <v>180</v>
      </c>
      <c r="BE191" s="148">
        <f t="shared" si="14"/>
        <v>0</v>
      </c>
      <c r="BF191" s="148">
        <f t="shared" si="15"/>
        <v>0</v>
      </c>
      <c r="BG191" s="148">
        <f t="shared" si="16"/>
        <v>0</v>
      </c>
      <c r="BH191" s="148">
        <f t="shared" si="17"/>
        <v>0</v>
      </c>
      <c r="BI191" s="148">
        <f t="shared" si="18"/>
        <v>0</v>
      </c>
      <c r="BJ191" s="17" t="s">
        <v>82</v>
      </c>
      <c r="BK191" s="148">
        <f t="shared" si="19"/>
        <v>0</v>
      </c>
      <c r="BL191" s="17" t="s">
        <v>188</v>
      </c>
      <c r="BM191" s="147" t="s">
        <v>800</v>
      </c>
    </row>
    <row r="192" spans="2:65" s="1" customFormat="1" ht="21.75" customHeight="1">
      <c r="B192" s="32"/>
      <c r="C192" s="136" t="s">
        <v>531</v>
      </c>
      <c r="D192" s="136" t="s">
        <v>183</v>
      </c>
      <c r="E192" s="137" t="s">
        <v>565</v>
      </c>
      <c r="F192" s="138" t="s">
        <v>2452</v>
      </c>
      <c r="G192" s="139" t="s">
        <v>279</v>
      </c>
      <c r="H192" s="140">
        <v>3</v>
      </c>
      <c r="I192" s="141"/>
      <c r="J192" s="142">
        <f t="shared" si="10"/>
        <v>0</v>
      </c>
      <c r="K192" s="138" t="s">
        <v>1</v>
      </c>
      <c r="L192" s="32"/>
      <c r="M192" s="143" t="s">
        <v>1</v>
      </c>
      <c r="N192" s="144" t="s">
        <v>39</v>
      </c>
      <c r="P192" s="145">
        <f t="shared" si="11"/>
        <v>0</v>
      </c>
      <c r="Q192" s="145">
        <v>0</v>
      </c>
      <c r="R192" s="145">
        <f t="shared" si="12"/>
        <v>0</v>
      </c>
      <c r="S192" s="145">
        <v>0</v>
      </c>
      <c r="T192" s="146">
        <f t="shared" si="13"/>
        <v>0</v>
      </c>
      <c r="AR192" s="147" t="s">
        <v>188</v>
      </c>
      <c r="AT192" s="147" t="s">
        <v>183</v>
      </c>
      <c r="AU192" s="147" t="s">
        <v>84</v>
      </c>
      <c r="AY192" s="17" t="s">
        <v>180</v>
      </c>
      <c r="BE192" s="148">
        <f t="shared" si="14"/>
        <v>0</v>
      </c>
      <c r="BF192" s="148">
        <f t="shared" si="15"/>
        <v>0</v>
      </c>
      <c r="BG192" s="148">
        <f t="shared" si="16"/>
        <v>0</v>
      </c>
      <c r="BH192" s="148">
        <f t="shared" si="17"/>
        <v>0</v>
      </c>
      <c r="BI192" s="148">
        <f t="shared" si="18"/>
        <v>0</v>
      </c>
      <c r="BJ192" s="17" t="s">
        <v>82</v>
      </c>
      <c r="BK192" s="148">
        <f t="shared" si="19"/>
        <v>0</v>
      </c>
      <c r="BL192" s="17" t="s">
        <v>188</v>
      </c>
      <c r="BM192" s="147" t="s">
        <v>810</v>
      </c>
    </row>
    <row r="193" spans="2:65" s="1" customFormat="1" ht="21.75" customHeight="1">
      <c r="B193" s="32"/>
      <c r="C193" s="136" t="s">
        <v>540</v>
      </c>
      <c r="D193" s="136" t="s">
        <v>183</v>
      </c>
      <c r="E193" s="137" t="s">
        <v>580</v>
      </c>
      <c r="F193" s="138" t="s">
        <v>2382</v>
      </c>
      <c r="G193" s="139" t="s">
        <v>198</v>
      </c>
      <c r="H193" s="140">
        <v>27</v>
      </c>
      <c r="I193" s="141"/>
      <c r="J193" s="142">
        <f t="shared" si="10"/>
        <v>0</v>
      </c>
      <c r="K193" s="138" t="s">
        <v>1</v>
      </c>
      <c r="L193" s="32"/>
      <c r="M193" s="143" t="s">
        <v>1</v>
      </c>
      <c r="N193" s="144" t="s">
        <v>39</v>
      </c>
      <c r="P193" s="145">
        <f t="shared" si="11"/>
        <v>0</v>
      </c>
      <c r="Q193" s="145">
        <v>0</v>
      </c>
      <c r="R193" s="145">
        <f t="shared" si="12"/>
        <v>0</v>
      </c>
      <c r="S193" s="145">
        <v>0</v>
      </c>
      <c r="T193" s="146">
        <f t="shared" si="13"/>
        <v>0</v>
      </c>
      <c r="AR193" s="147" t="s">
        <v>188</v>
      </c>
      <c r="AT193" s="147" t="s">
        <v>183</v>
      </c>
      <c r="AU193" s="147" t="s">
        <v>84</v>
      </c>
      <c r="AY193" s="17" t="s">
        <v>180</v>
      </c>
      <c r="BE193" s="148">
        <f t="shared" si="14"/>
        <v>0</v>
      </c>
      <c r="BF193" s="148">
        <f t="shared" si="15"/>
        <v>0</v>
      </c>
      <c r="BG193" s="148">
        <f t="shared" si="16"/>
        <v>0</v>
      </c>
      <c r="BH193" s="148">
        <f t="shared" si="17"/>
        <v>0</v>
      </c>
      <c r="BI193" s="148">
        <f t="shared" si="18"/>
        <v>0</v>
      </c>
      <c r="BJ193" s="17" t="s">
        <v>82</v>
      </c>
      <c r="BK193" s="148">
        <f t="shared" si="19"/>
        <v>0</v>
      </c>
      <c r="BL193" s="17" t="s">
        <v>188</v>
      </c>
      <c r="BM193" s="147" t="s">
        <v>825</v>
      </c>
    </row>
    <row r="194" spans="2:65" s="1" customFormat="1" ht="16.5" customHeight="1">
      <c r="B194" s="32"/>
      <c r="C194" s="136" t="s">
        <v>546</v>
      </c>
      <c r="D194" s="136" t="s">
        <v>183</v>
      </c>
      <c r="E194" s="137" t="s">
        <v>587</v>
      </c>
      <c r="F194" s="138" t="s">
        <v>2383</v>
      </c>
      <c r="G194" s="139" t="s">
        <v>198</v>
      </c>
      <c r="H194" s="140">
        <v>23</v>
      </c>
      <c r="I194" s="141"/>
      <c r="J194" s="142">
        <f t="shared" si="10"/>
        <v>0</v>
      </c>
      <c r="K194" s="138" t="s">
        <v>1</v>
      </c>
      <c r="L194" s="32"/>
      <c r="M194" s="143" t="s">
        <v>1</v>
      </c>
      <c r="N194" s="144" t="s">
        <v>39</v>
      </c>
      <c r="P194" s="145">
        <f t="shared" si="11"/>
        <v>0</v>
      </c>
      <c r="Q194" s="145">
        <v>0</v>
      </c>
      <c r="R194" s="145">
        <f t="shared" si="12"/>
        <v>0</v>
      </c>
      <c r="S194" s="145">
        <v>0</v>
      </c>
      <c r="T194" s="146">
        <f t="shared" si="13"/>
        <v>0</v>
      </c>
      <c r="AR194" s="147" t="s">
        <v>188</v>
      </c>
      <c r="AT194" s="147" t="s">
        <v>183</v>
      </c>
      <c r="AU194" s="147" t="s">
        <v>84</v>
      </c>
      <c r="AY194" s="17" t="s">
        <v>180</v>
      </c>
      <c r="BE194" s="148">
        <f t="shared" si="14"/>
        <v>0</v>
      </c>
      <c r="BF194" s="148">
        <f t="shared" si="15"/>
        <v>0</v>
      </c>
      <c r="BG194" s="148">
        <f t="shared" si="16"/>
        <v>0</v>
      </c>
      <c r="BH194" s="148">
        <f t="shared" si="17"/>
        <v>0</v>
      </c>
      <c r="BI194" s="148">
        <f t="shared" si="18"/>
        <v>0</v>
      </c>
      <c r="BJ194" s="17" t="s">
        <v>82</v>
      </c>
      <c r="BK194" s="148">
        <f t="shared" si="19"/>
        <v>0</v>
      </c>
      <c r="BL194" s="17" t="s">
        <v>188</v>
      </c>
      <c r="BM194" s="147" t="s">
        <v>851</v>
      </c>
    </row>
    <row r="195" spans="2:65" s="1" customFormat="1" ht="16.5" customHeight="1">
      <c r="B195" s="32"/>
      <c r="C195" s="136" t="s">
        <v>552</v>
      </c>
      <c r="D195" s="136" t="s">
        <v>183</v>
      </c>
      <c r="E195" s="137" t="s">
        <v>599</v>
      </c>
      <c r="F195" s="138" t="s">
        <v>2453</v>
      </c>
      <c r="G195" s="139" t="s">
        <v>1</v>
      </c>
      <c r="H195" s="140">
        <v>0</v>
      </c>
      <c r="I195" s="141"/>
      <c r="J195" s="142">
        <f t="shared" si="10"/>
        <v>0</v>
      </c>
      <c r="K195" s="138" t="s">
        <v>1</v>
      </c>
      <c r="L195" s="32"/>
      <c r="M195" s="143" t="s">
        <v>1</v>
      </c>
      <c r="N195" s="144" t="s">
        <v>39</v>
      </c>
      <c r="P195" s="145">
        <f t="shared" si="11"/>
        <v>0</v>
      </c>
      <c r="Q195" s="145">
        <v>0</v>
      </c>
      <c r="R195" s="145">
        <f t="shared" si="12"/>
        <v>0</v>
      </c>
      <c r="S195" s="145">
        <v>0</v>
      </c>
      <c r="T195" s="146">
        <f t="shared" si="13"/>
        <v>0</v>
      </c>
      <c r="AR195" s="147" t="s">
        <v>188</v>
      </c>
      <c r="AT195" s="147" t="s">
        <v>183</v>
      </c>
      <c r="AU195" s="147" t="s">
        <v>84</v>
      </c>
      <c r="AY195" s="17" t="s">
        <v>180</v>
      </c>
      <c r="BE195" s="148">
        <f t="shared" si="14"/>
        <v>0</v>
      </c>
      <c r="BF195" s="148">
        <f t="shared" si="15"/>
        <v>0</v>
      </c>
      <c r="BG195" s="148">
        <f t="shared" si="16"/>
        <v>0</v>
      </c>
      <c r="BH195" s="148">
        <f t="shared" si="17"/>
        <v>0</v>
      </c>
      <c r="BI195" s="148">
        <f t="shared" si="18"/>
        <v>0</v>
      </c>
      <c r="BJ195" s="17" t="s">
        <v>82</v>
      </c>
      <c r="BK195" s="148">
        <f t="shared" si="19"/>
        <v>0</v>
      </c>
      <c r="BL195" s="17" t="s">
        <v>188</v>
      </c>
      <c r="BM195" s="147" t="s">
        <v>863</v>
      </c>
    </row>
    <row r="196" spans="2:65" s="1" customFormat="1" ht="16.5" customHeight="1">
      <c r="B196" s="32"/>
      <c r="C196" s="136" t="s">
        <v>560</v>
      </c>
      <c r="D196" s="136" t="s">
        <v>183</v>
      </c>
      <c r="E196" s="137" t="s">
        <v>616</v>
      </c>
      <c r="F196" s="138" t="s">
        <v>2386</v>
      </c>
      <c r="G196" s="139" t="s">
        <v>646</v>
      </c>
      <c r="H196" s="140">
        <v>1</v>
      </c>
      <c r="I196" s="141"/>
      <c r="J196" s="142">
        <f t="shared" si="10"/>
        <v>0</v>
      </c>
      <c r="K196" s="138" t="s">
        <v>1</v>
      </c>
      <c r="L196" s="32"/>
      <c r="M196" s="143" t="s">
        <v>1</v>
      </c>
      <c r="N196" s="144" t="s">
        <v>39</v>
      </c>
      <c r="P196" s="145">
        <f t="shared" si="11"/>
        <v>0</v>
      </c>
      <c r="Q196" s="145">
        <v>0</v>
      </c>
      <c r="R196" s="145">
        <f t="shared" si="12"/>
        <v>0</v>
      </c>
      <c r="S196" s="145">
        <v>0</v>
      </c>
      <c r="T196" s="146">
        <f t="shared" si="13"/>
        <v>0</v>
      </c>
      <c r="AR196" s="147" t="s">
        <v>188</v>
      </c>
      <c r="AT196" s="147" t="s">
        <v>183</v>
      </c>
      <c r="AU196" s="147" t="s">
        <v>84</v>
      </c>
      <c r="AY196" s="17" t="s">
        <v>180</v>
      </c>
      <c r="BE196" s="148">
        <f t="shared" si="14"/>
        <v>0</v>
      </c>
      <c r="BF196" s="148">
        <f t="shared" si="15"/>
        <v>0</v>
      </c>
      <c r="BG196" s="148">
        <f t="shared" si="16"/>
        <v>0</v>
      </c>
      <c r="BH196" s="148">
        <f t="shared" si="17"/>
        <v>0</v>
      </c>
      <c r="BI196" s="148">
        <f t="shared" si="18"/>
        <v>0</v>
      </c>
      <c r="BJ196" s="17" t="s">
        <v>82</v>
      </c>
      <c r="BK196" s="148">
        <f t="shared" si="19"/>
        <v>0</v>
      </c>
      <c r="BL196" s="17" t="s">
        <v>188</v>
      </c>
      <c r="BM196" s="147" t="s">
        <v>892</v>
      </c>
    </row>
    <row r="197" spans="2:65" s="1" customFormat="1" ht="16.5" customHeight="1">
      <c r="B197" s="32"/>
      <c r="C197" s="136" t="s">
        <v>565</v>
      </c>
      <c r="D197" s="136" t="s">
        <v>183</v>
      </c>
      <c r="E197" s="137" t="s">
        <v>620</v>
      </c>
      <c r="F197" s="138" t="s">
        <v>2387</v>
      </c>
      <c r="G197" s="139" t="s">
        <v>646</v>
      </c>
      <c r="H197" s="140">
        <v>1</v>
      </c>
      <c r="I197" s="141"/>
      <c r="J197" s="142">
        <f t="shared" si="10"/>
        <v>0</v>
      </c>
      <c r="K197" s="138" t="s">
        <v>1</v>
      </c>
      <c r="L197" s="32"/>
      <c r="M197" s="143" t="s">
        <v>1</v>
      </c>
      <c r="N197" s="144" t="s">
        <v>39</v>
      </c>
      <c r="P197" s="145">
        <f t="shared" si="11"/>
        <v>0</v>
      </c>
      <c r="Q197" s="145">
        <v>0</v>
      </c>
      <c r="R197" s="145">
        <f t="shared" si="12"/>
        <v>0</v>
      </c>
      <c r="S197" s="145">
        <v>0</v>
      </c>
      <c r="T197" s="146">
        <f t="shared" si="13"/>
        <v>0</v>
      </c>
      <c r="AR197" s="147" t="s">
        <v>188</v>
      </c>
      <c r="AT197" s="147" t="s">
        <v>183</v>
      </c>
      <c r="AU197" s="147" t="s">
        <v>84</v>
      </c>
      <c r="AY197" s="17" t="s">
        <v>180</v>
      </c>
      <c r="BE197" s="148">
        <f t="shared" si="14"/>
        <v>0</v>
      </c>
      <c r="BF197" s="148">
        <f t="shared" si="15"/>
        <v>0</v>
      </c>
      <c r="BG197" s="148">
        <f t="shared" si="16"/>
        <v>0</v>
      </c>
      <c r="BH197" s="148">
        <f t="shared" si="17"/>
        <v>0</v>
      </c>
      <c r="BI197" s="148">
        <f t="shared" si="18"/>
        <v>0</v>
      </c>
      <c r="BJ197" s="17" t="s">
        <v>82</v>
      </c>
      <c r="BK197" s="148">
        <f t="shared" si="19"/>
        <v>0</v>
      </c>
      <c r="BL197" s="17" t="s">
        <v>188</v>
      </c>
      <c r="BM197" s="147" t="s">
        <v>902</v>
      </c>
    </row>
    <row r="198" spans="2:65" s="1" customFormat="1" ht="16.5" customHeight="1">
      <c r="B198" s="32"/>
      <c r="C198" s="136" t="s">
        <v>570</v>
      </c>
      <c r="D198" s="136" t="s">
        <v>183</v>
      </c>
      <c r="E198" s="137" t="s">
        <v>1606</v>
      </c>
      <c r="F198" s="138" t="s">
        <v>2388</v>
      </c>
      <c r="G198" s="139" t="s">
        <v>646</v>
      </c>
      <c r="H198" s="140">
        <v>1</v>
      </c>
      <c r="I198" s="141"/>
      <c r="J198" s="142">
        <f t="shared" si="10"/>
        <v>0</v>
      </c>
      <c r="K198" s="138" t="s">
        <v>1</v>
      </c>
      <c r="L198" s="32"/>
      <c r="M198" s="143" t="s">
        <v>1</v>
      </c>
      <c r="N198" s="144" t="s">
        <v>39</v>
      </c>
      <c r="P198" s="145">
        <f t="shared" si="11"/>
        <v>0</v>
      </c>
      <c r="Q198" s="145">
        <v>0</v>
      </c>
      <c r="R198" s="145">
        <f t="shared" si="12"/>
        <v>0</v>
      </c>
      <c r="S198" s="145">
        <v>0</v>
      </c>
      <c r="T198" s="146">
        <f t="shared" si="13"/>
        <v>0</v>
      </c>
      <c r="AR198" s="147" t="s">
        <v>188</v>
      </c>
      <c r="AT198" s="147" t="s">
        <v>183</v>
      </c>
      <c r="AU198" s="147" t="s">
        <v>84</v>
      </c>
      <c r="AY198" s="17" t="s">
        <v>180</v>
      </c>
      <c r="BE198" s="148">
        <f t="shared" si="14"/>
        <v>0</v>
      </c>
      <c r="BF198" s="148">
        <f t="shared" si="15"/>
        <v>0</v>
      </c>
      <c r="BG198" s="148">
        <f t="shared" si="16"/>
        <v>0</v>
      </c>
      <c r="BH198" s="148">
        <f t="shared" si="17"/>
        <v>0</v>
      </c>
      <c r="BI198" s="148">
        <f t="shared" si="18"/>
        <v>0</v>
      </c>
      <c r="BJ198" s="17" t="s">
        <v>82</v>
      </c>
      <c r="BK198" s="148">
        <f t="shared" si="19"/>
        <v>0</v>
      </c>
      <c r="BL198" s="17" t="s">
        <v>188</v>
      </c>
      <c r="BM198" s="147" t="s">
        <v>925</v>
      </c>
    </row>
    <row r="199" spans="2:65" s="1" customFormat="1" ht="16.5" customHeight="1">
      <c r="B199" s="32"/>
      <c r="C199" s="136" t="s">
        <v>575</v>
      </c>
      <c r="D199" s="136" t="s">
        <v>183</v>
      </c>
      <c r="E199" s="137" t="s">
        <v>624</v>
      </c>
      <c r="F199" s="138" t="s">
        <v>311</v>
      </c>
      <c r="G199" s="139" t="s">
        <v>646</v>
      </c>
      <c r="H199" s="140">
        <v>1</v>
      </c>
      <c r="I199" s="141"/>
      <c r="J199" s="142">
        <f t="shared" si="10"/>
        <v>0</v>
      </c>
      <c r="K199" s="138" t="s">
        <v>1</v>
      </c>
      <c r="L199" s="32"/>
      <c r="M199" s="191" t="s">
        <v>1</v>
      </c>
      <c r="N199" s="192" t="s">
        <v>39</v>
      </c>
      <c r="O199" s="193"/>
      <c r="P199" s="194">
        <f t="shared" si="11"/>
        <v>0</v>
      </c>
      <c r="Q199" s="194">
        <v>0</v>
      </c>
      <c r="R199" s="194">
        <f t="shared" si="12"/>
        <v>0</v>
      </c>
      <c r="S199" s="194">
        <v>0</v>
      </c>
      <c r="T199" s="195">
        <f t="shared" si="13"/>
        <v>0</v>
      </c>
      <c r="AR199" s="147" t="s">
        <v>188</v>
      </c>
      <c r="AT199" s="147" t="s">
        <v>183</v>
      </c>
      <c r="AU199" s="147" t="s">
        <v>84</v>
      </c>
      <c r="AY199" s="17" t="s">
        <v>180</v>
      </c>
      <c r="BE199" s="148">
        <f t="shared" si="14"/>
        <v>0</v>
      </c>
      <c r="BF199" s="148">
        <f t="shared" si="15"/>
        <v>0</v>
      </c>
      <c r="BG199" s="148">
        <f t="shared" si="16"/>
        <v>0</v>
      </c>
      <c r="BH199" s="148">
        <f t="shared" si="17"/>
        <v>0</v>
      </c>
      <c r="BI199" s="148">
        <f t="shared" si="18"/>
        <v>0</v>
      </c>
      <c r="BJ199" s="17" t="s">
        <v>82</v>
      </c>
      <c r="BK199" s="148">
        <f t="shared" si="19"/>
        <v>0</v>
      </c>
      <c r="BL199" s="17" t="s">
        <v>188</v>
      </c>
      <c r="BM199" s="147" t="s">
        <v>935</v>
      </c>
    </row>
    <row r="200" spans="2:65" s="1" customFormat="1" ht="7" customHeight="1">
      <c r="B200" s="44"/>
      <c r="C200" s="45"/>
      <c r="D200" s="45"/>
      <c r="E200" s="45"/>
      <c r="F200" s="45"/>
      <c r="G200" s="45"/>
      <c r="H200" s="45"/>
      <c r="I200" s="45"/>
      <c r="J200" s="45"/>
      <c r="K200" s="45"/>
      <c r="L200" s="32"/>
    </row>
  </sheetData>
  <sheetProtection algorithmName="SHA-512" hashValue="z8IR97CxKjHjusmuAY5Eoh2hFwjBS4LjkIRZqW2LEQMxgaeog8kiJcQz/oEusfNWFtT1Lqe8nokhoP41NM1xBQ==" saltValue="uL4xKUedpS8rtIUTu46xULFI9v3nvCC3wDZsmM4pNvJexNaQKDxNG6lI2BqQLFGpxVmiG4//MorwQvHDiskNXw==" spinCount="100000" sheet="1" objects="1" scenarios="1" formatColumns="0" formatRows="0" autoFilter="0"/>
  <autoFilter ref="C122:K199" xr:uid="{00000000-0009-0000-0000-000009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23"/>
  <sheetViews>
    <sheetView showGridLines="0" workbookViewId="0"/>
  </sheetViews>
  <sheetFormatPr defaultRowHeight="14.4"/>
  <cols>
    <col min="1" max="1" width="8.33203125" customWidth="1"/>
    <col min="2" max="2" width="1.19921875" customWidth="1"/>
    <col min="3" max="3" width="4.1328125" customWidth="1"/>
    <col min="4" max="4" width="4.33203125" customWidth="1"/>
    <col min="5" max="5" width="17.1328125" customWidth="1"/>
    <col min="6" max="6" width="100.796875" customWidth="1"/>
    <col min="7" max="7" width="7.46484375" customWidth="1"/>
    <col min="8" max="8" width="14" customWidth="1"/>
    <col min="9" max="9" width="15.796875" customWidth="1"/>
    <col min="10" max="11" width="22.33203125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121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ZŠ NA SMETÁNCE - oprava střešního pláště a rekonstrukce podkroví</v>
      </c>
      <c r="F7" s="245"/>
      <c r="G7" s="245"/>
      <c r="H7" s="245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44" t="s">
        <v>2277</v>
      </c>
      <c r="F9" s="246"/>
      <c r="G9" s="246"/>
      <c r="H9" s="24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07" t="s">
        <v>2454</v>
      </c>
      <c r="F11" s="246"/>
      <c r="G11" s="246"/>
      <c r="H11" s="246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7" t="str">
        <f>'Rekapitulace stavby'!E14</f>
        <v>Vyplň údaj</v>
      </c>
      <c r="F20" s="213"/>
      <c r="G20" s="213"/>
      <c r="H20" s="213"/>
      <c r="I20" s="27" t="s">
        <v>26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18" t="s">
        <v>1</v>
      </c>
      <c r="F29" s="218"/>
      <c r="G29" s="218"/>
      <c r="H29" s="218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45" customHeight="1">
      <c r="B32" s="32"/>
      <c r="D32" s="95" t="s">
        <v>34</v>
      </c>
      <c r="J32" s="66">
        <f>ROUND(J123,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" customHeight="1">
      <c r="B35" s="32"/>
      <c r="D35" s="55" t="s">
        <v>38</v>
      </c>
      <c r="E35" s="27" t="s">
        <v>39</v>
      </c>
      <c r="F35" s="86">
        <f>ROUND((SUM(BE123:BE222)),  2)</f>
        <v>0</v>
      </c>
      <c r="I35" s="96">
        <v>0.21</v>
      </c>
      <c r="J35" s="86">
        <f>ROUND(((SUM(BE123:BE222))*I35),  2)</f>
        <v>0</v>
      </c>
      <c r="L35" s="32"/>
    </row>
    <row r="36" spans="2:12" s="1" customFormat="1" ht="14.4" customHeight="1">
      <c r="B36" s="32"/>
      <c r="E36" s="27" t="s">
        <v>40</v>
      </c>
      <c r="F36" s="86">
        <f>ROUND((SUM(BF123:BF222)),  2)</f>
        <v>0</v>
      </c>
      <c r="I36" s="96">
        <v>0.15</v>
      </c>
      <c r="J36" s="86">
        <f>ROUND(((SUM(BF123:BF222))*I36),  2)</f>
        <v>0</v>
      </c>
      <c r="L36" s="32"/>
    </row>
    <row r="37" spans="2:12" s="1" customFormat="1" ht="14.4" hidden="1" customHeight="1">
      <c r="B37" s="32"/>
      <c r="E37" s="27" t="s">
        <v>41</v>
      </c>
      <c r="F37" s="86">
        <f>ROUND((SUM(BG123:BG222)),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42</v>
      </c>
      <c r="F38" s="86">
        <f>ROUND((SUM(BH123:BH222)),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43</v>
      </c>
      <c r="F39" s="86">
        <f>ROUND((SUM(BI123:BI222)),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2.3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2.3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2.3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143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4" t="str">
        <f>E7</f>
        <v>ZŠ NA SMETÁNCE - oprava střešního pláště a rekonstrukce podkroví</v>
      </c>
      <c r="F85" s="245"/>
      <c r="G85" s="245"/>
      <c r="H85" s="245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44" t="s">
        <v>2277</v>
      </c>
      <c r="F87" s="246"/>
      <c r="G87" s="246"/>
      <c r="H87" s="24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07" t="str">
        <f>E11</f>
        <v>Objekt4 - ZAR.3</v>
      </c>
      <c r="F89" s="246"/>
      <c r="G89" s="246"/>
      <c r="H89" s="246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7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" customHeight="1">
      <c r="B97" s="32"/>
      <c r="L97" s="32"/>
    </row>
    <row r="98" spans="2:47" s="1" customFormat="1" ht="22.8" customHeight="1">
      <c r="B98" s="32"/>
      <c r="C98" s="107" t="s">
        <v>146</v>
      </c>
      <c r="J98" s="66">
        <f>J123</f>
        <v>0</v>
      </c>
      <c r="L98" s="32"/>
      <c r="AU98" s="17" t="s">
        <v>147</v>
      </c>
    </row>
    <row r="99" spans="2:47" s="8" customFormat="1" ht="25" customHeight="1">
      <c r="B99" s="108"/>
      <c r="D99" s="109" t="s">
        <v>2455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9" customFormat="1" ht="19.899999999999999" customHeight="1">
      <c r="B100" s="112"/>
      <c r="D100" s="113" t="s">
        <v>2456</v>
      </c>
      <c r="E100" s="114"/>
      <c r="F100" s="114"/>
      <c r="G100" s="114"/>
      <c r="H100" s="114"/>
      <c r="I100" s="114"/>
      <c r="J100" s="115">
        <f>J193</f>
        <v>0</v>
      </c>
      <c r="L100" s="112"/>
    </row>
    <row r="101" spans="2:47" s="9" customFormat="1" ht="19.899999999999999" customHeight="1">
      <c r="B101" s="112"/>
      <c r="D101" s="113" t="s">
        <v>2457</v>
      </c>
      <c r="E101" s="114"/>
      <c r="F101" s="114"/>
      <c r="G101" s="114"/>
      <c r="H101" s="114"/>
      <c r="I101" s="114"/>
      <c r="J101" s="115">
        <f>J198</f>
        <v>0</v>
      </c>
      <c r="L101" s="112"/>
    </row>
    <row r="102" spans="2:47" s="1" customFormat="1" ht="21.85" customHeight="1">
      <c r="B102" s="32"/>
      <c r="L102" s="32"/>
    </row>
    <row r="103" spans="2:47" s="1" customFormat="1" ht="7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7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5" customHeight="1">
      <c r="B108" s="32"/>
      <c r="C108" s="21" t="s">
        <v>165</v>
      </c>
      <c r="L108" s="32"/>
    </row>
    <row r="109" spans="2:47" s="1" customFormat="1" ht="7" customHeight="1">
      <c r="B109" s="32"/>
      <c r="L109" s="32"/>
    </row>
    <row r="110" spans="2:47" s="1" customFormat="1" ht="12" customHeight="1">
      <c r="B110" s="32"/>
      <c r="C110" s="27" t="s">
        <v>16</v>
      </c>
      <c r="L110" s="32"/>
    </row>
    <row r="111" spans="2:47" s="1" customFormat="1" ht="16.5" customHeight="1">
      <c r="B111" s="32"/>
      <c r="E111" s="244" t="str">
        <f>E7</f>
        <v>ZŠ NA SMETÁNCE - oprava střešního pláště a rekonstrukce podkroví</v>
      </c>
      <c r="F111" s="245"/>
      <c r="G111" s="245"/>
      <c r="H111" s="245"/>
      <c r="L111" s="32"/>
    </row>
    <row r="112" spans="2:47" ht="12" customHeight="1">
      <c r="B112" s="20"/>
      <c r="C112" s="27" t="s">
        <v>141</v>
      </c>
      <c r="L112" s="20"/>
    </row>
    <row r="113" spans="2:65" s="1" customFormat="1" ht="16.5" customHeight="1">
      <c r="B113" s="32"/>
      <c r="E113" s="244" t="s">
        <v>2277</v>
      </c>
      <c r="F113" s="246"/>
      <c r="G113" s="246"/>
      <c r="H113" s="246"/>
      <c r="L113" s="32"/>
    </row>
    <row r="114" spans="2:65" s="1" customFormat="1" ht="12" customHeight="1">
      <c r="B114" s="32"/>
      <c r="C114" s="27" t="s">
        <v>991</v>
      </c>
      <c r="L114" s="32"/>
    </row>
    <row r="115" spans="2:65" s="1" customFormat="1" ht="16.5" customHeight="1">
      <c r="B115" s="32"/>
      <c r="E115" s="207" t="str">
        <f>E11</f>
        <v>Objekt4 - ZAR.3</v>
      </c>
      <c r="F115" s="246"/>
      <c r="G115" s="246"/>
      <c r="H115" s="246"/>
      <c r="L115" s="32"/>
    </row>
    <row r="116" spans="2:65" s="1" customFormat="1" ht="7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F14</f>
        <v xml:space="preserve"> </v>
      </c>
      <c r="I117" s="27" t="s">
        <v>22</v>
      </c>
      <c r="J117" s="52" t="str">
        <f>IF(J14="","",J14)</f>
        <v>24. 5. 2023</v>
      </c>
      <c r="L117" s="32"/>
    </row>
    <row r="118" spans="2:65" s="1" customFormat="1" ht="7" customHeight="1">
      <c r="B118" s="32"/>
      <c r="L118" s="32"/>
    </row>
    <row r="119" spans="2:65" s="1" customFormat="1" ht="15.15" customHeight="1">
      <c r="B119" s="32"/>
      <c r="C119" s="27" t="s">
        <v>24</v>
      </c>
      <c r="F119" s="25" t="str">
        <f>E17</f>
        <v xml:space="preserve"> </v>
      </c>
      <c r="I119" s="27" t="s">
        <v>29</v>
      </c>
      <c r="J119" s="30" t="str">
        <f>E23</f>
        <v xml:space="preserve"> </v>
      </c>
      <c r="L119" s="32"/>
    </row>
    <row r="120" spans="2:65" s="1" customFormat="1" ht="25.65" customHeight="1">
      <c r="B120" s="32"/>
      <c r="C120" s="27" t="s">
        <v>27</v>
      </c>
      <c r="F120" s="25" t="str">
        <f>IF(E20="","",E20)</f>
        <v>Vyplň údaj</v>
      </c>
      <c r="I120" s="27" t="s">
        <v>31</v>
      </c>
      <c r="J120" s="30" t="str">
        <f>E26</f>
        <v>KAVRO - Ing. Veronika Kloudová</v>
      </c>
      <c r="L120" s="32"/>
    </row>
    <row r="121" spans="2:65" s="1" customFormat="1" ht="10.3" customHeight="1">
      <c r="B121" s="32"/>
      <c r="L121" s="32"/>
    </row>
    <row r="122" spans="2:65" s="10" customFormat="1" ht="29.25" customHeight="1">
      <c r="B122" s="116"/>
      <c r="C122" s="117" t="s">
        <v>166</v>
      </c>
      <c r="D122" s="118" t="s">
        <v>59</v>
      </c>
      <c r="E122" s="118" t="s">
        <v>55</v>
      </c>
      <c r="F122" s="118" t="s">
        <v>56</v>
      </c>
      <c r="G122" s="118" t="s">
        <v>167</v>
      </c>
      <c r="H122" s="118" t="s">
        <v>168</v>
      </c>
      <c r="I122" s="118" t="s">
        <v>169</v>
      </c>
      <c r="J122" s="118" t="s">
        <v>145</v>
      </c>
      <c r="K122" s="119" t="s">
        <v>170</v>
      </c>
      <c r="L122" s="116"/>
      <c r="M122" s="59" t="s">
        <v>1</v>
      </c>
      <c r="N122" s="60" t="s">
        <v>38</v>
      </c>
      <c r="O122" s="60" t="s">
        <v>171</v>
      </c>
      <c r="P122" s="60" t="s">
        <v>172</v>
      </c>
      <c r="Q122" s="60" t="s">
        <v>173</v>
      </c>
      <c r="R122" s="60" t="s">
        <v>174</v>
      </c>
      <c r="S122" s="60" t="s">
        <v>175</v>
      </c>
      <c r="T122" s="61" t="s">
        <v>176</v>
      </c>
    </row>
    <row r="123" spans="2:65" s="1" customFormat="1" ht="22.8" customHeight="1">
      <c r="B123" s="32"/>
      <c r="C123" s="64" t="s">
        <v>177</v>
      </c>
      <c r="J123" s="120">
        <f>BK123</f>
        <v>0</v>
      </c>
      <c r="L123" s="32"/>
      <c r="M123" s="62"/>
      <c r="N123" s="53"/>
      <c r="O123" s="53"/>
      <c r="P123" s="121">
        <f>P124</f>
        <v>0</v>
      </c>
      <c r="Q123" s="53"/>
      <c r="R123" s="121">
        <f>R124</f>
        <v>0</v>
      </c>
      <c r="S123" s="53"/>
      <c r="T123" s="122">
        <f>T124</f>
        <v>0</v>
      </c>
      <c r="AT123" s="17" t="s">
        <v>73</v>
      </c>
      <c r="AU123" s="17" t="s">
        <v>147</v>
      </c>
      <c r="BK123" s="123">
        <f>BK124</f>
        <v>0</v>
      </c>
    </row>
    <row r="124" spans="2:65" s="11" customFormat="1" ht="25.9" customHeight="1">
      <c r="B124" s="124"/>
      <c r="D124" s="125" t="s">
        <v>73</v>
      </c>
      <c r="E124" s="126" t="s">
        <v>1939</v>
      </c>
      <c r="F124" s="126" t="s">
        <v>2458</v>
      </c>
      <c r="I124" s="127"/>
      <c r="J124" s="128">
        <f>BK124</f>
        <v>0</v>
      </c>
      <c r="L124" s="124"/>
      <c r="M124" s="129"/>
      <c r="P124" s="130">
        <f>P125+SUM(P126:P193)+P198</f>
        <v>0</v>
      </c>
      <c r="R124" s="130">
        <f>R125+SUM(R126:R193)+R198</f>
        <v>0</v>
      </c>
      <c r="T124" s="131">
        <f>T125+SUM(T126:T193)+T198</f>
        <v>0</v>
      </c>
      <c r="AR124" s="125" t="s">
        <v>82</v>
      </c>
      <c r="AT124" s="132" t="s">
        <v>73</v>
      </c>
      <c r="AU124" s="132" t="s">
        <v>74</v>
      </c>
      <c r="AY124" s="125" t="s">
        <v>180</v>
      </c>
      <c r="BK124" s="133">
        <f>BK125+SUM(BK126:BK193)+BK198</f>
        <v>0</v>
      </c>
    </row>
    <row r="125" spans="2:65" s="1" customFormat="1" ht="16.5" customHeight="1">
      <c r="B125" s="32"/>
      <c r="C125" s="136" t="s">
        <v>82</v>
      </c>
      <c r="D125" s="136" t="s">
        <v>183</v>
      </c>
      <c r="E125" s="137" t="s">
        <v>1987</v>
      </c>
      <c r="F125" s="138" t="s">
        <v>2284</v>
      </c>
      <c r="G125" s="139" t="s">
        <v>1836</v>
      </c>
      <c r="H125" s="140">
        <v>1</v>
      </c>
      <c r="I125" s="141"/>
      <c r="J125" s="142">
        <f>ROUND(I125*H125,2)</f>
        <v>0</v>
      </c>
      <c r="K125" s="138" t="s">
        <v>1</v>
      </c>
      <c r="L125" s="32"/>
      <c r="M125" s="143" t="s">
        <v>1</v>
      </c>
      <c r="N125" s="144" t="s">
        <v>39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188</v>
      </c>
      <c r="AT125" s="147" t="s">
        <v>183</v>
      </c>
      <c r="AU125" s="147" t="s">
        <v>82</v>
      </c>
      <c r="AY125" s="17" t="s">
        <v>180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7" t="s">
        <v>82</v>
      </c>
      <c r="BK125" s="148">
        <f>ROUND(I125*H125,2)</f>
        <v>0</v>
      </c>
      <c r="BL125" s="17" t="s">
        <v>188</v>
      </c>
      <c r="BM125" s="147" t="s">
        <v>84</v>
      </c>
    </row>
    <row r="126" spans="2:65" s="1" customFormat="1" ht="117">
      <c r="B126" s="32"/>
      <c r="D126" s="150" t="s">
        <v>556</v>
      </c>
      <c r="F126" s="188" t="s">
        <v>2459</v>
      </c>
      <c r="I126" s="189"/>
      <c r="L126" s="32"/>
      <c r="M126" s="190"/>
      <c r="T126" s="56"/>
      <c r="AT126" s="17" t="s">
        <v>556</v>
      </c>
      <c r="AU126" s="17" t="s">
        <v>82</v>
      </c>
    </row>
    <row r="127" spans="2:65" s="1" customFormat="1" ht="33" customHeight="1">
      <c r="B127" s="32"/>
      <c r="C127" s="136" t="s">
        <v>84</v>
      </c>
      <c r="D127" s="136" t="s">
        <v>183</v>
      </c>
      <c r="E127" s="137" t="s">
        <v>1983</v>
      </c>
      <c r="F127" s="138" t="s">
        <v>2460</v>
      </c>
      <c r="G127" s="139" t="s">
        <v>1836</v>
      </c>
      <c r="H127" s="140">
        <v>1</v>
      </c>
      <c r="I127" s="141"/>
      <c r="J127" s="142">
        <f>ROUND(I127*H127,2)</f>
        <v>0</v>
      </c>
      <c r="K127" s="138" t="s">
        <v>1</v>
      </c>
      <c r="L127" s="32"/>
      <c r="M127" s="143" t="s">
        <v>1</v>
      </c>
      <c r="N127" s="144" t="s">
        <v>39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188</v>
      </c>
      <c r="AT127" s="147" t="s">
        <v>183</v>
      </c>
      <c r="AU127" s="147" t="s">
        <v>82</v>
      </c>
      <c r="AY127" s="17" t="s">
        <v>180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82</v>
      </c>
      <c r="BK127" s="148">
        <f>ROUND(I127*H127,2)</f>
        <v>0</v>
      </c>
      <c r="BL127" s="17" t="s">
        <v>188</v>
      </c>
      <c r="BM127" s="147" t="s">
        <v>188</v>
      </c>
    </row>
    <row r="128" spans="2:65" s="1" customFormat="1" ht="16.5" customHeight="1">
      <c r="B128" s="32"/>
      <c r="C128" s="136" t="s">
        <v>181</v>
      </c>
      <c r="D128" s="136" t="s">
        <v>183</v>
      </c>
      <c r="E128" s="137" t="s">
        <v>1990</v>
      </c>
      <c r="F128" s="138" t="s">
        <v>2288</v>
      </c>
      <c r="G128" s="139" t="s">
        <v>1836</v>
      </c>
      <c r="H128" s="140">
        <v>1</v>
      </c>
      <c r="I128" s="141"/>
      <c r="J128" s="142">
        <f>ROUND(I128*H128,2)</f>
        <v>0</v>
      </c>
      <c r="K128" s="138" t="s">
        <v>1</v>
      </c>
      <c r="L128" s="32"/>
      <c r="M128" s="143" t="s">
        <v>1</v>
      </c>
      <c r="N128" s="144" t="s">
        <v>39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188</v>
      </c>
      <c r="AT128" s="147" t="s">
        <v>183</v>
      </c>
      <c r="AU128" s="147" t="s">
        <v>82</v>
      </c>
      <c r="AY128" s="17" t="s">
        <v>180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82</v>
      </c>
      <c r="BK128" s="148">
        <f>ROUND(I128*H128,2)</f>
        <v>0</v>
      </c>
      <c r="BL128" s="17" t="s">
        <v>188</v>
      </c>
      <c r="BM128" s="147" t="s">
        <v>216</v>
      </c>
    </row>
    <row r="129" spans="2:65" s="1" customFormat="1" ht="16.5" customHeight="1">
      <c r="B129" s="32"/>
      <c r="C129" s="136" t="s">
        <v>188</v>
      </c>
      <c r="D129" s="136" t="s">
        <v>183</v>
      </c>
      <c r="E129" s="137" t="s">
        <v>2115</v>
      </c>
      <c r="F129" s="138" t="s">
        <v>2289</v>
      </c>
      <c r="G129" s="139" t="s">
        <v>1836</v>
      </c>
      <c r="H129" s="140">
        <v>4</v>
      </c>
      <c r="I129" s="141"/>
      <c r="J129" s="142">
        <f>ROUND(I129*H129,2)</f>
        <v>0</v>
      </c>
      <c r="K129" s="138" t="s">
        <v>1</v>
      </c>
      <c r="L129" s="32"/>
      <c r="M129" s="143" t="s">
        <v>1</v>
      </c>
      <c r="N129" s="144" t="s">
        <v>39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188</v>
      </c>
      <c r="AT129" s="147" t="s">
        <v>183</v>
      </c>
      <c r="AU129" s="147" t="s">
        <v>82</v>
      </c>
      <c r="AY129" s="17" t="s">
        <v>180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7" t="s">
        <v>82</v>
      </c>
      <c r="BK129" s="148">
        <f>ROUND(I129*H129,2)</f>
        <v>0</v>
      </c>
      <c r="BL129" s="17" t="s">
        <v>188</v>
      </c>
      <c r="BM129" s="147" t="s">
        <v>242</v>
      </c>
    </row>
    <row r="130" spans="2:65" s="1" customFormat="1" ht="18">
      <c r="B130" s="32"/>
      <c r="D130" s="150" t="s">
        <v>556</v>
      </c>
      <c r="F130" s="188" t="s">
        <v>2290</v>
      </c>
      <c r="I130" s="189"/>
      <c r="L130" s="32"/>
      <c r="M130" s="190"/>
      <c r="T130" s="56"/>
      <c r="AT130" s="17" t="s">
        <v>556</v>
      </c>
      <c r="AU130" s="17" t="s">
        <v>82</v>
      </c>
    </row>
    <row r="131" spans="2:65" s="1" customFormat="1" ht="16.5" customHeight="1">
      <c r="B131" s="32"/>
      <c r="C131" s="136" t="s">
        <v>221</v>
      </c>
      <c r="D131" s="136" t="s">
        <v>183</v>
      </c>
      <c r="E131" s="137" t="s">
        <v>1995</v>
      </c>
      <c r="F131" s="138" t="s">
        <v>2291</v>
      </c>
      <c r="G131" s="139" t="s">
        <v>1836</v>
      </c>
      <c r="H131" s="140">
        <v>2</v>
      </c>
      <c r="I131" s="141"/>
      <c r="J131" s="142">
        <f>ROUND(I131*H131,2)</f>
        <v>0</v>
      </c>
      <c r="K131" s="138" t="s">
        <v>1</v>
      </c>
      <c r="L131" s="32"/>
      <c r="M131" s="143" t="s">
        <v>1</v>
      </c>
      <c r="N131" s="144" t="s">
        <v>39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188</v>
      </c>
      <c r="AT131" s="147" t="s">
        <v>183</v>
      </c>
      <c r="AU131" s="147" t="s">
        <v>82</v>
      </c>
      <c r="AY131" s="17" t="s">
        <v>180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7" t="s">
        <v>82</v>
      </c>
      <c r="BK131" s="148">
        <f>ROUND(I131*H131,2)</f>
        <v>0</v>
      </c>
      <c r="BL131" s="17" t="s">
        <v>188</v>
      </c>
      <c r="BM131" s="147" t="s">
        <v>256</v>
      </c>
    </row>
    <row r="132" spans="2:65" s="1" customFormat="1" ht="18">
      <c r="B132" s="32"/>
      <c r="D132" s="150" t="s">
        <v>556</v>
      </c>
      <c r="F132" s="188" t="s">
        <v>2290</v>
      </c>
      <c r="I132" s="189"/>
      <c r="L132" s="32"/>
      <c r="M132" s="190"/>
      <c r="T132" s="56"/>
      <c r="AT132" s="17" t="s">
        <v>556</v>
      </c>
      <c r="AU132" s="17" t="s">
        <v>82</v>
      </c>
    </row>
    <row r="133" spans="2:65" s="1" customFormat="1" ht="16.5" customHeight="1">
      <c r="B133" s="32"/>
      <c r="C133" s="136" t="s">
        <v>216</v>
      </c>
      <c r="D133" s="136" t="s">
        <v>183</v>
      </c>
      <c r="E133" s="137" t="s">
        <v>1998</v>
      </c>
      <c r="F133" s="138" t="s">
        <v>2292</v>
      </c>
      <c r="G133" s="139" t="s">
        <v>1836</v>
      </c>
      <c r="H133" s="140">
        <v>1</v>
      </c>
      <c r="I133" s="141"/>
      <c r="J133" s="142">
        <f>ROUND(I133*H133,2)</f>
        <v>0</v>
      </c>
      <c r="K133" s="138" t="s">
        <v>1</v>
      </c>
      <c r="L133" s="32"/>
      <c r="M133" s="143" t="s">
        <v>1</v>
      </c>
      <c r="N133" s="144" t="s">
        <v>39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188</v>
      </c>
      <c r="AT133" s="147" t="s">
        <v>183</v>
      </c>
      <c r="AU133" s="147" t="s">
        <v>82</v>
      </c>
      <c r="AY133" s="17" t="s">
        <v>180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82</v>
      </c>
      <c r="BK133" s="148">
        <f>ROUND(I133*H133,2)</f>
        <v>0</v>
      </c>
      <c r="BL133" s="17" t="s">
        <v>188</v>
      </c>
      <c r="BM133" s="147" t="s">
        <v>270</v>
      </c>
    </row>
    <row r="134" spans="2:65" s="1" customFormat="1" ht="16.5" customHeight="1">
      <c r="B134" s="32"/>
      <c r="C134" s="136" t="s">
        <v>232</v>
      </c>
      <c r="D134" s="136" t="s">
        <v>183</v>
      </c>
      <c r="E134" s="137" t="s">
        <v>2000</v>
      </c>
      <c r="F134" s="138" t="s">
        <v>2423</v>
      </c>
      <c r="G134" s="139" t="s">
        <v>1836</v>
      </c>
      <c r="H134" s="140">
        <v>1</v>
      </c>
      <c r="I134" s="141"/>
      <c r="J134" s="142">
        <f>ROUND(I134*H134,2)</f>
        <v>0</v>
      </c>
      <c r="K134" s="138" t="s">
        <v>1</v>
      </c>
      <c r="L134" s="32"/>
      <c r="M134" s="143" t="s">
        <v>1</v>
      </c>
      <c r="N134" s="144" t="s">
        <v>39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188</v>
      </c>
      <c r="AT134" s="147" t="s">
        <v>183</v>
      </c>
      <c r="AU134" s="147" t="s">
        <v>82</v>
      </c>
      <c r="AY134" s="17" t="s">
        <v>180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7" t="s">
        <v>82</v>
      </c>
      <c r="BK134" s="148">
        <f>ROUND(I134*H134,2)</f>
        <v>0</v>
      </c>
      <c r="BL134" s="17" t="s">
        <v>188</v>
      </c>
      <c r="BM134" s="147" t="s">
        <v>283</v>
      </c>
    </row>
    <row r="135" spans="2:65" s="1" customFormat="1" ht="16.5" customHeight="1">
      <c r="B135" s="32"/>
      <c r="C135" s="136" t="s">
        <v>242</v>
      </c>
      <c r="D135" s="136" t="s">
        <v>183</v>
      </c>
      <c r="E135" s="137" t="s">
        <v>2003</v>
      </c>
      <c r="F135" s="138" t="s">
        <v>2294</v>
      </c>
      <c r="G135" s="139" t="s">
        <v>646</v>
      </c>
      <c r="H135" s="140">
        <v>1</v>
      </c>
      <c r="I135" s="141"/>
      <c r="J135" s="142">
        <f>ROUND(I135*H135,2)</f>
        <v>0</v>
      </c>
      <c r="K135" s="138" t="s">
        <v>1</v>
      </c>
      <c r="L135" s="32"/>
      <c r="M135" s="143" t="s">
        <v>1</v>
      </c>
      <c r="N135" s="144" t="s">
        <v>39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188</v>
      </c>
      <c r="AT135" s="147" t="s">
        <v>183</v>
      </c>
      <c r="AU135" s="147" t="s">
        <v>82</v>
      </c>
      <c r="AY135" s="17" t="s">
        <v>180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82</v>
      </c>
      <c r="BK135" s="148">
        <f>ROUND(I135*H135,2)</f>
        <v>0</v>
      </c>
      <c r="BL135" s="17" t="s">
        <v>188</v>
      </c>
      <c r="BM135" s="147" t="s">
        <v>294</v>
      </c>
    </row>
    <row r="136" spans="2:65" s="1" customFormat="1" ht="24.15" customHeight="1">
      <c r="B136" s="32"/>
      <c r="C136" s="136" t="s">
        <v>252</v>
      </c>
      <c r="D136" s="136" t="s">
        <v>183</v>
      </c>
      <c r="E136" s="137" t="s">
        <v>2005</v>
      </c>
      <c r="F136" s="138" t="s">
        <v>2295</v>
      </c>
      <c r="G136" s="139" t="s">
        <v>1836</v>
      </c>
      <c r="H136" s="140">
        <v>8</v>
      </c>
      <c r="I136" s="141"/>
      <c r="J136" s="142">
        <f>ROUND(I136*H136,2)</f>
        <v>0</v>
      </c>
      <c r="K136" s="138" t="s">
        <v>1</v>
      </c>
      <c r="L136" s="32"/>
      <c r="M136" s="143" t="s">
        <v>1</v>
      </c>
      <c r="N136" s="144" t="s">
        <v>39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188</v>
      </c>
      <c r="AT136" s="147" t="s">
        <v>183</v>
      </c>
      <c r="AU136" s="147" t="s">
        <v>82</v>
      </c>
      <c r="AY136" s="17" t="s">
        <v>180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82</v>
      </c>
      <c r="BK136" s="148">
        <f>ROUND(I136*H136,2)</f>
        <v>0</v>
      </c>
      <c r="BL136" s="17" t="s">
        <v>188</v>
      </c>
      <c r="BM136" s="147" t="s">
        <v>305</v>
      </c>
    </row>
    <row r="137" spans="2:65" s="1" customFormat="1" ht="36">
      <c r="B137" s="32"/>
      <c r="D137" s="150" t="s">
        <v>556</v>
      </c>
      <c r="F137" s="188" t="s">
        <v>2298</v>
      </c>
      <c r="I137" s="189"/>
      <c r="L137" s="32"/>
      <c r="M137" s="190"/>
      <c r="T137" s="56"/>
      <c r="AT137" s="17" t="s">
        <v>556</v>
      </c>
      <c r="AU137" s="17" t="s">
        <v>82</v>
      </c>
    </row>
    <row r="138" spans="2:65" s="1" customFormat="1" ht="24.15" customHeight="1">
      <c r="B138" s="32"/>
      <c r="C138" s="136" t="s">
        <v>256</v>
      </c>
      <c r="D138" s="136" t="s">
        <v>183</v>
      </c>
      <c r="E138" s="137" t="s">
        <v>256</v>
      </c>
      <c r="F138" s="138" t="s">
        <v>2300</v>
      </c>
      <c r="G138" s="139" t="s">
        <v>1836</v>
      </c>
      <c r="H138" s="140">
        <v>6</v>
      </c>
      <c r="I138" s="141"/>
      <c r="J138" s="142">
        <f>ROUND(I138*H138,2)</f>
        <v>0</v>
      </c>
      <c r="K138" s="138" t="s">
        <v>1</v>
      </c>
      <c r="L138" s="32"/>
      <c r="M138" s="143" t="s">
        <v>1</v>
      </c>
      <c r="N138" s="144" t="s">
        <v>39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188</v>
      </c>
      <c r="AT138" s="147" t="s">
        <v>183</v>
      </c>
      <c r="AU138" s="147" t="s">
        <v>82</v>
      </c>
      <c r="AY138" s="17" t="s">
        <v>180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82</v>
      </c>
      <c r="BK138" s="148">
        <f>ROUND(I138*H138,2)</f>
        <v>0</v>
      </c>
      <c r="BL138" s="17" t="s">
        <v>188</v>
      </c>
      <c r="BM138" s="147" t="s">
        <v>320</v>
      </c>
    </row>
    <row r="139" spans="2:65" s="1" customFormat="1" ht="36">
      <c r="B139" s="32"/>
      <c r="D139" s="150" t="s">
        <v>556</v>
      </c>
      <c r="F139" s="188" t="s">
        <v>2301</v>
      </c>
      <c r="I139" s="189"/>
      <c r="L139" s="32"/>
      <c r="M139" s="190"/>
      <c r="T139" s="56"/>
      <c r="AT139" s="17" t="s">
        <v>556</v>
      </c>
      <c r="AU139" s="17" t="s">
        <v>82</v>
      </c>
    </row>
    <row r="140" spans="2:65" s="1" customFormat="1" ht="16.5" customHeight="1">
      <c r="B140" s="32"/>
      <c r="C140" s="136" t="s">
        <v>264</v>
      </c>
      <c r="D140" s="136" t="s">
        <v>183</v>
      </c>
      <c r="E140" s="137" t="s">
        <v>264</v>
      </c>
      <c r="F140" s="138" t="s">
        <v>2302</v>
      </c>
      <c r="G140" s="139" t="s">
        <v>1836</v>
      </c>
      <c r="H140" s="140">
        <v>7</v>
      </c>
      <c r="I140" s="141"/>
      <c r="J140" s="142">
        <f>ROUND(I140*H140,2)</f>
        <v>0</v>
      </c>
      <c r="K140" s="138" t="s">
        <v>1</v>
      </c>
      <c r="L140" s="32"/>
      <c r="M140" s="143" t="s">
        <v>1</v>
      </c>
      <c r="N140" s="144" t="s">
        <v>39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188</v>
      </c>
      <c r="AT140" s="147" t="s">
        <v>183</v>
      </c>
      <c r="AU140" s="147" t="s">
        <v>82</v>
      </c>
      <c r="AY140" s="17" t="s">
        <v>180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82</v>
      </c>
      <c r="BK140" s="148">
        <f>ROUND(I140*H140,2)</f>
        <v>0</v>
      </c>
      <c r="BL140" s="17" t="s">
        <v>188</v>
      </c>
      <c r="BM140" s="147" t="s">
        <v>335</v>
      </c>
    </row>
    <row r="141" spans="2:65" s="1" customFormat="1" ht="18">
      <c r="B141" s="32"/>
      <c r="D141" s="150" t="s">
        <v>556</v>
      </c>
      <c r="F141" s="188" t="s">
        <v>2303</v>
      </c>
      <c r="I141" s="189"/>
      <c r="L141" s="32"/>
      <c r="M141" s="190"/>
      <c r="T141" s="56"/>
      <c r="AT141" s="17" t="s">
        <v>556</v>
      </c>
      <c r="AU141" s="17" t="s">
        <v>82</v>
      </c>
    </row>
    <row r="142" spans="2:65" s="1" customFormat="1" ht="16.5" customHeight="1">
      <c r="B142" s="32"/>
      <c r="C142" s="136" t="s">
        <v>270</v>
      </c>
      <c r="D142" s="136" t="s">
        <v>183</v>
      </c>
      <c r="E142" s="137" t="s">
        <v>270</v>
      </c>
      <c r="F142" s="138" t="s">
        <v>2304</v>
      </c>
      <c r="G142" s="139" t="s">
        <v>1836</v>
      </c>
      <c r="H142" s="140">
        <v>7</v>
      </c>
      <c r="I142" s="141"/>
      <c r="J142" s="142">
        <f>ROUND(I142*H142,2)</f>
        <v>0</v>
      </c>
      <c r="K142" s="138" t="s">
        <v>1</v>
      </c>
      <c r="L142" s="32"/>
      <c r="M142" s="143" t="s">
        <v>1</v>
      </c>
      <c r="N142" s="144" t="s">
        <v>39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188</v>
      </c>
      <c r="AT142" s="147" t="s">
        <v>183</v>
      </c>
      <c r="AU142" s="147" t="s">
        <v>82</v>
      </c>
      <c r="AY142" s="17" t="s">
        <v>180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82</v>
      </c>
      <c r="BK142" s="148">
        <f>ROUND(I142*H142,2)</f>
        <v>0</v>
      </c>
      <c r="BL142" s="17" t="s">
        <v>188</v>
      </c>
      <c r="BM142" s="147" t="s">
        <v>347</v>
      </c>
    </row>
    <row r="143" spans="2:65" s="1" customFormat="1" ht="18">
      <c r="B143" s="32"/>
      <c r="D143" s="150" t="s">
        <v>556</v>
      </c>
      <c r="F143" s="188" t="s">
        <v>2305</v>
      </c>
      <c r="I143" s="189"/>
      <c r="L143" s="32"/>
      <c r="M143" s="190"/>
      <c r="T143" s="56"/>
      <c r="AT143" s="17" t="s">
        <v>556</v>
      </c>
      <c r="AU143" s="17" t="s">
        <v>82</v>
      </c>
    </row>
    <row r="144" spans="2:65" s="1" customFormat="1" ht="16.5" customHeight="1">
      <c r="B144" s="32"/>
      <c r="C144" s="136" t="s">
        <v>276</v>
      </c>
      <c r="D144" s="136" t="s">
        <v>183</v>
      </c>
      <c r="E144" s="137" t="s">
        <v>276</v>
      </c>
      <c r="F144" s="138" t="s">
        <v>2306</v>
      </c>
      <c r="G144" s="139" t="s">
        <v>646</v>
      </c>
      <c r="H144" s="140">
        <v>1</v>
      </c>
      <c r="I144" s="141"/>
      <c r="J144" s="142">
        <f>ROUND(I144*H144,2)</f>
        <v>0</v>
      </c>
      <c r="K144" s="138" t="s">
        <v>1</v>
      </c>
      <c r="L144" s="32"/>
      <c r="M144" s="143" t="s">
        <v>1</v>
      </c>
      <c r="N144" s="144" t="s">
        <v>39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188</v>
      </c>
      <c r="AT144" s="147" t="s">
        <v>183</v>
      </c>
      <c r="AU144" s="147" t="s">
        <v>82</v>
      </c>
      <c r="AY144" s="17" t="s">
        <v>180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82</v>
      </c>
      <c r="BK144" s="148">
        <f>ROUND(I144*H144,2)</f>
        <v>0</v>
      </c>
      <c r="BL144" s="17" t="s">
        <v>188</v>
      </c>
      <c r="BM144" s="147" t="s">
        <v>363</v>
      </c>
    </row>
    <row r="145" spans="2:65" s="1" customFormat="1" ht="16.5" customHeight="1">
      <c r="B145" s="32"/>
      <c r="C145" s="136" t="s">
        <v>283</v>
      </c>
      <c r="D145" s="136" t="s">
        <v>183</v>
      </c>
      <c r="E145" s="137" t="s">
        <v>283</v>
      </c>
      <c r="F145" s="138" t="s">
        <v>2307</v>
      </c>
      <c r="G145" s="139" t="s">
        <v>646</v>
      </c>
      <c r="H145" s="140">
        <v>1</v>
      </c>
      <c r="I145" s="141"/>
      <c r="J145" s="142">
        <f>ROUND(I145*H145,2)</f>
        <v>0</v>
      </c>
      <c r="K145" s="138" t="s">
        <v>1</v>
      </c>
      <c r="L145" s="32"/>
      <c r="M145" s="143" t="s">
        <v>1</v>
      </c>
      <c r="N145" s="144" t="s">
        <v>39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188</v>
      </c>
      <c r="AT145" s="147" t="s">
        <v>183</v>
      </c>
      <c r="AU145" s="147" t="s">
        <v>82</v>
      </c>
      <c r="AY145" s="17" t="s">
        <v>180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82</v>
      </c>
      <c r="BK145" s="148">
        <f>ROUND(I145*H145,2)</f>
        <v>0</v>
      </c>
      <c r="BL145" s="17" t="s">
        <v>188</v>
      </c>
      <c r="BM145" s="147" t="s">
        <v>376</v>
      </c>
    </row>
    <row r="146" spans="2:65" s="1" customFormat="1" ht="16.5" customHeight="1">
      <c r="B146" s="32"/>
      <c r="C146" s="136" t="s">
        <v>8</v>
      </c>
      <c r="D146" s="136" t="s">
        <v>183</v>
      </c>
      <c r="E146" s="137" t="s">
        <v>8</v>
      </c>
      <c r="F146" s="138" t="s">
        <v>2308</v>
      </c>
      <c r="G146" s="139" t="s">
        <v>1836</v>
      </c>
      <c r="H146" s="140">
        <v>4</v>
      </c>
      <c r="I146" s="141"/>
      <c r="J146" s="142">
        <f>ROUND(I146*H146,2)</f>
        <v>0</v>
      </c>
      <c r="K146" s="138" t="s">
        <v>1</v>
      </c>
      <c r="L146" s="32"/>
      <c r="M146" s="143" t="s">
        <v>1</v>
      </c>
      <c r="N146" s="144" t="s">
        <v>39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188</v>
      </c>
      <c r="AT146" s="147" t="s">
        <v>183</v>
      </c>
      <c r="AU146" s="147" t="s">
        <v>82</v>
      </c>
      <c r="AY146" s="17" t="s">
        <v>180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82</v>
      </c>
      <c r="BK146" s="148">
        <f>ROUND(I146*H146,2)</f>
        <v>0</v>
      </c>
      <c r="BL146" s="17" t="s">
        <v>188</v>
      </c>
      <c r="BM146" s="147" t="s">
        <v>389</v>
      </c>
    </row>
    <row r="147" spans="2:65" s="1" customFormat="1" ht="18">
      <c r="B147" s="32"/>
      <c r="D147" s="150" t="s">
        <v>556</v>
      </c>
      <c r="F147" s="188" t="s">
        <v>2309</v>
      </c>
      <c r="I147" s="189"/>
      <c r="L147" s="32"/>
      <c r="M147" s="190"/>
      <c r="T147" s="56"/>
      <c r="AT147" s="17" t="s">
        <v>556</v>
      </c>
      <c r="AU147" s="17" t="s">
        <v>82</v>
      </c>
    </row>
    <row r="148" spans="2:65" s="1" customFormat="1" ht="16.5" customHeight="1">
      <c r="B148" s="32"/>
      <c r="C148" s="136" t="s">
        <v>294</v>
      </c>
      <c r="D148" s="136" t="s">
        <v>183</v>
      </c>
      <c r="E148" s="137" t="s">
        <v>294</v>
      </c>
      <c r="F148" s="138" t="s">
        <v>2310</v>
      </c>
      <c r="G148" s="139" t="s">
        <v>1836</v>
      </c>
      <c r="H148" s="140">
        <v>2</v>
      </c>
      <c r="I148" s="141"/>
      <c r="J148" s="142">
        <f>ROUND(I148*H148,2)</f>
        <v>0</v>
      </c>
      <c r="K148" s="138" t="s">
        <v>1</v>
      </c>
      <c r="L148" s="32"/>
      <c r="M148" s="143" t="s">
        <v>1</v>
      </c>
      <c r="N148" s="144" t="s">
        <v>39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188</v>
      </c>
      <c r="AT148" s="147" t="s">
        <v>183</v>
      </c>
      <c r="AU148" s="147" t="s">
        <v>82</v>
      </c>
      <c r="AY148" s="17" t="s">
        <v>180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82</v>
      </c>
      <c r="BK148" s="148">
        <f>ROUND(I148*H148,2)</f>
        <v>0</v>
      </c>
      <c r="BL148" s="17" t="s">
        <v>188</v>
      </c>
      <c r="BM148" s="147" t="s">
        <v>331</v>
      </c>
    </row>
    <row r="149" spans="2:65" s="1" customFormat="1" ht="16.5" customHeight="1">
      <c r="B149" s="32"/>
      <c r="C149" s="136" t="s">
        <v>301</v>
      </c>
      <c r="D149" s="136" t="s">
        <v>183</v>
      </c>
      <c r="E149" s="137" t="s">
        <v>301</v>
      </c>
      <c r="F149" s="138" t="s">
        <v>2310</v>
      </c>
      <c r="G149" s="139" t="s">
        <v>1836</v>
      </c>
      <c r="H149" s="140">
        <v>2</v>
      </c>
      <c r="I149" s="141"/>
      <c r="J149" s="142">
        <f>ROUND(I149*H149,2)</f>
        <v>0</v>
      </c>
      <c r="K149" s="138" t="s">
        <v>1</v>
      </c>
      <c r="L149" s="32"/>
      <c r="M149" s="143" t="s">
        <v>1</v>
      </c>
      <c r="N149" s="144" t="s">
        <v>39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188</v>
      </c>
      <c r="AT149" s="147" t="s">
        <v>183</v>
      </c>
      <c r="AU149" s="147" t="s">
        <v>82</v>
      </c>
      <c r="AY149" s="17" t="s">
        <v>180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82</v>
      </c>
      <c r="BK149" s="148">
        <f>ROUND(I149*H149,2)</f>
        <v>0</v>
      </c>
      <c r="BL149" s="17" t="s">
        <v>188</v>
      </c>
      <c r="BM149" s="147" t="s">
        <v>442</v>
      </c>
    </row>
    <row r="150" spans="2:65" s="1" customFormat="1" ht="16.5" customHeight="1">
      <c r="B150" s="32"/>
      <c r="C150" s="136" t="s">
        <v>305</v>
      </c>
      <c r="D150" s="136" t="s">
        <v>183</v>
      </c>
      <c r="E150" s="137" t="s">
        <v>305</v>
      </c>
      <c r="F150" s="138" t="s">
        <v>2311</v>
      </c>
      <c r="G150" s="139" t="s">
        <v>1836</v>
      </c>
      <c r="H150" s="140">
        <v>3</v>
      </c>
      <c r="I150" s="141"/>
      <c r="J150" s="142">
        <f>ROUND(I150*H150,2)</f>
        <v>0</v>
      </c>
      <c r="K150" s="138" t="s">
        <v>1</v>
      </c>
      <c r="L150" s="32"/>
      <c r="M150" s="143" t="s">
        <v>1</v>
      </c>
      <c r="N150" s="144" t="s">
        <v>39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188</v>
      </c>
      <c r="AT150" s="147" t="s">
        <v>183</v>
      </c>
      <c r="AU150" s="147" t="s">
        <v>82</v>
      </c>
      <c r="AY150" s="17" t="s">
        <v>180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82</v>
      </c>
      <c r="BK150" s="148">
        <f>ROUND(I150*H150,2)</f>
        <v>0</v>
      </c>
      <c r="BL150" s="17" t="s">
        <v>188</v>
      </c>
      <c r="BM150" s="147" t="s">
        <v>456</v>
      </c>
    </row>
    <row r="151" spans="2:65" s="1" customFormat="1" ht="16.5" customHeight="1">
      <c r="B151" s="32"/>
      <c r="C151" s="136" t="s">
        <v>312</v>
      </c>
      <c r="D151" s="136" t="s">
        <v>183</v>
      </c>
      <c r="E151" s="137" t="s">
        <v>312</v>
      </c>
      <c r="F151" s="138" t="s">
        <v>2312</v>
      </c>
      <c r="G151" s="139" t="s">
        <v>1836</v>
      </c>
      <c r="H151" s="140">
        <v>1</v>
      </c>
      <c r="I151" s="141"/>
      <c r="J151" s="142">
        <f>ROUND(I151*H151,2)</f>
        <v>0</v>
      </c>
      <c r="K151" s="138" t="s">
        <v>1</v>
      </c>
      <c r="L151" s="32"/>
      <c r="M151" s="143" t="s">
        <v>1</v>
      </c>
      <c r="N151" s="144" t="s">
        <v>39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188</v>
      </c>
      <c r="AT151" s="147" t="s">
        <v>183</v>
      </c>
      <c r="AU151" s="147" t="s">
        <v>82</v>
      </c>
      <c r="AY151" s="17" t="s">
        <v>180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7" t="s">
        <v>82</v>
      </c>
      <c r="BK151" s="148">
        <f>ROUND(I151*H151,2)</f>
        <v>0</v>
      </c>
      <c r="BL151" s="17" t="s">
        <v>188</v>
      </c>
      <c r="BM151" s="147" t="s">
        <v>467</v>
      </c>
    </row>
    <row r="152" spans="2:65" s="1" customFormat="1" ht="16.5" customHeight="1">
      <c r="B152" s="32"/>
      <c r="C152" s="136" t="s">
        <v>320</v>
      </c>
      <c r="D152" s="136" t="s">
        <v>183</v>
      </c>
      <c r="E152" s="137" t="s">
        <v>320</v>
      </c>
      <c r="F152" s="138" t="s">
        <v>2313</v>
      </c>
      <c r="G152" s="139" t="s">
        <v>1836</v>
      </c>
      <c r="H152" s="140">
        <v>8</v>
      </c>
      <c r="I152" s="141"/>
      <c r="J152" s="142">
        <f>ROUND(I152*H152,2)</f>
        <v>0</v>
      </c>
      <c r="K152" s="138" t="s">
        <v>1</v>
      </c>
      <c r="L152" s="32"/>
      <c r="M152" s="143" t="s">
        <v>1</v>
      </c>
      <c r="N152" s="144" t="s">
        <v>39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188</v>
      </c>
      <c r="AT152" s="147" t="s">
        <v>183</v>
      </c>
      <c r="AU152" s="147" t="s">
        <v>82</v>
      </c>
      <c r="AY152" s="17" t="s">
        <v>180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82</v>
      </c>
      <c r="BK152" s="148">
        <f>ROUND(I152*H152,2)</f>
        <v>0</v>
      </c>
      <c r="BL152" s="17" t="s">
        <v>188</v>
      </c>
      <c r="BM152" s="147" t="s">
        <v>477</v>
      </c>
    </row>
    <row r="153" spans="2:65" s="1" customFormat="1" ht="18">
      <c r="B153" s="32"/>
      <c r="D153" s="150" t="s">
        <v>556</v>
      </c>
      <c r="F153" s="188" t="s">
        <v>2309</v>
      </c>
      <c r="I153" s="189"/>
      <c r="L153" s="32"/>
      <c r="M153" s="190"/>
      <c r="T153" s="56"/>
      <c r="AT153" s="17" t="s">
        <v>556</v>
      </c>
      <c r="AU153" s="17" t="s">
        <v>82</v>
      </c>
    </row>
    <row r="154" spans="2:65" s="1" customFormat="1" ht="16.5" customHeight="1">
      <c r="B154" s="32"/>
      <c r="C154" s="136" t="s">
        <v>7</v>
      </c>
      <c r="D154" s="136" t="s">
        <v>183</v>
      </c>
      <c r="E154" s="137" t="s">
        <v>7</v>
      </c>
      <c r="F154" s="138" t="s">
        <v>2318</v>
      </c>
      <c r="G154" s="139" t="s">
        <v>1836</v>
      </c>
      <c r="H154" s="140">
        <v>6</v>
      </c>
      <c r="I154" s="141"/>
      <c r="J154" s="142">
        <f>ROUND(I154*H154,2)</f>
        <v>0</v>
      </c>
      <c r="K154" s="138" t="s">
        <v>1</v>
      </c>
      <c r="L154" s="32"/>
      <c r="M154" s="143" t="s">
        <v>1</v>
      </c>
      <c r="N154" s="144" t="s">
        <v>39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188</v>
      </c>
      <c r="AT154" s="147" t="s">
        <v>183</v>
      </c>
      <c r="AU154" s="147" t="s">
        <v>82</v>
      </c>
      <c r="AY154" s="17" t="s">
        <v>180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82</v>
      </c>
      <c r="BK154" s="148">
        <f>ROUND(I154*H154,2)</f>
        <v>0</v>
      </c>
      <c r="BL154" s="17" t="s">
        <v>188</v>
      </c>
      <c r="BM154" s="147" t="s">
        <v>496</v>
      </c>
    </row>
    <row r="155" spans="2:65" s="1" customFormat="1" ht="18">
      <c r="B155" s="32"/>
      <c r="D155" s="150" t="s">
        <v>556</v>
      </c>
      <c r="F155" s="188" t="s">
        <v>2319</v>
      </c>
      <c r="I155" s="189"/>
      <c r="L155" s="32"/>
      <c r="M155" s="190"/>
      <c r="T155" s="56"/>
      <c r="AT155" s="17" t="s">
        <v>556</v>
      </c>
      <c r="AU155" s="17" t="s">
        <v>82</v>
      </c>
    </row>
    <row r="156" spans="2:65" s="1" customFormat="1" ht="16.5" customHeight="1">
      <c r="B156" s="32"/>
      <c r="C156" s="136" t="s">
        <v>335</v>
      </c>
      <c r="D156" s="136" t="s">
        <v>183</v>
      </c>
      <c r="E156" s="137" t="s">
        <v>335</v>
      </c>
      <c r="F156" s="138" t="s">
        <v>2320</v>
      </c>
      <c r="G156" s="139" t="s">
        <v>1836</v>
      </c>
      <c r="H156" s="140">
        <v>2</v>
      </c>
      <c r="I156" s="141"/>
      <c r="J156" s="142">
        <f>ROUND(I156*H156,2)</f>
        <v>0</v>
      </c>
      <c r="K156" s="138" t="s">
        <v>1</v>
      </c>
      <c r="L156" s="32"/>
      <c r="M156" s="143" t="s">
        <v>1</v>
      </c>
      <c r="N156" s="144" t="s">
        <v>39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188</v>
      </c>
      <c r="AT156" s="147" t="s">
        <v>183</v>
      </c>
      <c r="AU156" s="147" t="s">
        <v>82</v>
      </c>
      <c r="AY156" s="17" t="s">
        <v>180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82</v>
      </c>
      <c r="BK156" s="148">
        <f>ROUND(I156*H156,2)</f>
        <v>0</v>
      </c>
      <c r="BL156" s="17" t="s">
        <v>188</v>
      </c>
      <c r="BM156" s="147" t="s">
        <v>525</v>
      </c>
    </row>
    <row r="157" spans="2:65" s="1" customFormat="1" ht="18">
      <c r="B157" s="32"/>
      <c r="D157" s="150" t="s">
        <v>556</v>
      </c>
      <c r="F157" s="188" t="s">
        <v>2309</v>
      </c>
      <c r="I157" s="189"/>
      <c r="L157" s="32"/>
      <c r="M157" s="190"/>
      <c r="T157" s="56"/>
      <c r="AT157" s="17" t="s">
        <v>556</v>
      </c>
      <c r="AU157" s="17" t="s">
        <v>82</v>
      </c>
    </row>
    <row r="158" spans="2:65" s="1" customFormat="1" ht="16.5" customHeight="1">
      <c r="B158" s="32"/>
      <c r="C158" s="136" t="s">
        <v>340</v>
      </c>
      <c r="D158" s="136" t="s">
        <v>183</v>
      </c>
      <c r="E158" s="137" t="s">
        <v>340</v>
      </c>
      <c r="F158" s="138" t="s">
        <v>2321</v>
      </c>
      <c r="G158" s="139" t="s">
        <v>1836</v>
      </c>
      <c r="H158" s="140">
        <v>2</v>
      </c>
      <c r="I158" s="141"/>
      <c r="J158" s="142">
        <f>ROUND(I158*H158,2)</f>
        <v>0</v>
      </c>
      <c r="K158" s="138" t="s">
        <v>1</v>
      </c>
      <c r="L158" s="32"/>
      <c r="M158" s="143" t="s">
        <v>1</v>
      </c>
      <c r="N158" s="144" t="s">
        <v>39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188</v>
      </c>
      <c r="AT158" s="147" t="s">
        <v>183</v>
      </c>
      <c r="AU158" s="147" t="s">
        <v>82</v>
      </c>
      <c r="AY158" s="17" t="s">
        <v>180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82</v>
      </c>
      <c r="BK158" s="148">
        <f>ROUND(I158*H158,2)</f>
        <v>0</v>
      </c>
      <c r="BL158" s="17" t="s">
        <v>188</v>
      </c>
      <c r="BM158" s="147" t="s">
        <v>540</v>
      </c>
    </row>
    <row r="159" spans="2:65" s="1" customFormat="1" ht="18">
      <c r="B159" s="32"/>
      <c r="D159" s="150" t="s">
        <v>556</v>
      </c>
      <c r="F159" s="188" t="s">
        <v>2309</v>
      </c>
      <c r="I159" s="189"/>
      <c r="L159" s="32"/>
      <c r="M159" s="190"/>
      <c r="T159" s="56"/>
      <c r="AT159" s="17" t="s">
        <v>556</v>
      </c>
      <c r="AU159" s="17" t="s">
        <v>82</v>
      </c>
    </row>
    <row r="160" spans="2:65" s="1" customFormat="1" ht="16.5" customHeight="1">
      <c r="B160" s="32"/>
      <c r="C160" s="136" t="s">
        <v>347</v>
      </c>
      <c r="D160" s="136" t="s">
        <v>183</v>
      </c>
      <c r="E160" s="137" t="s">
        <v>347</v>
      </c>
      <c r="F160" s="138" t="s">
        <v>2436</v>
      </c>
      <c r="G160" s="139" t="s">
        <v>1836</v>
      </c>
      <c r="H160" s="140">
        <v>2</v>
      </c>
      <c r="I160" s="141"/>
      <c r="J160" s="142">
        <f>ROUND(I160*H160,2)</f>
        <v>0</v>
      </c>
      <c r="K160" s="138" t="s">
        <v>1</v>
      </c>
      <c r="L160" s="32"/>
      <c r="M160" s="143" t="s">
        <v>1</v>
      </c>
      <c r="N160" s="144" t="s">
        <v>39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188</v>
      </c>
      <c r="AT160" s="147" t="s">
        <v>183</v>
      </c>
      <c r="AU160" s="147" t="s">
        <v>82</v>
      </c>
      <c r="AY160" s="17" t="s">
        <v>180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82</v>
      </c>
      <c r="BK160" s="148">
        <f>ROUND(I160*H160,2)</f>
        <v>0</v>
      </c>
      <c r="BL160" s="17" t="s">
        <v>188</v>
      </c>
      <c r="BM160" s="147" t="s">
        <v>552</v>
      </c>
    </row>
    <row r="161" spans="2:65" s="1" customFormat="1" ht="16.5" customHeight="1">
      <c r="B161" s="32"/>
      <c r="C161" s="136" t="s">
        <v>352</v>
      </c>
      <c r="D161" s="136" t="s">
        <v>183</v>
      </c>
      <c r="E161" s="137" t="s">
        <v>352</v>
      </c>
      <c r="F161" s="138" t="s">
        <v>2323</v>
      </c>
      <c r="G161" s="139" t="s">
        <v>1836</v>
      </c>
      <c r="H161" s="140">
        <v>2</v>
      </c>
      <c r="I161" s="141"/>
      <c r="J161" s="142">
        <f>ROUND(I161*H161,2)</f>
        <v>0</v>
      </c>
      <c r="K161" s="138" t="s">
        <v>1</v>
      </c>
      <c r="L161" s="32"/>
      <c r="M161" s="143" t="s">
        <v>1</v>
      </c>
      <c r="N161" s="144" t="s">
        <v>39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188</v>
      </c>
      <c r="AT161" s="147" t="s">
        <v>183</v>
      </c>
      <c r="AU161" s="147" t="s">
        <v>82</v>
      </c>
      <c r="AY161" s="17" t="s">
        <v>180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82</v>
      </c>
      <c r="BK161" s="148">
        <f>ROUND(I161*H161,2)</f>
        <v>0</v>
      </c>
      <c r="BL161" s="17" t="s">
        <v>188</v>
      </c>
      <c r="BM161" s="147" t="s">
        <v>565</v>
      </c>
    </row>
    <row r="162" spans="2:65" s="1" customFormat="1" ht="18">
      <c r="B162" s="32"/>
      <c r="D162" s="150" t="s">
        <v>556</v>
      </c>
      <c r="F162" s="188" t="s">
        <v>2309</v>
      </c>
      <c r="I162" s="189"/>
      <c r="L162" s="32"/>
      <c r="M162" s="190"/>
      <c r="T162" s="56"/>
      <c r="AT162" s="17" t="s">
        <v>556</v>
      </c>
      <c r="AU162" s="17" t="s">
        <v>82</v>
      </c>
    </row>
    <row r="163" spans="2:65" s="1" customFormat="1" ht="16.5" customHeight="1">
      <c r="B163" s="32"/>
      <c r="C163" s="136" t="s">
        <v>363</v>
      </c>
      <c r="D163" s="136" t="s">
        <v>183</v>
      </c>
      <c r="E163" s="137" t="s">
        <v>363</v>
      </c>
      <c r="F163" s="138" t="s">
        <v>2321</v>
      </c>
      <c r="G163" s="139" t="s">
        <v>1836</v>
      </c>
      <c r="H163" s="140">
        <v>2</v>
      </c>
      <c r="I163" s="141"/>
      <c r="J163" s="142">
        <f>ROUND(I163*H163,2)</f>
        <v>0</v>
      </c>
      <c r="K163" s="138" t="s">
        <v>1</v>
      </c>
      <c r="L163" s="32"/>
      <c r="M163" s="143" t="s">
        <v>1</v>
      </c>
      <c r="N163" s="144" t="s">
        <v>39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188</v>
      </c>
      <c r="AT163" s="147" t="s">
        <v>183</v>
      </c>
      <c r="AU163" s="147" t="s">
        <v>82</v>
      </c>
      <c r="AY163" s="17" t="s">
        <v>180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82</v>
      </c>
      <c r="BK163" s="148">
        <f>ROUND(I163*H163,2)</f>
        <v>0</v>
      </c>
      <c r="BL163" s="17" t="s">
        <v>188</v>
      </c>
      <c r="BM163" s="147" t="s">
        <v>575</v>
      </c>
    </row>
    <row r="164" spans="2:65" s="1" customFormat="1" ht="18">
      <c r="B164" s="32"/>
      <c r="D164" s="150" t="s">
        <v>556</v>
      </c>
      <c r="F164" s="188" t="s">
        <v>2309</v>
      </c>
      <c r="I164" s="189"/>
      <c r="L164" s="32"/>
      <c r="M164" s="190"/>
      <c r="T164" s="56"/>
      <c r="AT164" s="17" t="s">
        <v>556</v>
      </c>
      <c r="AU164" s="17" t="s">
        <v>82</v>
      </c>
    </row>
    <row r="165" spans="2:65" s="1" customFormat="1" ht="16.5" customHeight="1">
      <c r="B165" s="32"/>
      <c r="C165" s="136" t="s">
        <v>370</v>
      </c>
      <c r="D165" s="136" t="s">
        <v>183</v>
      </c>
      <c r="E165" s="137" t="s">
        <v>370</v>
      </c>
      <c r="F165" s="138" t="s">
        <v>2436</v>
      </c>
      <c r="G165" s="139" t="s">
        <v>1836</v>
      </c>
      <c r="H165" s="140">
        <v>2</v>
      </c>
      <c r="I165" s="141"/>
      <c r="J165" s="142">
        <f>ROUND(I165*H165,2)</f>
        <v>0</v>
      </c>
      <c r="K165" s="138" t="s">
        <v>1</v>
      </c>
      <c r="L165" s="32"/>
      <c r="M165" s="143" t="s">
        <v>1</v>
      </c>
      <c r="N165" s="144" t="s">
        <v>39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188</v>
      </c>
      <c r="AT165" s="147" t="s">
        <v>183</v>
      </c>
      <c r="AU165" s="147" t="s">
        <v>82</v>
      </c>
      <c r="AY165" s="17" t="s">
        <v>180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82</v>
      </c>
      <c r="BK165" s="148">
        <f>ROUND(I165*H165,2)</f>
        <v>0</v>
      </c>
      <c r="BL165" s="17" t="s">
        <v>188</v>
      </c>
      <c r="BM165" s="147" t="s">
        <v>587</v>
      </c>
    </row>
    <row r="166" spans="2:65" s="1" customFormat="1" ht="24.15" customHeight="1">
      <c r="B166" s="32"/>
      <c r="C166" s="136" t="s">
        <v>376</v>
      </c>
      <c r="D166" s="136" t="s">
        <v>183</v>
      </c>
      <c r="E166" s="137" t="s">
        <v>376</v>
      </c>
      <c r="F166" s="138" t="s">
        <v>2461</v>
      </c>
      <c r="G166" s="139" t="s">
        <v>1836</v>
      </c>
      <c r="H166" s="140">
        <v>1</v>
      </c>
      <c r="I166" s="141"/>
      <c r="J166" s="142">
        <f>ROUND(I166*H166,2)</f>
        <v>0</v>
      </c>
      <c r="K166" s="138" t="s">
        <v>1</v>
      </c>
      <c r="L166" s="32"/>
      <c r="M166" s="143" t="s">
        <v>1</v>
      </c>
      <c r="N166" s="144" t="s">
        <v>39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188</v>
      </c>
      <c r="AT166" s="147" t="s">
        <v>183</v>
      </c>
      <c r="AU166" s="147" t="s">
        <v>82</v>
      </c>
      <c r="AY166" s="17" t="s">
        <v>180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82</v>
      </c>
      <c r="BK166" s="148">
        <f>ROUND(I166*H166,2)</f>
        <v>0</v>
      </c>
      <c r="BL166" s="17" t="s">
        <v>188</v>
      </c>
      <c r="BM166" s="147" t="s">
        <v>599</v>
      </c>
    </row>
    <row r="167" spans="2:65" s="1" customFormat="1" ht="18">
      <c r="B167" s="32"/>
      <c r="D167" s="150" t="s">
        <v>556</v>
      </c>
      <c r="F167" s="188" t="s">
        <v>2462</v>
      </c>
      <c r="I167" s="189"/>
      <c r="L167" s="32"/>
      <c r="M167" s="190"/>
      <c r="T167" s="56"/>
      <c r="AT167" s="17" t="s">
        <v>556</v>
      </c>
      <c r="AU167" s="17" t="s">
        <v>82</v>
      </c>
    </row>
    <row r="168" spans="2:65" s="1" customFormat="1" ht="16.5" customHeight="1">
      <c r="B168" s="32"/>
      <c r="C168" s="136" t="s">
        <v>382</v>
      </c>
      <c r="D168" s="136" t="s">
        <v>183</v>
      </c>
      <c r="E168" s="137" t="s">
        <v>382</v>
      </c>
      <c r="F168" s="138" t="s">
        <v>2436</v>
      </c>
      <c r="G168" s="139" t="s">
        <v>1836</v>
      </c>
      <c r="H168" s="140">
        <v>1</v>
      </c>
      <c r="I168" s="141"/>
      <c r="J168" s="142">
        <f>ROUND(I168*H168,2)</f>
        <v>0</v>
      </c>
      <c r="K168" s="138" t="s">
        <v>1</v>
      </c>
      <c r="L168" s="32"/>
      <c r="M168" s="143" t="s">
        <v>1</v>
      </c>
      <c r="N168" s="144" t="s">
        <v>39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188</v>
      </c>
      <c r="AT168" s="147" t="s">
        <v>183</v>
      </c>
      <c r="AU168" s="147" t="s">
        <v>82</v>
      </c>
      <c r="AY168" s="17" t="s">
        <v>180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7" t="s">
        <v>82</v>
      </c>
      <c r="BK168" s="148">
        <f>ROUND(I168*H168,2)</f>
        <v>0</v>
      </c>
      <c r="BL168" s="17" t="s">
        <v>188</v>
      </c>
      <c r="BM168" s="147" t="s">
        <v>611</v>
      </c>
    </row>
    <row r="169" spans="2:65" s="1" customFormat="1" ht="24.15" customHeight="1">
      <c r="B169" s="32"/>
      <c r="C169" s="136" t="s">
        <v>389</v>
      </c>
      <c r="D169" s="136" t="s">
        <v>183</v>
      </c>
      <c r="E169" s="137" t="s">
        <v>389</v>
      </c>
      <c r="F169" s="138" t="s">
        <v>2461</v>
      </c>
      <c r="G169" s="139" t="s">
        <v>1836</v>
      </c>
      <c r="H169" s="140">
        <v>2</v>
      </c>
      <c r="I169" s="141"/>
      <c r="J169" s="142">
        <f>ROUND(I169*H169,2)</f>
        <v>0</v>
      </c>
      <c r="K169" s="138" t="s">
        <v>1</v>
      </c>
      <c r="L169" s="32"/>
      <c r="M169" s="143" t="s">
        <v>1</v>
      </c>
      <c r="N169" s="144" t="s">
        <v>39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188</v>
      </c>
      <c r="AT169" s="147" t="s">
        <v>183</v>
      </c>
      <c r="AU169" s="147" t="s">
        <v>82</v>
      </c>
      <c r="AY169" s="17" t="s">
        <v>180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82</v>
      </c>
      <c r="BK169" s="148">
        <f>ROUND(I169*H169,2)</f>
        <v>0</v>
      </c>
      <c r="BL169" s="17" t="s">
        <v>188</v>
      </c>
      <c r="BM169" s="147" t="s">
        <v>620</v>
      </c>
    </row>
    <row r="170" spans="2:65" s="1" customFormat="1" ht="18">
      <c r="B170" s="32"/>
      <c r="D170" s="150" t="s">
        <v>556</v>
      </c>
      <c r="F170" s="188" t="s">
        <v>2338</v>
      </c>
      <c r="I170" s="189"/>
      <c r="L170" s="32"/>
      <c r="M170" s="190"/>
      <c r="T170" s="56"/>
      <c r="AT170" s="17" t="s">
        <v>556</v>
      </c>
      <c r="AU170" s="17" t="s">
        <v>82</v>
      </c>
    </row>
    <row r="171" spans="2:65" s="1" customFormat="1" ht="16.5" customHeight="1">
      <c r="B171" s="32"/>
      <c r="C171" s="136" t="s">
        <v>396</v>
      </c>
      <c r="D171" s="136" t="s">
        <v>183</v>
      </c>
      <c r="E171" s="137" t="s">
        <v>396</v>
      </c>
      <c r="F171" s="138" t="s">
        <v>2436</v>
      </c>
      <c r="G171" s="139" t="s">
        <v>1836</v>
      </c>
      <c r="H171" s="140">
        <v>2</v>
      </c>
      <c r="I171" s="141"/>
      <c r="J171" s="142">
        <f>ROUND(I171*H171,2)</f>
        <v>0</v>
      </c>
      <c r="K171" s="138" t="s">
        <v>1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188</v>
      </c>
      <c r="AT171" s="147" t="s">
        <v>183</v>
      </c>
      <c r="AU171" s="147" t="s">
        <v>82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188</v>
      </c>
      <c r="BM171" s="147" t="s">
        <v>624</v>
      </c>
    </row>
    <row r="172" spans="2:65" s="1" customFormat="1" ht="24.15" customHeight="1">
      <c r="B172" s="32"/>
      <c r="C172" s="136" t="s">
        <v>331</v>
      </c>
      <c r="D172" s="136" t="s">
        <v>183</v>
      </c>
      <c r="E172" s="137" t="s">
        <v>331</v>
      </c>
      <c r="F172" s="138" t="s">
        <v>2463</v>
      </c>
      <c r="G172" s="139" t="s">
        <v>1836</v>
      </c>
      <c r="H172" s="140">
        <v>2</v>
      </c>
      <c r="I172" s="141"/>
      <c r="J172" s="142">
        <f>ROUND(I172*H172,2)</f>
        <v>0</v>
      </c>
      <c r="K172" s="138" t="s">
        <v>1</v>
      </c>
      <c r="L172" s="32"/>
      <c r="M172" s="143" t="s">
        <v>1</v>
      </c>
      <c r="N172" s="144" t="s">
        <v>39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188</v>
      </c>
      <c r="AT172" s="147" t="s">
        <v>183</v>
      </c>
      <c r="AU172" s="147" t="s">
        <v>82</v>
      </c>
      <c r="AY172" s="17" t="s">
        <v>180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17" t="s">
        <v>82</v>
      </c>
      <c r="BK172" s="148">
        <f>ROUND(I172*H172,2)</f>
        <v>0</v>
      </c>
      <c r="BL172" s="17" t="s">
        <v>188</v>
      </c>
      <c r="BM172" s="147" t="s">
        <v>636</v>
      </c>
    </row>
    <row r="173" spans="2:65" s="1" customFormat="1" ht="18">
      <c r="B173" s="32"/>
      <c r="D173" s="150" t="s">
        <v>556</v>
      </c>
      <c r="F173" s="188" t="s">
        <v>2331</v>
      </c>
      <c r="I173" s="189"/>
      <c r="L173" s="32"/>
      <c r="M173" s="190"/>
      <c r="T173" s="56"/>
      <c r="AT173" s="17" t="s">
        <v>556</v>
      </c>
      <c r="AU173" s="17" t="s">
        <v>82</v>
      </c>
    </row>
    <row r="174" spans="2:65" s="1" customFormat="1" ht="16.5" customHeight="1">
      <c r="B174" s="32"/>
      <c r="C174" s="136" t="s">
        <v>431</v>
      </c>
      <c r="D174" s="136" t="s">
        <v>183</v>
      </c>
      <c r="E174" s="137" t="s">
        <v>431</v>
      </c>
      <c r="F174" s="138" t="s">
        <v>2436</v>
      </c>
      <c r="G174" s="139" t="s">
        <v>1836</v>
      </c>
      <c r="H174" s="140">
        <v>2</v>
      </c>
      <c r="I174" s="141"/>
      <c r="J174" s="142">
        <f>ROUND(I174*H174,2)</f>
        <v>0</v>
      </c>
      <c r="K174" s="138" t="s">
        <v>1</v>
      </c>
      <c r="L174" s="32"/>
      <c r="M174" s="143" t="s">
        <v>1</v>
      </c>
      <c r="N174" s="144" t="s">
        <v>39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188</v>
      </c>
      <c r="AT174" s="147" t="s">
        <v>183</v>
      </c>
      <c r="AU174" s="147" t="s">
        <v>82</v>
      </c>
      <c r="AY174" s="17" t="s">
        <v>180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82</v>
      </c>
      <c r="BK174" s="148">
        <f>ROUND(I174*H174,2)</f>
        <v>0</v>
      </c>
      <c r="BL174" s="17" t="s">
        <v>188</v>
      </c>
      <c r="BM174" s="147" t="s">
        <v>649</v>
      </c>
    </row>
    <row r="175" spans="2:65" s="1" customFormat="1" ht="24.15" customHeight="1">
      <c r="B175" s="32"/>
      <c r="C175" s="136" t="s">
        <v>442</v>
      </c>
      <c r="D175" s="136" t="s">
        <v>183</v>
      </c>
      <c r="E175" s="137" t="s">
        <v>442</v>
      </c>
      <c r="F175" s="138" t="s">
        <v>2464</v>
      </c>
      <c r="G175" s="139" t="s">
        <v>1836</v>
      </c>
      <c r="H175" s="140">
        <v>2</v>
      </c>
      <c r="I175" s="141"/>
      <c r="J175" s="142">
        <f>ROUND(I175*H175,2)</f>
        <v>0</v>
      </c>
      <c r="K175" s="138" t="s">
        <v>1</v>
      </c>
      <c r="L175" s="32"/>
      <c r="M175" s="143" t="s">
        <v>1</v>
      </c>
      <c r="N175" s="144" t="s">
        <v>39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188</v>
      </c>
      <c r="AT175" s="147" t="s">
        <v>183</v>
      </c>
      <c r="AU175" s="147" t="s">
        <v>82</v>
      </c>
      <c r="AY175" s="17" t="s">
        <v>180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82</v>
      </c>
      <c r="BK175" s="148">
        <f>ROUND(I175*H175,2)</f>
        <v>0</v>
      </c>
      <c r="BL175" s="17" t="s">
        <v>188</v>
      </c>
      <c r="BM175" s="147" t="s">
        <v>662</v>
      </c>
    </row>
    <row r="176" spans="2:65" s="1" customFormat="1" ht="18">
      <c r="B176" s="32"/>
      <c r="D176" s="150" t="s">
        <v>556</v>
      </c>
      <c r="F176" s="188" t="s">
        <v>2465</v>
      </c>
      <c r="I176" s="189"/>
      <c r="L176" s="32"/>
      <c r="M176" s="190"/>
      <c r="T176" s="56"/>
      <c r="AT176" s="17" t="s">
        <v>556</v>
      </c>
      <c r="AU176" s="17" t="s">
        <v>82</v>
      </c>
    </row>
    <row r="177" spans="2:65" s="1" customFormat="1" ht="16.5" customHeight="1">
      <c r="B177" s="32"/>
      <c r="C177" s="136" t="s">
        <v>449</v>
      </c>
      <c r="D177" s="136" t="s">
        <v>183</v>
      </c>
      <c r="E177" s="137" t="s">
        <v>449</v>
      </c>
      <c r="F177" s="138" t="s">
        <v>2436</v>
      </c>
      <c r="G177" s="139" t="s">
        <v>1836</v>
      </c>
      <c r="H177" s="140">
        <v>2</v>
      </c>
      <c r="I177" s="141"/>
      <c r="J177" s="142">
        <f>ROUND(I177*H177,2)</f>
        <v>0</v>
      </c>
      <c r="K177" s="138" t="s">
        <v>1</v>
      </c>
      <c r="L177" s="32"/>
      <c r="M177" s="143" t="s">
        <v>1</v>
      </c>
      <c r="N177" s="144" t="s">
        <v>39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188</v>
      </c>
      <c r="AT177" s="147" t="s">
        <v>183</v>
      </c>
      <c r="AU177" s="147" t="s">
        <v>82</v>
      </c>
      <c r="AY177" s="17" t="s">
        <v>180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82</v>
      </c>
      <c r="BK177" s="148">
        <f>ROUND(I177*H177,2)</f>
        <v>0</v>
      </c>
      <c r="BL177" s="17" t="s">
        <v>188</v>
      </c>
      <c r="BM177" s="147" t="s">
        <v>362</v>
      </c>
    </row>
    <row r="178" spans="2:65" s="1" customFormat="1" ht="24.15" customHeight="1">
      <c r="B178" s="32"/>
      <c r="C178" s="136" t="s">
        <v>456</v>
      </c>
      <c r="D178" s="136" t="s">
        <v>183</v>
      </c>
      <c r="E178" s="137" t="s">
        <v>456</v>
      </c>
      <c r="F178" s="138" t="s">
        <v>2324</v>
      </c>
      <c r="G178" s="139" t="s">
        <v>1836</v>
      </c>
      <c r="H178" s="140">
        <v>6</v>
      </c>
      <c r="I178" s="141"/>
      <c r="J178" s="142">
        <f>ROUND(I178*H178,2)</f>
        <v>0</v>
      </c>
      <c r="K178" s="138" t="s">
        <v>1</v>
      </c>
      <c r="L178" s="32"/>
      <c r="M178" s="143" t="s">
        <v>1</v>
      </c>
      <c r="N178" s="144" t="s">
        <v>39</v>
      </c>
      <c r="P178" s="145">
        <f>O178*H178</f>
        <v>0</v>
      </c>
      <c r="Q178" s="145">
        <v>0</v>
      </c>
      <c r="R178" s="145">
        <f>Q178*H178</f>
        <v>0</v>
      </c>
      <c r="S178" s="145">
        <v>0</v>
      </c>
      <c r="T178" s="146">
        <f>S178*H178</f>
        <v>0</v>
      </c>
      <c r="AR178" s="147" t="s">
        <v>188</v>
      </c>
      <c r="AT178" s="147" t="s">
        <v>183</v>
      </c>
      <c r="AU178" s="147" t="s">
        <v>82</v>
      </c>
      <c r="AY178" s="17" t="s">
        <v>180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7" t="s">
        <v>82</v>
      </c>
      <c r="BK178" s="148">
        <f>ROUND(I178*H178,2)</f>
        <v>0</v>
      </c>
      <c r="BL178" s="17" t="s">
        <v>188</v>
      </c>
      <c r="BM178" s="147" t="s">
        <v>682</v>
      </c>
    </row>
    <row r="179" spans="2:65" s="1" customFormat="1" ht="18">
      <c r="B179" s="32"/>
      <c r="D179" s="150" t="s">
        <v>556</v>
      </c>
      <c r="F179" s="188" t="s">
        <v>2325</v>
      </c>
      <c r="I179" s="189"/>
      <c r="L179" s="32"/>
      <c r="M179" s="190"/>
      <c r="T179" s="56"/>
      <c r="AT179" s="17" t="s">
        <v>556</v>
      </c>
      <c r="AU179" s="17" t="s">
        <v>82</v>
      </c>
    </row>
    <row r="180" spans="2:65" s="1" customFormat="1" ht="16.5" customHeight="1">
      <c r="B180" s="32"/>
      <c r="C180" s="136" t="s">
        <v>461</v>
      </c>
      <c r="D180" s="136" t="s">
        <v>183</v>
      </c>
      <c r="E180" s="137" t="s">
        <v>461</v>
      </c>
      <c r="F180" s="138" t="s">
        <v>2436</v>
      </c>
      <c r="G180" s="139" t="s">
        <v>1836</v>
      </c>
      <c r="H180" s="140">
        <v>6</v>
      </c>
      <c r="I180" s="141"/>
      <c r="J180" s="142">
        <f>ROUND(I180*H180,2)</f>
        <v>0</v>
      </c>
      <c r="K180" s="138" t="s">
        <v>1</v>
      </c>
      <c r="L180" s="32"/>
      <c r="M180" s="143" t="s">
        <v>1</v>
      </c>
      <c r="N180" s="144" t="s">
        <v>39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188</v>
      </c>
      <c r="AT180" s="147" t="s">
        <v>183</v>
      </c>
      <c r="AU180" s="147" t="s">
        <v>82</v>
      </c>
      <c r="AY180" s="17" t="s">
        <v>180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82</v>
      </c>
      <c r="BK180" s="148">
        <f>ROUND(I180*H180,2)</f>
        <v>0</v>
      </c>
      <c r="BL180" s="17" t="s">
        <v>188</v>
      </c>
      <c r="BM180" s="147" t="s">
        <v>695</v>
      </c>
    </row>
    <row r="181" spans="2:65" s="1" customFormat="1" ht="24.15" customHeight="1">
      <c r="B181" s="32"/>
      <c r="C181" s="136" t="s">
        <v>467</v>
      </c>
      <c r="D181" s="136" t="s">
        <v>183</v>
      </c>
      <c r="E181" s="137" t="s">
        <v>467</v>
      </c>
      <c r="F181" s="138" t="s">
        <v>2340</v>
      </c>
      <c r="G181" s="139" t="s">
        <v>1836</v>
      </c>
      <c r="H181" s="140">
        <v>13</v>
      </c>
      <c r="I181" s="141"/>
      <c r="J181" s="142">
        <f>ROUND(I181*H181,2)</f>
        <v>0</v>
      </c>
      <c r="K181" s="138" t="s">
        <v>1</v>
      </c>
      <c r="L181" s="32"/>
      <c r="M181" s="143" t="s">
        <v>1</v>
      </c>
      <c r="N181" s="144" t="s">
        <v>39</v>
      </c>
      <c r="P181" s="145">
        <f>O181*H181</f>
        <v>0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188</v>
      </c>
      <c r="AT181" s="147" t="s">
        <v>183</v>
      </c>
      <c r="AU181" s="147" t="s">
        <v>82</v>
      </c>
      <c r="AY181" s="17" t="s">
        <v>180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17" t="s">
        <v>82</v>
      </c>
      <c r="BK181" s="148">
        <f>ROUND(I181*H181,2)</f>
        <v>0</v>
      </c>
      <c r="BL181" s="17" t="s">
        <v>188</v>
      </c>
      <c r="BM181" s="147" t="s">
        <v>710</v>
      </c>
    </row>
    <row r="182" spans="2:65" s="1" customFormat="1" ht="18">
      <c r="B182" s="32"/>
      <c r="D182" s="150" t="s">
        <v>556</v>
      </c>
      <c r="F182" s="188" t="s">
        <v>2341</v>
      </c>
      <c r="I182" s="189"/>
      <c r="L182" s="32"/>
      <c r="M182" s="190"/>
      <c r="T182" s="56"/>
      <c r="AT182" s="17" t="s">
        <v>556</v>
      </c>
      <c r="AU182" s="17" t="s">
        <v>82</v>
      </c>
    </row>
    <row r="183" spans="2:65" s="1" customFormat="1" ht="16.5" customHeight="1">
      <c r="B183" s="32"/>
      <c r="C183" s="136" t="s">
        <v>471</v>
      </c>
      <c r="D183" s="136" t="s">
        <v>183</v>
      </c>
      <c r="E183" s="137" t="s">
        <v>471</v>
      </c>
      <c r="F183" s="138" t="s">
        <v>2436</v>
      </c>
      <c r="G183" s="139" t="s">
        <v>1836</v>
      </c>
      <c r="H183" s="140">
        <v>13</v>
      </c>
      <c r="I183" s="141"/>
      <c r="J183" s="142">
        <f>ROUND(I183*H183,2)</f>
        <v>0</v>
      </c>
      <c r="K183" s="138" t="s">
        <v>1</v>
      </c>
      <c r="L183" s="32"/>
      <c r="M183" s="143" t="s">
        <v>1</v>
      </c>
      <c r="N183" s="144" t="s">
        <v>39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188</v>
      </c>
      <c r="AT183" s="147" t="s">
        <v>183</v>
      </c>
      <c r="AU183" s="147" t="s">
        <v>82</v>
      </c>
      <c r="AY183" s="17" t="s">
        <v>180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7" t="s">
        <v>82</v>
      </c>
      <c r="BK183" s="148">
        <f>ROUND(I183*H183,2)</f>
        <v>0</v>
      </c>
      <c r="BL183" s="17" t="s">
        <v>188</v>
      </c>
      <c r="BM183" s="147" t="s">
        <v>720</v>
      </c>
    </row>
    <row r="184" spans="2:65" s="1" customFormat="1" ht="24.15" customHeight="1">
      <c r="B184" s="32"/>
      <c r="C184" s="136" t="s">
        <v>477</v>
      </c>
      <c r="D184" s="136" t="s">
        <v>183</v>
      </c>
      <c r="E184" s="137" t="s">
        <v>477</v>
      </c>
      <c r="F184" s="138" t="s">
        <v>2342</v>
      </c>
      <c r="G184" s="139" t="s">
        <v>1836</v>
      </c>
      <c r="H184" s="140">
        <v>11</v>
      </c>
      <c r="I184" s="141"/>
      <c r="J184" s="142">
        <f>ROUND(I184*H184,2)</f>
        <v>0</v>
      </c>
      <c r="K184" s="138" t="s">
        <v>1</v>
      </c>
      <c r="L184" s="32"/>
      <c r="M184" s="143" t="s">
        <v>1</v>
      </c>
      <c r="N184" s="144" t="s">
        <v>39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188</v>
      </c>
      <c r="AT184" s="147" t="s">
        <v>183</v>
      </c>
      <c r="AU184" s="147" t="s">
        <v>82</v>
      </c>
      <c r="AY184" s="17" t="s">
        <v>180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7" t="s">
        <v>82</v>
      </c>
      <c r="BK184" s="148">
        <f>ROUND(I184*H184,2)</f>
        <v>0</v>
      </c>
      <c r="BL184" s="17" t="s">
        <v>188</v>
      </c>
      <c r="BM184" s="147" t="s">
        <v>1680</v>
      </c>
    </row>
    <row r="185" spans="2:65" s="1" customFormat="1" ht="18">
      <c r="B185" s="32"/>
      <c r="D185" s="150" t="s">
        <v>556</v>
      </c>
      <c r="F185" s="188" t="s">
        <v>2341</v>
      </c>
      <c r="I185" s="189"/>
      <c r="L185" s="32"/>
      <c r="M185" s="190"/>
      <c r="T185" s="56"/>
      <c r="AT185" s="17" t="s">
        <v>556</v>
      </c>
      <c r="AU185" s="17" t="s">
        <v>82</v>
      </c>
    </row>
    <row r="186" spans="2:65" s="1" customFormat="1" ht="16.5" customHeight="1">
      <c r="B186" s="32"/>
      <c r="C186" s="136" t="s">
        <v>492</v>
      </c>
      <c r="D186" s="136" t="s">
        <v>183</v>
      </c>
      <c r="E186" s="137" t="s">
        <v>492</v>
      </c>
      <c r="F186" s="138" t="s">
        <v>2436</v>
      </c>
      <c r="G186" s="139" t="s">
        <v>1836</v>
      </c>
      <c r="H186" s="140">
        <v>11</v>
      </c>
      <c r="I186" s="141"/>
      <c r="J186" s="142">
        <f>ROUND(I186*H186,2)</f>
        <v>0</v>
      </c>
      <c r="K186" s="138" t="s">
        <v>1</v>
      </c>
      <c r="L186" s="32"/>
      <c r="M186" s="143" t="s">
        <v>1</v>
      </c>
      <c r="N186" s="144" t="s">
        <v>39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188</v>
      </c>
      <c r="AT186" s="147" t="s">
        <v>183</v>
      </c>
      <c r="AU186" s="147" t="s">
        <v>82</v>
      </c>
      <c r="AY186" s="17" t="s">
        <v>180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82</v>
      </c>
      <c r="BK186" s="148">
        <f>ROUND(I186*H186,2)</f>
        <v>0</v>
      </c>
      <c r="BL186" s="17" t="s">
        <v>188</v>
      </c>
      <c r="BM186" s="147" t="s">
        <v>731</v>
      </c>
    </row>
    <row r="187" spans="2:65" s="1" customFormat="1" ht="24.15" customHeight="1">
      <c r="B187" s="32"/>
      <c r="C187" s="136" t="s">
        <v>496</v>
      </c>
      <c r="D187" s="136" t="s">
        <v>183</v>
      </c>
      <c r="E187" s="137" t="s">
        <v>496</v>
      </c>
      <c r="F187" s="138" t="s">
        <v>2334</v>
      </c>
      <c r="G187" s="139" t="s">
        <v>1836</v>
      </c>
      <c r="H187" s="140">
        <v>3</v>
      </c>
      <c r="I187" s="141"/>
      <c r="J187" s="142">
        <f>ROUND(I187*H187,2)</f>
        <v>0</v>
      </c>
      <c r="K187" s="138" t="s">
        <v>1</v>
      </c>
      <c r="L187" s="32"/>
      <c r="M187" s="143" t="s">
        <v>1</v>
      </c>
      <c r="N187" s="144" t="s">
        <v>39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188</v>
      </c>
      <c r="AT187" s="147" t="s">
        <v>183</v>
      </c>
      <c r="AU187" s="147" t="s">
        <v>82</v>
      </c>
      <c r="AY187" s="17" t="s">
        <v>180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82</v>
      </c>
      <c r="BK187" s="148">
        <f>ROUND(I187*H187,2)</f>
        <v>0</v>
      </c>
      <c r="BL187" s="17" t="s">
        <v>188</v>
      </c>
      <c r="BM187" s="147" t="s">
        <v>739</v>
      </c>
    </row>
    <row r="188" spans="2:65" s="1" customFormat="1" ht="18">
      <c r="B188" s="32"/>
      <c r="D188" s="150" t="s">
        <v>556</v>
      </c>
      <c r="F188" s="188" t="s">
        <v>2335</v>
      </c>
      <c r="I188" s="189"/>
      <c r="L188" s="32"/>
      <c r="M188" s="190"/>
      <c r="T188" s="56"/>
      <c r="AT188" s="17" t="s">
        <v>556</v>
      </c>
      <c r="AU188" s="17" t="s">
        <v>82</v>
      </c>
    </row>
    <row r="189" spans="2:65" s="1" customFormat="1" ht="16.5" customHeight="1">
      <c r="B189" s="32"/>
      <c r="C189" s="136" t="s">
        <v>512</v>
      </c>
      <c r="D189" s="136" t="s">
        <v>183</v>
      </c>
      <c r="E189" s="137" t="s">
        <v>512</v>
      </c>
      <c r="F189" s="138" t="s">
        <v>2436</v>
      </c>
      <c r="G189" s="139" t="s">
        <v>1836</v>
      </c>
      <c r="H189" s="140">
        <v>3</v>
      </c>
      <c r="I189" s="141"/>
      <c r="J189" s="142">
        <f>ROUND(I189*H189,2)</f>
        <v>0</v>
      </c>
      <c r="K189" s="138" t="s">
        <v>1</v>
      </c>
      <c r="L189" s="32"/>
      <c r="M189" s="143" t="s">
        <v>1</v>
      </c>
      <c r="N189" s="144" t="s">
        <v>39</v>
      </c>
      <c r="P189" s="145">
        <f>O189*H189</f>
        <v>0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188</v>
      </c>
      <c r="AT189" s="147" t="s">
        <v>183</v>
      </c>
      <c r="AU189" s="147" t="s">
        <v>82</v>
      </c>
      <c r="AY189" s="17" t="s">
        <v>180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82</v>
      </c>
      <c r="BK189" s="148">
        <f>ROUND(I189*H189,2)</f>
        <v>0</v>
      </c>
      <c r="BL189" s="17" t="s">
        <v>188</v>
      </c>
      <c r="BM189" s="147" t="s">
        <v>751</v>
      </c>
    </row>
    <row r="190" spans="2:65" s="1" customFormat="1" ht="24.15" customHeight="1">
      <c r="B190" s="32"/>
      <c r="C190" s="136" t="s">
        <v>525</v>
      </c>
      <c r="D190" s="136" t="s">
        <v>183</v>
      </c>
      <c r="E190" s="137" t="s">
        <v>525</v>
      </c>
      <c r="F190" s="138" t="s">
        <v>2336</v>
      </c>
      <c r="G190" s="139" t="s">
        <v>1836</v>
      </c>
      <c r="H190" s="140">
        <v>3</v>
      </c>
      <c r="I190" s="141"/>
      <c r="J190" s="142">
        <f>ROUND(I190*H190,2)</f>
        <v>0</v>
      </c>
      <c r="K190" s="138" t="s">
        <v>1</v>
      </c>
      <c r="L190" s="32"/>
      <c r="M190" s="143" t="s">
        <v>1</v>
      </c>
      <c r="N190" s="144" t="s">
        <v>39</v>
      </c>
      <c r="P190" s="145">
        <f>O190*H190</f>
        <v>0</v>
      </c>
      <c r="Q190" s="145">
        <v>0</v>
      </c>
      <c r="R190" s="145">
        <f>Q190*H190</f>
        <v>0</v>
      </c>
      <c r="S190" s="145">
        <v>0</v>
      </c>
      <c r="T190" s="146">
        <f>S190*H190</f>
        <v>0</v>
      </c>
      <c r="AR190" s="147" t="s">
        <v>188</v>
      </c>
      <c r="AT190" s="147" t="s">
        <v>183</v>
      </c>
      <c r="AU190" s="147" t="s">
        <v>82</v>
      </c>
      <c r="AY190" s="17" t="s">
        <v>180</v>
      </c>
      <c r="BE190" s="148">
        <f>IF(N190="základní",J190,0)</f>
        <v>0</v>
      </c>
      <c r="BF190" s="148">
        <f>IF(N190="snížená",J190,0)</f>
        <v>0</v>
      </c>
      <c r="BG190" s="148">
        <f>IF(N190="zákl. přenesená",J190,0)</f>
        <v>0</v>
      </c>
      <c r="BH190" s="148">
        <f>IF(N190="sníž. přenesená",J190,0)</f>
        <v>0</v>
      </c>
      <c r="BI190" s="148">
        <f>IF(N190="nulová",J190,0)</f>
        <v>0</v>
      </c>
      <c r="BJ190" s="17" t="s">
        <v>82</v>
      </c>
      <c r="BK190" s="148">
        <f>ROUND(I190*H190,2)</f>
        <v>0</v>
      </c>
      <c r="BL190" s="17" t="s">
        <v>188</v>
      </c>
      <c r="BM190" s="147" t="s">
        <v>800</v>
      </c>
    </row>
    <row r="191" spans="2:65" s="1" customFormat="1" ht="18">
      <c r="B191" s="32"/>
      <c r="D191" s="150" t="s">
        <v>556</v>
      </c>
      <c r="F191" s="188" t="s">
        <v>2331</v>
      </c>
      <c r="I191" s="189"/>
      <c r="L191" s="32"/>
      <c r="M191" s="190"/>
      <c r="T191" s="56"/>
      <c r="AT191" s="17" t="s">
        <v>556</v>
      </c>
      <c r="AU191" s="17" t="s">
        <v>82</v>
      </c>
    </row>
    <row r="192" spans="2:65" s="1" customFormat="1" ht="16.5" customHeight="1">
      <c r="B192" s="32"/>
      <c r="C192" s="136" t="s">
        <v>531</v>
      </c>
      <c r="D192" s="136" t="s">
        <v>183</v>
      </c>
      <c r="E192" s="137" t="s">
        <v>531</v>
      </c>
      <c r="F192" s="138" t="s">
        <v>2436</v>
      </c>
      <c r="G192" s="139" t="s">
        <v>1836</v>
      </c>
      <c r="H192" s="140">
        <v>3</v>
      </c>
      <c r="I192" s="141"/>
      <c r="J192" s="142">
        <f>ROUND(I192*H192,2)</f>
        <v>0</v>
      </c>
      <c r="K192" s="138" t="s">
        <v>1</v>
      </c>
      <c r="L192" s="32"/>
      <c r="M192" s="143" t="s">
        <v>1</v>
      </c>
      <c r="N192" s="144" t="s">
        <v>39</v>
      </c>
      <c r="P192" s="145">
        <f>O192*H192</f>
        <v>0</v>
      </c>
      <c r="Q192" s="145">
        <v>0</v>
      </c>
      <c r="R192" s="145">
        <f>Q192*H192</f>
        <v>0</v>
      </c>
      <c r="S192" s="145">
        <v>0</v>
      </c>
      <c r="T192" s="146">
        <f>S192*H192</f>
        <v>0</v>
      </c>
      <c r="AR192" s="147" t="s">
        <v>188</v>
      </c>
      <c r="AT192" s="147" t="s">
        <v>183</v>
      </c>
      <c r="AU192" s="147" t="s">
        <v>82</v>
      </c>
      <c r="AY192" s="17" t="s">
        <v>180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82</v>
      </c>
      <c r="BK192" s="148">
        <f>ROUND(I192*H192,2)</f>
        <v>0</v>
      </c>
      <c r="BL192" s="17" t="s">
        <v>188</v>
      </c>
      <c r="BM192" s="147" t="s">
        <v>810</v>
      </c>
    </row>
    <row r="193" spans="2:65" s="11" customFormat="1" ht="22.8" customHeight="1">
      <c r="B193" s="124"/>
      <c r="D193" s="125" t="s">
        <v>73</v>
      </c>
      <c r="E193" s="134" t="s">
        <v>546</v>
      </c>
      <c r="F193" s="134" t="s">
        <v>2360</v>
      </c>
      <c r="I193" s="127"/>
      <c r="J193" s="135">
        <f>BK193</f>
        <v>0</v>
      </c>
      <c r="L193" s="124"/>
      <c r="M193" s="129"/>
      <c r="P193" s="130">
        <f>SUM(P194:P197)</f>
        <v>0</v>
      </c>
      <c r="R193" s="130">
        <f>SUM(R194:R197)</f>
        <v>0</v>
      </c>
      <c r="T193" s="131">
        <f>SUM(T194:T197)</f>
        <v>0</v>
      </c>
      <c r="AR193" s="125" t="s">
        <v>82</v>
      </c>
      <c r="AT193" s="132" t="s">
        <v>73</v>
      </c>
      <c r="AU193" s="132" t="s">
        <v>82</v>
      </c>
      <c r="AY193" s="125" t="s">
        <v>180</v>
      </c>
      <c r="BK193" s="133">
        <f>SUM(BK194:BK197)</f>
        <v>0</v>
      </c>
    </row>
    <row r="194" spans="2:65" s="1" customFormat="1" ht="24.15" customHeight="1">
      <c r="B194" s="32"/>
      <c r="C194" s="136" t="s">
        <v>540</v>
      </c>
      <c r="D194" s="136" t="s">
        <v>183</v>
      </c>
      <c r="E194" s="137" t="s">
        <v>560</v>
      </c>
      <c r="F194" s="138" t="s">
        <v>2445</v>
      </c>
      <c r="G194" s="139" t="s">
        <v>2354</v>
      </c>
      <c r="H194" s="140">
        <v>7</v>
      </c>
      <c r="I194" s="141"/>
      <c r="J194" s="142">
        <f>ROUND(I194*H194,2)</f>
        <v>0</v>
      </c>
      <c r="K194" s="138" t="s">
        <v>1</v>
      </c>
      <c r="L194" s="32"/>
      <c r="M194" s="143" t="s">
        <v>1</v>
      </c>
      <c r="N194" s="144" t="s">
        <v>39</v>
      </c>
      <c r="P194" s="145">
        <f>O194*H194</f>
        <v>0</v>
      </c>
      <c r="Q194" s="145">
        <v>0</v>
      </c>
      <c r="R194" s="145">
        <f>Q194*H194</f>
        <v>0</v>
      </c>
      <c r="S194" s="145">
        <v>0</v>
      </c>
      <c r="T194" s="146">
        <f>S194*H194</f>
        <v>0</v>
      </c>
      <c r="AR194" s="147" t="s">
        <v>188</v>
      </c>
      <c r="AT194" s="147" t="s">
        <v>183</v>
      </c>
      <c r="AU194" s="147" t="s">
        <v>84</v>
      </c>
      <c r="AY194" s="17" t="s">
        <v>180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7" t="s">
        <v>82</v>
      </c>
      <c r="BK194" s="148">
        <f>ROUND(I194*H194,2)</f>
        <v>0</v>
      </c>
      <c r="BL194" s="17" t="s">
        <v>188</v>
      </c>
      <c r="BM194" s="147" t="s">
        <v>825</v>
      </c>
    </row>
    <row r="195" spans="2:65" s="1" customFormat="1" ht="24.15" customHeight="1">
      <c r="B195" s="32"/>
      <c r="C195" s="136" t="s">
        <v>546</v>
      </c>
      <c r="D195" s="136" t="s">
        <v>183</v>
      </c>
      <c r="E195" s="137" t="s">
        <v>565</v>
      </c>
      <c r="F195" s="138" t="s">
        <v>2446</v>
      </c>
      <c r="G195" s="139" t="s">
        <v>2354</v>
      </c>
      <c r="H195" s="140">
        <v>3</v>
      </c>
      <c r="I195" s="141"/>
      <c r="J195" s="142">
        <f>ROUND(I195*H195,2)</f>
        <v>0</v>
      </c>
      <c r="K195" s="138" t="s">
        <v>1</v>
      </c>
      <c r="L195" s="32"/>
      <c r="M195" s="143" t="s">
        <v>1</v>
      </c>
      <c r="N195" s="144" t="s">
        <v>39</v>
      </c>
      <c r="P195" s="145">
        <f>O195*H195</f>
        <v>0</v>
      </c>
      <c r="Q195" s="145">
        <v>0</v>
      </c>
      <c r="R195" s="145">
        <f>Q195*H195</f>
        <v>0</v>
      </c>
      <c r="S195" s="145">
        <v>0</v>
      </c>
      <c r="T195" s="146">
        <f>S195*H195</f>
        <v>0</v>
      </c>
      <c r="AR195" s="147" t="s">
        <v>188</v>
      </c>
      <c r="AT195" s="147" t="s">
        <v>183</v>
      </c>
      <c r="AU195" s="147" t="s">
        <v>84</v>
      </c>
      <c r="AY195" s="17" t="s">
        <v>180</v>
      </c>
      <c r="BE195" s="148">
        <f>IF(N195="základní",J195,0)</f>
        <v>0</v>
      </c>
      <c r="BF195" s="148">
        <f>IF(N195="snížená",J195,0)</f>
        <v>0</v>
      </c>
      <c r="BG195" s="148">
        <f>IF(N195="zákl. přenesená",J195,0)</f>
        <v>0</v>
      </c>
      <c r="BH195" s="148">
        <f>IF(N195="sníž. přenesená",J195,0)</f>
        <v>0</v>
      </c>
      <c r="BI195" s="148">
        <f>IF(N195="nulová",J195,0)</f>
        <v>0</v>
      </c>
      <c r="BJ195" s="17" t="s">
        <v>82</v>
      </c>
      <c r="BK195" s="148">
        <f>ROUND(I195*H195,2)</f>
        <v>0</v>
      </c>
      <c r="BL195" s="17" t="s">
        <v>188</v>
      </c>
      <c r="BM195" s="147" t="s">
        <v>851</v>
      </c>
    </row>
    <row r="196" spans="2:65" s="1" customFormat="1" ht="24.15" customHeight="1">
      <c r="B196" s="32"/>
      <c r="C196" s="136" t="s">
        <v>552</v>
      </c>
      <c r="D196" s="136" t="s">
        <v>183</v>
      </c>
      <c r="E196" s="137" t="s">
        <v>570</v>
      </c>
      <c r="F196" s="138" t="s">
        <v>2447</v>
      </c>
      <c r="G196" s="139" t="s">
        <v>2354</v>
      </c>
      <c r="H196" s="140">
        <v>167</v>
      </c>
      <c r="I196" s="141"/>
      <c r="J196" s="142">
        <f>ROUND(I196*H196,2)</f>
        <v>0</v>
      </c>
      <c r="K196" s="138" t="s">
        <v>1</v>
      </c>
      <c r="L196" s="32"/>
      <c r="M196" s="143" t="s">
        <v>1</v>
      </c>
      <c r="N196" s="144" t="s">
        <v>39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188</v>
      </c>
      <c r="AT196" s="147" t="s">
        <v>183</v>
      </c>
      <c r="AU196" s="147" t="s">
        <v>84</v>
      </c>
      <c r="AY196" s="17" t="s">
        <v>180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82</v>
      </c>
      <c r="BK196" s="148">
        <f>ROUND(I196*H196,2)</f>
        <v>0</v>
      </c>
      <c r="BL196" s="17" t="s">
        <v>188</v>
      </c>
      <c r="BM196" s="147" t="s">
        <v>863</v>
      </c>
    </row>
    <row r="197" spans="2:65" s="1" customFormat="1" ht="24.15" customHeight="1">
      <c r="B197" s="32"/>
      <c r="C197" s="136" t="s">
        <v>560</v>
      </c>
      <c r="D197" s="136" t="s">
        <v>183</v>
      </c>
      <c r="E197" s="137" t="s">
        <v>575</v>
      </c>
      <c r="F197" s="138" t="s">
        <v>2448</v>
      </c>
      <c r="G197" s="139" t="s">
        <v>2354</v>
      </c>
      <c r="H197" s="140">
        <v>110</v>
      </c>
      <c r="I197" s="141"/>
      <c r="J197" s="142">
        <f>ROUND(I197*H197,2)</f>
        <v>0</v>
      </c>
      <c r="K197" s="138" t="s">
        <v>1</v>
      </c>
      <c r="L197" s="32"/>
      <c r="M197" s="143" t="s">
        <v>1</v>
      </c>
      <c r="N197" s="144" t="s">
        <v>39</v>
      </c>
      <c r="P197" s="145">
        <f>O197*H197</f>
        <v>0</v>
      </c>
      <c r="Q197" s="145">
        <v>0</v>
      </c>
      <c r="R197" s="145">
        <f>Q197*H197</f>
        <v>0</v>
      </c>
      <c r="S197" s="145">
        <v>0</v>
      </c>
      <c r="T197" s="146">
        <f>S197*H197</f>
        <v>0</v>
      </c>
      <c r="AR197" s="147" t="s">
        <v>188</v>
      </c>
      <c r="AT197" s="147" t="s">
        <v>183</v>
      </c>
      <c r="AU197" s="147" t="s">
        <v>84</v>
      </c>
      <c r="AY197" s="17" t="s">
        <v>180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7" t="s">
        <v>82</v>
      </c>
      <c r="BK197" s="148">
        <f>ROUND(I197*H197,2)</f>
        <v>0</v>
      </c>
      <c r="BL197" s="17" t="s">
        <v>188</v>
      </c>
      <c r="BM197" s="147" t="s">
        <v>892</v>
      </c>
    </row>
    <row r="198" spans="2:65" s="11" customFormat="1" ht="22.8" customHeight="1">
      <c r="B198" s="124"/>
      <c r="D198" s="125" t="s">
        <v>73</v>
      </c>
      <c r="E198" s="134" t="s">
        <v>587</v>
      </c>
      <c r="F198" s="134" t="s">
        <v>2365</v>
      </c>
      <c r="I198" s="127"/>
      <c r="J198" s="135">
        <f>BK198</f>
        <v>0</v>
      </c>
      <c r="L198" s="124"/>
      <c r="M198" s="129"/>
      <c r="P198" s="130">
        <f>SUM(P199:P222)</f>
        <v>0</v>
      </c>
      <c r="R198" s="130">
        <f>SUM(R199:R222)</f>
        <v>0</v>
      </c>
      <c r="T198" s="131">
        <f>SUM(T199:T222)</f>
        <v>0</v>
      </c>
      <c r="AR198" s="125" t="s">
        <v>82</v>
      </c>
      <c r="AT198" s="132" t="s">
        <v>73</v>
      </c>
      <c r="AU198" s="132" t="s">
        <v>82</v>
      </c>
      <c r="AY198" s="125" t="s">
        <v>180</v>
      </c>
      <c r="BK198" s="133">
        <f>SUM(BK199:BK222)</f>
        <v>0</v>
      </c>
    </row>
    <row r="199" spans="2:65" s="1" customFormat="1" ht="21.75" customHeight="1">
      <c r="B199" s="32"/>
      <c r="C199" s="136" t="s">
        <v>565</v>
      </c>
      <c r="D199" s="136" t="s">
        <v>183</v>
      </c>
      <c r="E199" s="137" t="s">
        <v>593</v>
      </c>
      <c r="F199" s="138" t="s">
        <v>2466</v>
      </c>
      <c r="G199" s="139" t="s">
        <v>279</v>
      </c>
      <c r="H199" s="140">
        <v>49.5</v>
      </c>
      <c r="I199" s="141"/>
      <c r="J199" s="142">
        <f t="shared" ref="J199:J214" si="0">ROUND(I199*H199,2)</f>
        <v>0</v>
      </c>
      <c r="K199" s="138" t="s">
        <v>1</v>
      </c>
      <c r="L199" s="32"/>
      <c r="M199" s="143" t="s">
        <v>1</v>
      </c>
      <c r="N199" s="144" t="s">
        <v>39</v>
      </c>
      <c r="P199" s="145">
        <f t="shared" ref="P199:P214" si="1">O199*H199</f>
        <v>0</v>
      </c>
      <c r="Q199" s="145">
        <v>0</v>
      </c>
      <c r="R199" s="145">
        <f t="shared" ref="R199:R214" si="2">Q199*H199</f>
        <v>0</v>
      </c>
      <c r="S199" s="145">
        <v>0</v>
      </c>
      <c r="T199" s="146">
        <f t="shared" ref="T199:T214" si="3">S199*H199</f>
        <v>0</v>
      </c>
      <c r="AR199" s="147" t="s">
        <v>188</v>
      </c>
      <c r="AT199" s="147" t="s">
        <v>183</v>
      </c>
      <c r="AU199" s="147" t="s">
        <v>84</v>
      </c>
      <c r="AY199" s="17" t="s">
        <v>180</v>
      </c>
      <c r="BE199" s="148">
        <f t="shared" ref="BE199:BE214" si="4">IF(N199="základní",J199,0)</f>
        <v>0</v>
      </c>
      <c r="BF199" s="148">
        <f t="shared" ref="BF199:BF214" si="5">IF(N199="snížená",J199,0)</f>
        <v>0</v>
      </c>
      <c r="BG199" s="148">
        <f t="shared" ref="BG199:BG214" si="6">IF(N199="zákl. přenesená",J199,0)</f>
        <v>0</v>
      </c>
      <c r="BH199" s="148">
        <f t="shared" ref="BH199:BH214" si="7">IF(N199="sníž. přenesená",J199,0)</f>
        <v>0</v>
      </c>
      <c r="BI199" s="148">
        <f t="shared" ref="BI199:BI214" si="8">IF(N199="nulová",J199,0)</f>
        <v>0</v>
      </c>
      <c r="BJ199" s="17" t="s">
        <v>82</v>
      </c>
      <c r="BK199" s="148">
        <f t="shared" ref="BK199:BK214" si="9">ROUND(I199*H199,2)</f>
        <v>0</v>
      </c>
      <c r="BL199" s="17" t="s">
        <v>188</v>
      </c>
      <c r="BM199" s="147" t="s">
        <v>902</v>
      </c>
    </row>
    <row r="200" spans="2:65" s="1" customFormat="1" ht="21.75" customHeight="1">
      <c r="B200" s="32"/>
      <c r="C200" s="136" t="s">
        <v>570</v>
      </c>
      <c r="D200" s="136" t="s">
        <v>183</v>
      </c>
      <c r="E200" s="137" t="s">
        <v>599</v>
      </c>
      <c r="F200" s="138" t="s">
        <v>2467</v>
      </c>
      <c r="G200" s="139" t="s">
        <v>279</v>
      </c>
      <c r="H200" s="140">
        <v>11</v>
      </c>
      <c r="I200" s="141"/>
      <c r="J200" s="142">
        <f t="shared" si="0"/>
        <v>0</v>
      </c>
      <c r="K200" s="138" t="s">
        <v>1</v>
      </c>
      <c r="L200" s="32"/>
      <c r="M200" s="143" t="s">
        <v>1</v>
      </c>
      <c r="N200" s="144" t="s">
        <v>39</v>
      </c>
      <c r="P200" s="145">
        <f t="shared" si="1"/>
        <v>0</v>
      </c>
      <c r="Q200" s="145">
        <v>0</v>
      </c>
      <c r="R200" s="145">
        <f t="shared" si="2"/>
        <v>0</v>
      </c>
      <c r="S200" s="145">
        <v>0</v>
      </c>
      <c r="T200" s="146">
        <f t="shared" si="3"/>
        <v>0</v>
      </c>
      <c r="AR200" s="147" t="s">
        <v>188</v>
      </c>
      <c r="AT200" s="147" t="s">
        <v>183</v>
      </c>
      <c r="AU200" s="147" t="s">
        <v>84</v>
      </c>
      <c r="AY200" s="17" t="s">
        <v>180</v>
      </c>
      <c r="BE200" s="148">
        <f t="shared" si="4"/>
        <v>0</v>
      </c>
      <c r="BF200" s="148">
        <f t="shared" si="5"/>
        <v>0</v>
      </c>
      <c r="BG200" s="148">
        <f t="shared" si="6"/>
        <v>0</v>
      </c>
      <c r="BH200" s="148">
        <f t="shared" si="7"/>
        <v>0</v>
      </c>
      <c r="BI200" s="148">
        <f t="shared" si="8"/>
        <v>0</v>
      </c>
      <c r="BJ200" s="17" t="s">
        <v>82</v>
      </c>
      <c r="BK200" s="148">
        <f t="shared" si="9"/>
        <v>0</v>
      </c>
      <c r="BL200" s="17" t="s">
        <v>188</v>
      </c>
      <c r="BM200" s="147" t="s">
        <v>925</v>
      </c>
    </row>
    <row r="201" spans="2:65" s="1" customFormat="1" ht="21.75" customHeight="1">
      <c r="B201" s="32"/>
      <c r="C201" s="136" t="s">
        <v>575</v>
      </c>
      <c r="D201" s="136" t="s">
        <v>183</v>
      </c>
      <c r="E201" s="137" t="s">
        <v>606</v>
      </c>
      <c r="F201" s="138" t="s">
        <v>2468</v>
      </c>
      <c r="G201" s="139" t="s">
        <v>279</v>
      </c>
      <c r="H201" s="140">
        <v>74</v>
      </c>
      <c r="I201" s="141"/>
      <c r="J201" s="142">
        <f t="shared" si="0"/>
        <v>0</v>
      </c>
      <c r="K201" s="138" t="s">
        <v>1</v>
      </c>
      <c r="L201" s="32"/>
      <c r="M201" s="143" t="s">
        <v>1</v>
      </c>
      <c r="N201" s="144" t="s">
        <v>39</v>
      </c>
      <c r="P201" s="145">
        <f t="shared" si="1"/>
        <v>0</v>
      </c>
      <c r="Q201" s="145">
        <v>0</v>
      </c>
      <c r="R201" s="145">
        <f t="shared" si="2"/>
        <v>0</v>
      </c>
      <c r="S201" s="145">
        <v>0</v>
      </c>
      <c r="T201" s="146">
        <f t="shared" si="3"/>
        <v>0</v>
      </c>
      <c r="AR201" s="147" t="s">
        <v>188</v>
      </c>
      <c r="AT201" s="147" t="s">
        <v>183</v>
      </c>
      <c r="AU201" s="147" t="s">
        <v>84</v>
      </c>
      <c r="AY201" s="17" t="s">
        <v>180</v>
      </c>
      <c r="BE201" s="148">
        <f t="shared" si="4"/>
        <v>0</v>
      </c>
      <c r="BF201" s="148">
        <f t="shared" si="5"/>
        <v>0</v>
      </c>
      <c r="BG201" s="148">
        <f t="shared" si="6"/>
        <v>0</v>
      </c>
      <c r="BH201" s="148">
        <f t="shared" si="7"/>
        <v>0</v>
      </c>
      <c r="BI201" s="148">
        <f t="shared" si="8"/>
        <v>0</v>
      </c>
      <c r="BJ201" s="17" t="s">
        <v>82</v>
      </c>
      <c r="BK201" s="148">
        <f t="shared" si="9"/>
        <v>0</v>
      </c>
      <c r="BL201" s="17" t="s">
        <v>188</v>
      </c>
      <c r="BM201" s="147" t="s">
        <v>935</v>
      </c>
    </row>
    <row r="202" spans="2:65" s="1" customFormat="1" ht="21.75" customHeight="1">
      <c r="B202" s="32"/>
      <c r="C202" s="136" t="s">
        <v>580</v>
      </c>
      <c r="D202" s="136" t="s">
        <v>183</v>
      </c>
      <c r="E202" s="137" t="s">
        <v>611</v>
      </c>
      <c r="F202" s="138" t="s">
        <v>2452</v>
      </c>
      <c r="G202" s="139" t="s">
        <v>279</v>
      </c>
      <c r="H202" s="140">
        <v>8</v>
      </c>
      <c r="I202" s="141"/>
      <c r="J202" s="142">
        <f t="shared" si="0"/>
        <v>0</v>
      </c>
      <c r="K202" s="138" t="s">
        <v>1</v>
      </c>
      <c r="L202" s="32"/>
      <c r="M202" s="143" t="s">
        <v>1</v>
      </c>
      <c r="N202" s="144" t="s">
        <v>39</v>
      </c>
      <c r="P202" s="145">
        <f t="shared" si="1"/>
        <v>0</v>
      </c>
      <c r="Q202" s="145">
        <v>0</v>
      </c>
      <c r="R202" s="145">
        <f t="shared" si="2"/>
        <v>0</v>
      </c>
      <c r="S202" s="145">
        <v>0</v>
      </c>
      <c r="T202" s="146">
        <f t="shared" si="3"/>
        <v>0</v>
      </c>
      <c r="AR202" s="147" t="s">
        <v>188</v>
      </c>
      <c r="AT202" s="147" t="s">
        <v>183</v>
      </c>
      <c r="AU202" s="147" t="s">
        <v>84</v>
      </c>
      <c r="AY202" s="17" t="s">
        <v>180</v>
      </c>
      <c r="BE202" s="148">
        <f t="shared" si="4"/>
        <v>0</v>
      </c>
      <c r="BF202" s="148">
        <f t="shared" si="5"/>
        <v>0</v>
      </c>
      <c r="BG202" s="148">
        <f t="shared" si="6"/>
        <v>0</v>
      </c>
      <c r="BH202" s="148">
        <f t="shared" si="7"/>
        <v>0</v>
      </c>
      <c r="BI202" s="148">
        <f t="shared" si="8"/>
        <v>0</v>
      </c>
      <c r="BJ202" s="17" t="s">
        <v>82</v>
      </c>
      <c r="BK202" s="148">
        <f t="shared" si="9"/>
        <v>0</v>
      </c>
      <c r="BL202" s="17" t="s">
        <v>188</v>
      </c>
      <c r="BM202" s="147" t="s">
        <v>943</v>
      </c>
    </row>
    <row r="203" spans="2:65" s="1" customFormat="1" ht="21.75" customHeight="1">
      <c r="B203" s="32"/>
      <c r="C203" s="136" t="s">
        <v>587</v>
      </c>
      <c r="D203" s="136" t="s">
        <v>183</v>
      </c>
      <c r="E203" s="137" t="s">
        <v>616</v>
      </c>
      <c r="F203" s="138" t="s">
        <v>2469</v>
      </c>
      <c r="G203" s="139" t="s">
        <v>279</v>
      </c>
      <c r="H203" s="140">
        <v>1</v>
      </c>
      <c r="I203" s="141"/>
      <c r="J203" s="142">
        <f t="shared" si="0"/>
        <v>0</v>
      </c>
      <c r="K203" s="138" t="s">
        <v>1</v>
      </c>
      <c r="L203" s="32"/>
      <c r="M203" s="143" t="s">
        <v>1</v>
      </c>
      <c r="N203" s="144" t="s">
        <v>39</v>
      </c>
      <c r="P203" s="145">
        <f t="shared" si="1"/>
        <v>0</v>
      </c>
      <c r="Q203" s="145">
        <v>0</v>
      </c>
      <c r="R203" s="145">
        <f t="shared" si="2"/>
        <v>0</v>
      </c>
      <c r="S203" s="145">
        <v>0</v>
      </c>
      <c r="T203" s="146">
        <f t="shared" si="3"/>
        <v>0</v>
      </c>
      <c r="AR203" s="147" t="s">
        <v>188</v>
      </c>
      <c r="AT203" s="147" t="s">
        <v>183</v>
      </c>
      <c r="AU203" s="147" t="s">
        <v>84</v>
      </c>
      <c r="AY203" s="17" t="s">
        <v>180</v>
      </c>
      <c r="BE203" s="148">
        <f t="shared" si="4"/>
        <v>0</v>
      </c>
      <c r="BF203" s="148">
        <f t="shared" si="5"/>
        <v>0</v>
      </c>
      <c r="BG203" s="148">
        <f t="shared" si="6"/>
        <v>0</v>
      </c>
      <c r="BH203" s="148">
        <f t="shared" si="7"/>
        <v>0</v>
      </c>
      <c r="BI203" s="148">
        <f t="shared" si="8"/>
        <v>0</v>
      </c>
      <c r="BJ203" s="17" t="s">
        <v>82</v>
      </c>
      <c r="BK203" s="148">
        <f t="shared" si="9"/>
        <v>0</v>
      </c>
      <c r="BL203" s="17" t="s">
        <v>188</v>
      </c>
      <c r="BM203" s="147" t="s">
        <v>954</v>
      </c>
    </row>
    <row r="204" spans="2:65" s="1" customFormat="1" ht="16.5" customHeight="1">
      <c r="B204" s="32"/>
      <c r="C204" s="136" t="s">
        <v>593</v>
      </c>
      <c r="D204" s="136" t="s">
        <v>183</v>
      </c>
      <c r="E204" s="137" t="s">
        <v>620</v>
      </c>
      <c r="F204" s="138" t="s">
        <v>2470</v>
      </c>
      <c r="G204" s="139" t="s">
        <v>2354</v>
      </c>
      <c r="H204" s="140">
        <v>15</v>
      </c>
      <c r="I204" s="141"/>
      <c r="J204" s="142">
        <f t="shared" si="0"/>
        <v>0</v>
      </c>
      <c r="K204" s="138" t="s">
        <v>1</v>
      </c>
      <c r="L204" s="32"/>
      <c r="M204" s="143" t="s">
        <v>1</v>
      </c>
      <c r="N204" s="144" t="s">
        <v>39</v>
      </c>
      <c r="P204" s="145">
        <f t="shared" si="1"/>
        <v>0</v>
      </c>
      <c r="Q204" s="145">
        <v>0</v>
      </c>
      <c r="R204" s="145">
        <f t="shared" si="2"/>
        <v>0</v>
      </c>
      <c r="S204" s="145">
        <v>0</v>
      </c>
      <c r="T204" s="146">
        <f t="shared" si="3"/>
        <v>0</v>
      </c>
      <c r="AR204" s="147" t="s">
        <v>188</v>
      </c>
      <c r="AT204" s="147" t="s">
        <v>183</v>
      </c>
      <c r="AU204" s="147" t="s">
        <v>84</v>
      </c>
      <c r="AY204" s="17" t="s">
        <v>180</v>
      </c>
      <c r="BE204" s="148">
        <f t="shared" si="4"/>
        <v>0</v>
      </c>
      <c r="BF204" s="148">
        <f t="shared" si="5"/>
        <v>0</v>
      </c>
      <c r="BG204" s="148">
        <f t="shared" si="6"/>
        <v>0</v>
      </c>
      <c r="BH204" s="148">
        <f t="shared" si="7"/>
        <v>0</v>
      </c>
      <c r="BI204" s="148">
        <f t="shared" si="8"/>
        <v>0</v>
      </c>
      <c r="BJ204" s="17" t="s">
        <v>82</v>
      </c>
      <c r="BK204" s="148">
        <f t="shared" si="9"/>
        <v>0</v>
      </c>
      <c r="BL204" s="17" t="s">
        <v>188</v>
      </c>
      <c r="BM204" s="147" t="s">
        <v>986</v>
      </c>
    </row>
    <row r="205" spans="2:65" s="1" customFormat="1" ht="16.5" customHeight="1">
      <c r="B205" s="32"/>
      <c r="C205" s="136" t="s">
        <v>599</v>
      </c>
      <c r="D205" s="136" t="s">
        <v>183</v>
      </c>
      <c r="E205" s="137" t="s">
        <v>1606</v>
      </c>
      <c r="F205" s="138" t="s">
        <v>2374</v>
      </c>
      <c r="G205" s="139" t="s">
        <v>2354</v>
      </c>
      <c r="H205" s="140">
        <v>85</v>
      </c>
      <c r="I205" s="141"/>
      <c r="J205" s="142">
        <f t="shared" si="0"/>
        <v>0</v>
      </c>
      <c r="K205" s="138" t="s">
        <v>1</v>
      </c>
      <c r="L205" s="32"/>
      <c r="M205" s="143" t="s">
        <v>1</v>
      </c>
      <c r="N205" s="144" t="s">
        <v>39</v>
      </c>
      <c r="P205" s="145">
        <f t="shared" si="1"/>
        <v>0</v>
      </c>
      <c r="Q205" s="145">
        <v>0</v>
      </c>
      <c r="R205" s="145">
        <f t="shared" si="2"/>
        <v>0</v>
      </c>
      <c r="S205" s="145">
        <v>0</v>
      </c>
      <c r="T205" s="146">
        <f t="shared" si="3"/>
        <v>0</v>
      </c>
      <c r="AR205" s="147" t="s">
        <v>188</v>
      </c>
      <c r="AT205" s="147" t="s">
        <v>183</v>
      </c>
      <c r="AU205" s="147" t="s">
        <v>84</v>
      </c>
      <c r="AY205" s="17" t="s">
        <v>180</v>
      </c>
      <c r="BE205" s="148">
        <f t="shared" si="4"/>
        <v>0</v>
      </c>
      <c r="BF205" s="148">
        <f t="shared" si="5"/>
        <v>0</v>
      </c>
      <c r="BG205" s="148">
        <f t="shared" si="6"/>
        <v>0</v>
      </c>
      <c r="BH205" s="148">
        <f t="shared" si="7"/>
        <v>0</v>
      </c>
      <c r="BI205" s="148">
        <f t="shared" si="8"/>
        <v>0</v>
      </c>
      <c r="BJ205" s="17" t="s">
        <v>82</v>
      </c>
      <c r="BK205" s="148">
        <f t="shared" si="9"/>
        <v>0</v>
      </c>
      <c r="BL205" s="17" t="s">
        <v>188</v>
      </c>
      <c r="BM205" s="147" t="s">
        <v>2038</v>
      </c>
    </row>
    <row r="206" spans="2:65" s="1" customFormat="1" ht="16.5" customHeight="1">
      <c r="B206" s="32"/>
      <c r="C206" s="136" t="s">
        <v>606</v>
      </c>
      <c r="D206" s="136" t="s">
        <v>183</v>
      </c>
      <c r="E206" s="137" t="s">
        <v>624</v>
      </c>
      <c r="F206" s="138" t="s">
        <v>2378</v>
      </c>
      <c r="G206" s="139" t="s">
        <v>2354</v>
      </c>
      <c r="H206" s="140">
        <v>6</v>
      </c>
      <c r="I206" s="141"/>
      <c r="J206" s="142">
        <f t="shared" si="0"/>
        <v>0</v>
      </c>
      <c r="K206" s="138" t="s">
        <v>1</v>
      </c>
      <c r="L206" s="32"/>
      <c r="M206" s="143" t="s">
        <v>1</v>
      </c>
      <c r="N206" s="144" t="s">
        <v>39</v>
      </c>
      <c r="P206" s="145">
        <f t="shared" si="1"/>
        <v>0</v>
      </c>
      <c r="Q206" s="145">
        <v>0</v>
      </c>
      <c r="R206" s="145">
        <f t="shared" si="2"/>
        <v>0</v>
      </c>
      <c r="S206" s="145">
        <v>0</v>
      </c>
      <c r="T206" s="146">
        <f t="shared" si="3"/>
        <v>0</v>
      </c>
      <c r="AR206" s="147" t="s">
        <v>188</v>
      </c>
      <c r="AT206" s="147" t="s">
        <v>183</v>
      </c>
      <c r="AU206" s="147" t="s">
        <v>84</v>
      </c>
      <c r="AY206" s="17" t="s">
        <v>180</v>
      </c>
      <c r="BE206" s="148">
        <f t="shared" si="4"/>
        <v>0</v>
      </c>
      <c r="BF206" s="148">
        <f t="shared" si="5"/>
        <v>0</v>
      </c>
      <c r="BG206" s="148">
        <f t="shared" si="6"/>
        <v>0</v>
      </c>
      <c r="BH206" s="148">
        <f t="shared" si="7"/>
        <v>0</v>
      </c>
      <c r="BI206" s="148">
        <f t="shared" si="8"/>
        <v>0</v>
      </c>
      <c r="BJ206" s="17" t="s">
        <v>82</v>
      </c>
      <c r="BK206" s="148">
        <f t="shared" si="9"/>
        <v>0</v>
      </c>
      <c r="BL206" s="17" t="s">
        <v>188</v>
      </c>
      <c r="BM206" s="147" t="s">
        <v>2041</v>
      </c>
    </row>
    <row r="207" spans="2:65" s="1" customFormat="1" ht="16.5" customHeight="1">
      <c r="B207" s="32"/>
      <c r="C207" s="136" t="s">
        <v>611</v>
      </c>
      <c r="D207" s="136" t="s">
        <v>183</v>
      </c>
      <c r="E207" s="137" t="s">
        <v>628</v>
      </c>
      <c r="F207" s="138" t="s">
        <v>2379</v>
      </c>
      <c r="G207" s="139" t="s">
        <v>2354</v>
      </c>
      <c r="H207" s="140">
        <v>8</v>
      </c>
      <c r="I207" s="141"/>
      <c r="J207" s="142">
        <f t="shared" si="0"/>
        <v>0</v>
      </c>
      <c r="K207" s="138" t="s">
        <v>1</v>
      </c>
      <c r="L207" s="32"/>
      <c r="M207" s="143" t="s">
        <v>1</v>
      </c>
      <c r="N207" s="144" t="s">
        <v>39</v>
      </c>
      <c r="P207" s="145">
        <f t="shared" si="1"/>
        <v>0</v>
      </c>
      <c r="Q207" s="145">
        <v>0</v>
      </c>
      <c r="R207" s="145">
        <f t="shared" si="2"/>
        <v>0</v>
      </c>
      <c r="S207" s="145">
        <v>0</v>
      </c>
      <c r="T207" s="146">
        <f t="shared" si="3"/>
        <v>0</v>
      </c>
      <c r="AR207" s="147" t="s">
        <v>188</v>
      </c>
      <c r="AT207" s="147" t="s">
        <v>183</v>
      </c>
      <c r="AU207" s="147" t="s">
        <v>84</v>
      </c>
      <c r="AY207" s="17" t="s">
        <v>180</v>
      </c>
      <c r="BE207" s="148">
        <f t="shared" si="4"/>
        <v>0</v>
      </c>
      <c r="BF207" s="148">
        <f t="shared" si="5"/>
        <v>0</v>
      </c>
      <c r="BG207" s="148">
        <f t="shared" si="6"/>
        <v>0</v>
      </c>
      <c r="BH207" s="148">
        <f t="shared" si="7"/>
        <v>0</v>
      </c>
      <c r="BI207" s="148">
        <f t="shared" si="8"/>
        <v>0</v>
      </c>
      <c r="BJ207" s="17" t="s">
        <v>82</v>
      </c>
      <c r="BK207" s="148">
        <f t="shared" si="9"/>
        <v>0</v>
      </c>
      <c r="BL207" s="17" t="s">
        <v>188</v>
      </c>
      <c r="BM207" s="147" t="s">
        <v>1181</v>
      </c>
    </row>
    <row r="208" spans="2:65" s="1" customFormat="1" ht="16.5" customHeight="1">
      <c r="B208" s="32"/>
      <c r="C208" s="136" t="s">
        <v>616</v>
      </c>
      <c r="D208" s="136" t="s">
        <v>183</v>
      </c>
      <c r="E208" s="137" t="s">
        <v>636</v>
      </c>
      <c r="F208" s="138" t="s">
        <v>2380</v>
      </c>
      <c r="G208" s="139" t="s">
        <v>2354</v>
      </c>
      <c r="H208" s="140">
        <v>16</v>
      </c>
      <c r="I208" s="141"/>
      <c r="J208" s="142">
        <f t="shared" si="0"/>
        <v>0</v>
      </c>
      <c r="K208" s="138" t="s">
        <v>1</v>
      </c>
      <c r="L208" s="32"/>
      <c r="M208" s="143" t="s">
        <v>1</v>
      </c>
      <c r="N208" s="144" t="s">
        <v>39</v>
      </c>
      <c r="P208" s="145">
        <f t="shared" si="1"/>
        <v>0</v>
      </c>
      <c r="Q208" s="145">
        <v>0</v>
      </c>
      <c r="R208" s="145">
        <f t="shared" si="2"/>
        <v>0</v>
      </c>
      <c r="S208" s="145">
        <v>0</v>
      </c>
      <c r="T208" s="146">
        <f t="shared" si="3"/>
        <v>0</v>
      </c>
      <c r="AR208" s="147" t="s">
        <v>188</v>
      </c>
      <c r="AT208" s="147" t="s">
        <v>183</v>
      </c>
      <c r="AU208" s="147" t="s">
        <v>84</v>
      </c>
      <c r="AY208" s="17" t="s">
        <v>180</v>
      </c>
      <c r="BE208" s="148">
        <f t="shared" si="4"/>
        <v>0</v>
      </c>
      <c r="BF208" s="148">
        <f t="shared" si="5"/>
        <v>0</v>
      </c>
      <c r="BG208" s="148">
        <f t="shared" si="6"/>
        <v>0</v>
      </c>
      <c r="BH208" s="148">
        <f t="shared" si="7"/>
        <v>0</v>
      </c>
      <c r="BI208" s="148">
        <f t="shared" si="8"/>
        <v>0</v>
      </c>
      <c r="BJ208" s="17" t="s">
        <v>82</v>
      </c>
      <c r="BK208" s="148">
        <f t="shared" si="9"/>
        <v>0</v>
      </c>
      <c r="BL208" s="17" t="s">
        <v>188</v>
      </c>
      <c r="BM208" s="147" t="s">
        <v>2045</v>
      </c>
    </row>
    <row r="209" spans="2:65" s="1" customFormat="1" ht="16.5" customHeight="1">
      <c r="B209" s="32"/>
      <c r="C209" s="136" t="s">
        <v>620</v>
      </c>
      <c r="D209" s="136" t="s">
        <v>183</v>
      </c>
      <c r="E209" s="137" t="s">
        <v>643</v>
      </c>
      <c r="F209" s="138" t="s">
        <v>2381</v>
      </c>
      <c r="G209" s="139" t="s">
        <v>2354</v>
      </c>
      <c r="H209" s="140">
        <v>7</v>
      </c>
      <c r="I209" s="141"/>
      <c r="J209" s="142">
        <f t="shared" si="0"/>
        <v>0</v>
      </c>
      <c r="K209" s="138" t="s">
        <v>1</v>
      </c>
      <c r="L209" s="32"/>
      <c r="M209" s="143" t="s">
        <v>1</v>
      </c>
      <c r="N209" s="144" t="s">
        <v>39</v>
      </c>
      <c r="P209" s="145">
        <f t="shared" si="1"/>
        <v>0</v>
      </c>
      <c r="Q209" s="145">
        <v>0</v>
      </c>
      <c r="R209" s="145">
        <f t="shared" si="2"/>
        <v>0</v>
      </c>
      <c r="S209" s="145">
        <v>0</v>
      </c>
      <c r="T209" s="146">
        <f t="shared" si="3"/>
        <v>0</v>
      </c>
      <c r="AR209" s="147" t="s">
        <v>188</v>
      </c>
      <c r="AT209" s="147" t="s">
        <v>183</v>
      </c>
      <c r="AU209" s="147" t="s">
        <v>84</v>
      </c>
      <c r="AY209" s="17" t="s">
        <v>180</v>
      </c>
      <c r="BE209" s="148">
        <f t="shared" si="4"/>
        <v>0</v>
      </c>
      <c r="BF209" s="148">
        <f t="shared" si="5"/>
        <v>0</v>
      </c>
      <c r="BG209" s="148">
        <f t="shared" si="6"/>
        <v>0</v>
      </c>
      <c r="BH209" s="148">
        <f t="shared" si="7"/>
        <v>0</v>
      </c>
      <c r="BI209" s="148">
        <f t="shared" si="8"/>
        <v>0</v>
      </c>
      <c r="BJ209" s="17" t="s">
        <v>82</v>
      </c>
      <c r="BK209" s="148">
        <f t="shared" si="9"/>
        <v>0</v>
      </c>
      <c r="BL209" s="17" t="s">
        <v>188</v>
      </c>
      <c r="BM209" s="147" t="s">
        <v>2048</v>
      </c>
    </row>
    <row r="210" spans="2:65" s="1" customFormat="1" ht="21.75" customHeight="1">
      <c r="B210" s="32"/>
      <c r="C210" s="136" t="s">
        <v>1606</v>
      </c>
      <c r="D210" s="136" t="s">
        <v>183</v>
      </c>
      <c r="E210" s="137" t="s">
        <v>656</v>
      </c>
      <c r="F210" s="138" t="s">
        <v>2382</v>
      </c>
      <c r="G210" s="139" t="s">
        <v>198</v>
      </c>
      <c r="H210" s="140">
        <v>250</v>
      </c>
      <c r="I210" s="141"/>
      <c r="J210" s="142">
        <f t="shared" si="0"/>
        <v>0</v>
      </c>
      <c r="K210" s="138" t="s">
        <v>1</v>
      </c>
      <c r="L210" s="32"/>
      <c r="M210" s="143" t="s">
        <v>1</v>
      </c>
      <c r="N210" s="144" t="s">
        <v>39</v>
      </c>
      <c r="P210" s="145">
        <f t="shared" si="1"/>
        <v>0</v>
      </c>
      <c r="Q210" s="145">
        <v>0</v>
      </c>
      <c r="R210" s="145">
        <f t="shared" si="2"/>
        <v>0</v>
      </c>
      <c r="S210" s="145">
        <v>0</v>
      </c>
      <c r="T210" s="146">
        <f t="shared" si="3"/>
        <v>0</v>
      </c>
      <c r="AR210" s="147" t="s">
        <v>188</v>
      </c>
      <c r="AT210" s="147" t="s">
        <v>183</v>
      </c>
      <c r="AU210" s="147" t="s">
        <v>84</v>
      </c>
      <c r="AY210" s="17" t="s">
        <v>180</v>
      </c>
      <c r="BE210" s="148">
        <f t="shared" si="4"/>
        <v>0</v>
      </c>
      <c r="BF210" s="148">
        <f t="shared" si="5"/>
        <v>0</v>
      </c>
      <c r="BG210" s="148">
        <f t="shared" si="6"/>
        <v>0</v>
      </c>
      <c r="BH210" s="148">
        <f t="shared" si="7"/>
        <v>0</v>
      </c>
      <c r="BI210" s="148">
        <f t="shared" si="8"/>
        <v>0</v>
      </c>
      <c r="BJ210" s="17" t="s">
        <v>82</v>
      </c>
      <c r="BK210" s="148">
        <f t="shared" si="9"/>
        <v>0</v>
      </c>
      <c r="BL210" s="17" t="s">
        <v>188</v>
      </c>
      <c r="BM210" s="147" t="s">
        <v>2051</v>
      </c>
    </row>
    <row r="211" spans="2:65" s="1" customFormat="1" ht="16.5" customHeight="1">
      <c r="B211" s="32"/>
      <c r="C211" s="136" t="s">
        <v>624</v>
      </c>
      <c r="D211" s="136" t="s">
        <v>183</v>
      </c>
      <c r="E211" s="137" t="s">
        <v>662</v>
      </c>
      <c r="F211" s="138" t="s">
        <v>2383</v>
      </c>
      <c r="G211" s="139" t="s">
        <v>198</v>
      </c>
      <c r="H211" s="140">
        <v>62</v>
      </c>
      <c r="I211" s="141"/>
      <c r="J211" s="142">
        <f t="shared" si="0"/>
        <v>0</v>
      </c>
      <c r="K211" s="138" t="s">
        <v>1</v>
      </c>
      <c r="L211" s="32"/>
      <c r="M211" s="143" t="s">
        <v>1</v>
      </c>
      <c r="N211" s="144" t="s">
        <v>39</v>
      </c>
      <c r="P211" s="145">
        <f t="shared" si="1"/>
        <v>0</v>
      </c>
      <c r="Q211" s="145">
        <v>0</v>
      </c>
      <c r="R211" s="145">
        <f t="shared" si="2"/>
        <v>0</v>
      </c>
      <c r="S211" s="145">
        <v>0</v>
      </c>
      <c r="T211" s="146">
        <f t="shared" si="3"/>
        <v>0</v>
      </c>
      <c r="AR211" s="147" t="s">
        <v>188</v>
      </c>
      <c r="AT211" s="147" t="s">
        <v>183</v>
      </c>
      <c r="AU211" s="147" t="s">
        <v>84</v>
      </c>
      <c r="AY211" s="17" t="s">
        <v>180</v>
      </c>
      <c r="BE211" s="148">
        <f t="shared" si="4"/>
        <v>0</v>
      </c>
      <c r="BF211" s="148">
        <f t="shared" si="5"/>
        <v>0</v>
      </c>
      <c r="BG211" s="148">
        <f t="shared" si="6"/>
        <v>0</v>
      </c>
      <c r="BH211" s="148">
        <f t="shared" si="7"/>
        <v>0</v>
      </c>
      <c r="BI211" s="148">
        <f t="shared" si="8"/>
        <v>0</v>
      </c>
      <c r="BJ211" s="17" t="s">
        <v>82</v>
      </c>
      <c r="BK211" s="148">
        <f t="shared" si="9"/>
        <v>0</v>
      </c>
      <c r="BL211" s="17" t="s">
        <v>188</v>
      </c>
      <c r="BM211" s="147" t="s">
        <v>2053</v>
      </c>
    </row>
    <row r="212" spans="2:65" s="1" customFormat="1" ht="16.5" customHeight="1">
      <c r="B212" s="32"/>
      <c r="C212" s="136" t="s">
        <v>628</v>
      </c>
      <c r="D212" s="136" t="s">
        <v>183</v>
      </c>
      <c r="E212" s="137" t="s">
        <v>666</v>
      </c>
      <c r="F212" s="138" t="s">
        <v>2384</v>
      </c>
      <c r="G212" s="139" t="s">
        <v>198</v>
      </c>
      <c r="H212" s="140">
        <v>150</v>
      </c>
      <c r="I212" s="141"/>
      <c r="J212" s="142">
        <f t="shared" si="0"/>
        <v>0</v>
      </c>
      <c r="K212" s="138" t="s">
        <v>1</v>
      </c>
      <c r="L212" s="32"/>
      <c r="M212" s="143" t="s">
        <v>1</v>
      </c>
      <c r="N212" s="144" t="s">
        <v>39</v>
      </c>
      <c r="P212" s="145">
        <f t="shared" si="1"/>
        <v>0</v>
      </c>
      <c r="Q212" s="145">
        <v>0</v>
      </c>
      <c r="R212" s="145">
        <f t="shared" si="2"/>
        <v>0</v>
      </c>
      <c r="S212" s="145">
        <v>0</v>
      </c>
      <c r="T212" s="146">
        <f t="shared" si="3"/>
        <v>0</v>
      </c>
      <c r="AR212" s="147" t="s">
        <v>188</v>
      </c>
      <c r="AT212" s="147" t="s">
        <v>183</v>
      </c>
      <c r="AU212" s="147" t="s">
        <v>84</v>
      </c>
      <c r="AY212" s="17" t="s">
        <v>180</v>
      </c>
      <c r="BE212" s="148">
        <f t="shared" si="4"/>
        <v>0</v>
      </c>
      <c r="BF212" s="148">
        <f t="shared" si="5"/>
        <v>0</v>
      </c>
      <c r="BG212" s="148">
        <f t="shared" si="6"/>
        <v>0</v>
      </c>
      <c r="BH212" s="148">
        <f t="shared" si="7"/>
        <v>0</v>
      </c>
      <c r="BI212" s="148">
        <f t="shared" si="8"/>
        <v>0</v>
      </c>
      <c r="BJ212" s="17" t="s">
        <v>82</v>
      </c>
      <c r="BK212" s="148">
        <f t="shared" si="9"/>
        <v>0</v>
      </c>
      <c r="BL212" s="17" t="s">
        <v>188</v>
      </c>
      <c r="BM212" s="147" t="s">
        <v>2058</v>
      </c>
    </row>
    <row r="213" spans="2:65" s="1" customFormat="1" ht="16.5" customHeight="1">
      <c r="B213" s="32"/>
      <c r="C213" s="136" t="s">
        <v>636</v>
      </c>
      <c r="D213" s="136" t="s">
        <v>183</v>
      </c>
      <c r="E213" s="137" t="s">
        <v>676</v>
      </c>
      <c r="F213" s="138" t="s">
        <v>2471</v>
      </c>
      <c r="G213" s="139" t="s">
        <v>198</v>
      </c>
      <c r="H213" s="140">
        <v>12</v>
      </c>
      <c r="I213" s="141"/>
      <c r="J213" s="142">
        <f t="shared" si="0"/>
        <v>0</v>
      </c>
      <c r="K213" s="138" t="s">
        <v>1</v>
      </c>
      <c r="L213" s="32"/>
      <c r="M213" s="143" t="s">
        <v>1</v>
      </c>
      <c r="N213" s="144" t="s">
        <v>39</v>
      </c>
      <c r="P213" s="145">
        <f t="shared" si="1"/>
        <v>0</v>
      </c>
      <c r="Q213" s="145">
        <v>0</v>
      </c>
      <c r="R213" s="145">
        <f t="shared" si="2"/>
        <v>0</v>
      </c>
      <c r="S213" s="145">
        <v>0</v>
      </c>
      <c r="T213" s="146">
        <f t="shared" si="3"/>
        <v>0</v>
      </c>
      <c r="AR213" s="147" t="s">
        <v>188</v>
      </c>
      <c r="AT213" s="147" t="s">
        <v>183</v>
      </c>
      <c r="AU213" s="147" t="s">
        <v>84</v>
      </c>
      <c r="AY213" s="17" t="s">
        <v>180</v>
      </c>
      <c r="BE213" s="148">
        <f t="shared" si="4"/>
        <v>0</v>
      </c>
      <c r="BF213" s="148">
        <f t="shared" si="5"/>
        <v>0</v>
      </c>
      <c r="BG213" s="148">
        <f t="shared" si="6"/>
        <v>0</v>
      </c>
      <c r="BH213" s="148">
        <f t="shared" si="7"/>
        <v>0</v>
      </c>
      <c r="BI213" s="148">
        <f t="shared" si="8"/>
        <v>0</v>
      </c>
      <c r="BJ213" s="17" t="s">
        <v>82</v>
      </c>
      <c r="BK213" s="148">
        <f t="shared" si="9"/>
        <v>0</v>
      </c>
      <c r="BL213" s="17" t="s">
        <v>188</v>
      </c>
      <c r="BM213" s="147" t="s">
        <v>1602</v>
      </c>
    </row>
    <row r="214" spans="2:65" s="1" customFormat="1" ht="16.5" customHeight="1">
      <c r="B214" s="32"/>
      <c r="C214" s="136" t="s">
        <v>643</v>
      </c>
      <c r="D214" s="136" t="s">
        <v>183</v>
      </c>
      <c r="E214" s="137" t="s">
        <v>695</v>
      </c>
      <c r="F214" s="138" t="s">
        <v>2386</v>
      </c>
      <c r="G214" s="139" t="s">
        <v>646</v>
      </c>
      <c r="H214" s="140">
        <v>1</v>
      </c>
      <c r="I214" s="141"/>
      <c r="J214" s="142">
        <f t="shared" si="0"/>
        <v>0</v>
      </c>
      <c r="K214" s="138" t="s">
        <v>1</v>
      </c>
      <c r="L214" s="32"/>
      <c r="M214" s="143" t="s">
        <v>1</v>
      </c>
      <c r="N214" s="144" t="s">
        <v>39</v>
      </c>
      <c r="P214" s="145">
        <f t="shared" si="1"/>
        <v>0</v>
      </c>
      <c r="Q214" s="145">
        <v>0</v>
      </c>
      <c r="R214" s="145">
        <f t="shared" si="2"/>
        <v>0</v>
      </c>
      <c r="S214" s="145">
        <v>0</v>
      </c>
      <c r="T214" s="146">
        <f t="shared" si="3"/>
        <v>0</v>
      </c>
      <c r="AR214" s="147" t="s">
        <v>188</v>
      </c>
      <c r="AT214" s="147" t="s">
        <v>183</v>
      </c>
      <c r="AU214" s="147" t="s">
        <v>84</v>
      </c>
      <c r="AY214" s="17" t="s">
        <v>180</v>
      </c>
      <c r="BE214" s="148">
        <f t="shared" si="4"/>
        <v>0</v>
      </c>
      <c r="BF214" s="148">
        <f t="shared" si="5"/>
        <v>0</v>
      </c>
      <c r="BG214" s="148">
        <f t="shared" si="6"/>
        <v>0</v>
      </c>
      <c r="BH214" s="148">
        <f t="shared" si="7"/>
        <v>0</v>
      </c>
      <c r="BI214" s="148">
        <f t="shared" si="8"/>
        <v>0</v>
      </c>
      <c r="BJ214" s="17" t="s">
        <v>82</v>
      </c>
      <c r="BK214" s="148">
        <f t="shared" si="9"/>
        <v>0</v>
      </c>
      <c r="BL214" s="17" t="s">
        <v>188</v>
      </c>
      <c r="BM214" s="147" t="s">
        <v>2063</v>
      </c>
    </row>
    <row r="215" spans="2:65" s="1" customFormat="1" ht="27">
      <c r="B215" s="32"/>
      <c r="D215" s="150" t="s">
        <v>556</v>
      </c>
      <c r="F215" s="188" t="s">
        <v>2472</v>
      </c>
      <c r="I215" s="189"/>
      <c r="L215" s="32"/>
      <c r="M215" s="190"/>
      <c r="T215" s="56"/>
      <c r="AT215" s="17" t="s">
        <v>556</v>
      </c>
      <c r="AU215" s="17" t="s">
        <v>84</v>
      </c>
    </row>
    <row r="216" spans="2:65" s="1" customFormat="1" ht="16.5" customHeight="1">
      <c r="B216" s="32"/>
      <c r="C216" s="136" t="s">
        <v>666</v>
      </c>
      <c r="D216" s="136" t="s">
        <v>183</v>
      </c>
      <c r="E216" s="137" t="s">
        <v>2473</v>
      </c>
      <c r="F216" s="138" t="s">
        <v>2474</v>
      </c>
      <c r="G216" s="139" t="s">
        <v>646</v>
      </c>
      <c r="H216" s="140">
        <v>1</v>
      </c>
      <c r="I216" s="141"/>
      <c r="J216" s="142">
        <f>ROUND(I216*H216,2)</f>
        <v>0</v>
      </c>
      <c r="K216" s="138" t="s">
        <v>1</v>
      </c>
      <c r="L216" s="32"/>
      <c r="M216" s="143" t="s">
        <v>1</v>
      </c>
      <c r="N216" s="144" t="s">
        <v>39</v>
      </c>
      <c r="P216" s="145">
        <f>O216*H216</f>
        <v>0</v>
      </c>
      <c r="Q216" s="145">
        <v>0</v>
      </c>
      <c r="R216" s="145">
        <f>Q216*H216</f>
        <v>0</v>
      </c>
      <c r="S216" s="145">
        <v>0</v>
      </c>
      <c r="T216" s="146">
        <f>S216*H216</f>
        <v>0</v>
      </c>
      <c r="AR216" s="147" t="s">
        <v>188</v>
      </c>
      <c r="AT216" s="147" t="s">
        <v>183</v>
      </c>
      <c r="AU216" s="147" t="s">
        <v>84</v>
      </c>
      <c r="AY216" s="17" t="s">
        <v>180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7" t="s">
        <v>82</v>
      </c>
      <c r="BK216" s="148">
        <f>ROUND(I216*H216,2)</f>
        <v>0</v>
      </c>
      <c r="BL216" s="17" t="s">
        <v>188</v>
      </c>
      <c r="BM216" s="147" t="s">
        <v>2475</v>
      </c>
    </row>
    <row r="217" spans="2:65" s="1" customFormat="1" ht="27">
      <c r="B217" s="32"/>
      <c r="D217" s="150" t="s">
        <v>556</v>
      </c>
      <c r="F217" s="188" t="s">
        <v>2472</v>
      </c>
      <c r="I217" s="189"/>
      <c r="L217" s="32"/>
      <c r="M217" s="190"/>
      <c r="T217" s="56"/>
      <c r="AT217" s="17" t="s">
        <v>556</v>
      </c>
      <c r="AU217" s="17" t="s">
        <v>84</v>
      </c>
    </row>
    <row r="218" spans="2:65" s="1" customFormat="1" ht="16.5" customHeight="1">
      <c r="B218" s="32"/>
      <c r="C218" s="136" t="s">
        <v>362</v>
      </c>
      <c r="D218" s="136" t="s">
        <v>183</v>
      </c>
      <c r="E218" s="137" t="s">
        <v>2476</v>
      </c>
      <c r="F218" s="138" t="s">
        <v>2477</v>
      </c>
      <c r="G218" s="139" t="s">
        <v>1358</v>
      </c>
      <c r="H218" s="140">
        <v>24</v>
      </c>
      <c r="I218" s="141"/>
      <c r="J218" s="142">
        <f>ROUND(I218*H218,2)</f>
        <v>0</v>
      </c>
      <c r="K218" s="138" t="s">
        <v>1</v>
      </c>
      <c r="L218" s="32"/>
      <c r="M218" s="143" t="s">
        <v>1</v>
      </c>
      <c r="N218" s="144" t="s">
        <v>39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AR218" s="147" t="s">
        <v>188</v>
      </c>
      <c r="AT218" s="147" t="s">
        <v>183</v>
      </c>
      <c r="AU218" s="147" t="s">
        <v>84</v>
      </c>
      <c r="AY218" s="17" t="s">
        <v>180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7" t="s">
        <v>82</v>
      </c>
      <c r="BK218" s="148">
        <f>ROUND(I218*H218,2)</f>
        <v>0</v>
      </c>
      <c r="BL218" s="17" t="s">
        <v>188</v>
      </c>
      <c r="BM218" s="147" t="s">
        <v>2478</v>
      </c>
    </row>
    <row r="219" spans="2:65" s="1" customFormat="1" ht="27">
      <c r="B219" s="32"/>
      <c r="D219" s="150" t="s">
        <v>556</v>
      </c>
      <c r="F219" s="188" t="s">
        <v>2472</v>
      </c>
      <c r="I219" s="189"/>
      <c r="L219" s="32"/>
      <c r="M219" s="190"/>
      <c r="T219" s="56"/>
      <c r="AT219" s="17" t="s">
        <v>556</v>
      </c>
      <c r="AU219" s="17" t="s">
        <v>84</v>
      </c>
    </row>
    <row r="220" spans="2:65" s="1" customFormat="1" ht="16.5" customHeight="1">
      <c r="B220" s="32"/>
      <c r="C220" s="136" t="s">
        <v>649</v>
      </c>
      <c r="D220" s="136" t="s">
        <v>183</v>
      </c>
      <c r="E220" s="137" t="s">
        <v>704</v>
      </c>
      <c r="F220" s="138" t="s">
        <v>2387</v>
      </c>
      <c r="G220" s="139" t="s">
        <v>646</v>
      </c>
      <c r="H220" s="140">
        <v>1</v>
      </c>
      <c r="I220" s="141"/>
      <c r="J220" s="142">
        <f>ROUND(I220*H220,2)</f>
        <v>0</v>
      </c>
      <c r="K220" s="138" t="s">
        <v>1</v>
      </c>
      <c r="L220" s="32"/>
      <c r="M220" s="143" t="s">
        <v>1</v>
      </c>
      <c r="N220" s="144" t="s">
        <v>39</v>
      </c>
      <c r="P220" s="145">
        <f>O220*H220</f>
        <v>0</v>
      </c>
      <c r="Q220" s="145">
        <v>0</v>
      </c>
      <c r="R220" s="145">
        <f>Q220*H220</f>
        <v>0</v>
      </c>
      <c r="S220" s="145">
        <v>0</v>
      </c>
      <c r="T220" s="146">
        <f>S220*H220</f>
        <v>0</v>
      </c>
      <c r="AR220" s="147" t="s">
        <v>188</v>
      </c>
      <c r="AT220" s="147" t="s">
        <v>183</v>
      </c>
      <c r="AU220" s="147" t="s">
        <v>84</v>
      </c>
      <c r="AY220" s="17" t="s">
        <v>180</v>
      </c>
      <c r="BE220" s="148">
        <f>IF(N220="základní",J220,0)</f>
        <v>0</v>
      </c>
      <c r="BF220" s="148">
        <f>IF(N220="snížená",J220,0)</f>
        <v>0</v>
      </c>
      <c r="BG220" s="148">
        <f>IF(N220="zákl. přenesená",J220,0)</f>
        <v>0</v>
      </c>
      <c r="BH220" s="148">
        <f>IF(N220="sníž. přenesená",J220,0)</f>
        <v>0</v>
      </c>
      <c r="BI220" s="148">
        <f>IF(N220="nulová",J220,0)</f>
        <v>0</v>
      </c>
      <c r="BJ220" s="17" t="s">
        <v>82</v>
      </c>
      <c r="BK220" s="148">
        <f>ROUND(I220*H220,2)</f>
        <v>0</v>
      </c>
      <c r="BL220" s="17" t="s">
        <v>188</v>
      </c>
      <c r="BM220" s="147" t="s">
        <v>2067</v>
      </c>
    </row>
    <row r="221" spans="2:65" s="1" customFormat="1" ht="16.5" customHeight="1">
      <c r="B221" s="32"/>
      <c r="C221" s="136" t="s">
        <v>656</v>
      </c>
      <c r="D221" s="136" t="s">
        <v>183</v>
      </c>
      <c r="E221" s="137" t="s">
        <v>710</v>
      </c>
      <c r="F221" s="138" t="s">
        <v>2388</v>
      </c>
      <c r="G221" s="139" t="s">
        <v>646</v>
      </c>
      <c r="H221" s="140">
        <v>1</v>
      </c>
      <c r="I221" s="141"/>
      <c r="J221" s="142">
        <f>ROUND(I221*H221,2)</f>
        <v>0</v>
      </c>
      <c r="K221" s="138" t="s">
        <v>1</v>
      </c>
      <c r="L221" s="32"/>
      <c r="M221" s="143" t="s">
        <v>1</v>
      </c>
      <c r="N221" s="144" t="s">
        <v>39</v>
      </c>
      <c r="P221" s="145">
        <f>O221*H221</f>
        <v>0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AR221" s="147" t="s">
        <v>188</v>
      </c>
      <c r="AT221" s="147" t="s">
        <v>183</v>
      </c>
      <c r="AU221" s="147" t="s">
        <v>84</v>
      </c>
      <c r="AY221" s="17" t="s">
        <v>180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82</v>
      </c>
      <c r="BK221" s="148">
        <f>ROUND(I221*H221,2)</f>
        <v>0</v>
      </c>
      <c r="BL221" s="17" t="s">
        <v>188</v>
      </c>
      <c r="BM221" s="147" t="s">
        <v>2070</v>
      </c>
    </row>
    <row r="222" spans="2:65" s="1" customFormat="1" ht="16.5" customHeight="1">
      <c r="B222" s="32"/>
      <c r="C222" s="136" t="s">
        <v>662</v>
      </c>
      <c r="D222" s="136" t="s">
        <v>183</v>
      </c>
      <c r="E222" s="137" t="s">
        <v>715</v>
      </c>
      <c r="F222" s="138" t="s">
        <v>311</v>
      </c>
      <c r="G222" s="139" t="s">
        <v>646</v>
      </c>
      <c r="H222" s="140">
        <v>1</v>
      </c>
      <c r="I222" s="141"/>
      <c r="J222" s="142">
        <f>ROUND(I222*H222,2)</f>
        <v>0</v>
      </c>
      <c r="K222" s="138" t="s">
        <v>1</v>
      </c>
      <c r="L222" s="32"/>
      <c r="M222" s="191" t="s">
        <v>1</v>
      </c>
      <c r="N222" s="192" t="s">
        <v>39</v>
      </c>
      <c r="O222" s="193"/>
      <c r="P222" s="194">
        <f>O222*H222</f>
        <v>0</v>
      </c>
      <c r="Q222" s="194">
        <v>0</v>
      </c>
      <c r="R222" s="194">
        <f>Q222*H222</f>
        <v>0</v>
      </c>
      <c r="S222" s="194">
        <v>0</v>
      </c>
      <c r="T222" s="195">
        <f>S222*H222</f>
        <v>0</v>
      </c>
      <c r="AR222" s="147" t="s">
        <v>188</v>
      </c>
      <c r="AT222" s="147" t="s">
        <v>183</v>
      </c>
      <c r="AU222" s="147" t="s">
        <v>84</v>
      </c>
      <c r="AY222" s="17" t="s">
        <v>180</v>
      </c>
      <c r="BE222" s="148">
        <f>IF(N222="základní",J222,0)</f>
        <v>0</v>
      </c>
      <c r="BF222" s="148">
        <f>IF(N222="snížená",J222,0)</f>
        <v>0</v>
      </c>
      <c r="BG222" s="148">
        <f>IF(N222="zákl. přenesená",J222,0)</f>
        <v>0</v>
      </c>
      <c r="BH222" s="148">
        <f>IF(N222="sníž. přenesená",J222,0)</f>
        <v>0</v>
      </c>
      <c r="BI222" s="148">
        <f>IF(N222="nulová",J222,0)</f>
        <v>0</v>
      </c>
      <c r="BJ222" s="17" t="s">
        <v>82</v>
      </c>
      <c r="BK222" s="148">
        <f>ROUND(I222*H222,2)</f>
        <v>0</v>
      </c>
      <c r="BL222" s="17" t="s">
        <v>188</v>
      </c>
      <c r="BM222" s="147" t="s">
        <v>2073</v>
      </c>
    </row>
    <row r="223" spans="2:65" s="1" customFormat="1" ht="7" customHeight="1">
      <c r="B223" s="44"/>
      <c r="C223" s="45"/>
      <c r="D223" s="45"/>
      <c r="E223" s="45"/>
      <c r="F223" s="45"/>
      <c r="G223" s="45"/>
      <c r="H223" s="45"/>
      <c r="I223" s="45"/>
      <c r="J223" s="45"/>
      <c r="K223" s="45"/>
      <c r="L223" s="32"/>
    </row>
  </sheetData>
  <sheetProtection algorithmName="SHA-512" hashValue="rXXWiAuw/yl4Mp6IKmRtpkYb8td51G+mEdvbH4k8yfNQUcQoIwEWUp72X6O2TBaFh4gDhQEpUCmPcsa/Kv+JbQ==" saltValue="xx31dZsQGDjEZhEhK5hWFAv3bTArs3UfNQX0ruws0bm36tofsiL3EqLhJnyCGpiYW+ibq91BFPD367SVL2Cvbg==" spinCount="100000" sheet="1" objects="1" scenarios="1" formatColumns="0" formatRows="0" autoFilter="0"/>
  <autoFilter ref="C122:K222" xr:uid="{00000000-0009-0000-0000-00000A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42"/>
  <sheetViews>
    <sheetView showGridLines="0" workbookViewId="0"/>
  </sheetViews>
  <sheetFormatPr defaultRowHeight="14.4"/>
  <cols>
    <col min="1" max="1" width="8.33203125" customWidth="1"/>
    <col min="2" max="2" width="1.19921875" customWidth="1"/>
    <col min="3" max="3" width="4.1328125" customWidth="1"/>
    <col min="4" max="4" width="4.33203125" customWidth="1"/>
    <col min="5" max="5" width="17.1328125" customWidth="1"/>
    <col min="6" max="6" width="100.796875" customWidth="1"/>
    <col min="7" max="7" width="7.46484375" customWidth="1"/>
    <col min="8" max="8" width="14" customWidth="1"/>
    <col min="9" max="9" width="15.796875" customWidth="1"/>
    <col min="10" max="11" width="22.33203125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124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ZŠ NA SMETÁNCE - oprava střešního pláště a rekonstrukce podkroví</v>
      </c>
      <c r="F7" s="245"/>
      <c r="G7" s="245"/>
      <c r="H7" s="245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44" t="s">
        <v>2277</v>
      </c>
      <c r="F9" s="246"/>
      <c r="G9" s="246"/>
      <c r="H9" s="24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07" t="s">
        <v>2479</v>
      </c>
      <c r="F11" s="246"/>
      <c r="G11" s="246"/>
      <c r="H11" s="246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7" t="str">
        <f>'Rekapitulace stavby'!E14</f>
        <v>Vyplň údaj</v>
      </c>
      <c r="F20" s="213"/>
      <c r="G20" s="213"/>
      <c r="H20" s="213"/>
      <c r="I20" s="27" t="s">
        <v>26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18" t="s">
        <v>1</v>
      </c>
      <c r="F29" s="218"/>
      <c r="G29" s="218"/>
      <c r="H29" s="218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45" customHeight="1">
      <c r="B32" s="32"/>
      <c r="D32" s="95" t="s">
        <v>34</v>
      </c>
      <c r="J32" s="66">
        <f>ROUND(J121,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" customHeight="1">
      <c r="B35" s="32"/>
      <c r="D35" s="55" t="s">
        <v>38</v>
      </c>
      <c r="E35" s="27" t="s">
        <v>39</v>
      </c>
      <c r="F35" s="86">
        <f>ROUND((SUM(BE121:BE141)),  2)</f>
        <v>0</v>
      </c>
      <c r="I35" s="96">
        <v>0.21</v>
      </c>
      <c r="J35" s="86">
        <f>ROUND(((SUM(BE121:BE141))*I35),  2)</f>
        <v>0</v>
      </c>
      <c r="L35" s="32"/>
    </row>
    <row r="36" spans="2:12" s="1" customFormat="1" ht="14.4" customHeight="1">
      <c r="B36" s="32"/>
      <c r="E36" s="27" t="s">
        <v>40</v>
      </c>
      <c r="F36" s="86">
        <f>ROUND((SUM(BF121:BF141)),  2)</f>
        <v>0</v>
      </c>
      <c r="I36" s="96">
        <v>0.15</v>
      </c>
      <c r="J36" s="86">
        <f>ROUND(((SUM(BF121:BF141))*I36),  2)</f>
        <v>0</v>
      </c>
      <c r="L36" s="32"/>
    </row>
    <row r="37" spans="2:12" s="1" customFormat="1" ht="14.4" hidden="1" customHeight="1">
      <c r="B37" s="32"/>
      <c r="E37" s="27" t="s">
        <v>41</v>
      </c>
      <c r="F37" s="86">
        <f>ROUND((SUM(BG121:BG141)),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42</v>
      </c>
      <c r="F38" s="86">
        <f>ROUND((SUM(BH121:BH141)),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43</v>
      </c>
      <c r="F39" s="86">
        <f>ROUND((SUM(BI121:BI141)),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2.3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2.3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2.3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143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4" t="str">
        <f>E7</f>
        <v>ZŠ NA SMETÁNCE - oprava střešního pláště a rekonstrukce podkroví</v>
      </c>
      <c r="F85" s="245"/>
      <c r="G85" s="245"/>
      <c r="H85" s="245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44" t="s">
        <v>2277</v>
      </c>
      <c r="F87" s="246"/>
      <c r="G87" s="246"/>
      <c r="H87" s="24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07" t="str">
        <f>E11</f>
        <v>Objekt5 - ZAŘ.3 chlazeni</v>
      </c>
      <c r="F89" s="246"/>
      <c r="G89" s="246"/>
      <c r="H89" s="246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7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" customHeight="1">
      <c r="B97" s="32"/>
      <c r="L97" s="32"/>
    </row>
    <row r="98" spans="2:47" s="1" customFormat="1" ht="22.8" customHeight="1">
      <c r="B98" s="32"/>
      <c r="C98" s="107" t="s">
        <v>146</v>
      </c>
      <c r="J98" s="66">
        <f>J121</f>
        <v>0</v>
      </c>
      <c r="L98" s="32"/>
      <c r="AU98" s="17" t="s">
        <v>147</v>
      </c>
    </row>
    <row r="99" spans="2:47" s="8" customFormat="1" ht="25" customHeight="1">
      <c r="B99" s="108"/>
      <c r="D99" s="109" t="s">
        <v>2480</v>
      </c>
      <c r="E99" s="110"/>
      <c r="F99" s="110"/>
      <c r="G99" s="110"/>
      <c r="H99" s="110"/>
      <c r="I99" s="110"/>
      <c r="J99" s="111">
        <f>J122</f>
        <v>0</v>
      </c>
      <c r="L99" s="108"/>
    </row>
    <row r="100" spans="2:47" s="1" customFormat="1" ht="21.85" customHeight="1">
      <c r="B100" s="32"/>
      <c r="L100" s="32"/>
    </row>
    <row r="101" spans="2:47" s="1" customFormat="1" ht="7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47" s="1" customFormat="1" ht="7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47" s="1" customFormat="1" ht="25" customHeight="1">
      <c r="B106" s="32"/>
      <c r="C106" s="21" t="s">
        <v>165</v>
      </c>
      <c r="L106" s="32"/>
    </row>
    <row r="107" spans="2:47" s="1" customFormat="1" ht="7" customHeight="1">
      <c r="B107" s="32"/>
      <c r="L107" s="32"/>
    </row>
    <row r="108" spans="2:47" s="1" customFormat="1" ht="12" customHeight="1">
      <c r="B108" s="32"/>
      <c r="C108" s="27" t="s">
        <v>16</v>
      </c>
      <c r="L108" s="32"/>
    </row>
    <row r="109" spans="2:47" s="1" customFormat="1" ht="16.5" customHeight="1">
      <c r="B109" s="32"/>
      <c r="E109" s="244" t="str">
        <f>E7</f>
        <v>ZŠ NA SMETÁNCE - oprava střešního pláště a rekonstrukce podkroví</v>
      </c>
      <c r="F109" s="245"/>
      <c r="G109" s="245"/>
      <c r="H109" s="245"/>
      <c r="L109" s="32"/>
    </row>
    <row r="110" spans="2:47" ht="12" customHeight="1">
      <c r="B110" s="20"/>
      <c r="C110" s="27" t="s">
        <v>141</v>
      </c>
      <c r="L110" s="20"/>
    </row>
    <row r="111" spans="2:47" s="1" customFormat="1" ht="16.5" customHeight="1">
      <c r="B111" s="32"/>
      <c r="E111" s="244" t="s">
        <v>2277</v>
      </c>
      <c r="F111" s="246"/>
      <c r="G111" s="246"/>
      <c r="H111" s="246"/>
      <c r="L111" s="32"/>
    </row>
    <row r="112" spans="2:47" s="1" customFormat="1" ht="12" customHeight="1">
      <c r="B112" s="32"/>
      <c r="C112" s="27" t="s">
        <v>991</v>
      </c>
      <c r="L112" s="32"/>
    </row>
    <row r="113" spans="2:65" s="1" customFormat="1" ht="16.5" customHeight="1">
      <c r="B113" s="32"/>
      <c r="E113" s="207" t="str">
        <f>E11</f>
        <v>Objekt5 - ZAŘ.3 chlazeni</v>
      </c>
      <c r="F113" s="246"/>
      <c r="G113" s="246"/>
      <c r="H113" s="246"/>
      <c r="L113" s="32"/>
    </row>
    <row r="114" spans="2:65" s="1" customFormat="1" ht="7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F14</f>
        <v xml:space="preserve"> </v>
      </c>
      <c r="I115" s="27" t="s">
        <v>22</v>
      </c>
      <c r="J115" s="52" t="str">
        <f>IF(J14="","",J14)</f>
        <v>24. 5. 2023</v>
      </c>
      <c r="L115" s="32"/>
    </row>
    <row r="116" spans="2:65" s="1" customFormat="1" ht="7" customHeight="1">
      <c r="B116" s="32"/>
      <c r="L116" s="32"/>
    </row>
    <row r="117" spans="2:65" s="1" customFormat="1" ht="15.15" customHeight="1">
      <c r="B117" s="32"/>
      <c r="C117" s="27" t="s">
        <v>24</v>
      </c>
      <c r="F117" s="25" t="str">
        <f>E17</f>
        <v xml:space="preserve"> </v>
      </c>
      <c r="I117" s="27" t="s">
        <v>29</v>
      </c>
      <c r="J117" s="30" t="str">
        <f>E23</f>
        <v xml:space="preserve"> </v>
      </c>
      <c r="L117" s="32"/>
    </row>
    <row r="118" spans="2:65" s="1" customFormat="1" ht="25.65" customHeight="1">
      <c r="B118" s="32"/>
      <c r="C118" s="27" t="s">
        <v>27</v>
      </c>
      <c r="F118" s="25" t="str">
        <f>IF(E20="","",E20)</f>
        <v>Vyplň údaj</v>
      </c>
      <c r="I118" s="27" t="s">
        <v>31</v>
      </c>
      <c r="J118" s="30" t="str">
        <f>E26</f>
        <v>KAVRO - Ing. Veronika Kloudová</v>
      </c>
      <c r="L118" s="32"/>
    </row>
    <row r="119" spans="2:65" s="1" customFormat="1" ht="10.3" customHeight="1">
      <c r="B119" s="32"/>
      <c r="L119" s="32"/>
    </row>
    <row r="120" spans="2:65" s="10" customFormat="1" ht="29.25" customHeight="1">
      <c r="B120" s="116"/>
      <c r="C120" s="117" t="s">
        <v>166</v>
      </c>
      <c r="D120" s="118" t="s">
        <v>59</v>
      </c>
      <c r="E120" s="118" t="s">
        <v>55</v>
      </c>
      <c r="F120" s="118" t="s">
        <v>56</v>
      </c>
      <c r="G120" s="118" t="s">
        <v>167</v>
      </c>
      <c r="H120" s="118" t="s">
        <v>168</v>
      </c>
      <c r="I120" s="118" t="s">
        <v>169</v>
      </c>
      <c r="J120" s="118" t="s">
        <v>145</v>
      </c>
      <c r="K120" s="119" t="s">
        <v>170</v>
      </c>
      <c r="L120" s="116"/>
      <c r="M120" s="59" t="s">
        <v>1</v>
      </c>
      <c r="N120" s="60" t="s">
        <v>38</v>
      </c>
      <c r="O120" s="60" t="s">
        <v>171</v>
      </c>
      <c r="P120" s="60" t="s">
        <v>172</v>
      </c>
      <c r="Q120" s="60" t="s">
        <v>173</v>
      </c>
      <c r="R120" s="60" t="s">
        <v>174</v>
      </c>
      <c r="S120" s="60" t="s">
        <v>175</v>
      </c>
      <c r="T120" s="61" t="s">
        <v>176</v>
      </c>
    </row>
    <row r="121" spans="2:65" s="1" customFormat="1" ht="22.8" customHeight="1">
      <c r="B121" s="32"/>
      <c r="C121" s="64" t="s">
        <v>177</v>
      </c>
      <c r="J121" s="120">
        <f>BK121</f>
        <v>0</v>
      </c>
      <c r="L121" s="32"/>
      <c r="M121" s="62"/>
      <c r="N121" s="53"/>
      <c r="O121" s="53"/>
      <c r="P121" s="121">
        <f>P122</f>
        <v>0</v>
      </c>
      <c r="Q121" s="53"/>
      <c r="R121" s="121">
        <f>R122</f>
        <v>0</v>
      </c>
      <c r="S121" s="53"/>
      <c r="T121" s="122">
        <f>T122</f>
        <v>0</v>
      </c>
      <c r="AT121" s="17" t="s">
        <v>73</v>
      </c>
      <c r="AU121" s="17" t="s">
        <v>147</v>
      </c>
      <c r="BK121" s="123">
        <f>BK122</f>
        <v>0</v>
      </c>
    </row>
    <row r="122" spans="2:65" s="11" customFormat="1" ht="25.9" customHeight="1">
      <c r="B122" s="124"/>
      <c r="D122" s="125" t="s">
        <v>73</v>
      </c>
      <c r="E122" s="126" t="s">
        <v>1939</v>
      </c>
      <c r="F122" s="126" t="s">
        <v>2481</v>
      </c>
      <c r="I122" s="127"/>
      <c r="J122" s="128">
        <f>BK122</f>
        <v>0</v>
      </c>
      <c r="L122" s="124"/>
      <c r="M122" s="129"/>
      <c r="P122" s="130">
        <f>SUM(P123:P141)</f>
        <v>0</v>
      </c>
      <c r="R122" s="130">
        <f>SUM(R123:R141)</f>
        <v>0</v>
      </c>
      <c r="T122" s="131">
        <f>SUM(T123:T141)</f>
        <v>0</v>
      </c>
      <c r="AR122" s="125" t="s">
        <v>82</v>
      </c>
      <c r="AT122" s="132" t="s">
        <v>73</v>
      </c>
      <c r="AU122" s="132" t="s">
        <v>74</v>
      </c>
      <c r="AY122" s="125" t="s">
        <v>180</v>
      </c>
      <c r="BK122" s="133">
        <f>SUM(BK123:BK141)</f>
        <v>0</v>
      </c>
    </row>
    <row r="123" spans="2:65" s="1" customFormat="1" ht="16.5" customHeight="1">
      <c r="B123" s="32"/>
      <c r="C123" s="136" t="s">
        <v>82</v>
      </c>
      <c r="D123" s="136" t="s">
        <v>183</v>
      </c>
      <c r="E123" s="137" t="s">
        <v>1987</v>
      </c>
      <c r="F123" s="138" t="s">
        <v>2397</v>
      </c>
      <c r="G123" s="139" t="s">
        <v>1836</v>
      </c>
      <c r="H123" s="140">
        <v>1</v>
      </c>
      <c r="I123" s="141"/>
      <c r="J123" s="142">
        <f t="shared" ref="J123:J131" si="0">ROUND(I123*H123,2)</f>
        <v>0</v>
      </c>
      <c r="K123" s="138" t="s">
        <v>1</v>
      </c>
      <c r="L123" s="32"/>
      <c r="M123" s="143" t="s">
        <v>1</v>
      </c>
      <c r="N123" s="144" t="s">
        <v>39</v>
      </c>
      <c r="P123" s="145">
        <f t="shared" ref="P123:P131" si="1">O123*H123</f>
        <v>0</v>
      </c>
      <c r="Q123" s="145">
        <v>0</v>
      </c>
      <c r="R123" s="145">
        <f t="shared" ref="R123:R131" si="2">Q123*H123</f>
        <v>0</v>
      </c>
      <c r="S123" s="145">
        <v>0</v>
      </c>
      <c r="T123" s="146">
        <f t="shared" ref="T123:T131" si="3">S123*H123</f>
        <v>0</v>
      </c>
      <c r="AR123" s="147" t="s">
        <v>188</v>
      </c>
      <c r="AT123" s="147" t="s">
        <v>183</v>
      </c>
      <c r="AU123" s="147" t="s">
        <v>82</v>
      </c>
      <c r="AY123" s="17" t="s">
        <v>180</v>
      </c>
      <c r="BE123" s="148">
        <f t="shared" ref="BE123:BE131" si="4">IF(N123="základní",J123,0)</f>
        <v>0</v>
      </c>
      <c r="BF123" s="148">
        <f t="shared" ref="BF123:BF131" si="5">IF(N123="snížená",J123,0)</f>
        <v>0</v>
      </c>
      <c r="BG123" s="148">
        <f t="shared" ref="BG123:BG131" si="6">IF(N123="zákl. přenesená",J123,0)</f>
        <v>0</v>
      </c>
      <c r="BH123" s="148">
        <f t="shared" ref="BH123:BH131" si="7">IF(N123="sníž. přenesená",J123,0)</f>
        <v>0</v>
      </c>
      <c r="BI123" s="148">
        <f t="shared" ref="BI123:BI131" si="8">IF(N123="nulová",J123,0)</f>
        <v>0</v>
      </c>
      <c r="BJ123" s="17" t="s">
        <v>82</v>
      </c>
      <c r="BK123" s="148">
        <f t="shared" ref="BK123:BK131" si="9">ROUND(I123*H123,2)</f>
        <v>0</v>
      </c>
      <c r="BL123" s="17" t="s">
        <v>188</v>
      </c>
      <c r="BM123" s="147" t="s">
        <v>84</v>
      </c>
    </row>
    <row r="124" spans="2:65" s="1" customFormat="1" ht="16.5" customHeight="1">
      <c r="B124" s="32"/>
      <c r="C124" s="136" t="s">
        <v>84</v>
      </c>
      <c r="D124" s="136" t="s">
        <v>183</v>
      </c>
      <c r="E124" s="137" t="s">
        <v>1983</v>
      </c>
      <c r="F124" s="138" t="s">
        <v>2398</v>
      </c>
      <c r="G124" s="139" t="s">
        <v>1836</v>
      </c>
      <c r="H124" s="140">
        <v>1</v>
      </c>
      <c r="I124" s="141"/>
      <c r="J124" s="142">
        <f t="shared" si="0"/>
        <v>0</v>
      </c>
      <c r="K124" s="138" t="s">
        <v>1</v>
      </c>
      <c r="L124" s="32"/>
      <c r="M124" s="143" t="s">
        <v>1</v>
      </c>
      <c r="N124" s="144" t="s">
        <v>39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188</v>
      </c>
      <c r="AT124" s="147" t="s">
        <v>183</v>
      </c>
      <c r="AU124" s="147" t="s">
        <v>82</v>
      </c>
      <c r="AY124" s="17" t="s">
        <v>180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7" t="s">
        <v>82</v>
      </c>
      <c r="BK124" s="148">
        <f t="shared" si="9"/>
        <v>0</v>
      </c>
      <c r="BL124" s="17" t="s">
        <v>188</v>
      </c>
      <c r="BM124" s="147" t="s">
        <v>188</v>
      </c>
    </row>
    <row r="125" spans="2:65" s="1" customFormat="1" ht="16.5" customHeight="1">
      <c r="B125" s="32"/>
      <c r="C125" s="136" t="s">
        <v>181</v>
      </c>
      <c r="D125" s="136" t="s">
        <v>183</v>
      </c>
      <c r="E125" s="137" t="s">
        <v>1990</v>
      </c>
      <c r="F125" s="138" t="s">
        <v>2399</v>
      </c>
      <c r="G125" s="139" t="s">
        <v>1836</v>
      </c>
      <c r="H125" s="140">
        <v>1</v>
      </c>
      <c r="I125" s="141"/>
      <c r="J125" s="142">
        <f t="shared" si="0"/>
        <v>0</v>
      </c>
      <c r="K125" s="138" t="s">
        <v>1</v>
      </c>
      <c r="L125" s="32"/>
      <c r="M125" s="143" t="s">
        <v>1</v>
      </c>
      <c r="N125" s="144" t="s">
        <v>39</v>
      </c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188</v>
      </c>
      <c r="AT125" s="147" t="s">
        <v>183</v>
      </c>
      <c r="AU125" s="147" t="s">
        <v>82</v>
      </c>
      <c r="AY125" s="17" t="s">
        <v>180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7" t="s">
        <v>82</v>
      </c>
      <c r="BK125" s="148">
        <f t="shared" si="9"/>
        <v>0</v>
      </c>
      <c r="BL125" s="17" t="s">
        <v>188</v>
      </c>
      <c r="BM125" s="147" t="s">
        <v>216</v>
      </c>
    </row>
    <row r="126" spans="2:65" s="1" customFormat="1" ht="16.5" customHeight="1">
      <c r="B126" s="32"/>
      <c r="C126" s="136" t="s">
        <v>188</v>
      </c>
      <c r="D126" s="136" t="s">
        <v>183</v>
      </c>
      <c r="E126" s="137" t="s">
        <v>2115</v>
      </c>
      <c r="F126" s="138" t="s">
        <v>2400</v>
      </c>
      <c r="G126" s="139" t="s">
        <v>1836</v>
      </c>
      <c r="H126" s="140">
        <v>1</v>
      </c>
      <c r="I126" s="141"/>
      <c r="J126" s="142">
        <f t="shared" si="0"/>
        <v>0</v>
      </c>
      <c r="K126" s="138" t="s">
        <v>1</v>
      </c>
      <c r="L126" s="32"/>
      <c r="M126" s="143" t="s">
        <v>1</v>
      </c>
      <c r="N126" s="144" t="s">
        <v>39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188</v>
      </c>
      <c r="AT126" s="147" t="s">
        <v>183</v>
      </c>
      <c r="AU126" s="147" t="s">
        <v>82</v>
      </c>
      <c r="AY126" s="17" t="s">
        <v>180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7" t="s">
        <v>82</v>
      </c>
      <c r="BK126" s="148">
        <f t="shared" si="9"/>
        <v>0</v>
      </c>
      <c r="BL126" s="17" t="s">
        <v>188</v>
      </c>
      <c r="BM126" s="147" t="s">
        <v>242</v>
      </c>
    </row>
    <row r="127" spans="2:65" s="1" customFormat="1" ht="21.75" customHeight="1">
      <c r="B127" s="32"/>
      <c r="C127" s="136" t="s">
        <v>221</v>
      </c>
      <c r="D127" s="136" t="s">
        <v>183</v>
      </c>
      <c r="E127" s="137" t="s">
        <v>1995</v>
      </c>
      <c r="F127" s="138" t="s">
        <v>2401</v>
      </c>
      <c r="G127" s="139" t="s">
        <v>279</v>
      </c>
      <c r="H127" s="140">
        <v>12</v>
      </c>
      <c r="I127" s="141"/>
      <c r="J127" s="142">
        <f t="shared" si="0"/>
        <v>0</v>
      </c>
      <c r="K127" s="138" t="s">
        <v>1</v>
      </c>
      <c r="L127" s="32"/>
      <c r="M127" s="143" t="s">
        <v>1</v>
      </c>
      <c r="N127" s="144" t="s">
        <v>39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188</v>
      </c>
      <c r="AT127" s="147" t="s">
        <v>183</v>
      </c>
      <c r="AU127" s="147" t="s">
        <v>82</v>
      </c>
      <c r="AY127" s="17" t="s">
        <v>180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7" t="s">
        <v>82</v>
      </c>
      <c r="BK127" s="148">
        <f t="shared" si="9"/>
        <v>0</v>
      </c>
      <c r="BL127" s="17" t="s">
        <v>188</v>
      </c>
      <c r="BM127" s="147" t="s">
        <v>256</v>
      </c>
    </row>
    <row r="128" spans="2:65" s="1" customFormat="1" ht="16.5" customHeight="1">
      <c r="B128" s="32"/>
      <c r="C128" s="136" t="s">
        <v>216</v>
      </c>
      <c r="D128" s="136" t="s">
        <v>183</v>
      </c>
      <c r="E128" s="137" t="s">
        <v>1998</v>
      </c>
      <c r="F128" s="138" t="s">
        <v>2402</v>
      </c>
      <c r="G128" s="139" t="s">
        <v>1836</v>
      </c>
      <c r="H128" s="140">
        <v>1</v>
      </c>
      <c r="I128" s="141"/>
      <c r="J128" s="142">
        <f t="shared" si="0"/>
        <v>0</v>
      </c>
      <c r="K128" s="138" t="s">
        <v>1</v>
      </c>
      <c r="L128" s="32"/>
      <c r="M128" s="143" t="s">
        <v>1</v>
      </c>
      <c r="N128" s="144" t="s">
        <v>39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188</v>
      </c>
      <c r="AT128" s="147" t="s">
        <v>183</v>
      </c>
      <c r="AU128" s="147" t="s">
        <v>82</v>
      </c>
      <c r="AY128" s="17" t="s">
        <v>180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7" t="s">
        <v>82</v>
      </c>
      <c r="BK128" s="148">
        <f t="shared" si="9"/>
        <v>0</v>
      </c>
      <c r="BL128" s="17" t="s">
        <v>188</v>
      </c>
      <c r="BM128" s="147" t="s">
        <v>270</v>
      </c>
    </row>
    <row r="129" spans="2:65" s="1" customFormat="1" ht="16.5" customHeight="1">
      <c r="B129" s="32"/>
      <c r="C129" s="136" t="s">
        <v>232</v>
      </c>
      <c r="D129" s="136" t="s">
        <v>183</v>
      </c>
      <c r="E129" s="137" t="s">
        <v>2000</v>
      </c>
      <c r="F129" s="138" t="s">
        <v>2403</v>
      </c>
      <c r="G129" s="139" t="s">
        <v>646</v>
      </c>
      <c r="H129" s="140">
        <v>1</v>
      </c>
      <c r="I129" s="141"/>
      <c r="J129" s="142">
        <f t="shared" si="0"/>
        <v>0</v>
      </c>
      <c r="K129" s="138" t="s">
        <v>1</v>
      </c>
      <c r="L129" s="32"/>
      <c r="M129" s="143" t="s">
        <v>1</v>
      </c>
      <c r="N129" s="144" t="s">
        <v>39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188</v>
      </c>
      <c r="AT129" s="147" t="s">
        <v>183</v>
      </c>
      <c r="AU129" s="147" t="s">
        <v>82</v>
      </c>
      <c r="AY129" s="17" t="s">
        <v>180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7" t="s">
        <v>82</v>
      </c>
      <c r="BK129" s="148">
        <f t="shared" si="9"/>
        <v>0</v>
      </c>
      <c r="BL129" s="17" t="s">
        <v>188</v>
      </c>
      <c r="BM129" s="147" t="s">
        <v>283</v>
      </c>
    </row>
    <row r="130" spans="2:65" s="1" customFormat="1" ht="16.5" customHeight="1">
      <c r="B130" s="32"/>
      <c r="C130" s="136" t="s">
        <v>242</v>
      </c>
      <c r="D130" s="136" t="s">
        <v>183</v>
      </c>
      <c r="E130" s="137" t="s">
        <v>2003</v>
      </c>
      <c r="F130" s="138" t="s">
        <v>2404</v>
      </c>
      <c r="G130" s="139" t="s">
        <v>646</v>
      </c>
      <c r="H130" s="140">
        <v>1</v>
      </c>
      <c r="I130" s="141"/>
      <c r="J130" s="142">
        <f t="shared" si="0"/>
        <v>0</v>
      </c>
      <c r="K130" s="138" t="s">
        <v>1</v>
      </c>
      <c r="L130" s="32"/>
      <c r="M130" s="143" t="s">
        <v>1</v>
      </c>
      <c r="N130" s="144" t="s">
        <v>39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188</v>
      </c>
      <c r="AT130" s="147" t="s">
        <v>183</v>
      </c>
      <c r="AU130" s="147" t="s">
        <v>82</v>
      </c>
      <c r="AY130" s="17" t="s">
        <v>180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7" t="s">
        <v>82</v>
      </c>
      <c r="BK130" s="148">
        <f t="shared" si="9"/>
        <v>0</v>
      </c>
      <c r="BL130" s="17" t="s">
        <v>188</v>
      </c>
      <c r="BM130" s="147" t="s">
        <v>294</v>
      </c>
    </row>
    <row r="131" spans="2:65" s="1" customFormat="1" ht="16.5" customHeight="1">
      <c r="B131" s="32"/>
      <c r="C131" s="136" t="s">
        <v>256</v>
      </c>
      <c r="D131" s="136" t="s">
        <v>183</v>
      </c>
      <c r="E131" s="137" t="s">
        <v>256</v>
      </c>
      <c r="F131" s="138" t="s">
        <v>2405</v>
      </c>
      <c r="G131" s="139" t="s">
        <v>1836</v>
      </c>
      <c r="H131" s="140">
        <v>1</v>
      </c>
      <c r="I131" s="141"/>
      <c r="J131" s="142">
        <f t="shared" si="0"/>
        <v>0</v>
      </c>
      <c r="K131" s="138" t="s">
        <v>1</v>
      </c>
      <c r="L131" s="32"/>
      <c r="M131" s="143" t="s">
        <v>1</v>
      </c>
      <c r="N131" s="144" t="s">
        <v>39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188</v>
      </c>
      <c r="AT131" s="147" t="s">
        <v>183</v>
      </c>
      <c r="AU131" s="147" t="s">
        <v>82</v>
      </c>
      <c r="AY131" s="17" t="s">
        <v>180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7" t="s">
        <v>82</v>
      </c>
      <c r="BK131" s="148">
        <f t="shared" si="9"/>
        <v>0</v>
      </c>
      <c r="BL131" s="17" t="s">
        <v>188</v>
      </c>
      <c r="BM131" s="147" t="s">
        <v>320</v>
      </c>
    </row>
    <row r="132" spans="2:65" s="1" customFormat="1" ht="18">
      <c r="B132" s="32"/>
      <c r="D132" s="150" t="s">
        <v>556</v>
      </c>
      <c r="F132" s="188" t="s">
        <v>2406</v>
      </c>
      <c r="I132" s="189"/>
      <c r="L132" s="32"/>
      <c r="M132" s="190"/>
      <c r="T132" s="56"/>
      <c r="AT132" s="17" t="s">
        <v>556</v>
      </c>
      <c r="AU132" s="17" t="s">
        <v>82</v>
      </c>
    </row>
    <row r="133" spans="2:65" s="1" customFormat="1" ht="16.5" customHeight="1">
      <c r="B133" s="32"/>
      <c r="C133" s="136" t="s">
        <v>264</v>
      </c>
      <c r="D133" s="136" t="s">
        <v>183</v>
      </c>
      <c r="E133" s="137" t="s">
        <v>264</v>
      </c>
      <c r="F133" s="138" t="s">
        <v>2407</v>
      </c>
      <c r="G133" s="139" t="s">
        <v>1836</v>
      </c>
      <c r="H133" s="140">
        <v>1</v>
      </c>
      <c r="I133" s="141"/>
      <c r="J133" s="142">
        <f>ROUND(I133*H133,2)</f>
        <v>0</v>
      </c>
      <c r="K133" s="138" t="s">
        <v>1</v>
      </c>
      <c r="L133" s="32"/>
      <c r="M133" s="143" t="s">
        <v>1</v>
      </c>
      <c r="N133" s="144" t="s">
        <v>39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188</v>
      </c>
      <c r="AT133" s="147" t="s">
        <v>183</v>
      </c>
      <c r="AU133" s="147" t="s">
        <v>82</v>
      </c>
      <c r="AY133" s="17" t="s">
        <v>180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82</v>
      </c>
      <c r="BK133" s="148">
        <f>ROUND(I133*H133,2)</f>
        <v>0</v>
      </c>
      <c r="BL133" s="17" t="s">
        <v>188</v>
      </c>
      <c r="BM133" s="147" t="s">
        <v>335</v>
      </c>
    </row>
    <row r="134" spans="2:65" s="1" customFormat="1" ht="18">
      <c r="B134" s="32"/>
      <c r="D134" s="150" t="s">
        <v>556</v>
      </c>
      <c r="F134" s="188" t="s">
        <v>2406</v>
      </c>
      <c r="I134" s="189"/>
      <c r="L134" s="32"/>
      <c r="M134" s="190"/>
      <c r="T134" s="56"/>
      <c r="AT134" s="17" t="s">
        <v>556</v>
      </c>
      <c r="AU134" s="17" t="s">
        <v>82</v>
      </c>
    </row>
    <row r="135" spans="2:65" s="1" customFormat="1" ht="16.5" customHeight="1">
      <c r="B135" s="32"/>
      <c r="C135" s="136" t="s">
        <v>270</v>
      </c>
      <c r="D135" s="136" t="s">
        <v>183</v>
      </c>
      <c r="E135" s="137" t="s">
        <v>270</v>
      </c>
      <c r="F135" s="138" t="s">
        <v>2408</v>
      </c>
      <c r="G135" s="139" t="s">
        <v>1836</v>
      </c>
      <c r="H135" s="140">
        <v>1</v>
      </c>
      <c r="I135" s="141"/>
      <c r="J135" s="142">
        <f t="shared" ref="J135:J141" si="10">ROUND(I135*H135,2)</f>
        <v>0</v>
      </c>
      <c r="K135" s="138" t="s">
        <v>1</v>
      </c>
      <c r="L135" s="32"/>
      <c r="M135" s="143" t="s">
        <v>1</v>
      </c>
      <c r="N135" s="144" t="s">
        <v>39</v>
      </c>
      <c r="P135" s="145">
        <f t="shared" ref="P135:P141" si="11">O135*H135</f>
        <v>0</v>
      </c>
      <c r="Q135" s="145">
        <v>0</v>
      </c>
      <c r="R135" s="145">
        <f t="shared" ref="R135:R141" si="12">Q135*H135</f>
        <v>0</v>
      </c>
      <c r="S135" s="145">
        <v>0</v>
      </c>
      <c r="T135" s="146">
        <f t="shared" ref="T135:T141" si="13">S135*H135</f>
        <v>0</v>
      </c>
      <c r="AR135" s="147" t="s">
        <v>188</v>
      </c>
      <c r="AT135" s="147" t="s">
        <v>183</v>
      </c>
      <c r="AU135" s="147" t="s">
        <v>82</v>
      </c>
      <c r="AY135" s="17" t="s">
        <v>180</v>
      </c>
      <c r="BE135" s="148">
        <f t="shared" ref="BE135:BE141" si="14">IF(N135="základní",J135,0)</f>
        <v>0</v>
      </c>
      <c r="BF135" s="148">
        <f t="shared" ref="BF135:BF141" si="15">IF(N135="snížená",J135,0)</f>
        <v>0</v>
      </c>
      <c r="BG135" s="148">
        <f t="shared" ref="BG135:BG141" si="16">IF(N135="zákl. přenesená",J135,0)</f>
        <v>0</v>
      </c>
      <c r="BH135" s="148">
        <f t="shared" ref="BH135:BH141" si="17">IF(N135="sníž. přenesená",J135,0)</f>
        <v>0</v>
      </c>
      <c r="BI135" s="148">
        <f t="shared" ref="BI135:BI141" si="18">IF(N135="nulová",J135,0)</f>
        <v>0</v>
      </c>
      <c r="BJ135" s="17" t="s">
        <v>82</v>
      </c>
      <c r="BK135" s="148">
        <f t="shared" ref="BK135:BK141" si="19">ROUND(I135*H135,2)</f>
        <v>0</v>
      </c>
      <c r="BL135" s="17" t="s">
        <v>188</v>
      </c>
      <c r="BM135" s="147" t="s">
        <v>347</v>
      </c>
    </row>
    <row r="136" spans="2:65" s="1" customFormat="1" ht="16.5" customHeight="1">
      <c r="B136" s="32"/>
      <c r="C136" s="136" t="s">
        <v>276</v>
      </c>
      <c r="D136" s="136" t="s">
        <v>183</v>
      </c>
      <c r="E136" s="137" t="s">
        <v>8</v>
      </c>
      <c r="F136" s="138" t="s">
        <v>2409</v>
      </c>
      <c r="G136" s="139" t="s">
        <v>646</v>
      </c>
      <c r="H136" s="140">
        <v>1</v>
      </c>
      <c r="I136" s="141"/>
      <c r="J136" s="142">
        <f t="shared" si="10"/>
        <v>0</v>
      </c>
      <c r="K136" s="138" t="s">
        <v>1</v>
      </c>
      <c r="L136" s="32"/>
      <c r="M136" s="143" t="s">
        <v>1</v>
      </c>
      <c r="N136" s="144" t="s">
        <v>39</v>
      </c>
      <c r="P136" s="145">
        <f t="shared" si="11"/>
        <v>0</v>
      </c>
      <c r="Q136" s="145">
        <v>0</v>
      </c>
      <c r="R136" s="145">
        <f t="shared" si="12"/>
        <v>0</v>
      </c>
      <c r="S136" s="145">
        <v>0</v>
      </c>
      <c r="T136" s="146">
        <f t="shared" si="13"/>
        <v>0</v>
      </c>
      <c r="AR136" s="147" t="s">
        <v>188</v>
      </c>
      <c r="AT136" s="147" t="s">
        <v>183</v>
      </c>
      <c r="AU136" s="147" t="s">
        <v>82</v>
      </c>
      <c r="AY136" s="17" t="s">
        <v>180</v>
      </c>
      <c r="BE136" s="148">
        <f t="shared" si="14"/>
        <v>0</v>
      </c>
      <c r="BF136" s="148">
        <f t="shared" si="15"/>
        <v>0</v>
      </c>
      <c r="BG136" s="148">
        <f t="shared" si="16"/>
        <v>0</v>
      </c>
      <c r="BH136" s="148">
        <f t="shared" si="17"/>
        <v>0</v>
      </c>
      <c r="BI136" s="148">
        <f t="shared" si="18"/>
        <v>0</v>
      </c>
      <c r="BJ136" s="17" t="s">
        <v>82</v>
      </c>
      <c r="BK136" s="148">
        <f t="shared" si="19"/>
        <v>0</v>
      </c>
      <c r="BL136" s="17" t="s">
        <v>188</v>
      </c>
      <c r="BM136" s="147" t="s">
        <v>363</v>
      </c>
    </row>
    <row r="137" spans="2:65" s="1" customFormat="1" ht="16.5" customHeight="1">
      <c r="B137" s="32"/>
      <c r="C137" s="136" t="s">
        <v>283</v>
      </c>
      <c r="D137" s="136" t="s">
        <v>183</v>
      </c>
      <c r="E137" s="137" t="s">
        <v>294</v>
      </c>
      <c r="F137" s="138" t="s">
        <v>2410</v>
      </c>
      <c r="G137" s="139" t="s">
        <v>646</v>
      </c>
      <c r="H137" s="140">
        <v>1</v>
      </c>
      <c r="I137" s="141"/>
      <c r="J137" s="142">
        <f t="shared" si="10"/>
        <v>0</v>
      </c>
      <c r="K137" s="138" t="s">
        <v>1</v>
      </c>
      <c r="L137" s="32"/>
      <c r="M137" s="143" t="s">
        <v>1</v>
      </c>
      <c r="N137" s="144" t="s">
        <v>39</v>
      </c>
      <c r="P137" s="145">
        <f t="shared" si="11"/>
        <v>0</v>
      </c>
      <c r="Q137" s="145">
        <v>0</v>
      </c>
      <c r="R137" s="145">
        <f t="shared" si="12"/>
        <v>0</v>
      </c>
      <c r="S137" s="145">
        <v>0</v>
      </c>
      <c r="T137" s="146">
        <f t="shared" si="13"/>
        <v>0</v>
      </c>
      <c r="AR137" s="147" t="s">
        <v>188</v>
      </c>
      <c r="AT137" s="147" t="s">
        <v>183</v>
      </c>
      <c r="AU137" s="147" t="s">
        <v>82</v>
      </c>
      <c r="AY137" s="17" t="s">
        <v>180</v>
      </c>
      <c r="BE137" s="148">
        <f t="shared" si="14"/>
        <v>0</v>
      </c>
      <c r="BF137" s="148">
        <f t="shared" si="15"/>
        <v>0</v>
      </c>
      <c r="BG137" s="148">
        <f t="shared" si="16"/>
        <v>0</v>
      </c>
      <c r="BH137" s="148">
        <f t="shared" si="17"/>
        <v>0</v>
      </c>
      <c r="BI137" s="148">
        <f t="shared" si="18"/>
        <v>0</v>
      </c>
      <c r="BJ137" s="17" t="s">
        <v>82</v>
      </c>
      <c r="BK137" s="148">
        <f t="shared" si="19"/>
        <v>0</v>
      </c>
      <c r="BL137" s="17" t="s">
        <v>188</v>
      </c>
      <c r="BM137" s="147" t="s">
        <v>376</v>
      </c>
    </row>
    <row r="138" spans="2:65" s="1" customFormat="1" ht="16.5" customHeight="1">
      <c r="B138" s="32"/>
      <c r="C138" s="136" t="s">
        <v>8</v>
      </c>
      <c r="D138" s="136" t="s">
        <v>183</v>
      </c>
      <c r="E138" s="137" t="s">
        <v>301</v>
      </c>
      <c r="F138" s="138" t="s">
        <v>2411</v>
      </c>
      <c r="G138" s="139" t="s">
        <v>646</v>
      </c>
      <c r="H138" s="140">
        <v>1</v>
      </c>
      <c r="I138" s="141"/>
      <c r="J138" s="142">
        <f t="shared" si="10"/>
        <v>0</v>
      </c>
      <c r="K138" s="138" t="s">
        <v>1</v>
      </c>
      <c r="L138" s="32"/>
      <c r="M138" s="143" t="s">
        <v>1</v>
      </c>
      <c r="N138" s="144" t="s">
        <v>39</v>
      </c>
      <c r="P138" s="145">
        <f t="shared" si="11"/>
        <v>0</v>
      </c>
      <c r="Q138" s="145">
        <v>0</v>
      </c>
      <c r="R138" s="145">
        <f t="shared" si="12"/>
        <v>0</v>
      </c>
      <c r="S138" s="145">
        <v>0</v>
      </c>
      <c r="T138" s="146">
        <f t="shared" si="13"/>
        <v>0</v>
      </c>
      <c r="AR138" s="147" t="s">
        <v>188</v>
      </c>
      <c r="AT138" s="147" t="s">
        <v>183</v>
      </c>
      <c r="AU138" s="147" t="s">
        <v>82</v>
      </c>
      <c r="AY138" s="17" t="s">
        <v>180</v>
      </c>
      <c r="BE138" s="148">
        <f t="shared" si="14"/>
        <v>0</v>
      </c>
      <c r="BF138" s="148">
        <f t="shared" si="15"/>
        <v>0</v>
      </c>
      <c r="BG138" s="148">
        <f t="shared" si="16"/>
        <v>0</v>
      </c>
      <c r="BH138" s="148">
        <f t="shared" si="17"/>
        <v>0</v>
      </c>
      <c r="BI138" s="148">
        <f t="shared" si="18"/>
        <v>0</v>
      </c>
      <c r="BJ138" s="17" t="s">
        <v>82</v>
      </c>
      <c r="BK138" s="148">
        <f t="shared" si="19"/>
        <v>0</v>
      </c>
      <c r="BL138" s="17" t="s">
        <v>188</v>
      </c>
      <c r="BM138" s="147" t="s">
        <v>389</v>
      </c>
    </row>
    <row r="139" spans="2:65" s="1" customFormat="1" ht="16.5" customHeight="1">
      <c r="B139" s="32"/>
      <c r="C139" s="136" t="s">
        <v>294</v>
      </c>
      <c r="D139" s="136" t="s">
        <v>183</v>
      </c>
      <c r="E139" s="137" t="s">
        <v>305</v>
      </c>
      <c r="F139" s="138" t="s">
        <v>2412</v>
      </c>
      <c r="G139" s="139" t="s">
        <v>646</v>
      </c>
      <c r="H139" s="140">
        <v>1</v>
      </c>
      <c r="I139" s="141"/>
      <c r="J139" s="142">
        <f t="shared" si="10"/>
        <v>0</v>
      </c>
      <c r="K139" s="138" t="s">
        <v>1</v>
      </c>
      <c r="L139" s="32"/>
      <c r="M139" s="143" t="s">
        <v>1</v>
      </c>
      <c r="N139" s="144" t="s">
        <v>39</v>
      </c>
      <c r="P139" s="145">
        <f t="shared" si="11"/>
        <v>0</v>
      </c>
      <c r="Q139" s="145">
        <v>0</v>
      </c>
      <c r="R139" s="145">
        <f t="shared" si="12"/>
        <v>0</v>
      </c>
      <c r="S139" s="145">
        <v>0</v>
      </c>
      <c r="T139" s="146">
        <f t="shared" si="13"/>
        <v>0</v>
      </c>
      <c r="AR139" s="147" t="s">
        <v>188</v>
      </c>
      <c r="AT139" s="147" t="s">
        <v>183</v>
      </c>
      <c r="AU139" s="147" t="s">
        <v>82</v>
      </c>
      <c r="AY139" s="17" t="s">
        <v>180</v>
      </c>
      <c r="BE139" s="148">
        <f t="shared" si="14"/>
        <v>0</v>
      </c>
      <c r="BF139" s="148">
        <f t="shared" si="15"/>
        <v>0</v>
      </c>
      <c r="BG139" s="148">
        <f t="shared" si="16"/>
        <v>0</v>
      </c>
      <c r="BH139" s="148">
        <f t="shared" si="17"/>
        <v>0</v>
      </c>
      <c r="BI139" s="148">
        <f t="shared" si="18"/>
        <v>0</v>
      </c>
      <c r="BJ139" s="17" t="s">
        <v>82</v>
      </c>
      <c r="BK139" s="148">
        <f t="shared" si="19"/>
        <v>0</v>
      </c>
      <c r="BL139" s="17" t="s">
        <v>188</v>
      </c>
      <c r="BM139" s="147" t="s">
        <v>331</v>
      </c>
    </row>
    <row r="140" spans="2:65" s="1" customFormat="1" ht="16.5" customHeight="1">
      <c r="B140" s="32"/>
      <c r="C140" s="136" t="s">
        <v>301</v>
      </c>
      <c r="D140" s="136" t="s">
        <v>183</v>
      </c>
      <c r="E140" s="137" t="s">
        <v>312</v>
      </c>
      <c r="F140" s="138" t="s">
        <v>311</v>
      </c>
      <c r="G140" s="139" t="s">
        <v>646</v>
      </c>
      <c r="H140" s="140">
        <v>1</v>
      </c>
      <c r="I140" s="141"/>
      <c r="J140" s="142">
        <f t="shared" si="10"/>
        <v>0</v>
      </c>
      <c r="K140" s="138" t="s">
        <v>1</v>
      </c>
      <c r="L140" s="32"/>
      <c r="M140" s="143" t="s">
        <v>1</v>
      </c>
      <c r="N140" s="144" t="s">
        <v>39</v>
      </c>
      <c r="P140" s="145">
        <f t="shared" si="11"/>
        <v>0</v>
      </c>
      <c r="Q140" s="145">
        <v>0</v>
      </c>
      <c r="R140" s="145">
        <f t="shared" si="12"/>
        <v>0</v>
      </c>
      <c r="S140" s="145">
        <v>0</v>
      </c>
      <c r="T140" s="146">
        <f t="shared" si="13"/>
        <v>0</v>
      </c>
      <c r="AR140" s="147" t="s">
        <v>188</v>
      </c>
      <c r="AT140" s="147" t="s">
        <v>183</v>
      </c>
      <c r="AU140" s="147" t="s">
        <v>82</v>
      </c>
      <c r="AY140" s="17" t="s">
        <v>180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7" t="s">
        <v>82</v>
      </c>
      <c r="BK140" s="148">
        <f t="shared" si="19"/>
        <v>0</v>
      </c>
      <c r="BL140" s="17" t="s">
        <v>188</v>
      </c>
      <c r="BM140" s="147" t="s">
        <v>442</v>
      </c>
    </row>
    <row r="141" spans="2:65" s="1" customFormat="1" ht="16.5" customHeight="1">
      <c r="B141" s="32"/>
      <c r="C141" s="136" t="s">
        <v>305</v>
      </c>
      <c r="D141" s="136" t="s">
        <v>183</v>
      </c>
      <c r="E141" s="137" t="s">
        <v>320</v>
      </c>
      <c r="F141" s="138" t="s">
        <v>2482</v>
      </c>
      <c r="G141" s="139" t="s">
        <v>646</v>
      </c>
      <c r="H141" s="140">
        <v>1</v>
      </c>
      <c r="I141" s="141"/>
      <c r="J141" s="142">
        <f t="shared" si="10"/>
        <v>0</v>
      </c>
      <c r="K141" s="138" t="s">
        <v>1</v>
      </c>
      <c r="L141" s="32"/>
      <c r="M141" s="191" t="s">
        <v>1</v>
      </c>
      <c r="N141" s="192" t="s">
        <v>39</v>
      </c>
      <c r="O141" s="193"/>
      <c r="P141" s="194">
        <f t="shared" si="11"/>
        <v>0</v>
      </c>
      <c r="Q141" s="194">
        <v>0</v>
      </c>
      <c r="R141" s="194">
        <f t="shared" si="12"/>
        <v>0</v>
      </c>
      <c r="S141" s="194">
        <v>0</v>
      </c>
      <c r="T141" s="195">
        <f t="shared" si="13"/>
        <v>0</v>
      </c>
      <c r="AR141" s="147" t="s">
        <v>188</v>
      </c>
      <c r="AT141" s="147" t="s">
        <v>183</v>
      </c>
      <c r="AU141" s="147" t="s">
        <v>82</v>
      </c>
      <c r="AY141" s="17" t="s">
        <v>180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7" t="s">
        <v>82</v>
      </c>
      <c r="BK141" s="148">
        <f t="shared" si="19"/>
        <v>0</v>
      </c>
      <c r="BL141" s="17" t="s">
        <v>188</v>
      </c>
      <c r="BM141" s="147" t="s">
        <v>456</v>
      </c>
    </row>
    <row r="142" spans="2:65" s="1" customFormat="1" ht="7" customHeight="1">
      <c r="B142" s="44"/>
      <c r="C142" s="45"/>
      <c r="D142" s="45"/>
      <c r="E142" s="45"/>
      <c r="F142" s="45"/>
      <c r="G142" s="45"/>
      <c r="H142" s="45"/>
      <c r="I142" s="45"/>
      <c r="J142" s="45"/>
      <c r="K142" s="45"/>
      <c r="L142" s="32"/>
    </row>
  </sheetData>
  <sheetProtection algorithmName="SHA-512" hashValue="EN7QZGzgCQIEyEsLQ7i8T2XnhHiMRMvwfdwqNmPlxyjrkyNvWYkPPURWgVwOLg7tb9LrZ+SS7+NRILZN2KsNxw==" saltValue="ygSlDYHETuVdeZAhA9/lxQUybPwbTb7FbPjplia8jRziSNRLyXLRfyIFFjrXnD0TSGXYSu5em8NxYF3YGcnEgg==" spinCount="100000" sheet="1" objects="1" scenarios="1" formatColumns="0" formatRows="0" autoFilter="0"/>
  <autoFilter ref="C120:K141" xr:uid="{00000000-0009-0000-0000-00000B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23"/>
  <sheetViews>
    <sheetView showGridLines="0" workbookViewId="0"/>
  </sheetViews>
  <sheetFormatPr defaultRowHeight="14.4"/>
  <cols>
    <col min="1" max="1" width="8.33203125" customWidth="1"/>
    <col min="2" max="2" width="1.19921875" customWidth="1"/>
    <col min="3" max="3" width="4.1328125" customWidth="1"/>
    <col min="4" max="4" width="4.33203125" customWidth="1"/>
    <col min="5" max="5" width="17.1328125" customWidth="1"/>
    <col min="6" max="6" width="100.796875" customWidth="1"/>
    <col min="7" max="7" width="7.46484375" customWidth="1"/>
    <col min="8" max="8" width="14" customWidth="1"/>
    <col min="9" max="9" width="15.796875" customWidth="1"/>
    <col min="10" max="11" width="22.33203125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127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ZŠ NA SMETÁNCE - oprava střešního pláště a rekonstrukce podkroví</v>
      </c>
      <c r="F7" s="245"/>
      <c r="G7" s="245"/>
      <c r="H7" s="245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44" t="s">
        <v>2277</v>
      </c>
      <c r="F9" s="246"/>
      <c r="G9" s="246"/>
      <c r="H9" s="24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07" t="s">
        <v>2483</v>
      </c>
      <c r="F11" s="246"/>
      <c r="G11" s="246"/>
      <c r="H11" s="246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7" t="str">
        <f>'Rekapitulace stavby'!E14</f>
        <v>Vyplň údaj</v>
      </c>
      <c r="F20" s="213"/>
      <c r="G20" s="213"/>
      <c r="H20" s="213"/>
      <c r="I20" s="27" t="s">
        <v>26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18" t="s">
        <v>1</v>
      </c>
      <c r="F29" s="218"/>
      <c r="G29" s="218"/>
      <c r="H29" s="218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45" customHeight="1">
      <c r="B32" s="32"/>
      <c r="D32" s="95" t="s">
        <v>34</v>
      </c>
      <c r="J32" s="66">
        <f>ROUND(J123,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" customHeight="1">
      <c r="B35" s="32"/>
      <c r="D35" s="55" t="s">
        <v>38</v>
      </c>
      <c r="E35" s="27" t="s">
        <v>39</v>
      </c>
      <c r="F35" s="86">
        <f>ROUND((SUM(BE123:BE222)),  2)</f>
        <v>0</v>
      </c>
      <c r="I35" s="96">
        <v>0.21</v>
      </c>
      <c r="J35" s="86">
        <f>ROUND(((SUM(BE123:BE222))*I35),  2)</f>
        <v>0</v>
      </c>
      <c r="L35" s="32"/>
    </row>
    <row r="36" spans="2:12" s="1" customFormat="1" ht="14.4" customHeight="1">
      <c r="B36" s="32"/>
      <c r="E36" s="27" t="s">
        <v>40</v>
      </c>
      <c r="F36" s="86">
        <f>ROUND((SUM(BF123:BF222)),  2)</f>
        <v>0</v>
      </c>
      <c r="I36" s="96">
        <v>0.15</v>
      </c>
      <c r="J36" s="86">
        <f>ROUND(((SUM(BF123:BF222))*I36),  2)</f>
        <v>0</v>
      </c>
      <c r="L36" s="32"/>
    </row>
    <row r="37" spans="2:12" s="1" customFormat="1" ht="14.4" hidden="1" customHeight="1">
      <c r="B37" s="32"/>
      <c r="E37" s="27" t="s">
        <v>41</v>
      </c>
      <c r="F37" s="86">
        <f>ROUND((SUM(BG123:BG222)),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42</v>
      </c>
      <c r="F38" s="86">
        <f>ROUND((SUM(BH123:BH222)),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43</v>
      </c>
      <c r="F39" s="86">
        <f>ROUND((SUM(BI123:BI222)),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2.3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2.3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2.3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143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4" t="str">
        <f>E7</f>
        <v>ZŠ NA SMETÁNCE - oprava střešního pláště a rekonstrukce podkroví</v>
      </c>
      <c r="F85" s="245"/>
      <c r="G85" s="245"/>
      <c r="H85" s="245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44" t="s">
        <v>2277</v>
      </c>
      <c r="F87" s="246"/>
      <c r="G87" s="246"/>
      <c r="H87" s="24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07" t="str">
        <f>E11</f>
        <v>Objekt6 - ZAŘ.4</v>
      </c>
      <c r="F89" s="246"/>
      <c r="G89" s="246"/>
      <c r="H89" s="246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7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" customHeight="1">
      <c r="B97" s="32"/>
      <c r="L97" s="32"/>
    </row>
    <row r="98" spans="2:47" s="1" customFormat="1" ht="22.8" customHeight="1">
      <c r="B98" s="32"/>
      <c r="C98" s="107" t="s">
        <v>146</v>
      </c>
      <c r="J98" s="66">
        <f>J123</f>
        <v>0</v>
      </c>
      <c r="L98" s="32"/>
      <c r="AU98" s="17" t="s">
        <v>147</v>
      </c>
    </row>
    <row r="99" spans="2:47" s="8" customFormat="1" ht="25" customHeight="1">
      <c r="B99" s="108"/>
      <c r="D99" s="109" t="s">
        <v>2484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9" customFormat="1" ht="19.899999999999999" customHeight="1">
      <c r="B100" s="112"/>
      <c r="D100" s="113" t="s">
        <v>2485</v>
      </c>
      <c r="E100" s="114"/>
      <c r="F100" s="114"/>
      <c r="G100" s="114"/>
      <c r="H100" s="114"/>
      <c r="I100" s="114"/>
      <c r="J100" s="115">
        <f>J201</f>
        <v>0</v>
      </c>
      <c r="L100" s="112"/>
    </row>
    <row r="101" spans="2:47" s="9" customFormat="1" ht="19.899999999999999" customHeight="1">
      <c r="B101" s="112"/>
      <c r="D101" s="113" t="s">
        <v>2486</v>
      </c>
      <c r="E101" s="114"/>
      <c r="F101" s="114"/>
      <c r="G101" s="114"/>
      <c r="H101" s="114"/>
      <c r="I101" s="114"/>
      <c r="J101" s="115">
        <f>J204</f>
        <v>0</v>
      </c>
      <c r="L101" s="112"/>
    </row>
    <row r="102" spans="2:47" s="1" customFormat="1" ht="21.85" customHeight="1">
      <c r="B102" s="32"/>
      <c r="L102" s="32"/>
    </row>
    <row r="103" spans="2:47" s="1" customFormat="1" ht="7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7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5" customHeight="1">
      <c r="B108" s="32"/>
      <c r="C108" s="21" t="s">
        <v>165</v>
      </c>
      <c r="L108" s="32"/>
    </row>
    <row r="109" spans="2:47" s="1" customFormat="1" ht="7" customHeight="1">
      <c r="B109" s="32"/>
      <c r="L109" s="32"/>
    </row>
    <row r="110" spans="2:47" s="1" customFormat="1" ht="12" customHeight="1">
      <c r="B110" s="32"/>
      <c r="C110" s="27" t="s">
        <v>16</v>
      </c>
      <c r="L110" s="32"/>
    </row>
    <row r="111" spans="2:47" s="1" customFormat="1" ht="16.5" customHeight="1">
      <c r="B111" s="32"/>
      <c r="E111" s="244" t="str">
        <f>E7</f>
        <v>ZŠ NA SMETÁNCE - oprava střešního pláště a rekonstrukce podkroví</v>
      </c>
      <c r="F111" s="245"/>
      <c r="G111" s="245"/>
      <c r="H111" s="245"/>
      <c r="L111" s="32"/>
    </row>
    <row r="112" spans="2:47" ht="12" customHeight="1">
      <c r="B112" s="20"/>
      <c r="C112" s="27" t="s">
        <v>141</v>
      </c>
      <c r="L112" s="20"/>
    </row>
    <row r="113" spans="2:65" s="1" customFormat="1" ht="16.5" customHeight="1">
      <c r="B113" s="32"/>
      <c r="E113" s="244" t="s">
        <v>2277</v>
      </c>
      <c r="F113" s="246"/>
      <c r="G113" s="246"/>
      <c r="H113" s="246"/>
      <c r="L113" s="32"/>
    </row>
    <row r="114" spans="2:65" s="1" customFormat="1" ht="12" customHeight="1">
      <c r="B114" s="32"/>
      <c r="C114" s="27" t="s">
        <v>991</v>
      </c>
      <c r="L114" s="32"/>
    </row>
    <row r="115" spans="2:65" s="1" customFormat="1" ht="16.5" customHeight="1">
      <c r="B115" s="32"/>
      <c r="E115" s="207" t="str">
        <f>E11</f>
        <v>Objekt6 - ZAŘ.4</v>
      </c>
      <c r="F115" s="246"/>
      <c r="G115" s="246"/>
      <c r="H115" s="246"/>
      <c r="L115" s="32"/>
    </row>
    <row r="116" spans="2:65" s="1" customFormat="1" ht="7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F14</f>
        <v xml:space="preserve"> </v>
      </c>
      <c r="I117" s="27" t="s">
        <v>22</v>
      </c>
      <c r="J117" s="52" t="str">
        <f>IF(J14="","",J14)</f>
        <v>24. 5. 2023</v>
      </c>
      <c r="L117" s="32"/>
    </row>
    <row r="118" spans="2:65" s="1" customFormat="1" ht="7" customHeight="1">
      <c r="B118" s="32"/>
      <c r="L118" s="32"/>
    </row>
    <row r="119" spans="2:65" s="1" customFormat="1" ht="15.15" customHeight="1">
      <c r="B119" s="32"/>
      <c r="C119" s="27" t="s">
        <v>24</v>
      </c>
      <c r="F119" s="25" t="str">
        <f>E17</f>
        <v xml:space="preserve"> </v>
      </c>
      <c r="I119" s="27" t="s">
        <v>29</v>
      </c>
      <c r="J119" s="30" t="str">
        <f>E23</f>
        <v xml:space="preserve"> </v>
      </c>
      <c r="L119" s="32"/>
    </row>
    <row r="120" spans="2:65" s="1" customFormat="1" ht="25.65" customHeight="1">
      <c r="B120" s="32"/>
      <c r="C120" s="27" t="s">
        <v>27</v>
      </c>
      <c r="F120" s="25" t="str">
        <f>IF(E20="","",E20)</f>
        <v>Vyplň údaj</v>
      </c>
      <c r="I120" s="27" t="s">
        <v>31</v>
      </c>
      <c r="J120" s="30" t="str">
        <f>E26</f>
        <v>KAVRO - Ing. Veronika Kloudová</v>
      </c>
      <c r="L120" s="32"/>
    </row>
    <row r="121" spans="2:65" s="1" customFormat="1" ht="10.3" customHeight="1">
      <c r="B121" s="32"/>
      <c r="L121" s="32"/>
    </row>
    <row r="122" spans="2:65" s="10" customFormat="1" ht="29.25" customHeight="1">
      <c r="B122" s="116"/>
      <c r="C122" s="117" t="s">
        <v>166</v>
      </c>
      <c r="D122" s="118" t="s">
        <v>59</v>
      </c>
      <c r="E122" s="118" t="s">
        <v>55</v>
      </c>
      <c r="F122" s="118" t="s">
        <v>56</v>
      </c>
      <c r="G122" s="118" t="s">
        <v>167</v>
      </c>
      <c r="H122" s="118" t="s">
        <v>168</v>
      </c>
      <c r="I122" s="118" t="s">
        <v>169</v>
      </c>
      <c r="J122" s="118" t="s">
        <v>145</v>
      </c>
      <c r="K122" s="119" t="s">
        <v>170</v>
      </c>
      <c r="L122" s="116"/>
      <c r="M122" s="59" t="s">
        <v>1</v>
      </c>
      <c r="N122" s="60" t="s">
        <v>38</v>
      </c>
      <c r="O122" s="60" t="s">
        <v>171</v>
      </c>
      <c r="P122" s="60" t="s">
        <v>172</v>
      </c>
      <c r="Q122" s="60" t="s">
        <v>173</v>
      </c>
      <c r="R122" s="60" t="s">
        <v>174</v>
      </c>
      <c r="S122" s="60" t="s">
        <v>175</v>
      </c>
      <c r="T122" s="61" t="s">
        <v>176</v>
      </c>
    </row>
    <row r="123" spans="2:65" s="1" customFormat="1" ht="22.8" customHeight="1">
      <c r="B123" s="32"/>
      <c r="C123" s="64" t="s">
        <v>177</v>
      </c>
      <c r="J123" s="120">
        <f>BK123</f>
        <v>0</v>
      </c>
      <c r="L123" s="32"/>
      <c r="M123" s="62"/>
      <c r="N123" s="53"/>
      <c r="O123" s="53"/>
      <c r="P123" s="121">
        <f>P124</f>
        <v>0</v>
      </c>
      <c r="Q123" s="53"/>
      <c r="R123" s="121">
        <f>R124</f>
        <v>0</v>
      </c>
      <c r="S123" s="53"/>
      <c r="T123" s="122">
        <f>T124</f>
        <v>0</v>
      </c>
      <c r="AT123" s="17" t="s">
        <v>73</v>
      </c>
      <c r="AU123" s="17" t="s">
        <v>147</v>
      </c>
      <c r="BK123" s="123">
        <f>BK124</f>
        <v>0</v>
      </c>
    </row>
    <row r="124" spans="2:65" s="11" customFormat="1" ht="25.9" customHeight="1">
      <c r="B124" s="124"/>
      <c r="D124" s="125" t="s">
        <v>73</v>
      </c>
      <c r="E124" s="126" t="s">
        <v>1939</v>
      </c>
      <c r="F124" s="126" t="s">
        <v>2487</v>
      </c>
      <c r="I124" s="127"/>
      <c r="J124" s="128">
        <f>BK124</f>
        <v>0</v>
      </c>
      <c r="L124" s="124"/>
      <c r="M124" s="129"/>
      <c r="P124" s="130">
        <f>P125+SUM(P126:P201)+P204</f>
        <v>0</v>
      </c>
      <c r="R124" s="130">
        <f>R125+SUM(R126:R201)+R204</f>
        <v>0</v>
      </c>
      <c r="T124" s="131">
        <f>T125+SUM(T126:T201)+T204</f>
        <v>0</v>
      </c>
      <c r="AR124" s="125" t="s">
        <v>82</v>
      </c>
      <c r="AT124" s="132" t="s">
        <v>73</v>
      </c>
      <c r="AU124" s="132" t="s">
        <v>74</v>
      </c>
      <c r="AY124" s="125" t="s">
        <v>180</v>
      </c>
      <c r="BK124" s="133">
        <f>BK125+SUM(BK126:BK201)+BK204</f>
        <v>0</v>
      </c>
    </row>
    <row r="125" spans="2:65" s="1" customFormat="1" ht="16.5" customHeight="1">
      <c r="B125" s="32"/>
      <c r="C125" s="136" t="s">
        <v>82</v>
      </c>
      <c r="D125" s="136" t="s">
        <v>183</v>
      </c>
      <c r="E125" s="137" t="s">
        <v>1987</v>
      </c>
      <c r="F125" s="138" t="s">
        <v>2284</v>
      </c>
      <c r="G125" s="139" t="s">
        <v>1836</v>
      </c>
      <c r="H125" s="140">
        <v>1</v>
      </c>
      <c r="I125" s="141"/>
      <c r="J125" s="142">
        <f>ROUND(I125*H125,2)</f>
        <v>0</v>
      </c>
      <c r="K125" s="138" t="s">
        <v>1</v>
      </c>
      <c r="L125" s="32"/>
      <c r="M125" s="143" t="s">
        <v>1</v>
      </c>
      <c r="N125" s="144" t="s">
        <v>39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188</v>
      </c>
      <c r="AT125" s="147" t="s">
        <v>183</v>
      </c>
      <c r="AU125" s="147" t="s">
        <v>82</v>
      </c>
      <c r="AY125" s="17" t="s">
        <v>180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7" t="s">
        <v>82</v>
      </c>
      <c r="BK125" s="148">
        <f>ROUND(I125*H125,2)</f>
        <v>0</v>
      </c>
      <c r="BL125" s="17" t="s">
        <v>188</v>
      </c>
      <c r="BM125" s="147" t="s">
        <v>84</v>
      </c>
    </row>
    <row r="126" spans="2:65" s="1" customFormat="1" ht="117">
      <c r="B126" s="32"/>
      <c r="D126" s="150" t="s">
        <v>556</v>
      </c>
      <c r="F126" s="188" t="s">
        <v>2488</v>
      </c>
      <c r="I126" s="189"/>
      <c r="L126" s="32"/>
      <c r="M126" s="190"/>
      <c r="T126" s="56"/>
      <c r="AT126" s="17" t="s">
        <v>556</v>
      </c>
      <c r="AU126" s="17" t="s">
        <v>82</v>
      </c>
    </row>
    <row r="127" spans="2:65" s="1" customFormat="1" ht="16.5" customHeight="1">
      <c r="B127" s="32"/>
      <c r="C127" s="136" t="s">
        <v>84</v>
      </c>
      <c r="D127" s="136" t="s">
        <v>183</v>
      </c>
      <c r="E127" s="137" t="s">
        <v>1983</v>
      </c>
      <c r="F127" s="138" t="s">
        <v>2420</v>
      </c>
      <c r="G127" s="139" t="s">
        <v>1836</v>
      </c>
      <c r="H127" s="140">
        <v>4</v>
      </c>
      <c r="I127" s="141"/>
      <c r="J127" s="142">
        <f>ROUND(I127*H127,2)</f>
        <v>0</v>
      </c>
      <c r="K127" s="138" t="s">
        <v>1</v>
      </c>
      <c r="L127" s="32"/>
      <c r="M127" s="143" t="s">
        <v>1</v>
      </c>
      <c r="N127" s="144" t="s">
        <v>39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188</v>
      </c>
      <c r="AT127" s="147" t="s">
        <v>183</v>
      </c>
      <c r="AU127" s="147" t="s">
        <v>82</v>
      </c>
      <c r="AY127" s="17" t="s">
        <v>180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82</v>
      </c>
      <c r="BK127" s="148">
        <f>ROUND(I127*H127,2)</f>
        <v>0</v>
      </c>
      <c r="BL127" s="17" t="s">
        <v>188</v>
      </c>
      <c r="BM127" s="147" t="s">
        <v>188</v>
      </c>
    </row>
    <row r="128" spans="2:65" s="1" customFormat="1" ht="18">
      <c r="B128" s="32"/>
      <c r="D128" s="150" t="s">
        <v>556</v>
      </c>
      <c r="F128" s="188" t="s">
        <v>2421</v>
      </c>
      <c r="I128" s="189"/>
      <c r="L128" s="32"/>
      <c r="M128" s="190"/>
      <c r="T128" s="56"/>
      <c r="AT128" s="17" t="s">
        <v>556</v>
      </c>
      <c r="AU128" s="17" t="s">
        <v>82</v>
      </c>
    </row>
    <row r="129" spans="2:65" s="1" customFormat="1" ht="16.5" customHeight="1">
      <c r="B129" s="32"/>
      <c r="C129" s="136" t="s">
        <v>181</v>
      </c>
      <c r="D129" s="136" t="s">
        <v>183</v>
      </c>
      <c r="E129" s="137" t="s">
        <v>1990</v>
      </c>
      <c r="F129" s="138" t="s">
        <v>2422</v>
      </c>
      <c r="G129" s="139" t="s">
        <v>1836</v>
      </c>
      <c r="H129" s="140">
        <v>2</v>
      </c>
      <c r="I129" s="141"/>
      <c r="J129" s="142">
        <f t="shared" ref="J129:J136" si="0">ROUND(I129*H129,2)</f>
        <v>0</v>
      </c>
      <c r="K129" s="138" t="s">
        <v>1</v>
      </c>
      <c r="L129" s="32"/>
      <c r="M129" s="143" t="s">
        <v>1</v>
      </c>
      <c r="N129" s="144" t="s">
        <v>39</v>
      </c>
      <c r="P129" s="145">
        <f t="shared" ref="P129:P136" si="1">O129*H129</f>
        <v>0</v>
      </c>
      <c r="Q129" s="145">
        <v>0</v>
      </c>
      <c r="R129" s="145">
        <f t="shared" ref="R129:R136" si="2">Q129*H129</f>
        <v>0</v>
      </c>
      <c r="S129" s="145">
        <v>0</v>
      </c>
      <c r="T129" s="146">
        <f t="shared" ref="T129:T136" si="3">S129*H129</f>
        <v>0</v>
      </c>
      <c r="AR129" s="147" t="s">
        <v>188</v>
      </c>
      <c r="AT129" s="147" t="s">
        <v>183</v>
      </c>
      <c r="AU129" s="147" t="s">
        <v>82</v>
      </c>
      <c r="AY129" s="17" t="s">
        <v>180</v>
      </c>
      <c r="BE129" s="148">
        <f t="shared" ref="BE129:BE136" si="4">IF(N129="základní",J129,0)</f>
        <v>0</v>
      </c>
      <c r="BF129" s="148">
        <f t="shared" ref="BF129:BF136" si="5">IF(N129="snížená",J129,0)</f>
        <v>0</v>
      </c>
      <c r="BG129" s="148">
        <f t="shared" ref="BG129:BG136" si="6">IF(N129="zákl. přenesená",J129,0)</f>
        <v>0</v>
      </c>
      <c r="BH129" s="148">
        <f t="shared" ref="BH129:BH136" si="7">IF(N129="sníž. přenesená",J129,0)</f>
        <v>0</v>
      </c>
      <c r="BI129" s="148">
        <f t="shared" ref="BI129:BI136" si="8">IF(N129="nulová",J129,0)</f>
        <v>0</v>
      </c>
      <c r="BJ129" s="17" t="s">
        <v>82</v>
      </c>
      <c r="BK129" s="148">
        <f t="shared" ref="BK129:BK136" si="9">ROUND(I129*H129,2)</f>
        <v>0</v>
      </c>
      <c r="BL129" s="17" t="s">
        <v>188</v>
      </c>
      <c r="BM129" s="147" t="s">
        <v>216</v>
      </c>
    </row>
    <row r="130" spans="2:65" s="1" customFormat="1" ht="16.5" customHeight="1">
      <c r="B130" s="32"/>
      <c r="C130" s="136" t="s">
        <v>188</v>
      </c>
      <c r="D130" s="136" t="s">
        <v>183</v>
      </c>
      <c r="E130" s="137" t="s">
        <v>2115</v>
      </c>
      <c r="F130" s="138" t="s">
        <v>2292</v>
      </c>
      <c r="G130" s="139" t="s">
        <v>1836</v>
      </c>
      <c r="H130" s="140">
        <v>1</v>
      </c>
      <c r="I130" s="141"/>
      <c r="J130" s="142">
        <f t="shared" si="0"/>
        <v>0</v>
      </c>
      <c r="K130" s="138" t="s">
        <v>1</v>
      </c>
      <c r="L130" s="32"/>
      <c r="M130" s="143" t="s">
        <v>1</v>
      </c>
      <c r="N130" s="144" t="s">
        <v>39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188</v>
      </c>
      <c r="AT130" s="147" t="s">
        <v>183</v>
      </c>
      <c r="AU130" s="147" t="s">
        <v>82</v>
      </c>
      <c r="AY130" s="17" t="s">
        <v>180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7" t="s">
        <v>82</v>
      </c>
      <c r="BK130" s="148">
        <f t="shared" si="9"/>
        <v>0</v>
      </c>
      <c r="BL130" s="17" t="s">
        <v>188</v>
      </c>
      <c r="BM130" s="147" t="s">
        <v>242</v>
      </c>
    </row>
    <row r="131" spans="2:65" s="1" customFormat="1" ht="16.5" customHeight="1">
      <c r="B131" s="32"/>
      <c r="C131" s="136" t="s">
        <v>221</v>
      </c>
      <c r="D131" s="136" t="s">
        <v>183</v>
      </c>
      <c r="E131" s="137" t="s">
        <v>1995</v>
      </c>
      <c r="F131" s="138" t="s">
        <v>2293</v>
      </c>
      <c r="G131" s="139" t="s">
        <v>1836</v>
      </c>
      <c r="H131" s="140">
        <v>1</v>
      </c>
      <c r="I131" s="141"/>
      <c r="J131" s="142">
        <f t="shared" si="0"/>
        <v>0</v>
      </c>
      <c r="K131" s="138" t="s">
        <v>1</v>
      </c>
      <c r="L131" s="32"/>
      <c r="M131" s="143" t="s">
        <v>1</v>
      </c>
      <c r="N131" s="144" t="s">
        <v>39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188</v>
      </c>
      <c r="AT131" s="147" t="s">
        <v>183</v>
      </c>
      <c r="AU131" s="147" t="s">
        <v>82</v>
      </c>
      <c r="AY131" s="17" t="s">
        <v>180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7" t="s">
        <v>82</v>
      </c>
      <c r="BK131" s="148">
        <f t="shared" si="9"/>
        <v>0</v>
      </c>
      <c r="BL131" s="17" t="s">
        <v>188</v>
      </c>
      <c r="BM131" s="147" t="s">
        <v>256</v>
      </c>
    </row>
    <row r="132" spans="2:65" s="1" customFormat="1" ht="16.5" customHeight="1">
      <c r="B132" s="32"/>
      <c r="C132" s="136" t="s">
        <v>216</v>
      </c>
      <c r="D132" s="136" t="s">
        <v>183</v>
      </c>
      <c r="E132" s="137" t="s">
        <v>1998</v>
      </c>
      <c r="F132" s="138" t="s">
        <v>2294</v>
      </c>
      <c r="G132" s="139" t="s">
        <v>646</v>
      </c>
      <c r="H132" s="140">
        <v>1</v>
      </c>
      <c r="I132" s="141"/>
      <c r="J132" s="142">
        <f t="shared" si="0"/>
        <v>0</v>
      </c>
      <c r="K132" s="138" t="s">
        <v>1</v>
      </c>
      <c r="L132" s="32"/>
      <c r="M132" s="143" t="s">
        <v>1</v>
      </c>
      <c r="N132" s="144" t="s">
        <v>39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188</v>
      </c>
      <c r="AT132" s="147" t="s">
        <v>183</v>
      </c>
      <c r="AU132" s="147" t="s">
        <v>82</v>
      </c>
      <c r="AY132" s="17" t="s">
        <v>180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7" t="s">
        <v>82</v>
      </c>
      <c r="BK132" s="148">
        <f t="shared" si="9"/>
        <v>0</v>
      </c>
      <c r="BL132" s="17" t="s">
        <v>188</v>
      </c>
      <c r="BM132" s="147" t="s">
        <v>270</v>
      </c>
    </row>
    <row r="133" spans="2:65" s="1" customFormat="1" ht="16.5" customHeight="1">
      <c r="B133" s="32"/>
      <c r="C133" s="136" t="s">
        <v>232</v>
      </c>
      <c r="D133" s="136" t="s">
        <v>183</v>
      </c>
      <c r="E133" s="137" t="s">
        <v>2000</v>
      </c>
      <c r="F133" s="138" t="s">
        <v>2424</v>
      </c>
      <c r="G133" s="139" t="s">
        <v>1836</v>
      </c>
      <c r="H133" s="140">
        <v>1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39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188</v>
      </c>
      <c r="AT133" s="147" t="s">
        <v>183</v>
      </c>
      <c r="AU133" s="147" t="s">
        <v>82</v>
      </c>
      <c r="AY133" s="17" t="s">
        <v>180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82</v>
      </c>
      <c r="BK133" s="148">
        <f t="shared" si="9"/>
        <v>0</v>
      </c>
      <c r="BL133" s="17" t="s">
        <v>188</v>
      </c>
      <c r="BM133" s="147" t="s">
        <v>283</v>
      </c>
    </row>
    <row r="134" spans="2:65" s="1" customFormat="1" ht="16.5" customHeight="1">
      <c r="B134" s="32"/>
      <c r="C134" s="136" t="s">
        <v>242</v>
      </c>
      <c r="D134" s="136" t="s">
        <v>183</v>
      </c>
      <c r="E134" s="137" t="s">
        <v>2003</v>
      </c>
      <c r="F134" s="138" t="s">
        <v>2425</v>
      </c>
      <c r="G134" s="139" t="s">
        <v>1836</v>
      </c>
      <c r="H134" s="140">
        <v>1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39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188</v>
      </c>
      <c r="AT134" s="147" t="s">
        <v>183</v>
      </c>
      <c r="AU134" s="147" t="s">
        <v>82</v>
      </c>
      <c r="AY134" s="17" t="s">
        <v>180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82</v>
      </c>
      <c r="BK134" s="148">
        <f t="shared" si="9"/>
        <v>0</v>
      </c>
      <c r="BL134" s="17" t="s">
        <v>188</v>
      </c>
      <c r="BM134" s="147" t="s">
        <v>294</v>
      </c>
    </row>
    <row r="135" spans="2:65" s="1" customFormat="1" ht="16.5" customHeight="1">
      <c r="B135" s="32"/>
      <c r="C135" s="136" t="s">
        <v>252</v>
      </c>
      <c r="D135" s="136" t="s">
        <v>183</v>
      </c>
      <c r="E135" s="137" t="s">
        <v>2005</v>
      </c>
      <c r="F135" s="138" t="s">
        <v>2424</v>
      </c>
      <c r="G135" s="139" t="s">
        <v>1836</v>
      </c>
      <c r="H135" s="140">
        <v>1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39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188</v>
      </c>
      <c r="AT135" s="147" t="s">
        <v>183</v>
      </c>
      <c r="AU135" s="147" t="s">
        <v>82</v>
      </c>
      <c r="AY135" s="17" t="s">
        <v>180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82</v>
      </c>
      <c r="BK135" s="148">
        <f t="shared" si="9"/>
        <v>0</v>
      </c>
      <c r="BL135" s="17" t="s">
        <v>188</v>
      </c>
      <c r="BM135" s="147" t="s">
        <v>305</v>
      </c>
    </row>
    <row r="136" spans="2:65" s="1" customFormat="1" ht="16.5" customHeight="1">
      <c r="B136" s="32"/>
      <c r="C136" s="136" t="s">
        <v>256</v>
      </c>
      <c r="D136" s="136" t="s">
        <v>183</v>
      </c>
      <c r="E136" s="137" t="s">
        <v>256</v>
      </c>
      <c r="F136" s="138" t="s">
        <v>2313</v>
      </c>
      <c r="G136" s="139" t="s">
        <v>1836</v>
      </c>
      <c r="H136" s="140">
        <v>1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39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188</v>
      </c>
      <c r="AT136" s="147" t="s">
        <v>183</v>
      </c>
      <c r="AU136" s="147" t="s">
        <v>82</v>
      </c>
      <c r="AY136" s="17" t="s">
        <v>180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82</v>
      </c>
      <c r="BK136" s="148">
        <f t="shared" si="9"/>
        <v>0</v>
      </c>
      <c r="BL136" s="17" t="s">
        <v>188</v>
      </c>
      <c r="BM136" s="147" t="s">
        <v>320</v>
      </c>
    </row>
    <row r="137" spans="2:65" s="1" customFormat="1" ht="18">
      <c r="B137" s="32"/>
      <c r="D137" s="150" t="s">
        <v>556</v>
      </c>
      <c r="F137" s="188" t="s">
        <v>2309</v>
      </c>
      <c r="I137" s="189"/>
      <c r="L137" s="32"/>
      <c r="M137" s="190"/>
      <c r="T137" s="56"/>
      <c r="AT137" s="17" t="s">
        <v>556</v>
      </c>
      <c r="AU137" s="17" t="s">
        <v>82</v>
      </c>
    </row>
    <row r="138" spans="2:65" s="1" customFormat="1" ht="16.5" customHeight="1">
      <c r="B138" s="32"/>
      <c r="C138" s="136" t="s">
        <v>264</v>
      </c>
      <c r="D138" s="136" t="s">
        <v>183</v>
      </c>
      <c r="E138" s="137" t="s">
        <v>264</v>
      </c>
      <c r="F138" s="138" t="s">
        <v>2432</v>
      </c>
      <c r="G138" s="139" t="s">
        <v>1836</v>
      </c>
      <c r="H138" s="140">
        <v>1</v>
      </c>
      <c r="I138" s="141"/>
      <c r="J138" s="142">
        <f>ROUND(I138*H138,2)</f>
        <v>0</v>
      </c>
      <c r="K138" s="138" t="s">
        <v>1</v>
      </c>
      <c r="L138" s="32"/>
      <c r="M138" s="143" t="s">
        <v>1</v>
      </c>
      <c r="N138" s="144" t="s">
        <v>39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188</v>
      </c>
      <c r="AT138" s="147" t="s">
        <v>183</v>
      </c>
      <c r="AU138" s="147" t="s">
        <v>82</v>
      </c>
      <c r="AY138" s="17" t="s">
        <v>180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82</v>
      </c>
      <c r="BK138" s="148">
        <f>ROUND(I138*H138,2)</f>
        <v>0</v>
      </c>
      <c r="BL138" s="17" t="s">
        <v>188</v>
      </c>
      <c r="BM138" s="147" t="s">
        <v>335</v>
      </c>
    </row>
    <row r="139" spans="2:65" s="1" customFormat="1" ht="18">
      <c r="B139" s="32"/>
      <c r="D139" s="150" t="s">
        <v>556</v>
      </c>
      <c r="F139" s="188" t="s">
        <v>2427</v>
      </c>
      <c r="I139" s="189"/>
      <c r="L139" s="32"/>
      <c r="M139" s="190"/>
      <c r="T139" s="56"/>
      <c r="AT139" s="17" t="s">
        <v>556</v>
      </c>
      <c r="AU139" s="17" t="s">
        <v>82</v>
      </c>
    </row>
    <row r="140" spans="2:65" s="1" customFormat="1" ht="16.5" customHeight="1">
      <c r="B140" s="32"/>
      <c r="C140" s="136" t="s">
        <v>270</v>
      </c>
      <c r="D140" s="136" t="s">
        <v>183</v>
      </c>
      <c r="E140" s="137" t="s">
        <v>270</v>
      </c>
      <c r="F140" s="138" t="s">
        <v>2430</v>
      </c>
      <c r="G140" s="139" t="s">
        <v>1836</v>
      </c>
      <c r="H140" s="140">
        <v>5</v>
      </c>
      <c r="I140" s="141"/>
      <c r="J140" s="142">
        <f>ROUND(I140*H140,2)</f>
        <v>0</v>
      </c>
      <c r="K140" s="138" t="s">
        <v>1</v>
      </c>
      <c r="L140" s="32"/>
      <c r="M140" s="143" t="s">
        <v>1</v>
      </c>
      <c r="N140" s="144" t="s">
        <v>39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188</v>
      </c>
      <c r="AT140" s="147" t="s">
        <v>183</v>
      </c>
      <c r="AU140" s="147" t="s">
        <v>82</v>
      </c>
      <c r="AY140" s="17" t="s">
        <v>180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82</v>
      </c>
      <c r="BK140" s="148">
        <f>ROUND(I140*H140,2)</f>
        <v>0</v>
      </c>
      <c r="BL140" s="17" t="s">
        <v>188</v>
      </c>
      <c r="BM140" s="147" t="s">
        <v>347</v>
      </c>
    </row>
    <row r="141" spans="2:65" s="1" customFormat="1" ht="18">
      <c r="B141" s="32"/>
      <c r="D141" s="150" t="s">
        <v>556</v>
      </c>
      <c r="F141" s="188" t="s">
        <v>2431</v>
      </c>
      <c r="I141" s="189"/>
      <c r="L141" s="32"/>
      <c r="M141" s="190"/>
      <c r="T141" s="56"/>
      <c r="AT141" s="17" t="s">
        <v>556</v>
      </c>
      <c r="AU141" s="17" t="s">
        <v>82</v>
      </c>
    </row>
    <row r="142" spans="2:65" s="1" customFormat="1" ht="16.5" customHeight="1">
      <c r="B142" s="32"/>
      <c r="C142" s="136" t="s">
        <v>276</v>
      </c>
      <c r="D142" s="136" t="s">
        <v>183</v>
      </c>
      <c r="E142" s="137" t="s">
        <v>276</v>
      </c>
      <c r="F142" s="138" t="s">
        <v>2489</v>
      </c>
      <c r="G142" s="139" t="s">
        <v>1836</v>
      </c>
      <c r="H142" s="140">
        <v>4</v>
      </c>
      <c r="I142" s="141"/>
      <c r="J142" s="142">
        <f>ROUND(I142*H142,2)</f>
        <v>0</v>
      </c>
      <c r="K142" s="138" t="s">
        <v>1</v>
      </c>
      <c r="L142" s="32"/>
      <c r="M142" s="143" t="s">
        <v>1</v>
      </c>
      <c r="N142" s="144" t="s">
        <v>39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188</v>
      </c>
      <c r="AT142" s="147" t="s">
        <v>183</v>
      </c>
      <c r="AU142" s="147" t="s">
        <v>82</v>
      </c>
      <c r="AY142" s="17" t="s">
        <v>180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82</v>
      </c>
      <c r="BK142" s="148">
        <f>ROUND(I142*H142,2)</f>
        <v>0</v>
      </c>
      <c r="BL142" s="17" t="s">
        <v>188</v>
      </c>
      <c r="BM142" s="147" t="s">
        <v>363</v>
      </c>
    </row>
    <row r="143" spans="2:65" s="1" customFormat="1" ht="18">
      <c r="B143" s="32"/>
      <c r="D143" s="150" t="s">
        <v>556</v>
      </c>
      <c r="F143" s="188" t="s">
        <v>2490</v>
      </c>
      <c r="I143" s="189"/>
      <c r="L143" s="32"/>
      <c r="M143" s="190"/>
      <c r="T143" s="56"/>
      <c r="AT143" s="17" t="s">
        <v>556</v>
      </c>
      <c r="AU143" s="17" t="s">
        <v>82</v>
      </c>
    </row>
    <row r="144" spans="2:65" s="1" customFormat="1" ht="21.75" customHeight="1">
      <c r="B144" s="32"/>
      <c r="C144" s="136" t="s">
        <v>283</v>
      </c>
      <c r="D144" s="136" t="s">
        <v>183</v>
      </c>
      <c r="E144" s="137" t="s">
        <v>283</v>
      </c>
      <c r="F144" s="138" t="s">
        <v>2433</v>
      </c>
      <c r="G144" s="139" t="s">
        <v>1836</v>
      </c>
      <c r="H144" s="140">
        <v>8</v>
      </c>
      <c r="I144" s="141"/>
      <c r="J144" s="142">
        <f>ROUND(I144*H144,2)</f>
        <v>0</v>
      </c>
      <c r="K144" s="138" t="s">
        <v>1</v>
      </c>
      <c r="L144" s="32"/>
      <c r="M144" s="143" t="s">
        <v>1</v>
      </c>
      <c r="N144" s="144" t="s">
        <v>39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188</v>
      </c>
      <c r="AT144" s="147" t="s">
        <v>183</v>
      </c>
      <c r="AU144" s="147" t="s">
        <v>82</v>
      </c>
      <c r="AY144" s="17" t="s">
        <v>180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82</v>
      </c>
      <c r="BK144" s="148">
        <f>ROUND(I144*H144,2)</f>
        <v>0</v>
      </c>
      <c r="BL144" s="17" t="s">
        <v>188</v>
      </c>
      <c r="BM144" s="147" t="s">
        <v>376</v>
      </c>
    </row>
    <row r="145" spans="2:65" s="1" customFormat="1" ht="18">
      <c r="B145" s="32"/>
      <c r="D145" s="150" t="s">
        <v>556</v>
      </c>
      <c r="F145" s="188" t="s">
        <v>2434</v>
      </c>
      <c r="I145" s="189"/>
      <c r="L145" s="32"/>
      <c r="M145" s="190"/>
      <c r="T145" s="56"/>
      <c r="AT145" s="17" t="s">
        <v>556</v>
      </c>
      <c r="AU145" s="17" t="s">
        <v>82</v>
      </c>
    </row>
    <row r="146" spans="2:65" s="1" customFormat="1" ht="16.5" customHeight="1">
      <c r="B146" s="32"/>
      <c r="C146" s="136" t="s">
        <v>8</v>
      </c>
      <c r="D146" s="136" t="s">
        <v>183</v>
      </c>
      <c r="E146" s="137" t="s">
        <v>8</v>
      </c>
      <c r="F146" s="138" t="s">
        <v>2435</v>
      </c>
      <c r="G146" s="139" t="s">
        <v>1836</v>
      </c>
      <c r="H146" s="140">
        <v>8</v>
      </c>
      <c r="I146" s="141"/>
      <c r="J146" s="142">
        <f>ROUND(I146*H146,2)</f>
        <v>0</v>
      </c>
      <c r="K146" s="138" t="s">
        <v>1</v>
      </c>
      <c r="L146" s="32"/>
      <c r="M146" s="143" t="s">
        <v>1</v>
      </c>
      <c r="N146" s="144" t="s">
        <v>39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188</v>
      </c>
      <c r="AT146" s="147" t="s">
        <v>183</v>
      </c>
      <c r="AU146" s="147" t="s">
        <v>82</v>
      </c>
      <c r="AY146" s="17" t="s">
        <v>180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82</v>
      </c>
      <c r="BK146" s="148">
        <f>ROUND(I146*H146,2)</f>
        <v>0</v>
      </c>
      <c r="BL146" s="17" t="s">
        <v>188</v>
      </c>
      <c r="BM146" s="147" t="s">
        <v>389</v>
      </c>
    </row>
    <row r="147" spans="2:65" s="1" customFormat="1" ht="18">
      <c r="B147" s="32"/>
      <c r="D147" s="150" t="s">
        <v>556</v>
      </c>
      <c r="F147" s="188" t="s">
        <v>2434</v>
      </c>
      <c r="I147" s="189"/>
      <c r="L147" s="32"/>
      <c r="M147" s="190"/>
      <c r="T147" s="56"/>
      <c r="AT147" s="17" t="s">
        <v>556</v>
      </c>
      <c r="AU147" s="17" t="s">
        <v>82</v>
      </c>
    </row>
    <row r="148" spans="2:65" s="1" customFormat="1" ht="16.5" customHeight="1">
      <c r="B148" s="32"/>
      <c r="C148" s="136" t="s">
        <v>294</v>
      </c>
      <c r="D148" s="136" t="s">
        <v>183</v>
      </c>
      <c r="E148" s="137" t="s">
        <v>294</v>
      </c>
      <c r="F148" s="138" t="s">
        <v>2436</v>
      </c>
      <c r="G148" s="139" t="s">
        <v>1836</v>
      </c>
      <c r="H148" s="140">
        <v>8</v>
      </c>
      <c r="I148" s="141"/>
      <c r="J148" s="142">
        <f>ROUND(I148*H148,2)</f>
        <v>0</v>
      </c>
      <c r="K148" s="138" t="s">
        <v>1</v>
      </c>
      <c r="L148" s="32"/>
      <c r="M148" s="143" t="s">
        <v>1</v>
      </c>
      <c r="N148" s="144" t="s">
        <v>39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188</v>
      </c>
      <c r="AT148" s="147" t="s">
        <v>183</v>
      </c>
      <c r="AU148" s="147" t="s">
        <v>82</v>
      </c>
      <c r="AY148" s="17" t="s">
        <v>180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82</v>
      </c>
      <c r="BK148" s="148">
        <f>ROUND(I148*H148,2)</f>
        <v>0</v>
      </c>
      <c r="BL148" s="17" t="s">
        <v>188</v>
      </c>
      <c r="BM148" s="147" t="s">
        <v>331</v>
      </c>
    </row>
    <row r="149" spans="2:65" s="1" customFormat="1" ht="21.75" customHeight="1">
      <c r="B149" s="32"/>
      <c r="C149" s="136" t="s">
        <v>301</v>
      </c>
      <c r="D149" s="136" t="s">
        <v>183</v>
      </c>
      <c r="E149" s="137" t="s">
        <v>301</v>
      </c>
      <c r="F149" s="138" t="s">
        <v>2491</v>
      </c>
      <c r="G149" s="139" t="s">
        <v>1836</v>
      </c>
      <c r="H149" s="140">
        <v>4</v>
      </c>
      <c r="I149" s="141"/>
      <c r="J149" s="142">
        <f>ROUND(I149*H149,2)</f>
        <v>0</v>
      </c>
      <c r="K149" s="138" t="s">
        <v>1</v>
      </c>
      <c r="L149" s="32"/>
      <c r="M149" s="143" t="s">
        <v>1</v>
      </c>
      <c r="N149" s="144" t="s">
        <v>39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188</v>
      </c>
      <c r="AT149" s="147" t="s">
        <v>183</v>
      </c>
      <c r="AU149" s="147" t="s">
        <v>82</v>
      </c>
      <c r="AY149" s="17" t="s">
        <v>180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82</v>
      </c>
      <c r="BK149" s="148">
        <f>ROUND(I149*H149,2)</f>
        <v>0</v>
      </c>
      <c r="BL149" s="17" t="s">
        <v>188</v>
      </c>
      <c r="BM149" s="147" t="s">
        <v>442</v>
      </c>
    </row>
    <row r="150" spans="2:65" s="1" customFormat="1" ht="18">
      <c r="B150" s="32"/>
      <c r="D150" s="150" t="s">
        <v>556</v>
      </c>
      <c r="F150" s="188" t="s">
        <v>2492</v>
      </c>
      <c r="I150" s="189"/>
      <c r="L150" s="32"/>
      <c r="M150" s="190"/>
      <c r="T150" s="56"/>
      <c r="AT150" s="17" t="s">
        <v>556</v>
      </c>
      <c r="AU150" s="17" t="s">
        <v>82</v>
      </c>
    </row>
    <row r="151" spans="2:65" s="1" customFormat="1" ht="16.5" customHeight="1">
      <c r="B151" s="32"/>
      <c r="C151" s="136" t="s">
        <v>305</v>
      </c>
      <c r="D151" s="136" t="s">
        <v>183</v>
      </c>
      <c r="E151" s="137" t="s">
        <v>305</v>
      </c>
      <c r="F151" s="138" t="s">
        <v>2493</v>
      </c>
      <c r="G151" s="139" t="s">
        <v>1836</v>
      </c>
      <c r="H151" s="140">
        <v>4</v>
      </c>
      <c r="I151" s="141"/>
      <c r="J151" s="142">
        <f>ROUND(I151*H151,2)</f>
        <v>0</v>
      </c>
      <c r="K151" s="138" t="s">
        <v>1</v>
      </c>
      <c r="L151" s="32"/>
      <c r="M151" s="143" t="s">
        <v>1</v>
      </c>
      <c r="N151" s="144" t="s">
        <v>39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188</v>
      </c>
      <c r="AT151" s="147" t="s">
        <v>183</v>
      </c>
      <c r="AU151" s="147" t="s">
        <v>82</v>
      </c>
      <c r="AY151" s="17" t="s">
        <v>180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7" t="s">
        <v>82</v>
      </c>
      <c r="BK151" s="148">
        <f>ROUND(I151*H151,2)</f>
        <v>0</v>
      </c>
      <c r="BL151" s="17" t="s">
        <v>188</v>
      </c>
      <c r="BM151" s="147" t="s">
        <v>456</v>
      </c>
    </row>
    <row r="152" spans="2:65" s="1" customFormat="1" ht="18">
      <c r="B152" s="32"/>
      <c r="D152" s="150" t="s">
        <v>556</v>
      </c>
      <c r="F152" s="188" t="s">
        <v>2492</v>
      </c>
      <c r="I152" s="189"/>
      <c r="L152" s="32"/>
      <c r="M152" s="190"/>
      <c r="T152" s="56"/>
      <c r="AT152" s="17" t="s">
        <v>556</v>
      </c>
      <c r="AU152" s="17" t="s">
        <v>82</v>
      </c>
    </row>
    <row r="153" spans="2:65" s="1" customFormat="1" ht="16.5" customHeight="1">
      <c r="B153" s="32"/>
      <c r="C153" s="136" t="s">
        <v>312</v>
      </c>
      <c r="D153" s="136" t="s">
        <v>183</v>
      </c>
      <c r="E153" s="137" t="s">
        <v>312</v>
      </c>
      <c r="F153" s="138" t="s">
        <v>2436</v>
      </c>
      <c r="G153" s="139" t="s">
        <v>1836</v>
      </c>
      <c r="H153" s="140">
        <v>4</v>
      </c>
      <c r="I153" s="141"/>
      <c r="J153" s="142">
        <f>ROUND(I153*H153,2)</f>
        <v>0</v>
      </c>
      <c r="K153" s="138" t="s">
        <v>1</v>
      </c>
      <c r="L153" s="32"/>
      <c r="M153" s="143" t="s">
        <v>1</v>
      </c>
      <c r="N153" s="144" t="s">
        <v>39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188</v>
      </c>
      <c r="AT153" s="147" t="s">
        <v>183</v>
      </c>
      <c r="AU153" s="147" t="s">
        <v>82</v>
      </c>
      <c r="AY153" s="17" t="s">
        <v>180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7" t="s">
        <v>82</v>
      </c>
      <c r="BK153" s="148">
        <f>ROUND(I153*H153,2)</f>
        <v>0</v>
      </c>
      <c r="BL153" s="17" t="s">
        <v>188</v>
      </c>
      <c r="BM153" s="147" t="s">
        <v>467</v>
      </c>
    </row>
    <row r="154" spans="2:65" s="1" customFormat="1" ht="21.75" customHeight="1">
      <c r="B154" s="32"/>
      <c r="C154" s="136" t="s">
        <v>320</v>
      </c>
      <c r="D154" s="136" t="s">
        <v>183</v>
      </c>
      <c r="E154" s="137" t="s">
        <v>320</v>
      </c>
      <c r="F154" s="138" t="s">
        <v>2437</v>
      </c>
      <c r="G154" s="139" t="s">
        <v>1836</v>
      </c>
      <c r="H154" s="140">
        <v>2</v>
      </c>
      <c r="I154" s="141"/>
      <c r="J154" s="142">
        <f>ROUND(I154*H154,2)</f>
        <v>0</v>
      </c>
      <c r="K154" s="138" t="s">
        <v>1</v>
      </c>
      <c r="L154" s="32"/>
      <c r="M154" s="143" t="s">
        <v>1</v>
      </c>
      <c r="N154" s="144" t="s">
        <v>39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188</v>
      </c>
      <c r="AT154" s="147" t="s">
        <v>183</v>
      </c>
      <c r="AU154" s="147" t="s">
        <v>82</v>
      </c>
      <c r="AY154" s="17" t="s">
        <v>180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82</v>
      </c>
      <c r="BK154" s="148">
        <f>ROUND(I154*H154,2)</f>
        <v>0</v>
      </c>
      <c r="BL154" s="17" t="s">
        <v>188</v>
      </c>
      <c r="BM154" s="147" t="s">
        <v>477</v>
      </c>
    </row>
    <row r="155" spans="2:65" s="1" customFormat="1" ht="18">
      <c r="B155" s="32"/>
      <c r="D155" s="150" t="s">
        <v>556</v>
      </c>
      <c r="F155" s="188" t="s">
        <v>2438</v>
      </c>
      <c r="I155" s="189"/>
      <c r="L155" s="32"/>
      <c r="M155" s="190"/>
      <c r="T155" s="56"/>
      <c r="AT155" s="17" t="s">
        <v>556</v>
      </c>
      <c r="AU155" s="17" t="s">
        <v>82</v>
      </c>
    </row>
    <row r="156" spans="2:65" s="1" customFormat="1" ht="16.5" customHeight="1">
      <c r="B156" s="32"/>
      <c r="C156" s="136" t="s">
        <v>7</v>
      </c>
      <c r="D156" s="136" t="s">
        <v>183</v>
      </c>
      <c r="E156" s="137" t="s">
        <v>7</v>
      </c>
      <c r="F156" s="138" t="s">
        <v>2439</v>
      </c>
      <c r="G156" s="139" t="s">
        <v>1836</v>
      </c>
      <c r="H156" s="140">
        <v>2</v>
      </c>
      <c r="I156" s="141"/>
      <c r="J156" s="142">
        <f>ROUND(I156*H156,2)</f>
        <v>0</v>
      </c>
      <c r="K156" s="138" t="s">
        <v>1</v>
      </c>
      <c r="L156" s="32"/>
      <c r="M156" s="143" t="s">
        <v>1</v>
      </c>
      <c r="N156" s="144" t="s">
        <v>39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188</v>
      </c>
      <c r="AT156" s="147" t="s">
        <v>183</v>
      </c>
      <c r="AU156" s="147" t="s">
        <v>82</v>
      </c>
      <c r="AY156" s="17" t="s">
        <v>180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82</v>
      </c>
      <c r="BK156" s="148">
        <f>ROUND(I156*H156,2)</f>
        <v>0</v>
      </c>
      <c r="BL156" s="17" t="s">
        <v>188</v>
      </c>
      <c r="BM156" s="147" t="s">
        <v>496</v>
      </c>
    </row>
    <row r="157" spans="2:65" s="1" customFormat="1" ht="18">
      <c r="B157" s="32"/>
      <c r="D157" s="150" t="s">
        <v>556</v>
      </c>
      <c r="F157" s="188" t="s">
        <v>2438</v>
      </c>
      <c r="I157" s="189"/>
      <c r="L157" s="32"/>
      <c r="M157" s="190"/>
      <c r="T157" s="56"/>
      <c r="AT157" s="17" t="s">
        <v>556</v>
      </c>
      <c r="AU157" s="17" t="s">
        <v>82</v>
      </c>
    </row>
    <row r="158" spans="2:65" s="1" customFormat="1" ht="16.5" customHeight="1">
      <c r="B158" s="32"/>
      <c r="C158" s="136" t="s">
        <v>335</v>
      </c>
      <c r="D158" s="136" t="s">
        <v>183</v>
      </c>
      <c r="E158" s="137" t="s">
        <v>335</v>
      </c>
      <c r="F158" s="138" t="s">
        <v>2436</v>
      </c>
      <c r="G158" s="139" t="s">
        <v>1836</v>
      </c>
      <c r="H158" s="140">
        <v>2</v>
      </c>
      <c r="I158" s="141"/>
      <c r="J158" s="142">
        <f>ROUND(I158*H158,2)</f>
        <v>0</v>
      </c>
      <c r="K158" s="138" t="s">
        <v>1</v>
      </c>
      <c r="L158" s="32"/>
      <c r="M158" s="143" t="s">
        <v>1</v>
      </c>
      <c r="N158" s="144" t="s">
        <v>39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188</v>
      </c>
      <c r="AT158" s="147" t="s">
        <v>183</v>
      </c>
      <c r="AU158" s="147" t="s">
        <v>82</v>
      </c>
      <c r="AY158" s="17" t="s">
        <v>180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82</v>
      </c>
      <c r="BK158" s="148">
        <f>ROUND(I158*H158,2)</f>
        <v>0</v>
      </c>
      <c r="BL158" s="17" t="s">
        <v>188</v>
      </c>
      <c r="BM158" s="147" t="s">
        <v>525</v>
      </c>
    </row>
    <row r="159" spans="2:65" s="1" customFormat="1" ht="21.75" customHeight="1">
      <c r="B159" s="32"/>
      <c r="C159" s="136" t="s">
        <v>340</v>
      </c>
      <c r="D159" s="136" t="s">
        <v>183</v>
      </c>
      <c r="E159" s="137" t="s">
        <v>340</v>
      </c>
      <c r="F159" s="138" t="s">
        <v>2440</v>
      </c>
      <c r="G159" s="139" t="s">
        <v>1836</v>
      </c>
      <c r="H159" s="140">
        <v>12</v>
      </c>
      <c r="I159" s="141"/>
      <c r="J159" s="142">
        <f>ROUND(I159*H159,2)</f>
        <v>0</v>
      </c>
      <c r="K159" s="138" t="s">
        <v>1</v>
      </c>
      <c r="L159" s="32"/>
      <c r="M159" s="143" t="s">
        <v>1</v>
      </c>
      <c r="N159" s="144" t="s">
        <v>39</v>
      </c>
      <c r="P159" s="145">
        <f>O159*H159</f>
        <v>0</v>
      </c>
      <c r="Q159" s="145">
        <v>0</v>
      </c>
      <c r="R159" s="145">
        <f>Q159*H159</f>
        <v>0</v>
      </c>
      <c r="S159" s="145">
        <v>0</v>
      </c>
      <c r="T159" s="146">
        <f>S159*H159</f>
        <v>0</v>
      </c>
      <c r="AR159" s="147" t="s">
        <v>188</v>
      </c>
      <c r="AT159" s="147" t="s">
        <v>183</v>
      </c>
      <c r="AU159" s="147" t="s">
        <v>82</v>
      </c>
      <c r="AY159" s="17" t="s">
        <v>180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7" t="s">
        <v>82</v>
      </c>
      <c r="BK159" s="148">
        <f>ROUND(I159*H159,2)</f>
        <v>0</v>
      </c>
      <c r="BL159" s="17" t="s">
        <v>188</v>
      </c>
      <c r="BM159" s="147" t="s">
        <v>540</v>
      </c>
    </row>
    <row r="160" spans="2:65" s="1" customFormat="1" ht="18">
      <c r="B160" s="32"/>
      <c r="D160" s="150" t="s">
        <v>556</v>
      </c>
      <c r="F160" s="188" t="s">
        <v>2441</v>
      </c>
      <c r="I160" s="189"/>
      <c r="L160" s="32"/>
      <c r="M160" s="190"/>
      <c r="T160" s="56"/>
      <c r="AT160" s="17" t="s">
        <v>556</v>
      </c>
      <c r="AU160" s="17" t="s">
        <v>82</v>
      </c>
    </row>
    <row r="161" spans="2:65" s="1" customFormat="1" ht="16.5" customHeight="1">
      <c r="B161" s="32"/>
      <c r="C161" s="136" t="s">
        <v>347</v>
      </c>
      <c r="D161" s="136" t="s">
        <v>183</v>
      </c>
      <c r="E161" s="137" t="s">
        <v>347</v>
      </c>
      <c r="F161" s="138" t="s">
        <v>2442</v>
      </c>
      <c r="G161" s="139" t="s">
        <v>1836</v>
      </c>
      <c r="H161" s="140">
        <v>12</v>
      </c>
      <c r="I161" s="141"/>
      <c r="J161" s="142">
        <f>ROUND(I161*H161,2)</f>
        <v>0</v>
      </c>
      <c r="K161" s="138" t="s">
        <v>1</v>
      </c>
      <c r="L161" s="32"/>
      <c r="M161" s="143" t="s">
        <v>1</v>
      </c>
      <c r="N161" s="144" t="s">
        <v>39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188</v>
      </c>
      <c r="AT161" s="147" t="s">
        <v>183</v>
      </c>
      <c r="AU161" s="147" t="s">
        <v>82</v>
      </c>
      <c r="AY161" s="17" t="s">
        <v>180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82</v>
      </c>
      <c r="BK161" s="148">
        <f>ROUND(I161*H161,2)</f>
        <v>0</v>
      </c>
      <c r="BL161" s="17" t="s">
        <v>188</v>
      </c>
      <c r="BM161" s="147" t="s">
        <v>552</v>
      </c>
    </row>
    <row r="162" spans="2:65" s="1" customFormat="1" ht="18">
      <c r="B162" s="32"/>
      <c r="D162" s="150" t="s">
        <v>556</v>
      </c>
      <c r="F162" s="188" t="s">
        <v>2441</v>
      </c>
      <c r="I162" s="189"/>
      <c r="L162" s="32"/>
      <c r="M162" s="190"/>
      <c r="T162" s="56"/>
      <c r="AT162" s="17" t="s">
        <v>556</v>
      </c>
      <c r="AU162" s="17" t="s">
        <v>82</v>
      </c>
    </row>
    <row r="163" spans="2:65" s="1" customFormat="1" ht="16.5" customHeight="1">
      <c r="B163" s="32"/>
      <c r="C163" s="136" t="s">
        <v>352</v>
      </c>
      <c r="D163" s="136" t="s">
        <v>183</v>
      </c>
      <c r="E163" s="137" t="s">
        <v>352</v>
      </c>
      <c r="F163" s="138" t="s">
        <v>2436</v>
      </c>
      <c r="G163" s="139" t="s">
        <v>1836</v>
      </c>
      <c r="H163" s="140">
        <v>12</v>
      </c>
      <c r="I163" s="141"/>
      <c r="J163" s="142">
        <f>ROUND(I163*H163,2)</f>
        <v>0</v>
      </c>
      <c r="K163" s="138" t="s">
        <v>1</v>
      </c>
      <c r="L163" s="32"/>
      <c r="M163" s="143" t="s">
        <v>1</v>
      </c>
      <c r="N163" s="144" t="s">
        <v>39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188</v>
      </c>
      <c r="AT163" s="147" t="s">
        <v>183</v>
      </c>
      <c r="AU163" s="147" t="s">
        <v>82</v>
      </c>
      <c r="AY163" s="17" t="s">
        <v>180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82</v>
      </c>
      <c r="BK163" s="148">
        <f>ROUND(I163*H163,2)</f>
        <v>0</v>
      </c>
      <c r="BL163" s="17" t="s">
        <v>188</v>
      </c>
      <c r="BM163" s="147" t="s">
        <v>565</v>
      </c>
    </row>
    <row r="164" spans="2:65" s="1" customFormat="1" ht="16.5" customHeight="1">
      <c r="B164" s="32"/>
      <c r="C164" s="136" t="s">
        <v>363</v>
      </c>
      <c r="D164" s="136" t="s">
        <v>183</v>
      </c>
      <c r="E164" s="137" t="s">
        <v>363</v>
      </c>
      <c r="F164" s="138" t="s">
        <v>2494</v>
      </c>
      <c r="G164" s="139" t="s">
        <v>1836</v>
      </c>
      <c r="H164" s="140">
        <v>5</v>
      </c>
      <c r="I164" s="141"/>
      <c r="J164" s="142">
        <f>ROUND(I164*H164,2)</f>
        <v>0</v>
      </c>
      <c r="K164" s="138" t="s">
        <v>1</v>
      </c>
      <c r="L164" s="32"/>
      <c r="M164" s="143" t="s">
        <v>1</v>
      </c>
      <c r="N164" s="144" t="s">
        <v>39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188</v>
      </c>
      <c r="AT164" s="147" t="s">
        <v>183</v>
      </c>
      <c r="AU164" s="147" t="s">
        <v>82</v>
      </c>
      <c r="AY164" s="17" t="s">
        <v>180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82</v>
      </c>
      <c r="BK164" s="148">
        <f>ROUND(I164*H164,2)</f>
        <v>0</v>
      </c>
      <c r="BL164" s="17" t="s">
        <v>188</v>
      </c>
      <c r="BM164" s="147" t="s">
        <v>575</v>
      </c>
    </row>
    <row r="165" spans="2:65" s="1" customFormat="1" ht="18">
      <c r="B165" s="32"/>
      <c r="D165" s="150" t="s">
        <v>556</v>
      </c>
      <c r="F165" s="188" t="s">
        <v>2317</v>
      </c>
      <c r="I165" s="189"/>
      <c r="L165" s="32"/>
      <c r="M165" s="190"/>
      <c r="T165" s="56"/>
      <c r="AT165" s="17" t="s">
        <v>556</v>
      </c>
      <c r="AU165" s="17" t="s">
        <v>82</v>
      </c>
    </row>
    <row r="166" spans="2:65" s="1" customFormat="1" ht="16.5" customHeight="1">
      <c r="B166" s="32"/>
      <c r="C166" s="136" t="s">
        <v>370</v>
      </c>
      <c r="D166" s="136" t="s">
        <v>183</v>
      </c>
      <c r="E166" s="137" t="s">
        <v>370</v>
      </c>
      <c r="F166" s="138" t="s">
        <v>2444</v>
      </c>
      <c r="G166" s="139" t="s">
        <v>1836</v>
      </c>
      <c r="H166" s="140">
        <v>5</v>
      </c>
      <c r="I166" s="141"/>
      <c r="J166" s="142">
        <f>ROUND(I166*H166,2)</f>
        <v>0</v>
      </c>
      <c r="K166" s="138" t="s">
        <v>1</v>
      </c>
      <c r="L166" s="32"/>
      <c r="M166" s="143" t="s">
        <v>1</v>
      </c>
      <c r="N166" s="144" t="s">
        <v>39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188</v>
      </c>
      <c r="AT166" s="147" t="s">
        <v>183</v>
      </c>
      <c r="AU166" s="147" t="s">
        <v>82</v>
      </c>
      <c r="AY166" s="17" t="s">
        <v>180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82</v>
      </c>
      <c r="BK166" s="148">
        <f>ROUND(I166*H166,2)</f>
        <v>0</v>
      </c>
      <c r="BL166" s="17" t="s">
        <v>188</v>
      </c>
      <c r="BM166" s="147" t="s">
        <v>587</v>
      </c>
    </row>
    <row r="167" spans="2:65" s="1" customFormat="1" ht="18">
      <c r="B167" s="32"/>
      <c r="D167" s="150" t="s">
        <v>556</v>
      </c>
      <c r="F167" s="188" t="s">
        <v>2317</v>
      </c>
      <c r="I167" s="189"/>
      <c r="L167" s="32"/>
      <c r="M167" s="190"/>
      <c r="T167" s="56"/>
      <c r="AT167" s="17" t="s">
        <v>556</v>
      </c>
      <c r="AU167" s="17" t="s">
        <v>82</v>
      </c>
    </row>
    <row r="168" spans="2:65" s="1" customFormat="1" ht="16.5" customHeight="1">
      <c r="B168" s="32"/>
      <c r="C168" s="136" t="s">
        <v>376</v>
      </c>
      <c r="D168" s="136" t="s">
        <v>183</v>
      </c>
      <c r="E168" s="137" t="s">
        <v>376</v>
      </c>
      <c r="F168" s="138" t="s">
        <v>2436</v>
      </c>
      <c r="G168" s="139" t="s">
        <v>1836</v>
      </c>
      <c r="H168" s="140">
        <v>5</v>
      </c>
      <c r="I168" s="141"/>
      <c r="J168" s="142">
        <f>ROUND(I168*H168,2)</f>
        <v>0</v>
      </c>
      <c r="K168" s="138" t="s">
        <v>1</v>
      </c>
      <c r="L168" s="32"/>
      <c r="M168" s="143" t="s">
        <v>1</v>
      </c>
      <c r="N168" s="144" t="s">
        <v>39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188</v>
      </c>
      <c r="AT168" s="147" t="s">
        <v>183</v>
      </c>
      <c r="AU168" s="147" t="s">
        <v>82</v>
      </c>
      <c r="AY168" s="17" t="s">
        <v>180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7" t="s">
        <v>82</v>
      </c>
      <c r="BK168" s="148">
        <f>ROUND(I168*H168,2)</f>
        <v>0</v>
      </c>
      <c r="BL168" s="17" t="s">
        <v>188</v>
      </c>
      <c r="BM168" s="147" t="s">
        <v>599</v>
      </c>
    </row>
    <row r="169" spans="2:65" s="1" customFormat="1" ht="16.5" customHeight="1">
      <c r="B169" s="32"/>
      <c r="C169" s="136" t="s">
        <v>382</v>
      </c>
      <c r="D169" s="136" t="s">
        <v>183</v>
      </c>
      <c r="E169" s="137" t="s">
        <v>382</v>
      </c>
      <c r="F169" s="138" t="s">
        <v>2323</v>
      </c>
      <c r="G169" s="139" t="s">
        <v>1836</v>
      </c>
      <c r="H169" s="140">
        <v>1</v>
      </c>
      <c r="I169" s="141"/>
      <c r="J169" s="142">
        <f>ROUND(I169*H169,2)</f>
        <v>0</v>
      </c>
      <c r="K169" s="138" t="s">
        <v>1</v>
      </c>
      <c r="L169" s="32"/>
      <c r="M169" s="143" t="s">
        <v>1</v>
      </c>
      <c r="N169" s="144" t="s">
        <v>39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188</v>
      </c>
      <c r="AT169" s="147" t="s">
        <v>183</v>
      </c>
      <c r="AU169" s="147" t="s">
        <v>82</v>
      </c>
      <c r="AY169" s="17" t="s">
        <v>180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82</v>
      </c>
      <c r="BK169" s="148">
        <f>ROUND(I169*H169,2)</f>
        <v>0</v>
      </c>
      <c r="BL169" s="17" t="s">
        <v>188</v>
      </c>
      <c r="BM169" s="147" t="s">
        <v>611</v>
      </c>
    </row>
    <row r="170" spans="2:65" s="1" customFormat="1" ht="18">
      <c r="B170" s="32"/>
      <c r="D170" s="150" t="s">
        <v>556</v>
      </c>
      <c r="F170" s="188" t="s">
        <v>2309</v>
      </c>
      <c r="I170" s="189"/>
      <c r="L170" s="32"/>
      <c r="M170" s="190"/>
      <c r="T170" s="56"/>
      <c r="AT170" s="17" t="s">
        <v>556</v>
      </c>
      <c r="AU170" s="17" t="s">
        <v>82</v>
      </c>
    </row>
    <row r="171" spans="2:65" s="1" customFormat="1" ht="16.5" customHeight="1">
      <c r="B171" s="32"/>
      <c r="C171" s="136" t="s">
        <v>389</v>
      </c>
      <c r="D171" s="136" t="s">
        <v>183</v>
      </c>
      <c r="E171" s="137" t="s">
        <v>389</v>
      </c>
      <c r="F171" s="138" t="s">
        <v>2321</v>
      </c>
      <c r="G171" s="139" t="s">
        <v>1836</v>
      </c>
      <c r="H171" s="140">
        <v>1</v>
      </c>
      <c r="I171" s="141"/>
      <c r="J171" s="142">
        <f>ROUND(I171*H171,2)</f>
        <v>0</v>
      </c>
      <c r="K171" s="138" t="s">
        <v>1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188</v>
      </c>
      <c r="AT171" s="147" t="s">
        <v>183</v>
      </c>
      <c r="AU171" s="147" t="s">
        <v>82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188</v>
      </c>
      <c r="BM171" s="147" t="s">
        <v>620</v>
      </c>
    </row>
    <row r="172" spans="2:65" s="1" customFormat="1" ht="18">
      <c r="B172" s="32"/>
      <c r="D172" s="150" t="s">
        <v>556</v>
      </c>
      <c r="F172" s="188" t="s">
        <v>2309</v>
      </c>
      <c r="I172" s="189"/>
      <c r="L172" s="32"/>
      <c r="M172" s="190"/>
      <c r="T172" s="56"/>
      <c r="AT172" s="17" t="s">
        <v>556</v>
      </c>
      <c r="AU172" s="17" t="s">
        <v>82</v>
      </c>
    </row>
    <row r="173" spans="2:65" s="1" customFormat="1" ht="16.5" customHeight="1">
      <c r="B173" s="32"/>
      <c r="C173" s="136" t="s">
        <v>396</v>
      </c>
      <c r="D173" s="136" t="s">
        <v>183</v>
      </c>
      <c r="E173" s="137" t="s">
        <v>396</v>
      </c>
      <c r="F173" s="138" t="s">
        <v>2436</v>
      </c>
      <c r="G173" s="139" t="s">
        <v>1836</v>
      </c>
      <c r="H173" s="140">
        <v>1</v>
      </c>
      <c r="I173" s="141"/>
      <c r="J173" s="142">
        <f>ROUND(I173*H173,2)</f>
        <v>0</v>
      </c>
      <c r="K173" s="138" t="s">
        <v>1</v>
      </c>
      <c r="L173" s="32"/>
      <c r="M173" s="143" t="s">
        <v>1</v>
      </c>
      <c r="N173" s="144" t="s">
        <v>39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188</v>
      </c>
      <c r="AT173" s="147" t="s">
        <v>183</v>
      </c>
      <c r="AU173" s="147" t="s">
        <v>82</v>
      </c>
      <c r="AY173" s="17" t="s">
        <v>180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82</v>
      </c>
      <c r="BK173" s="148">
        <f>ROUND(I173*H173,2)</f>
        <v>0</v>
      </c>
      <c r="BL173" s="17" t="s">
        <v>188</v>
      </c>
      <c r="BM173" s="147" t="s">
        <v>624</v>
      </c>
    </row>
    <row r="174" spans="2:65" s="1" customFormat="1" ht="24.15" customHeight="1">
      <c r="B174" s="32"/>
      <c r="C174" s="136" t="s">
        <v>331</v>
      </c>
      <c r="D174" s="136" t="s">
        <v>183</v>
      </c>
      <c r="E174" s="137" t="s">
        <v>331</v>
      </c>
      <c r="F174" s="138" t="s">
        <v>2324</v>
      </c>
      <c r="G174" s="139" t="s">
        <v>1836</v>
      </c>
      <c r="H174" s="140">
        <v>7</v>
      </c>
      <c r="I174" s="141"/>
      <c r="J174" s="142">
        <f>ROUND(I174*H174,2)</f>
        <v>0</v>
      </c>
      <c r="K174" s="138" t="s">
        <v>1</v>
      </c>
      <c r="L174" s="32"/>
      <c r="M174" s="143" t="s">
        <v>1</v>
      </c>
      <c r="N174" s="144" t="s">
        <v>39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188</v>
      </c>
      <c r="AT174" s="147" t="s">
        <v>183</v>
      </c>
      <c r="AU174" s="147" t="s">
        <v>82</v>
      </c>
      <c r="AY174" s="17" t="s">
        <v>180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82</v>
      </c>
      <c r="BK174" s="148">
        <f>ROUND(I174*H174,2)</f>
        <v>0</v>
      </c>
      <c r="BL174" s="17" t="s">
        <v>188</v>
      </c>
      <c r="BM174" s="147" t="s">
        <v>636</v>
      </c>
    </row>
    <row r="175" spans="2:65" s="1" customFormat="1" ht="18">
      <c r="B175" s="32"/>
      <c r="D175" s="150" t="s">
        <v>556</v>
      </c>
      <c r="F175" s="188" t="s">
        <v>2325</v>
      </c>
      <c r="I175" s="189"/>
      <c r="L175" s="32"/>
      <c r="M175" s="190"/>
      <c r="T175" s="56"/>
      <c r="AT175" s="17" t="s">
        <v>556</v>
      </c>
      <c r="AU175" s="17" t="s">
        <v>82</v>
      </c>
    </row>
    <row r="176" spans="2:65" s="1" customFormat="1" ht="16.5" customHeight="1">
      <c r="B176" s="32"/>
      <c r="C176" s="136" t="s">
        <v>431</v>
      </c>
      <c r="D176" s="136" t="s">
        <v>183</v>
      </c>
      <c r="E176" s="137" t="s">
        <v>431</v>
      </c>
      <c r="F176" s="138" t="s">
        <v>2436</v>
      </c>
      <c r="G176" s="139" t="s">
        <v>1836</v>
      </c>
      <c r="H176" s="140">
        <v>7</v>
      </c>
      <c r="I176" s="141"/>
      <c r="J176" s="142">
        <f>ROUND(I176*H176,2)</f>
        <v>0</v>
      </c>
      <c r="K176" s="138" t="s">
        <v>1</v>
      </c>
      <c r="L176" s="32"/>
      <c r="M176" s="143" t="s">
        <v>1</v>
      </c>
      <c r="N176" s="144" t="s">
        <v>39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188</v>
      </c>
      <c r="AT176" s="147" t="s">
        <v>183</v>
      </c>
      <c r="AU176" s="147" t="s">
        <v>82</v>
      </c>
      <c r="AY176" s="17" t="s">
        <v>180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82</v>
      </c>
      <c r="BK176" s="148">
        <f>ROUND(I176*H176,2)</f>
        <v>0</v>
      </c>
      <c r="BL176" s="17" t="s">
        <v>188</v>
      </c>
      <c r="BM176" s="147" t="s">
        <v>649</v>
      </c>
    </row>
    <row r="177" spans="2:65" s="1" customFormat="1" ht="24.15" customHeight="1">
      <c r="B177" s="32"/>
      <c r="C177" s="136" t="s">
        <v>442</v>
      </c>
      <c r="D177" s="136" t="s">
        <v>183</v>
      </c>
      <c r="E177" s="137" t="s">
        <v>442</v>
      </c>
      <c r="F177" s="138" t="s">
        <v>2464</v>
      </c>
      <c r="G177" s="139" t="s">
        <v>1836</v>
      </c>
      <c r="H177" s="140">
        <v>2</v>
      </c>
      <c r="I177" s="141"/>
      <c r="J177" s="142">
        <f>ROUND(I177*H177,2)</f>
        <v>0</v>
      </c>
      <c r="K177" s="138" t="s">
        <v>1</v>
      </c>
      <c r="L177" s="32"/>
      <c r="M177" s="143" t="s">
        <v>1</v>
      </c>
      <c r="N177" s="144" t="s">
        <v>39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188</v>
      </c>
      <c r="AT177" s="147" t="s">
        <v>183</v>
      </c>
      <c r="AU177" s="147" t="s">
        <v>82</v>
      </c>
      <c r="AY177" s="17" t="s">
        <v>180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82</v>
      </c>
      <c r="BK177" s="148">
        <f>ROUND(I177*H177,2)</f>
        <v>0</v>
      </c>
      <c r="BL177" s="17" t="s">
        <v>188</v>
      </c>
      <c r="BM177" s="147" t="s">
        <v>662</v>
      </c>
    </row>
    <row r="178" spans="2:65" s="1" customFormat="1" ht="18">
      <c r="B178" s="32"/>
      <c r="D178" s="150" t="s">
        <v>556</v>
      </c>
      <c r="F178" s="188" t="s">
        <v>2465</v>
      </c>
      <c r="I178" s="189"/>
      <c r="L178" s="32"/>
      <c r="M178" s="190"/>
      <c r="T178" s="56"/>
      <c r="AT178" s="17" t="s">
        <v>556</v>
      </c>
      <c r="AU178" s="17" t="s">
        <v>82</v>
      </c>
    </row>
    <row r="179" spans="2:65" s="1" customFormat="1" ht="16.5" customHeight="1">
      <c r="B179" s="32"/>
      <c r="C179" s="136" t="s">
        <v>449</v>
      </c>
      <c r="D179" s="136" t="s">
        <v>183</v>
      </c>
      <c r="E179" s="137" t="s">
        <v>449</v>
      </c>
      <c r="F179" s="138" t="s">
        <v>2436</v>
      </c>
      <c r="G179" s="139" t="s">
        <v>1836</v>
      </c>
      <c r="H179" s="140">
        <v>2</v>
      </c>
      <c r="I179" s="141"/>
      <c r="J179" s="142">
        <f>ROUND(I179*H179,2)</f>
        <v>0</v>
      </c>
      <c r="K179" s="138" t="s">
        <v>1</v>
      </c>
      <c r="L179" s="32"/>
      <c r="M179" s="143" t="s">
        <v>1</v>
      </c>
      <c r="N179" s="144" t="s">
        <v>39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188</v>
      </c>
      <c r="AT179" s="147" t="s">
        <v>183</v>
      </c>
      <c r="AU179" s="147" t="s">
        <v>82</v>
      </c>
      <c r="AY179" s="17" t="s">
        <v>180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82</v>
      </c>
      <c r="BK179" s="148">
        <f>ROUND(I179*H179,2)</f>
        <v>0</v>
      </c>
      <c r="BL179" s="17" t="s">
        <v>188</v>
      </c>
      <c r="BM179" s="147" t="s">
        <v>362</v>
      </c>
    </row>
    <row r="180" spans="2:65" s="1" customFormat="1" ht="24.15" customHeight="1">
      <c r="B180" s="32"/>
      <c r="C180" s="136" t="s">
        <v>456</v>
      </c>
      <c r="D180" s="136" t="s">
        <v>183</v>
      </c>
      <c r="E180" s="137" t="s">
        <v>456</v>
      </c>
      <c r="F180" s="138" t="s">
        <v>2330</v>
      </c>
      <c r="G180" s="139" t="s">
        <v>1836</v>
      </c>
      <c r="H180" s="140">
        <v>2</v>
      </c>
      <c r="I180" s="141"/>
      <c r="J180" s="142">
        <f>ROUND(I180*H180,2)</f>
        <v>0</v>
      </c>
      <c r="K180" s="138" t="s">
        <v>1</v>
      </c>
      <c r="L180" s="32"/>
      <c r="M180" s="143" t="s">
        <v>1</v>
      </c>
      <c r="N180" s="144" t="s">
        <v>39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188</v>
      </c>
      <c r="AT180" s="147" t="s">
        <v>183</v>
      </c>
      <c r="AU180" s="147" t="s">
        <v>82</v>
      </c>
      <c r="AY180" s="17" t="s">
        <v>180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82</v>
      </c>
      <c r="BK180" s="148">
        <f>ROUND(I180*H180,2)</f>
        <v>0</v>
      </c>
      <c r="BL180" s="17" t="s">
        <v>188</v>
      </c>
      <c r="BM180" s="147" t="s">
        <v>682</v>
      </c>
    </row>
    <row r="181" spans="2:65" s="1" customFormat="1" ht="18">
      <c r="B181" s="32"/>
      <c r="D181" s="150" t="s">
        <v>556</v>
      </c>
      <c r="F181" s="188" t="s">
        <v>2331</v>
      </c>
      <c r="I181" s="189"/>
      <c r="L181" s="32"/>
      <c r="M181" s="190"/>
      <c r="T181" s="56"/>
      <c r="AT181" s="17" t="s">
        <v>556</v>
      </c>
      <c r="AU181" s="17" t="s">
        <v>82</v>
      </c>
    </row>
    <row r="182" spans="2:65" s="1" customFormat="1" ht="16.5" customHeight="1">
      <c r="B182" s="32"/>
      <c r="C182" s="136" t="s">
        <v>461</v>
      </c>
      <c r="D182" s="136" t="s">
        <v>183</v>
      </c>
      <c r="E182" s="137" t="s">
        <v>461</v>
      </c>
      <c r="F182" s="138" t="s">
        <v>2436</v>
      </c>
      <c r="G182" s="139" t="s">
        <v>1836</v>
      </c>
      <c r="H182" s="140">
        <v>2</v>
      </c>
      <c r="I182" s="141"/>
      <c r="J182" s="142">
        <f>ROUND(I182*H182,2)</f>
        <v>0</v>
      </c>
      <c r="K182" s="138" t="s">
        <v>1</v>
      </c>
      <c r="L182" s="32"/>
      <c r="M182" s="143" t="s">
        <v>1</v>
      </c>
      <c r="N182" s="144" t="s">
        <v>39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188</v>
      </c>
      <c r="AT182" s="147" t="s">
        <v>183</v>
      </c>
      <c r="AU182" s="147" t="s">
        <v>82</v>
      </c>
      <c r="AY182" s="17" t="s">
        <v>180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82</v>
      </c>
      <c r="BK182" s="148">
        <f>ROUND(I182*H182,2)</f>
        <v>0</v>
      </c>
      <c r="BL182" s="17" t="s">
        <v>188</v>
      </c>
      <c r="BM182" s="147" t="s">
        <v>695</v>
      </c>
    </row>
    <row r="183" spans="2:65" s="1" customFormat="1" ht="24.15" customHeight="1">
      <c r="B183" s="32"/>
      <c r="C183" s="136" t="s">
        <v>467</v>
      </c>
      <c r="D183" s="136" t="s">
        <v>183</v>
      </c>
      <c r="E183" s="137" t="s">
        <v>467</v>
      </c>
      <c r="F183" s="138" t="s">
        <v>2495</v>
      </c>
      <c r="G183" s="139" t="s">
        <v>1836</v>
      </c>
      <c r="H183" s="140">
        <v>2</v>
      </c>
      <c r="I183" s="141"/>
      <c r="J183" s="142">
        <f>ROUND(I183*H183,2)</f>
        <v>0</v>
      </c>
      <c r="K183" s="138" t="s">
        <v>1</v>
      </c>
      <c r="L183" s="32"/>
      <c r="M183" s="143" t="s">
        <v>1</v>
      </c>
      <c r="N183" s="144" t="s">
        <v>39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188</v>
      </c>
      <c r="AT183" s="147" t="s">
        <v>183</v>
      </c>
      <c r="AU183" s="147" t="s">
        <v>82</v>
      </c>
      <c r="AY183" s="17" t="s">
        <v>180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7" t="s">
        <v>82</v>
      </c>
      <c r="BK183" s="148">
        <f>ROUND(I183*H183,2)</f>
        <v>0</v>
      </c>
      <c r="BL183" s="17" t="s">
        <v>188</v>
      </c>
      <c r="BM183" s="147" t="s">
        <v>710</v>
      </c>
    </row>
    <row r="184" spans="2:65" s="1" customFormat="1" ht="18">
      <c r="B184" s="32"/>
      <c r="D184" s="150" t="s">
        <v>556</v>
      </c>
      <c r="F184" s="188" t="s">
        <v>2338</v>
      </c>
      <c r="I184" s="189"/>
      <c r="L184" s="32"/>
      <c r="M184" s="190"/>
      <c r="T184" s="56"/>
      <c r="AT184" s="17" t="s">
        <v>556</v>
      </c>
      <c r="AU184" s="17" t="s">
        <v>82</v>
      </c>
    </row>
    <row r="185" spans="2:65" s="1" customFormat="1" ht="16.5" customHeight="1">
      <c r="B185" s="32"/>
      <c r="C185" s="136" t="s">
        <v>471</v>
      </c>
      <c r="D185" s="136" t="s">
        <v>183</v>
      </c>
      <c r="E185" s="137" t="s">
        <v>471</v>
      </c>
      <c r="F185" s="138" t="s">
        <v>2436</v>
      </c>
      <c r="G185" s="139" t="s">
        <v>1836</v>
      </c>
      <c r="H185" s="140">
        <v>2</v>
      </c>
      <c r="I185" s="141"/>
      <c r="J185" s="142">
        <f>ROUND(I185*H185,2)</f>
        <v>0</v>
      </c>
      <c r="K185" s="138" t="s">
        <v>1</v>
      </c>
      <c r="L185" s="32"/>
      <c r="M185" s="143" t="s">
        <v>1</v>
      </c>
      <c r="N185" s="144" t="s">
        <v>39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188</v>
      </c>
      <c r="AT185" s="147" t="s">
        <v>183</v>
      </c>
      <c r="AU185" s="147" t="s">
        <v>82</v>
      </c>
      <c r="AY185" s="17" t="s">
        <v>180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82</v>
      </c>
      <c r="BK185" s="148">
        <f>ROUND(I185*H185,2)</f>
        <v>0</v>
      </c>
      <c r="BL185" s="17" t="s">
        <v>188</v>
      </c>
      <c r="BM185" s="147" t="s">
        <v>720</v>
      </c>
    </row>
    <row r="186" spans="2:65" s="1" customFormat="1" ht="24.15" customHeight="1">
      <c r="B186" s="32"/>
      <c r="C186" s="136" t="s">
        <v>477</v>
      </c>
      <c r="D186" s="136" t="s">
        <v>183</v>
      </c>
      <c r="E186" s="137" t="s">
        <v>477</v>
      </c>
      <c r="F186" s="138" t="s">
        <v>2496</v>
      </c>
      <c r="G186" s="139" t="s">
        <v>1836</v>
      </c>
      <c r="H186" s="140">
        <v>1</v>
      </c>
      <c r="I186" s="141"/>
      <c r="J186" s="142">
        <f>ROUND(I186*H186,2)</f>
        <v>0</v>
      </c>
      <c r="K186" s="138" t="s">
        <v>1</v>
      </c>
      <c r="L186" s="32"/>
      <c r="M186" s="143" t="s">
        <v>1</v>
      </c>
      <c r="N186" s="144" t="s">
        <v>39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188</v>
      </c>
      <c r="AT186" s="147" t="s">
        <v>183</v>
      </c>
      <c r="AU186" s="147" t="s">
        <v>82</v>
      </c>
      <c r="AY186" s="17" t="s">
        <v>180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82</v>
      </c>
      <c r="BK186" s="148">
        <f>ROUND(I186*H186,2)</f>
        <v>0</v>
      </c>
      <c r="BL186" s="17" t="s">
        <v>188</v>
      </c>
      <c r="BM186" s="147" t="s">
        <v>1680</v>
      </c>
    </row>
    <row r="187" spans="2:65" s="1" customFormat="1" ht="18">
      <c r="B187" s="32"/>
      <c r="D187" s="150" t="s">
        <v>556</v>
      </c>
      <c r="F187" s="188" t="s">
        <v>2462</v>
      </c>
      <c r="I187" s="189"/>
      <c r="L187" s="32"/>
      <c r="M187" s="190"/>
      <c r="T187" s="56"/>
      <c r="AT187" s="17" t="s">
        <v>556</v>
      </c>
      <c r="AU187" s="17" t="s">
        <v>82</v>
      </c>
    </row>
    <row r="188" spans="2:65" s="1" customFormat="1" ht="16.5" customHeight="1">
      <c r="B188" s="32"/>
      <c r="C188" s="136" t="s">
        <v>492</v>
      </c>
      <c r="D188" s="136" t="s">
        <v>183</v>
      </c>
      <c r="E188" s="137" t="s">
        <v>492</v>
      </c>
      <c r="F188" s="138" t="s">
        <v>2436</v>
      </c>
      <c r="G188" s="139" t="s">
        <v>1836</v>
      </c>
      <c r="H188" s="140">
        <v>1</v>
      </c>
      <c r="I188" s="141"/>
      <c r="J188" s="142">
        <f>ROUND(I188*H188,2)</f>
        <v>0</v>
      </c>
      <c r="K188" s="138" t="s">
        <v>1</v>
      </c>
      <c r="L188" s="32"/>
      <c r="M188" s="143" t="s">
        <v>1</v>
      </c>
      <c r="N188" s="144" t="s">
        <v>39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188</v>
      </c>
      <c r="AT188" s="147" t="s">
        <v>183</v>
      </c>
      <c r="AU188" s="147" t="s">
        <v>82</v>
      </c>
      <c r="AY188" s="17" t="s">
        <v>180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82</v>
      </c>
      <c r="BK188" s="148">
        <f>ROUND(I188*H188,2)</f>
        <v>0</v>
      </c>
      <c r="BL188" s="17" t="s">
        <v>188</v>
      </c>
      <c r="BM188" s="147" t="s">
        <v>731</v>
      </c>
    </row>
    <row r="189" spans="2:65" s="1" customFormat="1" ht="24.15" customHeight="1">
      <c r="B189" s="32"/>
      <c r="C189" s="136" t="s">
        <v>496</v>
      </c>
      <c r="D189" s="136" t="s">
        <v>183</v>
      </c>
      <c r="E189" s="137" t="s">
        <v>496</v>
      </c>
      <c r="F189" s="138" t="s">
        <v>2340</v>
      </c>
      <c r="G189" s="139" t="s">
        <v>1836</v>
      </c>
      <c r="H189" s="140">
        <v>13</v>
      </c>
      <c r="I189" s="141"/>
      <c r="J189" s="142">
        <f>ROUND(I189*H189,2)</f>
        <v>0</v>
      </c>
      <c r="K189" s="138" t="s">
        <v>1</v>
      </c>
      <c r="L189" s="32"/>
      <c r="M189" s="143" t="s">
        <v>1</v>
      </c>
      <c r="N189" s="144" t="s">
        <v>39</v>
      </c>
      <c r="P189" s="145">
        <f>O189*H189</f>
        <v>0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188</v>
      </c>
      <c r="AT189" s="147" t="s">
        <v>183</v>
      </c>
      <c r="AU189" s="147" t="s">
        <v>82</v>
      </c>
      <c r="AY189" s="17" t="s">
        <v>180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82</v>
      </c>
      <c r="BK189" s="148">
        <f>ROUND(I189*H189,2)</f>
        <v>0</v>
      </c>
      <c r="BL189" s="17" t="s">
        <v>188</v>
      </c>
      <c r="BM189" s="147" t="s">
        <v>739</v>
      </c>
    </row>
    <row r="190" spans="2:65" s="1" customFormat="1" ht="18">
      <c r="B190" s="32"/>
      <c r="D190" s="150" t="s">
        <v>556</v>
      </c>
      <c r="F190" s="188" t="s">
        <v>2341</v>
      </c>
      <c r="I190" s="189"/>
      <c r="L190" s="32"/>
      <c r="M190" s="190"/>
      <c r="T190" s="56"/>
      <c r="AT190" s="17" t="s">
        <v>556</v>
      </c>
      <c r="AU190" s="17" t="s">
        <v>82</v>
      </c>
    </row>
    <row r="191" spans="2:65" s="1" customFormat="1" ht="16.5" customHeight="1">
      <c r="B191" s="32"/>
      <c r="C191" s="136" t="s">
        <v>512</v>
      </c>
      <c r="D191" s="136" t="s">
        <v>183</v>
      </c>
      <c r="E191" s="137" t="s">
        <v>512</v>
      </c>
      <c r="F191" s="138" t="s">
        <v>2436</v>
      </c>
      <c r="G191" s="139" t="s">
        <v>1836</v>
      </c>
      <c r="H191" s="140">
        <v>13</v>
      </c>
      <c r="I191" s="141"/>
      <c r="J191" s="142">
        <f>ROUND(I191*H191,2)</f>
        <v>0</v>
      </c>
      <c r="K191" s="138" t="s">
        <v>1</v>
      </c>
      <c r="L191" s="32"/>
      <c r="M191" s="143" t="s">
        <v>1</v>
      </c>
      <c r="N191" s="144" t="s">
        <v>39</v>
      </c>
      <c r="P191" s="145">
        <f>O191*H191</f>
        <v>0</v>
      </c>
      <c r="Q191" s="145">
        <v>0</v>
      </c>
      <c r="R191" s="145">
        <f>Q191*H191</f>
        <v>0</v>
      </c>
      <c r="S191" s="145">
        <v>0</v>
      </c>
      <c r="T191" s="146">
        <f>S191*H191</f>
        <v>0</v>
      </c>
      <c r="AR191" s="147" t="s">
        <v>188</v>
      </c>
      <c r="AT191" s="147" t="s">
        <v>183</v>
      </c>
      <c r="AU191" s="147" t="s">
        <v>82</v>
      </c>
      <c r="AY191" s="17" t="s">
        <v>180</v>
      </c>
      <c r="BE191" s="148">
        <f>IF(N191="základní",J191,0)</f>
        <v>0</v>
      </c>
      <c r="BF191" s="148">
        <f>IF(N191="snížená",J191,0)</f>
        <v>0</v>
      </c>
      <c r="BG191" s="148">
        <f>IF(N191="zákl. přenesená",J191,0)</f>
        <v>0</v>
      </c>
      <c r="BH191" s="148">
        <f>IF(N191="sníž. přenesená",J191,0)</f>
        <v>0</v>
      </c>
      <c r="BI191" s="148">
        <f>IF(N191="nulová",J191,0)</f>
        <v>0</v>
      </c>
      <c r="BJ191" s="17" t="s">
        <v>82</v>
      </c>
      <c r="BK191" s="148">
        <f>ROUND(I191*H191,2)</f>
        <v>0</v>
      </c>
      <c r="BL191" s="17" t="s">
        <v>188</v>
      </c>
      <c r="BM191" s="147" t="s">
        <v>751</v>
      </c>
    </row>
    <row r="192" spans="2:65" s="1" customFormat="1" ht="24.15" customHeight="1">
      <c r="B192" s="32"/>
      <c r="C192" s="136" t="s">
        <v>525</v>
      </c>
      <c r="D192" s="136" t="s">
        <v>183</v>
      </c>
      <c r="E192" s="137" t="s">
        <v>525</v>
      </c>
      <c r="F192" s="138" t="s">
        <v>2342</v>
      </c>
      <c r="G192" s="139" t="s">
        <v>1836</v>
      </c>
      <c r="H192" s="140">
        <v>10</v>
      </c>
      <c r="I192" s="141"/>
      <c r="J192" s="142">
        <f>ROUND(I192*H192,2)</f>
        <v>0</v>
      </c>
      <c r="K192" s="138" t="s">
        <v>1</v>
      </c>
      <c r="L192" s="32"/>
      <c r="M192" s="143" t="s">
        <v>1</v>
      </c>
      <c r="N192" s="144" t="s">
        <v>39</v>
      </c>
      <c r="P192" s="145">
        <f>O192*H192</f>
        <v>0</v>
      </c>
      <c r="Q192" s="145">
        <v>0</v>
      </c>
      <c r="R192" s="145">
        <f>Q192*H192</f>
        <v>0</v>
      </c>
      <c r="S192" s="145">
        <v>0</v>
      </c>
      <c r="T192" s="146">
        <f>S192*H192</f>
        <v>0</v>
      </c>
      <c r="AR192" s="147" t="s">
        <v>188</v>
      </c>
      <c r="AT192" s="147" t="s">
        <v>183</v>
      </c>
      <c r="AU192" s="147" t="s">
        <v>82</v>
      </c>
      <c r="AY192" s="17" t="s">
        <v>180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82</v>
      </c>
      <c r="BK192" s="148">
        <f>ROUND(I192*H192,2)</f>
        <v>0</v>
      </c>
      <c r="BL192" s="17" t="s">
        <v>188</v>
      </c>
      <c r="BM192" s="147" t="s">
        <v>800</v>
      </c>
    </row>
    <row r="193" spans="2:65" s="1" customFormat="1" ht="18">
      <c r="B193" s="32"/>
      <c r="D193" s="150" t="s">
        <v>556</v>
      </c>
      <c r="F193" s="188" t="s">
        <v>2341</v>
      </c>
      <c r="I193" s="189"/>
      <c r="L193" s="32"/>
      <c r="M193" s="190"/>
      <c r="T193" s="56"/>
      <c r="AT193" s="17" t="s">
        <v>556</v>
      </c>
      <c r="AU193" s="17" t="s">
        <v>82</v>
      </c>
    </row>
    <row r="194" spans="2:65" s="1" customFormat="1" ht="16.5" customHeight="1">
      <c r="B194" s="32"/>
      <c r="C194" s="136" t="s">
        <v>531</v>
      </c>
      <c r="D194" s="136" t="s">
        <v>183</v>
      </c>
      <c r="E194" s="137" t="s">
        <v>531</v>
      </c>
      <c r="F194" s="138" t="s">
        <v>2436</v>
      </c>
      <c r="G194" s="139" t="s">
        <v>1836</v>
      </c>
      <c r="H194" s="140">
        <v>10</v>
      </c>
      <c r="I194" s="141"/>
      <c r="J194" s="142">
        <f>ROUND(I194*H194,2)</f>
        <v>0</v>
      </c>
      <c r="K194" s="138" t="s">
        <v>1</v>
      </c>
      <c r="L194" s="32"/>
      <c r="M194" s="143" t="s">
        <v>1</v>
      </c>
      <c r="N194" s="144" t="s">
        <v>39</v>
      </c>
      <c r="P194" s="145">
        <f>O194*H194</f>
        <v>0</v>
      </c>
      <c r="Q194" s="145">
        <v>0</v>
      </c>
      <c r="R194" s="145">
        <f>Q194*H194</f>
        <v>0</v>
      </c>
      <c r="S194" s="145">
        <v>0</v>
      </c>
      <c r="T194" s="146">
        <f>S194*H194</f>
        <v>0</v>
      </c>
      <c r="AR194" s="147" t="s">
        <v>188</v>
      </c>
      <c r="AT194" s="147" t="s">
        <v>183</v>
      </c>
      <c r="AU194" s="147" t="s">
        <v>82</v>
      </c>
      <c r="AY194" s="17" t="s">
        <v>180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7" t="s">
        <v>82</v>
      </c>
      <c r="BK194" s="148">
        <f>ROUND(I194*H194,2)</f>
        <v>0</v>
      </c>
      <c r="BL194" s="17" t="s">
        <v>188</v>
      </c>
      <c r="BM194" s="147" t="s">
        <v>810</v>
      </c>
    </row>
    <row r="195" spans="2:65" s="1" customFormat="1" ht="24.15" customHeight="1">
      <c r="B195" s="32"/>
      <c r="C195" s="136" t="s">
        <v>540</v>
      </c>
      <c r="D195" s="136" t="s">
        <v>183</v>
      </c>
      <c r="E195" s="137" t="s">
        <v>540</v>
      </c>
      <c r="F195" s="138" t="s">
        <v>2497</v>
      </c>
      <c r="G195" s="139" t="s">
        <v>1836</v>
      </c>
      <c r="H195" s="140">
        <v>3</v>
      </c>
      <c r="I195" s="141"/>
      <c r="J195" s="142">
        <f>ROUND(I195*H195,2)</f>
        <v>0</v>
      </c>
      <c r="K195" s="138" t="s">
        <v>1</v>
      </c>
      <c r="L195" s="32"/>
      <c r="M195" s="143" t="s">
        <v>1</v>
      </c>
      <c r="N195" s="144" t="s">
        <v>39</v>
      </c>
      <c r="P195" s="145">
        <f>O195*H195</f>
        <v>0</v>
      </c>
      <c r="Q195" s="145">
        <v>0</v>
      </c>
      <c r="R195" s="145">
        <f>Q195*H195</f>
        <v>0</v>
      </c>
      <c r="S195" s="145">
        <v>0</v>
      </c>
      <c r="T195" s="146">
        <f>S195*H195</f>
        <v>0</v>
      </c>
      <c r="AR195" s="147" t="s">
        <v>188</v>
      </c>
      <c r="AT195" s="147" t="s">
        <v>183</v>
      </c>
      <c r="AU195" s="147" t="s">
        <v>82</v>
      </c>
      <c r="AY195" s="17" t="s">
        <v>180</v>
      </c>
      <c r="BE195" s="148">
        <f>IF(N195="základní",J195,0)</f>
        <v>0</v>
      </c>
      <c r="BF195" s="148">
        <f>IF(N195="snížená",J195,0)</f>
        <v>0</v>
      </c>
      <c r="BG195" s="148">
        <f>IF(N195="zákl. přenesená",J195,0)</f>
        <v>0</v>
      </c>
      <c r="BH195" s="148">
        <f>IF(N195="sníž. přenesená",J195,0)</f>
        <v>0</v>
      </c>
      <c r="BI195" s="148">
        <f>IF(N195="nulová",J195,0)</f>
        <v>0</v>
      </c>
      <c r="BJ195" s="17" t="s">
        <v>82</v>
      </c>
      <c r="BK195" s="148">
        <f>ROUND(I195*H195,2)</f>
        <v>0</v>
      </c>
      <c r="BL195" s="17" t="s">
        <v>188</v>
      </c>
      <c r="BM195" s="147" t="s">
        <v>825</v>
      </c>
    </row>
    <row r="196" spans="2:65" s="1" customFormat="1" ht="18">
      <c r="B196" s="32"/>
      <c r="D196" s="150" t="s">
        <v>556</v>
      </c>
      <c r="F196" s="188" t="s">
        <v>2335</v>
      </c>
      <c r="I196" s="189"/>
      <c r="L196" s="32"/>
      <c r="M196" s="190"/>
      <c r="T196" s="56"/>
      <c r="AT196" s="17" t="s">
        <v>556</v>
      </c>
      <c r="AU196" s="17" t="s">
        <v>82</v>
      </c>
    </row>
    <row r="197" spans="2:65" s="1" customFormat="1" ht="16.5" customHeight="1">
      <c r="B197" s="32"/>
      <c r="C197" s="136" t="s">
        <v>546</v>
      </c>
      <c r="D197" s="136" t="s">
        <v>183</v>
      </c>
      <c r="E197" s="137" t="s">
        <v>546</v>
      </c>
      <c r="F197" s="138" t="s">
        <v>2436</v>
      </c>
      <c r="G197" s="139" t="s">
        <v>1836</v>
      </c>
      <c r="H197" s="140">
        <v>3</v>
      </c>
      <c r="I197" s="141"/>
      <c r="J197" s="142">
        <f>ROUND(I197*H197,2)</f>
        <v>0</v>
      </c>
      <c r="K197" s="138" t="s">
        <v>1</v>
      </c>
      <c r="L197" s="32"/>
      <c r="M197" s="143" t="s">
        <v>1</v>
      </c>
      <c r="N197" s="144" t="s">
        <v>39</v>
      </c>
      <c r="P197" s="145">
        <f>O197*H197</f>
        <v>0</v>
      </c>
      <c r="Q197" s="145">
        <v>0</v>
      </c>
      <c r="R197" s="145">
        <f>Q197*H197</f>
        <v>0</v>
      </c>
      <c r="S197" s="145">
        <v>0</v>
      </c>
      <c r="T197" s="146">
        <f>S197*H197</f>
        <v>0</v>
      </c>
      <c r="AR197" s="147" t="s">
        <v>188</v>
      </c>
      <c r="AT197" s="147" t="s">
        <v>183</v>
      </c>
      <c r="AU197" s="147" t="s">
        <v>82</v>
      </c>
      <c r="AY197" s="17" t="s">
        <v>180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7" t="s">
        <v>82</v>
      </c>
      <c r="BK197" s="148">
        <f>ROUND(I197*H197,2)</f>
        <v>0</v>
      </c>
      <c r="BL197" s="17" t="s">
        <v>188</v>
      </c>
      <c r="BM197" s="147" t="s">
        <v>851</v>
      </c>
    </row>
    <row r="198" spans="2:65" s="1" customFormat="1" ht="24.15" customHeight="1">
      <c r="B198" s="32"/>
      <c r="C198" s="136" t="s">
        <v>552</v>
      </c>
      <c r="D198" s="136" t="s">
        <v>183</v>
      </c>
      <c r="E198" s="137" t="s">
        <v>552</v>
      </c>
      <c r="F198" s="138" t="s">
        <v>2498</v>
      </c>
      <c r="G198" s="139" t="s">
        <v>1836</v>
      </c>
      <c r="H198" s="140">
        <v>3</v>
      </c>
      <c r="I198" s="141"/>
      <c r="J198" s="142">
        <f>ROUND(I198*H198,2)</f>
        <v>0</v>
      </c>
      <c r="K198" s="138" t="s">
        <v>1</v>
      </c>
      <c r="L198" s="32"/>
      <c r="M198" s="143" t="s">
        <v>1</v>
      </c>
      <c r="N198" s="144" t="s">
        <v>39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188</v>
      </c>
      <c r="AT198" s="147" t="s">
        <v>183</v>
      </c>
      <c r="AU198" s="147" t="s">
        <v>82</v>
      </c>
      <c r="AY198" s="17" t="s">
        <v>180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7" t="s">
        <v>82</v>
      </c>
      <c r="BK198" s="148">
        <f>ROUND(I198*H198,2)</f>
        <v>0</v>
      </c>
      <c r="BL198" s="17" t="s">
        <v>188</v>
      </c>
      <c r="BM198" s="147" t="s">
        <v>863</v>
      </c>
    </row>
    <row r="199" spans="2:65" s="1" customFormat="1" ht="18">
      <c r="B199" s="32"/>
      <c r="D199" s="150" t="s">
        <v>556</v>
      </c>
      <c r="F199" s="188" t="s">
        <v>2331</v>
      </c>
      <c r="I199" s="189"/>
      <c r="L199" s="32"/>
      <c r="M199" s="190"/>
      <c r="T199" s="56"/>
      <c r="AT199" s="17" t="s">
        <v>556</v>
      </c>
      <c r="AU199" s="17" t="s">
        <v>82</v>
      </c>
    </row>
    <row r="200" spans="2:65" s="1" customFormat="1" ht="16.5" customHeight="1">
      <c r="B200" s="32"/>
      <c r="C200" s="136" t="s">
        <v>560</v>
      </c>
      <c r="D200" s="136" t="s">
        <v>183</v>
      </c>
      <c r="E200" s="137" t="s">
        <v>560</v>
      </c>
      <c r="F200" s="138" t="s">
        <v>2436</v>
      </c>
      <c r="G200" s="139" t="s">
        <v>1836</v>
      </c>
      <c r="H200" s="140">
        <v>3</v>
      </c>
      <c r="I200" s="141"/>
      <c r="J200" s="142">
        <f>ROUND(I200*H200,2)</f>
        <v>0</v>
      </c>
      <c r="K200" s="138" t="s">
        <v>1</v>
      </c>
      <c r="L200" s="32"/>
      <c r="M200" s="143" t="s">
        <v>1</v>
      </c>
      <c r="N200" s="144" t="s">
        <v>39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188</v>
      </c>
      <c r="AT200" s="147" t="s">
        <v>183</v>
      </c>
      <c r="AU200" s="147" t="s">
        <v>82</v>
      </c>
      <c r="AY200" s="17" t="s">
        <v>180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82</v>
      </c>
      <c r="BK200" s="148">
        <f>ROUND(I200*H200,2)</f>
        <v>0</v>
      </c>
      <c r="BL200" s="17" t="s">
        <v>188</v>
      </c>
      <c r="BM200" s="147" t="s">
        <v>892</v>
      </c>
    </row>
    <row r="201" spans="2:65" s="11" customFormat="1" ht="22.8" customHeight="1">
      <c r="B201" s="124"/>
      <c r="D201" s="125" t="s">
        <v>73</v>
      </c>
      <c r="E201" s="134" t="s">
        <v>570</v>
      </c>
      <c r="F201" s="134" t="s">
        <v>2360</v>
      </c>
      <c r="I201" s="127"/>
      <c r="J201" s="135">
        <f>BK201</f>
        <v>0</v>
      </c>
      <c r="L201" s="124"/>
      <c r="M201" s="129"/>
      <c r="P201" s="130">
        <f>SUM(P202:P203)</f>
        <v>0</v>
      </c>
      <c r="R201" s="130">
        <f>SUM(R202:R203)</f>
        <v>0</v>
      </c>
      <c r="T201" s="131">
        <f>SUM(T202:T203)</f>
        <v>0</v>
      </c>
      <c r="AR201" s="125" t="s">
        <v>82</v>
      </c>
      <c r="AT201" s="132" t="s">
        <v>73</v>
      </c>
      <c r="AU201" s="132" t="s">
        <v>82</v>
      </c>
      <c r="AY201" s="125" t="s">
        <v>180</v>
      </c>
      <c r="BK201" s="133">
        <f>SUM(BK202:BK203)</f>
        <v>0</v>
      </c>
    </row>
    <row r="202" spans="2:65" s="1" customFormat="1" ht="24.15" customHeight="1">
      <c r="B202" s="32"/>
      <c r="C202" s="136" t="s">
        <v>565</v>
      </c>
      <c r="D202" s="136" t="s">
        <v>183</v>
      </c>
      <c r="E202" s="137" t="s">
        <v>580</v>
      </c>
      <c r="F202" s="138" t="s">
        <v>2447</v>
      </c>
      <c r="G202" s="139" t="s">
        <v>2354</v>
      </c>
      <c r="H202" s="140">
        <v>7</v>
      </c>
      <c r="I202" s="141"/>
      <c r="J202" s="142">
        <f>ROUND(I202*H202,2)</f>
        <v>0</v>
      </c>
      <c r="K202" s="138" t="s">
        <v>1</v>
      </c>
      <c r="L202" s="32"/>
      <c r="M202" s="143" t="s">
        <v>1</v>
      </c>
      <c r="N202" s="144" t="s">
        <v>39</v>
      </c>
      <c r="P202" s="145">
        <f>O202*H202</f>
        <v>0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188</v>
      </c>
      <c r="AT202" s="147" t="s">
        <v>183</v>
      </c>
      <c r="AU202" s="147" t="s">
        <v>84</v>
      </c>
      <c r="AY202" s="17" t="s">
        <v>180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82</v>
      </c>
      <c r="BK202" s="148">
        <f>ROUND(I202*H202,2)</f>
        <v>0</v>
      </c>
      <c r="BL202" s="17" t="s">
        <v>188</v>
      </c>
      <c r="BM202" s="147" t="s">
        <v>902</v>
      </c>
    </row>
    <row r="203" spans="2:65" s="1" customFormat="1" ht="24.15" customHeight="1">
      <c r="B203" s="32"/>
      <c r="C203" s="136" t="s">
        <v>570</v>
      </c>
      <c r="D203" s="136" t="s">
        <v>183</v>
      </c>
      <c r="E203" s="137" t="s">
        <v>587</v>
      </c>
      <c r="F203" s="138" t="s">
        <v>2448</v>
      </c>
      <c r="G203" s="139" t="s">
        <v>2354</v>
      </c>
      <c r="H203" s="140">
        <v>4</v>
      </c>
      <c r="I203" s="141"/>
      <c r="J203" s="142">
        <f>ROUND(I203*H203,2)</f>
        <v>0</v>
      </c>
      <c r="K203" s="138" t="s">
        <v>1</v>
      </c>
      <c r="L203" s="32"/>
      <c r="M203" s="143" t="s">
        <v>1</v>
      </c>
      <c r="N203" s="144" t="s">
        <v>39</v>
      </c>
      <c r="P203" s="145">
        <f>O203*H203</f>
        <v>0</v>
      </c>
      <c r="Q203" s="145">
        <v>0</v>
      </c>
      <c r="R203" s="145">
        <f>Q203*H203</f>
        <v>0</v>
      </c>
      <c r="S203" s="145">
        <v>0</v>
      </c>
      <c r="T203" s="146">
        <f>S203*H203</f>
        <v>0</v>
      </c>
      <c r="AR203" s="147" t="s">
        <v>188</v>
      </c>
      <c r="AT203" s="147" t="s">
        <v>183</v>
      </c>
      <c r="AU203" s="147" t="s">
        <v>84</v>
      </c>
      <c r="AY203" s="17" t="s">
        <v>180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7" t="s">
        <v>82</v>
      </c>
      <c r="BK203" s="148">
        <f>ROUND(I203*H203,2)</f>
        <v>0</v>
      </c>
      <c r="BL203" s="17" t="s">
        <v>188</v>
      </c>
      <c r="BM203" s="147" t="s">
        <v>925</v>
      </c>
    </row>
    <row r="204" spans="2:65" s="11" customFormat="1" ht="22.8" customHeight="1">
      <c r="B204" s="124"/>
      <c r="D204" s="125" t="s">
        <v>73</v>
      </c>
      <c r="E204" s="134" t="s">
        <v>606</v>
      </c>
      <c r="F204" s="134" t="s">
        <v>2365</v>
      </c>
      <c r="I204" s="127"/>
      <c r="J204" s="135">
        <f>BK204</f>
        <v>0</v>
      </c>
      <c r="L204" s="124"/>
      <c r="M204" s="129"/>
      <c r="P204" s="130">
        <f>SUM(P205:P222)</f>
        <v>0</v>
      </c>
      <c r="R204" s="130">
        <f>SUM(R205:R222)</f>
        <v>0</v>
      </c>
      <c r="T204" s="131">
        <f>SUM(T205:T222)</f>
        <v>0</v>
      </c>
      <c r="AR204" s="125" t="s">
        <v>82</v>
      </c>
      <c r="AT204" s="132" t="s">
        <v>73</v>
      </c>
      <c r="AU204" s="132" t="s">
        <v>82</v>
      </c>
      <c r="AY204" s="125" t="s">
        <v>180</v>
      </c>
      <c r="BK204" s="133">
        <f>SUM(BK205:BK222)</f>
        <v>0</v>
      </c>
    </row>
    <row r="205" spans="2:65" s="1" customFormat="1" ht="21.75" customHeight="1">
      <c r="B205" s="32"/>
      <c r="C205" s="136" t="s">
        <v>575</v>
      </c>
      <c r="D205" s="136" t="s">
        <v>183</v>
      </c>
      <c r="E205" s="137" t="s">
        <v>611</v>
      </c>
      <c r="F205" s="138" t="s">
        <v>2499</v>
      </c>
      <c r="G205" s="139" t="s">
        <v>279</v>
      </c>
      <c r="H205" s="140">
        <v>22</v>
      </c>
      <c r="I205" s="141"/>
      <c r="J205" s="142">
        <f t="shared" ref="J205:J222" si="10">ROUND(I205*H205,2)</f>
        <v>0</v>
      </c>
      <c r="K205" s="138" t="s">
        <v>1</v>
      </c>
      <c r="L205" s="32"/>
      <c r="M205" s="143" t="s">
        <v>1</v>
      </c>
      <c r="N205" s="144" t="s">
        <v>39</v>
      </c>
      <c r="P205" s="145">
        <f t="shared" ref="P205:P222" si="11">O205*H205</f>
        <v>0</v>
      </c>
      <c r="Q205" s="145">
        <v>0</v>
      </c>
      <c r="R205" s="145">
        <f t="shared" ref="R205:R222" si="12">Q205*H205</f>
        <v>0</v>
      </c>
      <c r="S205" s="145">
        <v>0</v>
      </c>
      <c r="T205" s="146">
        <f t="shared" ref="T205:T222" si="13">S205*H205</f>
        <v>0</v>
      </c>
      <c r="AR205" s="147" t="s">
        <v>188</v>
      </c>
      <c r="AT205" s="147" t="s">
        <v>183</v>
      </c>
      <c r="AU205" s="147" t="s">
        <v>84</v>
      </c>
      <c r="AY205" s="17" t="s">
        <v>180</v>
      </c>
      <c r="BE205" s="148">
        <f t="shared" ref="BE205:BE222" si="14">IF(N205="základní",J205,0)</f>
        <v>0</v>
      </c>
      <c r="BF205" s="148">
        <f t="shared" ref="BF205:BF222" si="15">IF(N205="snížená",J205,0)</f>
        <v>0</v>
      </c>
      <c r="BG205" s="148">
        <f t="shared" ref="BG205:BG222" si="16">IF(N205="zákl. přenesená",J205,0)</f>
        <v>0</v>
      </c>
      <c r="BH205" s="148">
        <f t="shared" ref="BH205:BH222" si="17">IF(N205="sníž. přenesená",J205,0)</f>
        <v>0</v>
      </c>
      <c r="BI205" s="148">
        <f t="shared" ref="BI205:BI222" si="18">IF(N205="nulová",J205,0)</f>
        <v>0</v>
      </c>
      <c r="BJ205" s="17" t="s">
        <v>82</v>
      </c>
      <c r="BK205" s="148">
        <f t="shared" ref="BK205:BK222" si="19">ROUND(I205*H205,2)</f>
        <v>0</v>
      </c>
      <c r="BL205" s="17" t="s">
        <v>188</v>
      </c>
      <c r="BM205" s="147" t="s">
        <v>935</v>
      </c>
    </row>
    <row r="206" spans="2:65" s="1" customFormat="1" ht="21.75" customHeight="1">
      <c r="B206" s="32"/>
      <c r="C206" s="136" t="s">
        <v>580</v>
      </c>
      <c r="D206" s="136" t="s">
        <v>183</v>
      </c>
      <c r="E206" s="137" t="s">
        <v>616</v>
      </c>
      <c r="F206" s="138" t="s">
        <v>2449</v>
      </c>
      <c r="G206" s="139" t="s">
        <v>279</v>
      </c>
      <c r="H206" s="140">
        <v>15</v>
      </c>
      <c r="I206" s="141"/>
      <c r="J206" s="142">
        <f t="shared" si="10"/>
        <v>0</v>
      </c>
      <c r="K206" s="138" t="s">
        <v>1</v>
      </c>
      <c r="L206" s="32"/>
      <c r="M206" s="143" t="s">
        <v>1</v>
      </c>
      <c r="N206" s="144" t="s">
        <v>39</v>
      </c>
      <c r="P206" s="145">
        <f t="shared" si="11"/>
        <v>0</v>
      </c>
      <c r="Q206" s="145">
        <v>0</v>
      </c>
      <c r="R206" s="145">
        <f t="shared" si="12"/>
        <v>0</v>
      </c>
      <c r="S206" s="145">
        <v>0</v>
      </c>
      <c r="T206" s="146">
        <f t="shared" si="13"/>
        <v>0</v>
      </c>
      <c r="AR206" s="147" t="s">
        <v>188</v>
      </c>
      <c r="AT206" s="147" t="s">
        <v>183</v>
      </c>
      <c r="AU206" s="147" t="s">
        <v>84</v>
      </c>
      <c r="AY206" s="17" t="s">
        <v>180</v>
      </c>
      <c r="BE206" s="148">
        <f t="shared" si="14"/>
        <v>0</v>
      </c>
      <c r="BF206" s="148">
        <f t="shared" si="15"/>
        <v>0</v>
      </c>
      <c r="BG206" s="148">
        <f t="shared" si="16"/>
        <v>0</v>
      </c>
      <c r="BH206" s="148">
        <f t="shared" si="17"/>
        <v>0</v>
      </c>
      <c r="BI206" s="148">
        <f t="shared" si="18"/>
        <v>0</v>
      </c>
      <c r="BJ206" s="17" t="s">
        <v>82</v>
      </c>
      <c r="BK206" s="148">
        <f t="shared" si="19"/>
        <v>0</v>
      </c>
      <c r="BL206" s="17" t="s">
        <v>188</v>
      </c>
      <c r="BM206" s="147" t="s">
        <v>943</v>
      </c>
    </row>
    <row r="207" spans="2:65" s="1" customFormat="1" ht="21.75" customHeight="1">
      <c r="B207" s="32"/>
      <c r="C207" s="136" t="s">
        <v>587</v>
      </c>
      <c r="D207" s="136" t="s">
        <v>183</v>
      </c>
      <c r="E207" s="137" t="s">
        <v>620</v>
      </c>
      <c r="F207" s="138" t="s">
        <v>2450</v>
      </c>
      <c r="G207" s="139" t="s">
        <v>279</v>
      </c>
      <c r="H207" s="140">
        <v>32</v>
      </c>
      <c r="I207" s="141"/>
      <c r="J207" s="142">
        <f t="shared" si="10"/>
        <v>0</v>
      </c>
      <c r="K207" s="138" t="s">
        <v>1</v>
      </c>
      <c r="L207" s="32"/>
      <c r="M207" s="143" t="s">
        <v>1</v>
      </c>
      <c r="N207" s="144" t="s">
        <v>39</v>
      </c>
      <c r="P207" s="145">
        <f t="shared" si="11"/>
        <v>0</v>
      </c>
      <c r="Q207" s="145">
        <v>0</v>
      </c>
      <c r="R207" s="145">
        <f t="shared" si="12"/>
        <v>0</v>
      </c>
      <c r="S207" s="145">
        <v>0</v>
      </c>
      <c r="T207" s="146">
        <f t="shared" si="13"/>
        <v>0</v>
      </c>
      <c r="AR207" s="147" t="s">
        <v>188</v>
      </c>
      <c r="AT207" s="147" t="s">
        <v>183</v>
      </c>
      <c r="AU207" s="147" t="s">
        <v>84</v>
      </c>
      <c r="AY207" s="17" t="s">
        <v>180</v>
      </c>
      <c r="BE207" s="148">
        <f t="shared" si="14"/>
        <v>0</v>
      </c>
      <c r="BF207" s="148">
        <f t="shared" si="15"/>
        <v>0</v>
      </c>
      <c r="BG207" s="148">
        <f t="shared" si="16"/>
        <v>0</v>
      </c>
      <c r="BH207" s="148">
        <f t="shared" si="17"/>
        <v>0</v>
      </c>
      <c r="BI207" s="148">
        <f t="shared" si="18"/>
        <v>0</v>
      </c>
      <c r="BJ207" s="17" t="s">
        <v>82</v>
      </c>
      <c r="BK207" s="148">
        <f t="shared" si="19"/>
        <v>0</v>
      </c>
      <c r="BL207" s="17" t="s">
        <v>188</v>
      </c>
      <c r="BM207" s="147" t="s">
        <v>954</v>
      </c>
    </row>
    <row r="208" spans="2:65" s="1" customFormat="1" ht="21.75" customHeight="1">
      <c r="B208" s="32"/>
      <c r="C208" s="136" t="s">
        <v>593</v>
      </c>
      <c r="D208" s="136" t="s">
        <v>183</v>
      </c>
      <c r="E208" s="137" t="s">
        <v>1606</v>
      </c>
      <c r="F208" s="138" t="s">
        <v>2451</v>
      </c>
      <c r="G208" s="139" t="s">
        <v>279</v>
      </c>
      <c r="H208" s="140">
        <v>16</v>
      </c>
      <c r="I208" s="141"/>
      <c r="J208" s="142">
        <f t="shared" si="10"/>
        <v>0</v>
      </c>
      <c r="K208" s="138" t="s">
        <v>1</v>
      </c>
      <c r="L208" s="32"/>
      <c r="M208" s="143" t="s">
        <v>1</v>
      </c>
      <c r="N208" s="144" t="s">
        <v>39</v>
      </c>
      <c r="P208" s="145">
        <f t="shared" si="11"/>
        <v>0</v>
      </c>
      <c r="Q208" s="145">
        <v>0</v>
      </c>
      <c r="R208" s="145">
        <f t="shared" si="12"/>
        <v>0</v>
      </c>
      <c r="S208" s="145">
        <v>0</v>
      </c>
      <c r="T208" s="146">
        <f t="shared" si="13"/>
        <v>0</v>
      </c>
      <c r="AR208" s="147" t="s">
        <v>188</v>
      </c>
      <c r="AT208" s="147" t="s">
        <v>183</v>
      </c>
      <c r="AU208" s="147" t="s">
        <v>84</v>
      </c>
      <c r="AY208" s="17" t="s">
        <v>180</v>
      </c>
      <c r="BE208" s="148">
        <f t="shared" si="14"/>
        <v>0</v>
      </c>
      <c r="BF208" s="148">
        <f t="shared" si="15"/>
        <v>0</v>
      </c>
      <c r="BG208" s="148">
        <f t="shared" si="16"/>
        <v>0</v>
      </c>
      <c r="BH208" s="148">
        <f t="shared" si="17"/>
        <v>0</v>
      </c>
      <c r="BI208" s="148">
        <f t="shared" si="18"/>
        <v>0</v>
      </c>
      <c r="BJ208" s="17" t="s">
        <v>82</v>
      </c>
      <c r="BK208" s="148">
        <f t="shared" si="19"/>
        <v>0</v>
      </c>
      <c r="BL208" s="17" t="s">
        <v>188</v>
      </c>
      <c r="BM208" s="147" t="s">
        <v>986</v>
      </c>
    </row>
    <row r="209" spans="2:65" s="1" customFormat="1" ht="21.75" customHeight="1">
      <c r="B209" s="32"/>
      <c r="C209" s="136" t="s">
        <v>599</v>
      </c>
      <c r="D209" s="136" t="s">
        <v>183</v>
      </c>
      <c r="E209" s="137" t="s">
        <v>624</v>
      </c>
      <c r="F209" s="138" t="s">
        <v>2500</v>
      </c>
      <c r="G209" s="139" t="s">
        <v>279</v>
      </c>
      <c r="H209" s="140">
        <v>52</v>
      </c>
      <c r="I209" s="141"/>
      <c r="J209" s="142">
        <f t="shared" si="10"/>
        <v>0</v>
      </c>
      <c r="K209" s="138" t="s">
        <v>1</v>
      </c>
      <c r="L209" s="32"/>
      <c r="M209" s="143" t="s">
        <v>1</v>
      </c>
      <c r="N209" s="144" t="s">
        <v>39</v>
      </c>
      <c r="P209" s="145">
        <f t="shared" si="11"/>
        <v>0</v>
      </c>
      <c r="Q209" s="145">
        <v>0</v>
      </c>
      <c r="R209" s="145">
        <f t="shared" si="12"/>
        <v>0</v>
      </c>
      <c r="S209" s="145">
        <v>0</v>
      </c>
      <c r="T209" s="146">
        <f t="shared" si="13"/>
        <v>0</v>
      </c>
      <c r="AR209" s="147" t="s">
        <v>188</v>
      </c>
      <c r="AT209" s="147" t="s">
        <v>183</v>
      </c>
      <c r="AU209" s="147" t="s">
        <v>84</v>
      </c>
      <c r="AY209" s="17" t="s">
        <v>180</v>
      </c>
      <c r="BE209" s="148">
        <f t="shared" si="14"/>
        <v>0</v>
      </c>
      <c r="BF209" s="148">
        <f t="shared" si="15"/>
        <v>0</v>
      </c>
      <c r="BG209" s="148">
        <f t="shared" si="16"/>
        <v>0</v>
      </c>
      <c r="BH209" s="148">
        <f t="shared" si="17"/>
        <v>0</v>
      </c>
      <c r="BI209" s="148">
        <f t="shared" si="18"/>
        <v>0</v>
      </c>
      <c r="BJ209" s="17" t="s">
        <v>82</v>
      </c>
      <c r="BK209" s="148">
        <f t="shared" si="19"/>
        <v>0</v>
      </c>
      <c r="BL209" s="17" t="s">
        <v>188</v>
      </c>
      <c r="BM209" s="147" t="s">
        <v>2038</v>
      </c>
    </row>
    <row r="210" spans="2:65" s="1" customFormat="1" ht="16.5" customHeight="1">
      <c r="B210" s="32"/>
      <c r="C210" s="136" t="s">
        <v>606</v>
      </c>
      <c r="D210" s="136" t="s">
        <v>183</v>
      </c>
      <c r="E210" s="137" t="s">
        <v>636</v>
      </c>
      <c r="F210" s="138" t="s">
        <v>2374</v>
      </c>
      <c r="G210" s="139" t="s">
        <v>2354</v>
      </c>
      <c r="H210" s="140">
        <v>57</v>
      </c>
      <c r="I210" s="141"/>
      <c r="J210" s="142">
        <f t="shared" si="10"/>
        <v>0</v>
      </c>
      <c r="K210" s="138" t="s">
        <v>1</v>
      </c>
      <c r="L210" s="32"/>
      <c r="M210" s="143" t="s">
        <v>1</v>
      </c>
      <c r="N210" s="144" t="s">
        <v>39</v>
      </c>
      <c r="P210" s="145">
        <f t="shared" si="11"/>
        <v>0</v>
      </c>
      <c r="Q210" s="145">
        <v>0</v>
      </c>
      <c r="R210" s="145">
        <f t="shared" si="12"/>
        <v>0</v>
      </c>
      <c r="S210" s="145">
        <v>0</v>
      </c>
      <c r="T210" s="146">
        <f t="shared" si="13"/>
        <v>0</v>
      </c>
      <c r="AR210" s="147" t="s">
        <v>188</v>
      </c>
      <c r="AT210" s="147" t="s">
        <v>183</v>
      </c>
      <c r="AU210" s="147" t="s">
        <v>84</v>
      </c>
      <c r="AY210" s="17" t="s">
        <v>180</v>
      </c>
      <c r="BE210" s="148">
        <f t="shared" si="14"/>
        <v>0</v>
      </c>
      <c r="BF210" s="148">
        <f t="shared" si="15"/>
        <v>0</v>
      </c>
      <c r="BG210" s="148">
        <f t="shared" si="16"/>
        <v>0</v>
      </c>
      <c r="BH210" s="148">
        <f t="shared" si="17"/>
        <v>0</v>
      </c>
      <c r="BI210" s="148">
        <f t="shared" si="18"/>
        <v>0</v>
      </c>
      <c r="BJ210" s="17" t="s">
        <v>82</v>
      </c>
      <c r="BK210" s="148">
        <f t="shared" si="19"/>
        <v>0</v>
      </c>
      <c r="BL210" s="17" t="s">
        <v>188</v>
      </c>
      <c r="BM210" s="147" t="s">
        <v>2041</v>
      </c>
    </row>
    <row r="211" spans="2:65" s="1" customFormat="1" ht="16.5" customHeight="1">
      <c r="B211" s="32"/>
      <c r="C211" s="136" t="s">
        <v>611</v>
      </c>
      <c r="D211" s="136" t="s">
        <v>183</v>
      </c>
      <c r="E211" s="137" t="s">
        <v>643</v>
      </c>
      <c r="F211" s="138" t="s">
        <v>2378</v>
      </c>
      <c r="G211" s="139" t="s">
        <v>2354</v>
      </c>
      <c r="H211" s="140">
        <v>7</v>
      </c>
      <c r="I211" s="141"/>
      <c r="J211" s="142">
        <f t="shared" si="10"/>
        <v>0</v>
      </c>
      <c r="K211" s="138" t="s">
        <v>1</v>
      </c>
      <c r="L211" s="32"/>
      <c r="M211" s="143" t="s">
        <v>1</v>
      </c>
      <c r="N211" s="144" t="s">
        <v>39</v>
      </c>
      <c r="P211" s="145">
        <f t="shared" si="11"/>
        <v>0</v>
      </c>
      <c r="Q211" s="145">
        <v>0</v>
      </c>
      <c r="R211" s="145">
        <f t="shared" si="12"/>
        <v>0</v>
      </c>
      <c r="S211" s="145">
        <v>0</v>
      </c>
      <c r="T211" s="146">
        <f t="shared" si="13"/>
        <v>0</v>
      </c>
      <c r="AR211" s="147" t="s">
        <v>188</v>
      </c>
      <c r="AT211" s="147" t="s">
        <v>183</v>
      </c>
      <c r="AU211" s="147" t="s">
        <v>84</v>
      </c>
      <c r="AY211" s="17" t="s">
        <v>180</v>
      </c>
      <c r="BE211" s="148">
        <f t="shared" si="14"/>
        <v>0</v>
      </c>
      <c r="BF211" s="148">
        <f t="shared" si="15"/>
        <v>0</v>
      </c>
      <c r="BG211" s="148">
        <f t="shared" si="16"/>
        <v>0</v>
      </c>
      <c r="BH211" s="148">
        <f t="shared" si="17"/>
        <v>0</v>
      </c>
      <c r="BI211" s="148">
        <f t="shared" si="18"/>
        <v>0</v>
      </c>
      <c r="BJ211" s="17" t="s">
        <v>82</v>
      </c>
      <c r="BK211" s="148">
        <f t="shared" si="19"/>
        <v>0</v>
      </c>
      <c r="BL211" s="17" t="s">
        <v>188</v>
      </c>
      <c r="BM211" s="147" t="s">
        <v>1181</v>
      </c>
    </row>
    <row r="212" spans="2:65" s="1" customFormat="1" ht="16.5" customHeight="1">
      <c r="B212" s="32"/>
      <c r="C212" s="136" t="s">
        <v>616</v>
      </c>
      <c r="D212" s="136" t="s">
        <v>183</v>
      </c>
      <c r="E212" s="137" t="s">
        <v>649</v>
      </c>
      <c r="F212" s="138" t="s">
        <v>2379</v>
      </c>
      <c r="G212" s="139" t="s">
        <v>2354</v>
      </c>
      <c r="H212" s="140">
        <v>7</v>
      </c>
      <c r="I212" s="141"/>
      <c r="J212" s="142">
        <f t="shared" si="10"/>
        <v>0</v>
      </c>
      <c r="K212" s="138" t="s">
        <v>1</v>
      </c>
      <c r="L212" s="32"/>
      <c r="M212" s="143" t="s">
        <v>1</v>
      </c>
      <c r="N212" s="144" t="s">
        <v>39</v>
      </c>
      <c r="P212" s="145">
        <f t="shared" si="11"/>
        <v>0</v>
      </c>
      <c r="Q212" s="145">
        <v>0</v>
      </c>
      <c r="R212" s="145">
        <f t="shared" si="12"/>
        <v>0</v>
      </c>
      <c r="S212" s="145">
        <v>0</v>
      </c>
      <c r="T212" s="146">
        <f t="shared" si="13"/>
        <v>0</v>
      </c>
      <c r="AR212" s="147" t="s">
        <v>188</v>
      </c>
      <c r="AT212" s="147" t="s">
        <v>183</v>
      </c>
      <c r="AU212" s="147" t="s">
        <v>84</v>
      </c>
      <c r="AY212" s="17" t="s">
        <v>180</v>
      </c>
      <c r="BE212" s="148">
        <f t="shared" si="14"/>
        <v>0</v>
      </c>
      <c r="BF212" s="148">
        <f t="shared" si="15"/>
        <v>0</v>
      </c>
      <c r="BG212" s="148">
        <f t="shared" si="16"/>
        <v>0</v>
      </c>
      <c r="BH212" s="148">
        <f t="shared" si="17"/>
        <v>0</v>
      </c>
      <c r="BI212" s="148">
        <f t="shared" si="18"/>
        <v>0</v>
      </c>
      <c r="BJ212" s="17" t="s">
        <v>82</v>
      </c>
      <c r="BK212" s="148">
        <f t="shared" si="19"/>
        <v>0</v>
      </c>
      <c r="BL212" s="17" t="s">
        <v>188</v>
      </c>
      <c r="BM212" s="147" t="s">
        <v>2045</v>
      </c>
    </row>
    <row r="213" spans="2:65" s="1" customFormat="1" ht="16.5" customHeight="1">
      <c r="B213" s="32"/>
      <c r="C213" s="136" t="s">
        <v>620</v>
      </c>
      <c r="D213" s="136" t="s">
        <v>183</v>
      </c>
      <c r="E213" s="137" t="s">
        <v>656</v>
      </c>
      <c r="F213" s="138" t="s">
        <v>2380</v>
      </c>
      <c r="G213" s="139" t="s">
        <v>2354</v>
      </c>
      <c r="H213" s="140">
        <v>7</v>
      </c>
      <c r="I213" s="141"/>
      <c r="J213" s="142">
        <f t="shared" si="10"/>
        <v>0</v>
      </c>
      <c r="K213" s="138" t="s">
        <v>1</v>
      </c>
      <c r="L213" s="32"/>
      <c r="M213" s="143" t="s">
        <v>1</v>
      </c>
      <c r="N213" s="144" t="s">
        <v>39</v>
      </c>
      <c r="P213" s="145">
        <f t="shared" si="11"/>
        <v>0</v>
      </c>
      <c r="Q213" s="145">
        <v>0</v>
      </c>
      <c r="R213" s="145">
        <f t="shared" si="12"/>
        <v>0</v>
      </c>
      <c r="S213" s="145">
        <v>0</v>
      </c>
      <c r="T213" s="146">
        <f t="shared" si="13"/>
        <v>0</v>
      </c>
      <c r="AR213" s="147" t="s">
        <v>188</v>
      </c>
      <c r="AT213" s="147" t="s">
        <v>183</v>
      </c>
      <c r="AU213" s="147" t="s">
        <v>84</v>
      </c>
      <c r="AY213" s="17" t="s">
        <v>180</v>
      </c>
      <c r="BE213" s="148">
        <f t="shared" si="14"/>
        <v>0</v>
      </c>
      <c r="BF213" s="148">
        <f t="shared" si="15"/>
        <v>0</v>
      </c>
      <c r="BG213" s="148">
        <f t="shared" si="16"/>
        <v>0</v>
      </c>
      <c r="BH213" s="148">
        <f t="shared" si="17"/>
        <v>0</v>
      </c>
      <c r="BI213" s="148">
        <f t="shared" si="18"/>
        <v>0</v>
      </c>
      <c r="BJ213" s="17" t="s">
        <v>82</v>
      </c>
      <c r="BK213" s="148">
        <f t="shared" si="19"/>
        <v>0</v>
      </c>
      <c r="BL213" s="17" t="s">
        <v>188</v>
      </c>
      <c r="BM213" s="147" t="s">
        <v>2048</v>
      </c>
    </row>
    <row r="214" spans="2:65" s="1" customFormat="1" ht="21.75" customHeight="1">
      <c r="B214" s="32"/>
      <c r="C214" s="136" t="s">
        <v>1606</v>
      </c>
      <c r="D214" s="136" t="s">
        <v>183</v>
      </c>
      <c r="E214" s="137" t="s">
        <v>362</v>
      </c>
      <c r="F214" s="138" t="s">
        <v>2382</v>
      </c>
      <c r="G214" s="139" t="s">
        <v>198</v>
      </c>
      <c r="H214" s="140">
        <v>52</v>
      </c>
      <c r="I214" s="141"/>
      <c r="J214" s="142">
        <f t="shared" si="10"/>
        <v>0</v>
      </c>
      <c r="K214" s="138" t="s">
        <v>1</v>
      </c>
      <c r="L214" s="32"/>
      <c r="M214" s="143" t="s">
        <v>1</v>
      </c>
      <c r="N214" s="144" t="s">
        <v>39</v>
      </c>
      <c r="P214" s="145">
        <f t="shared" si="11"/>
        <v>0</v>
      </c>
      <c r="Q214" s="145">
        <v>0</v>
      </c>
      <c r="R214" s="145">
        <f t="shared" si="12"/>
        <v>0</v>
      </c>
      <c r="S214" s="145">
        <v>0</v>
      </c>
      <c r="T214" s="146">
        <f t="shared" si="13"/>
        <v>0</v>
      </c>
      <c r="AR214" s="147" t="s">
        <v>188</v>
      </c>
      <c r="AT214" s="147" t="s">
        <v>183</v>
      </c>
      <c r="AU214" s="147" t="s">
        <v>84</v>
      </c>
      <c r="AY214" s="17" t="s">
        <v>180</v>
      </c>
      <c r="BE214" s="148">
        <f t="shared" si="14"/>
        <v>0</v>
      </c>
      <c r="BF214" s="148">
        <f t="shared" si="15"/>
        <v>0</v>
      </c>
      <c r="BG214" s="148">
        <f t="shared" si="16"/>
        <v>0</v>
      </c>
      <c r="BH214" s="148">
        <f t="shared" si="17"/>
        <v>0</v>
      </c>
      <c r="BI214" s="148">
        <f t="shared" si="18"/>
        <v>0</v>
      </c>
      <c r="BJ214" s="17" t="s">
        <v>82</v>
      </c>
      <c r="BK214" s="148">
        <f t="shared" si="19"/>
        <v>0</v>
      </c>
      <c r="BL214" s="17" t="s">
        <v>188</v>
      </c>
      <c r="BM214" s="147" t="s">
        <v>2051</v>
      </c>
    </row>
    <row r="215" spans="2:65" s="1" customFormat="1" ht="16.5" customHeight="1">
      <c r="B215" s="32"/>
      <c r="C215" s="136" t="s">
        <v>624</v>
      </c>
      <c r="D215" s="136" t="s">
        <v>183</v>
      </c>
      <c r="E215" s="137" t="s">
        <v>676</v>
      </c>
      <c r="F215" s="138" t="s">
        <v>2383</v>
      </c>
      <c r="G215" s="139" t="s">
        <v>198</v>
      </c>
      <c r="H215" s="140">
        <v>27</v>
      </c>
      <c r="I215" s="141"/>
      <c r="J215" s="142">
        <f t="shared" si="10"/>
        <v>0</v>
      </c>
      <c r="K215" s="138" t="s">
        <v>1</v>
      </c>
      <c r="L215" s="32"/>
      <c r="M215" s="143" t="s">
        <v>1</v>
      </c>
      <c r="N215" s="144" t="s">
        <v>39</v>
      </c>
      <c r="P215" s="145">
        <f t="shared" si="11"/>
        <v>0</v>
      </c>
      <c r="Q215" s="145">
        <v>0</v>
      </c>
      <c r="R215" s="145">
        <f t="shared" si="12"/>
        <v>0</v>
      </c>
      <c r="S215" s="145">
        <v>0</v>
      </c>
      <c r="T215" s="146">
        <f t="shared" si="13"/>
        <v>0</v>
      </c>
      <c r="AR215" s="147" t="s">
        <v>188</v>
      </c>
      <c r="AT215" s="147" t="s">
        <v>183</v>
      </c>
      <c r="AU215" s="147" t="s">
        <v>84</v>
      </c>
      <c r="AY215" s="17" t="s">
        <v>180</v>
      </c>
      <c r="BE215" s="148">
        <f t="shared" si="14"/>
        <v>0</v>
      </c>
      <c r="BF215" s="148">
        <f t="shared" si="15"/>
        <v>0</v>
      </c>
      <c r="BG215" s="148">
        <f t="shared" si="16"/>
        <v>0</v>
      </c>
      <c r="BH215" s="148">
        <f t="shared" si="17"/>
        <v>0</v>
      </c>
      <c r="BI215" s="148">
        <f t="shared" si="18"/>
        <v>0</v>
      </c>
      <c r="BJ215" s="17" t="s">
        <v>82</v>
      </c>
      <c r="BK215" s="148">
        <f t="shared" si="19"/>
        <v>0</v>
      </c>
      <c r="BL215" s="17" t="s">
        <v>188</v>
      </c>
      <c r="BM215" s="147" t="s">
        <v>2053</v>
      </c>
    </row>
    <row r="216" spans="2:65" s="1" customFormat="1" ht="16.5" customHeight="1">
      <c r="B216" s="32"/>
      <c r="C216" s="136" t="s">
        <v>628</v>
      </c>
      <c r="D216" s="136" t="s">
        <v>183</v>
      </c>
      <c r="E216" s="137" t="s">
        <v>690</v>
      </c>
      <c r="F216" s="138" t="s">
        <v>2501</v>
      </c>
      <c r="G216" s="139" t="s">
        <v>198</v>
      </c>
      <c r="H216" s="140">
        <v>15</v>
      </c>
      <c r="I216" s="141"/>
      <c r="J216" s="142">
        <f t="shared" si="10"/>
        <v>0</v>
      </c>
      <c r="K216" s="138" t="s">
        <v>1</v>
      </c>
      <c r="L216" s="32"/>
      <c r="M216" s="143" t="s">
        <v>1</v>
      </c>
      <c r="N216" s="144" t="s">
        <v>39</v>
      </c>
      <c r="P216" s="145">
        <f t="shared" si="11"/>
        <v>0</v>
      </c>
      <c r="Q216" s="145">
        <v>0</v>
      </c>
      <c r="R216" s="145">
        <f t="shared" si="12"/>
        <v>0</v>
      </c>
      <c r="S216" s="145">
        <v>0</v>
      </c>
      <c r="T216" s="146">
        <f t="shared" si="13"/>
        <v>0</v>
      </c>
      <c r="AR216" s="147" t="s">
        <v>188</v>
      </c>
      <c r="AT216" s="147" t="s">
        <v>183</v>
      </c>
      <c r="AU216" s="147" t="s">
        <v>84</v>
      </c>
      <c r="AY216" s="17" t="s">
        <v>180</v>
      </c>
      <c r="BE216" s="148">
        <f t="shared" si="14"/>
        <v>0</v>
      </c>
      <c r="BF216" s="148">
        <f t="shared" si="15"/>
        <v>0</v>
      </c>
      <c r="BG216" s="148">
        <f t="shared" si="16"/>
        <v>0</v>
      </c>
      <c r="BH216" s="148">
        <f t="shared" si="17"/>
        <v>0</v>
      </c>
      <c r="BI216" s="148">
        <f t="shared" si="18"/>
        <v>0</v>
      </c>
      <c r="BJ216" s="17" t="s">
        <v>82</v>
      </c>
      <c r="BK216" s="148">
        <f t="shared" si="19"/>
        <v>0</v>
      </c>
      <c r="BL216" s="17" t="s">
        <v>188</v>
      </c>
      <c r="BM216" s="147" t="s">
        <v>2058</v>
      </c>
    </row>
    <row r="217" spans="2:65" s="1" customFormat="1" ht="16.5" customHeight="1">
      <c r="B217" s="32"/>
      <c r="C217" s="136" t="s">
        <v>636</v>
      </c>
      <c r="D217" s="136" t="s">
        <v>183</v>
      </c>
      <c r="E217" s="137" t="s">
        <v>695</v>
      </c>
      <c r="F217" s="138" t="s">
        <v>2502</v>
      </c>
      <c r="G217" s="139" t="s">
        <v>198</v>
      </c>
      <c r="H217" s="140">
        <v>10</v>
      </c>
      <c r="I217" s="141"/>
      <c r="J217" s="142">
        <f t="shared" si="10"/>
        <v>0</v>
      </c>
      <c r="K217" s="138" t="s">
        <v>1</v>
      </c>
      <c r="L217" s="32"/>
      <c r="M217" s="143" t="s">
        <v>1</v>
      </c>
      <c r="N217" s="144" t="s">
        <v>39</v>
      </c>
      <c r="P217" s="145">
        <f t="shared" si="11"/>
        <v>0</v>
      </c>
      <c r="Q217" s="145">
        <v>0</v>
      </c>
      <c r="R217" s="145">
        <f t="shared" si="12"/>
        <v>0</v>
      </c>
      <c r="S217" s="145">
        <v>0</v>
      </c>
      <c r="T217" s="146">
        <f t="shared" si="13"/>
        <v>0</v>
      </c>
      <c r="AR217" s="147" t="s">
        <v>188</v>
      </c>
      <c r="AT217" s="147" t="s">
        <v>183</v>
      </c>
      <c r="AU217" s="147" t="s">
        <v>84</v>
      </c>
      <c r="AY217" s="17" t="s">
        <v>180</v>
      </c>
      <c r="BE217" s="148">
        <f t="shared" si="14"/>
        <v>0</v>
      </c>
      <c r="BF217" s="148">
        <f t="shared" si="15"/>
        <v>0</v>
      </c>
      <c r="BG217" s="148">
        <f t="shared" si="16"/>
        <v>0</v>
      </c>
      <c r="BH217" s="148">
        <f t="shared" si="17"/>
        <v>0</v>
      </c>
      <c r="BI217" s="148">
        <f t="shared" si="18"/>
        <v>0</v>
      </c>
      <c r="BJ217" s="17" t="s">
        <v>82</v>
      </c>
      <c r="BK217" s="148">
        <f t="shared" si="19"/>
        <v>0</v>
      </c>
      <c r="BL217" s="17" t="s">
        <v>188</v>
      </c>
      <c r="BM217" s="147" t="s">
        <v>1602</v>
      </c>
    </row>
    <row r="218" spans="2:65" s="1" customFormat="1" ht="16.5" customHeight="1">
      <c r="B218" s="32"/>
      <c r="C218" s="136" t="s">
        <v>643</v>
      </c>
      <c r="D218" s="136" t="s">
        <v>183</v>
      </c>
      <c r="E218" s="137" t="s">
        <v>710</v>
      </c>
      <c r="F218" s="138" t="s">
        <v>2503</v>
      </c>
      <c r="G218" s="139" t="s">
        <v>1</v>
      </c>
      <c r="H218" s="140">
        <v>0</v>
      </c>
      <c r="I218" s="141"/>
      <c r="J218" s="142">
        <f t="shared" si="10"/>
        <v>0</v>
      </c>
      <c r="K218" s="138" t="s">
        <v>1</v>
      </c>
      <c r="L218" s="32"/>
      <c r="M218" s="143" t="s">
        <v>1</v>
      </c>
      <c r="N218" s="144" t="s">
        <v>39</v>
      </c>
      <c r="P218" s="145">
        <f t="shared" si="11"/>
        <v>0</v>
      </c>
      <c r="Q218" s="145">
        <v>0</v>
      </c>
      <c r="R218" s="145">
        <f t="shared" si="12"/>
        <v>0</v>
      </c>
      <c r="S218" s="145">
        <v>0</v>
      </c>
      <c r="T218" s="146">
        <f t="shared" si="13"/>
        <v>0</v>
      </c>
      <c r="AR218" s="147" t="s">
        <v>188</v>
      </c>
      <c r="AT218" s="147" t="s">
        <v>183</v>
      </c>
      <c r="AU218" s="147" t="s">
        <v>84</v>
      </c>
      <c r="AY218" s="17" t="s">
        <v>180</v>
      </c>
      <c r="BE218" s="148">
        <f t="shared" si="14"/>
        <v>0</v>
      </c>
      <c r="BF218" s="148">
        <f t="shared" si="15"/>
        <v>0</v>
      </c>
      <c r="BG218" s="148">
        <f t="shared" si="16"/>
        <v>0</v>
      </c>
      <c r="BH218" s="148">
        <f t="shared" si="17"/>
        <v>0</v>
      </c>
      <c r="BI218" s="148">
        <f t="shared" si="18"/>
        <v>0</v>
      </c>
      <c r="BJ218" s="17" t="s">
        <v>82</v>
      </c>
      <c r="BK218" s="148">
        <f t="shared" si="19"/>
        <v>0</v>
      </c>
      <c r="BL218" s="17" t="s">
        <v>188</v>
      </c>
      <c r="BM218" s="147" t="s">
        <v>2063</v>
      </c>
    </row>
    <row r="219" spans="2:65" s="1" customFormat="1" ht="16.5" customHeight="1">
      <c r="B219" s="32"/>
      <c r="C219" s="136" t="s">
        <v>649</v>
      </c>
      <c r="D219" s="136" t="s">
        <v>183</v>
      </c>
      <c r="E219" s="137" t="s">
        <v>1674</v>
      </c>
      <c r="F219" s="138" t="s">
        <v>2386</v>
      </c>
      <c r="G219" s="139" t="s">
        <v>646</v>
      </c>
      <c r="H219" s="140">
        <v>1</v>
      </c>
      <c r="I219" s="141"/>
      <c r="J219" s="142">
        <f t="shared" si="10"/>
        <v>0</v>
      </c>
      <c r="K219" s="138" t="s">
        <v>1</v>
      </c>
      <c r="L219" s="32"/>
      <c r="M219" s="143" t="s">
        <v>1</v>
      </c>
      <c r="N219" s="144" t="s">
        <v>39</v>
      </c>
      <c r="P219" s="145">
        <f t="shared" si="11"/>
        <v>0</v>
      </c>
      <c r="Q219" s="145">
        <v>0</v>
      </c>
      <c r="R219" s="145">
        <f t="shared" si="12"/>
        <v>0</v>
      </c>
      <c r="S219" s="145">
        <v>0</v>
      </c>
      <c r="T219" s="146">
        <f t="shared" si="13"/>
        <v>0</v>
      </c>
      <c r="AR219" s="147" t="s">
        <v>188</v>
      </c>
      <c r="AT219" s="147" t="s">
        <v>183</v>
      </c>
      <c r="AU219" s="147" t="s">
        <v>84</v>
      </c>
      <c r="AY219" s="17" t="s">
        <v>180</v>
      </c>
      <c r="BE219" s="148">
        <f t="shared" si="14"/>
        <v>0</v>
      </c>
      <c r="BF219" s="148">
        <f t="shared" si="15"/>
        <v>0</v>
      </c>
      <c r="BG219" s="148">
        <f t="shared" si="16"/>
        <v>0</v>
      </c>
      <c r="BH219" s="148">
        <f t="shared" si="17"/>
        <v>0</v>
      </c>
      <c r="BI219" s="148">
        <f t="shared" si="18"/>
        <v>0</v>
      </c>
      <c r="BJ219" s="17" t="s">
        <v>82</v>
      </c>
      <c r="BK219" s="148">
        <f t="shared" si="19"/>
        <v>0</v>
      </c>
      <c r="BL219" s="17" t="s">
        <v>188</v>
      </c>
      <c r="BM219" s="147" t="s">
        <v>2067</v>
      </c>
    </row>
    <row r="220" spans="2:65" s="1" customFormat="1" ht="16.5" customHeight="1">
      <c r="B220" s="32"/>
      <c r="C220" s="136" t="s">
        <v>656</v>
      </c>
      <c r="D220" s="136" t="s">
        <v>183</v>
      </c>
      <c r="E220" s="137" t="s">
        <v>1680</v>
      </c>
      <c r="F220" s="138" t="s">
        <v>2387</v>
      </c>
      <c r="G220" s="139" t="s">
        <v>646</v>
      </c>
      <c r="H220" s="140">
        <v>1</v>
      </c>
      <c r="I220" s="141"/>
      <c r="J220" s="142">
        <f t="shared" si="10"/>
        <v>0</v>
      </c>
      <c r="K220" s="138" t="s">
        <v>1</v>
      </c>
      <c r="L220" s="32"/>
      <c r="M220" s="143" t="s">
        <v>1</v>
      </c>
      <c r="N220" s="144" t="s">
        <v>39</v>
      </c>
      <c r="P220" s="145">
        <f t="shared" si="11"/>
        <v>0</v>
      </c>
      <c r="Q220" s="145">
        <v>0</v>
      </c>
      <c r="R220" s="145">
        <f t="shared" si="12"/>
        <v>0</v>
      </c>
      <c r="S220" s="145">
        <v>0</v>
      </c>
      <c r="T220" s="146">
        <f t="shared" si="13"/>
        <v>0</v>
      </c>
      <c r="AR220" s="147" t="s">
        <v>188</v>
      </c>
      <c r="AT220" s="147" t="s">
        <v>183</v>
      </c>
      <c r="AU220" s="147" t="s">
        <v>84</v>
      </c>
      <c r="AY220" s="17" t="s">
        <v>180</v>
      </c>
      <c r="BE220" s="148">
        <f t="shared" si="14"/>
        <v>0</v>
      </c>
      <c r="BF220" s="148">
        <f t="shared" si="15"/>
        <v>0</v>
      </c>
      <c r="BG220" s="148">
        <f t="shared" si="16"/>
        <v>0</v>
      </c>
      <c r="BH220" s="148">
        <f t="shared" si="17"/>
        <v>0</v>
      </c>
      <c r="BI220" s="148">
        <f t="shared" si="18"/>
        <v>0</v>
      </c>
      <c r="BJ220" s="17" t="s">
        <v>82</v>
      </c>
      <c r="BK220" s="148">
        <f t="shared" si="19"/>
        <v>0</v>
      </c>
      <c r="BL220" s="17" t="s">
        <v>188</v>
      </c>
      <c r="BM220" s="147" t="s">
        <v>2070</v>
      </c>
    </row>
    <row r="221" spans="2:65" s="1" customFormat="1" ht="16.5" customHeight="1">
      <c r="B221" s="32"/>
      <c r="C221" s="136" t="s">
        <v>662</v>
      </c>
      <c r="D221" s="136" t="s">
        <v>183</v>
      </c>
      <c r="E221" s="137" t="s">
        <v>725</v>
      </c>
      <c r="F221" s="138" t="s">
        <v>2388</v>
      </c>
      <c r="G221" s="139" t="s">
        <v>646</v>
      </c>
      <c r="H221" s="140">
        <v>1</v>
      </c>
      <c r="I221" s="141"/>
      <c r="J221" s="142">
        <f t="shared" si="10"/>
        <v>0</v>
      </c>
      <c r="K221" s="138" t="s">
        <v>1</v>
      </c>
      <c r="L221" s="32"/>
      <c r="M221" s="143" t="s">
        <v>1</v>
      </c>
      <c r="N221" s="144" t="s">
        <v>39</v>
      </c>
      <c r="P221" s="145">
        <f t="shared" si="11"/>
        <v>0</v>
      </c>
      <c r="Q221" s="145">
        <v>0</v>
      </c>
      <c r="R221" s="145">
        <f t="shared" si="12"/>
        <v>0</v>
      </c>
      <c r="S221" s="145">
        <v>0</v>
      </c>
      <c r="T221" s="146">
        <f t="shared" si="13"/>
        <v>0</v>
      </c>
      <c r="AR221" s="147" t="s">
        <v>188</v>
      </c>
      <c r="AT221" s="147" t="s">
        <v>183</v>
      </c>
      <c r="AU221" s="147" t="s">
        <v>84</v>
      </c>
      <c r="AY221" s="17" t="s">
        <v>180</v>
      </c>
      <c r="BE221" s="148">
        <f t="shared" si="14"/>
        <v>0</v>
      </c>
      <c r="BF221" s="148">
        <f t="shared" si="15"/>
        <v>0</v>
      </c>
      <c r="BG221" s="148">
        <f t="shared" si="16"/>
        <v>0</v>
      </c>
      <c r="BH221" s="148">
        <f t="shared" si="17"/>
        <v>0</v>
      </c>
      <c r="BI221" s="148">
        <f t="shared" si="18"/>
        <v>0</v>
      </c>
      <c r="BJ221" s="17" t="s">
        <v>82</v>
      </c>
      <c r="BK221" s="148">
        <f t="shared" si="19"/>
        <v>0</v>
      </c>
      <c r="BL221" s="17" t="s">
        <v>188</v>
      </c>
      <c r="BM221" s="147" t="s">
        <v>2073</v>
      </c>
    </row>
    <row r="222" spans="2:65" s="1" customFormat="1" ht="16.5" customHeight="1">
      <c r="B222" s="32"/>
      <c r="C222" s="136" t="s">
        <v>666</v>
      </c>
      <c r="D222" s="136" t="s">
        <v>183</v>
      </c>
      <c r="E222" s="137" t="s">
        <v>731</v>
      </c>
      <c r="F222" s="138" t="s">
        <v>311</v>
      </c>
      <c r="G222" s="139" t="s">
        <v>646</v>
      </c>
      <c r="H222" s="140">
        <v>1</v>
      </c>
      <c r="I222" s="141"/>
      <c r="J222" s="142">
        <f t="shared" si="10"/>
        <v>0</v>
      </c>
      <c r="K222" s="138" t="s">
        <v>1</v>
      </c>
      <c r="L222" s="32"/>
      <c r="M222" s="191" t="s">
        <v>1</v>
      </c>
      <c r="N222" s="192" t="s">
        <v>39</v>
      </c>
      <c r="O222" s="193"/>
      <c r="P222" s="194">
        <f t="shared" si="11"/>
        <v>0</v>
      </c>
      <c r="Q222" s="194">
        <v>0</v>
      </c>
      <c r="R222" s="194">
        <f t="shared" si="12"/>
        <v>0</v>
      </c>
      <c r="S222" s="194">
        <v>0</v>
      </c>
      <c r="T222" s="195">
        <f t="shared" si="13"/>
        <v>0</v>
      </c>
      <c r="AR222" s="147" t="s">
        <v>188</v>
      </c>
      <c r="AT222" s="147" t="s">
        <v>183</v>
      </c>
      <c r="AU222" s="147" t="s">
        <v>84</v>
      </c>
      <c r="AY222" s="17" t="s">
        <v>180</v>
      </c>
      <c r="BE222" s="148">
        <f t="shared" si="14"/>
        <v>0</v>
      </c>
      <c r="BF222" s="148">
        <f t="shared" si="15"/>
        <v>0</v>
      </c>
      <c r="BG222" s="148">
        <f t="shared" si="16"/>
        <v>0</v>
      </c>
      <c r="BH222" s="148">
        <f t="shared" si="17"/>
        <v>0</v>
      </c>
      <c r="BI222" s="148">
        <f t="shared" si="18"/>
        <v>0</v>
      </c>
      <c r="BJ222" s="17" t="s">
        <v>82</v>
      </c>
      <c r="BK222" s="148">
        <f t="shared" si="19"/>
        <v>0</v>
      </c>
      <c r="BL222" s="17" t="s">
        <v>188</v>
      </c>
      <c r="BM222" s="147" t="s">
        <v>2076</v>
      </c>
    </row>
    <row r="223" spans="2:65" s="1" customFormat="1" ht="7" customHeight="1">
      <c r="B223" s="44"/>
      <c r="C223" s="45"/>
      <c r="D223" s="45"/>
      <c r="E223" s="45"/>
      <c r="F223" s="45"/>
      <c r="G223" s="45"/>
      <c r="H223" s="45"/>
      <c r="I223" s="45"/>
      <c r="J223" s="45"/>
      <c r="K223" s="45"/>
      <c r="L223" s="32"/>
    </row>
  </sheetData>
  <sheetProtection algorithmName="SHA-512" hashValue="csaDCUtUholbUoHbN5NxhcstEubgjUridCcbTSKgKw39KbcVkf0OJKwYv/hrTjAG8u3y9GB4OfL8hQ8E874BGQ==" saltValue="onEZugq80HC0ZmHYzjFacyC5SXMWimd9f3Jr3ZYuE0uvOY23GQ+XTbOZ7SKnQWPQwWq8X8etClpM0lmAuovZEg==" spinCount="100000" sheet="1" objects="1" scenarios="1" formatColumns="0" formatRows="0" autoFilter="0"/>
  <autoFilter ref="C122:K222" xr:uid="{00000000-0009-0000-0000-00000C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90"/>
  <sheetViews>
    <sheetView showGridLines="0" workbookViewId="0"/>
  </sheetViews>
  <sheetFormatPr defaultRowHeight="14.4"/>
  <cols>
    <col min="1" max="1" width="8.33203125" customWidth="1"/>
    <col min="2" max="2" width="1.19921875" customWidth="1"/>
    <col min="3" max="3" width="4.1328125" customWidth="1"/>
    <col min="4" max="4" width="4.33203125" customWidth="1"/>
    <col min="5" max="5" width="17.1328125" customWidth="1"/>
    <col min="6" max="6" width="100.796875" customWidth="1"/>
    <col min="7" max="7" width="7.46484375" customWidth="1"/>
    <col min="8" max="8" width="14" customWidth="1"/>
    <col min="9" max="9" width="15.796875" customWidth="1"/>
    <col min="10" max="11" width="22.33203125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130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ZŠ NA SMETÁNCE - oprava střešního pláště a rekonstrukce podkroví</v>
      </c>
      <c r="F7" s="245"/>
      <c r="G7" s="245"/>
      <c r="H7" s="245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16.5" customHeight="1">
      <c r="B9" s="32"/>
      <c r="E9" s="207" t="s">
        <v>2504</v>
      </c>
      <c r="F9" s="246"/>
      <c r="G9" s="246"/>
      <c r="H9" s="246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24. 5. 2023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7" t="str">
        <f>'Rekapitulace stavby'!E14</f>
        <v>Vyplň údaj</v>
      </c>
      <c r="F18" s="213"/>
      <c r="G18" s="213"/>
      <c r="H18" s="213"/>
      <c r="I18" s="27" t="s">
        <v>26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26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4"/>
      <c r="E27" s="218" t="s">
        <v>1</v>
      </c>
      <c r="F27" s="218"/>
      <c r="G27" s="218"/>
      <c r="H27" s="218"/>
      <c r="L27" s="94"/>
    </row>
    <row r="28" spans="2:12" s="1" customFormat="1" ht="7" customHeight="1">
      <c r="B28" s="32"/>
      <c r="L28" s="32"/>
    </row>
    <row r="29" spans="2:12" s="1" customFormat="1" ht="7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5" t="s">
        <v>34</v>
      </c>
      <c r="J30" s="66">
        <f>ROUND(J121, 2)</f>
        <v>0</v>
      </c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" customHeight="1">
      <c r="B33" s="32"/>
      <c r="D33" s="55" t="s">
        <v>38</v>
      </c>
      <c r="E33" s="27" t="s">
        <v>39</v>
      </c>
      <c r="F33" s="86">
        <f>ROUND((SUM(BE121:BE189)),  2)</f>
        <v>0</v>
      </c>
      <c r="I33" s="96">
        <v>0.21</v>
      </c>
      <c r="J33" s="86">
        <f>ROUND(((SUM(BE121:BE189))*I33),  2)</f>
        <v>0</v>
      </c>
      <c r="L33" s="32"/>
    </row>
    <row r="34" spans="2:12" s="1" customFormat="1" ht="14.4" customHeight="1">
      <c r="B34" s="32"/>
      <c r="E34" s="27" t="s">
        <v>40</v>
      </c>
      <c r="F34" s="86">
        <f>ROUND((SUM(BF121:BF189)),  2)</f>
        <v>0</v>
      </c>
      <c r="I34" s="96">
        <v>0.15</v>
      </c>
      <c r="J34" s="86">
        <f>ROUND(((SUM(BF121:BF189))*I34),  2)</f>
        <v>0</v>
      </c>
      <c r="L34" s="32"/>
    </row>
    <row r="35" spans="2:12" s="1" customFormat="1" ht="14.4" hidden="1" customHeight="1">
      <c r="B35" s="32"/>
      <c r="E35" s="27" t="s">
        <v>41</v>
      </c>
      <c r="F35" s="86">
        <f>ROUND((SUM(BG121:BG189)),  2)</f>
        <v>0</v>
      </c>
      <c r="I35" s="96">
        <v>0.21</v>
      </c>
      <c r="J35" s="86">
        <f>0</f>
        <v>0</v>
      </c>
      <c r="L35" s="32"/>
    </row>
    <row r="36" spans="2:12" s="1" customFormat="1" ht="14.4" hidden="1" customHeight="1">
      <c r="B36" s="32"/>
      <c r="E36" s="27" t="s">
        <v>42</v>
      </c>
      <c r="F36" s="86">
        <f>ROUND((SUM(BH121:BH189)),  2)</f>
        <v>0</v>
      </c>
      <c r="I36" s="96">
        <v>0.15</v>
      </c>
      <c r="J36" s="86">
        <f>0</f>
        <v>0</v>
      </c>
      <c r="L36" s="32"/>
    </row>
    <row r="37" spans="2:12" s="1" customFormat="1" ht="14.4" hidden="1" customHeight="1">
      <c r="B37" s="32"/>
      <c r="E37" s="27" t="s">
        <v>43</v>
      </c>
      <c r="F37" s="86">
        <f>ROUND((SUM(BI121:BI189)),  2)</f>
        <v>0</v>
      </c>
      <c r="I37" s="96">
        <v>0</v>
      </c>
      <c r="J37" s="86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5" customHeight="1">
      <c r="B39" s="32"/>
      <c r="C39" s="97"/>
      <c r="D39" s="98" t="s">
        <v>44</v>
      </c>
      <c r="E39" s="57"/>
      <c r="F39" s="57"/>
      <c r="G39" s="99" t="s">
        <v>45</v>
      </c>
      <c r="H39" s="100" t="s">
        <v>46</v>
      </c>
      <c r="I39" s="57"/>
      <c r="J39" s="101">
        <f>SUM(J30:J37)</f>
        <v>0</v>
      </c>
      <c r="K39" s="102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2.3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2.3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2.3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5" customHeight="1">
      <c r="B82" s="32"/>
      <c r="C82" s="21" t="s">
        <v>143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4" t="str">
        <f>E7</f>
        <v>ZŠ NA SMETÁNCE - oprava střešního pláště a rekonstrukce podkroví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16.5" customHeight="1">
      <c r="B87" s="32"/>
      <c r="E87" s="207" t="str">
        <f>E9</f>
        <v>2022-01050199.05 - Vytápění</v>
      </c>
      <c r="F87" s="246"/>
      <c r="G87" s="246"/>
      <c r="H87" s="246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24. 5. 2023</v>
      </c>
      <c r="L89" s="32"/>
    </row>
    <row r="90" spans="2:47" s="1" customFormat="1" ht="7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25.65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>KAVRO - Ing. Veronika Kloudová</v>
      </c>
      <c r="L92" s="32"/>
    </row>
    <row r="93" spans="2:47" s="1" customFormat="1" ht="10.3" customHeight="1">
      <c r="B93" s="32"/>
      <c r="L93" s="32"/>
    </row>
    <row r="94" spans="2:47" s="1" customFormat="1" ht="29.25" customHeight="1">
      <c r="B94" s="32"/>
      <c r="C94" s="105" t="s">
        <v>144</v>
      </c>
      <c r="D94" s="97"/>
      <c r="E94" s="97"/>
      <c r="F94" s="97"/>
      <c r="G94" s="97"/>
      <c r="H94" s="97"/>
      <c r="I94" s="97"/>
      <c r="J94" s="106" t="s">
        <v>145</v>
      </c>
      <c r="K94" s="97"/>
      <c r="L94" s="32"/>
    </row>
    <row r="95" spans="2:47" s="1" customFormat="1" ht="10.3" customHeight="1">
      <c r="B95" s="32"/>
      <c r="L95" s="32"/>
    </row>
    <row r="96" spans="2:47" s="1" customFormat="1" ht="22.8" customHeight="1">
      <c r="B96" s="32"/>
      <c r="C96" s="107" t="s">
        <v>146</v>
      </c>
      <c r="J96" s="66">
        <f>J121</f>
        <v>0</v>
      </c>
      <c r="L96" s="32"/>
      <c r="AU96" s="17" t="s">
        <v>147</v>
      </c>
    </row>
    <row r="97" spans="2:12" s="8" customFormat="1" ht="25" customHeight="1">
      <c r="B97" s="108"/>
      <c r="D97" s="109" t="s">
        <v>2505</v>
      </c>
      <c r="E97" s="110"/>
      <c r="F97" s="110"/>
      <c r="G97" s="110"/>
      <c r="H97" s="110"/>
      <c r="I97" s="110"/>
      <c r="J97" s="111">
        <f>J122</f>
        <v>0</v>
      </c>
      <c r="L97" s="108"/>
    </row>
    <row r="98" spans="2:12" s="8" customFormat="1" ht="25" customHeight="1">
      <c r="B98" s="108"/>
      <c r="D98" s="109" t="s">
        <v>2506</v>
      </c>
      <c r="E98" s="110"/>
      <c r="F98" s="110"/>
      <c r="G98" s="110"/>
      <c r="H98" s="110"/>
      <c r="I98" s="110"/>
      <c r="J98" s="111">
        <f>J129</f>
        <v>0</v>
      </c>
      <c r="L98" s="108"/>
    </row>
    <row r="99" spans="2:12" s="8" customFormat="1" ht="25" customHeight="1">
      <c r="B99" s="108"/>
      <c r="D99" s="109" t="s">
        <v>2507</v>
      </c>
      <c r="E99" s="110"/>
      <c r="F99" s="110"/>
      <c r="G99" s="110"/>
      <c r="H99" s="110"/>
      <c r="I99" s="110"/>
      <c r="J99" s="111">
        <f>J145</f>
        <v>0</v>
      </c>
      <c r="L99" s="108"/>
    </row>
    <row r="100" spans="2:12" s="8" customFormat="1" ht="25" customHeight="1">
      <c r="B100" s="108"/>
      <c r="D100" s="109" t="s">
        <v>2508</v>
      </c>
      <c r="E100" s="110"/>
      <c r="F100" s="110"/>
      <c r="G100" s="110"/>
      <c r="H100" s="110"/>
      <c r="I100" s="110"/>
      <c r="J100" s="111">
        <f>J171</f>
        <v>0</v>
      </c>
      <c r="L100" s="108"/>
    </row>
    <row r="101" spans="2:12" s="8" customFormat="1" ht="25" customHeight="1">
      <c r="B101" s="108"/>
      <c r="D101" s="109" t="s">
        <v>2509</v>
      </c>
      <c r="E101" s="110"/>
      <c r="F101" s="110"/>
      <c r="G101" s="110"/>
      <c r="H101" s="110"/>
      <c r="I101" s="110"/>
      <c r="J101" s="111">
        <f>J186</f>
        <v>0</v>
      </c>
      <c r="L101" s="108"/>
    </row>
    <row r="102" spans="2:12" s="1" customFormat="1" ht="21.85" customHeight="1">
      <c r="B102" s="32"/>
      <c r="L102" s="32"/>
    </row>
    <row r="103" spans="2:12" s="1" customFormat="1" ht="7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7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5" customHeight="1">
      <c r="B108" s="32"/>
      <c r="C108" s="21" t="s">
        <v>165</v>
      </c>
      <c r="L108" s="32"/>
    </row>
    <row r="109" spans="2:12" s="1" customFormat="1" ht="7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44" t="str">
        <f>E7</f>
        <v>ZŠ NA SMETÁNCE - oprava střešního pláště a rekonstrukce podkroví</v>
      </c>
      <c r="F111" s="245"/>
      <c r="G111" s="245"/>
      <c r="H111" s="245"/>
      <c r="L111" s="32"/>
    </row>
    <row r="112" spans="2:12" s="1" customFormat="1" ht="12" customHeight="1">
      <c r="B112" s="32"/>
      <c r="C112" s="27" t="s">
        <v>141</v>
      </c>
      <c r="L112" s="32"/>
    </row>
    <row r="113" spans="2:65" s="1" customFormat="1" ht="16.5" customHeight="1">
      <c r="B113" s="32"/>
      <c r="E113" s="207" t="str">
        <f>E9</f>
        <v>2022-01050199.05 - Vytápění</v>
      </c>
      <c r="F113" s="246"/>
      <c r="G113" s="246"/>
      <c r="H113" s="246"/>
      <c r="L113" s="32"/>
    </row>
    <row r="114" spans="2:65" s="1" customFormat="1" ht="7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 xml:space="preserve"> </v>
      </c>
      <c r="I115" s="27" t="s">
        <v>22</v>
      </c>
      <c r="J115" s="52" t="str">
        <f>IF(J12="","",J12)</f>
        <v>24. 5. 2023</v>
      </c>
      <c r="L115" s="32"/>
    </row>
    <row r="116" spans="2:65" s="1" customFormat="1" ht="7" customHeight="1">
      <c r="B116" s="32"/>
      <c r="L116" s="32"/>
    </row>
    <row r="117" spans="2:65" s="1" customFormat="1" ht="15.15" customHeight="1">
      <c r="B117" s="32"/>
      <c r="C117" s="27" t="s">
        <v>24</v>
      </c>
      <c r="F117" s="25" t="str">
        <f>E15</f>
        <v xml:space="preserve"> </v>
      </c>
      <c r="I117" s="27" t="s">
        <v>29</v>
      </c>
      <c r="J117" s="30" t="str">
        <f>E21</f>
        <v xml:space="preserve"> </v>
      </c>
      <c r="L117" s="32"/>
    </row>
    <row r="118" spans="2:65" s="1" customFormat="1" ht="25.65" customHeight="1">
      <c r="B118" s="32"/>
      <c r="C118" s="27" t="s">
        <v>27</v>
      </c>
      <c r="F118" s="25" t="str">
        <f>IF(E18="","",E18)</f>
        <v>Vyplň údaj</v>
      </c>
      <c r="I118" s="27" t="s">
        <v>31</v>
      </c>
      <c r="J118" s="30" t="str">
        <f>E24</f>
        <v>KAVRO - Ing. Veronika Kloudová</v>
      </c>
      <c r="L118" s="32"/>
    </row>
    <row r="119" spans="2:65" s="1" customFormat="1" ht="10.3" customHeight="1">
      <c r="B119" s="32"/>
      <c r="L119" s="32"/>
    </row>
    <row r="120" spans="2:65" s="10" customFormat="1" ht="29.25" customHeight="1">
      <c r="B120" s="116"/>
      <c r="C120" s="117" t="s">
        <v>166</v>
      </c>
      <c r="D120" s="118" t="s">
        <v>59</v>
      </c>
      <c r="E120" s="118" t="s">
        <v>55</v>
      </c>
      <c r="F120" s="118" t="s">
        <v>56</v>
      </c>
      <c r="G120" s="118" t="s">
        <v>167</v>
      </c>
      <c r="H120" s="118" t="s">
        <v>168</v>
      </c>
      <c r="I120" s="118" t="s">
        <v>169</v>
      </c>
      <c r="J120" s="118" t="s">
        <v>145</v>
      </c>
      <c r="K120" s="119" t="s">
        <v>170</v>
      </c>
      <c r="L120" s="116"/>
      <c r="M120" s="59" t="s">
        <v>1</v>
      </c>
      <c r="N120" s="60" t="s">
        <v>38</v>
      </c>
      <c r="O120" s="60" t="s">
        <v>171</v>
      </c>
      <c r="P120" s="60" t="s">
        <v>172</v>
      </c>
      <c r="Q120" s="60" t="s">
        <v>173</v>
      </c>
      <c r="R120" s="60" t="s">
        <v>174</v>
      </c>
      <c r="S120" s="60" t="s">
        <v>175</v>
      </c>
      <c r="T120" s="61" t="s">
        <v>176</v>
      </c>
    </row>
    <row r="121" spans="2:65" s="1" customFormat="1" ht="22.8" customHeight="1">
      <c r="B121" s="32"/>
      <c r="C121" s="64" t="s">
        <v>177</v>
      </c>
      <c r="J121" s="120">
        <f>BK121</f>
        <v>0</v>
      </c>
      <c r="L121" s="32"/>
      <c r="M121" s="62"/>
      <c r="N121" s="53"/>
      <c r="O121" s="53"/>
      <c r="P121" s="121">
        <f>P122+P129+P145+P171+P186</f>
        <v>0</v>
      </c>
      <c r="Q121" s="53"/>
      <c r="R121" s="121">
        <f>R122+R129+R145+R171+R186</f>
        <v>0</v>
      </c>
      <c r="S121" s="53"/>
      <c r="T121" s="122">
        <f>T122+T129+T145+T171+T186</f>
        <v>0</v>
      </c>
      <c r="AT121" s="17" t="s">
        <v>73</v>
      </c>
      <c r="AU121" s="17" t="s">
        <v>147</v>
      </c>
      <c r="BK121" s="123">
        <f>BK122+BK129+BK145+BK171+BK186</f>
        <v>0</v>
      </c>
    </row>
    <row r="122" spans="2:65" s="11" customFormat="1" ht="25.9" customHeight="1">
      <c r="B122" s="124"/>
      <c r="D122" s="125" t="s">
        <v>73</v>
      </c>
      <c r="E122" s="126" t="s">
        <v>318</v>
      </c>
      <c r="F122" s="126" t="s">
        <v>2510</v>
      </c>
      <c r="I122" s="127"/>
      <c r="J122" s="128">
        <f>BK122</f>
        <v>0</v>
      </c>
      <c r="L122" s="124"/>
      <c r="M122" s="129"/>
      <c r="P122" s="130">
        <f>SUM(P123:P128)</f>
        <v>0</v>
      </c>
      <c r="R122" s="130">
        <f>SUM(R123:R128)</f>
        <v>0</v>
      </c>
      <c r="T122" s="131">
        <f>SUM(T123:T128)</f>
        <v>0</v>
      </c>
      <c r="AR122" s="125" t="s">
        <v>84</v>
      </c>
      <c r="AT122" s="132" t="s">
        <v>73</v>
      </c>
      <c r="AU122" s="132" t="s">
        <v>74</v>
      </c>
      <c r="AY122" s="125" t="s">
        <v>180</v>
      </c>
      <c r="BK122" s="133">
        <f>SUM(BK123:BK128)</f>
        <v>0</v>
      </c>
    </row>
    <row r="123" spans="2:65" s="1" customFormat="1" ht="16.5" customHeight="1">
      <c r="B123" s="32"/>
      <c r="C123" s="136" t="s">
        <v>82</v>
      </c>
      <c r="D123" s="136" t="s">
        <v>183</v>
      </c>
      <c r="E123" s="137" t="s">
        <v>2511</v>
      </c>
      <c r="F123" s="138" t="s">
        <v>2512</v>
      </c>
      <c r="G123" s="139" t="s">
        <v>279</v>
      </c>
      <c r="H123" s="140">
        <v>520</v>
      </c>
      <c r="I123" s="141"/>
      <c r="J123" s="142">
        <f t="shared" ref="J123:J128" si="0">ROUND(I123*H123,2)</f>
        <v>0</v>
      </c>
      <c r="K123" s="138" t="s">
        <v>1</v>
      </c>
      <c r="L123" s="32"/>
      <c r="M123" s="143" t="s">
        <v>1</v>
      </c>
      <c r="N123" s="144" t="s">
        <v>39</v>
      </c>
      <c r="P123" s="145">
        <f t="shared" ref="P123:P128" si="1">O123*H123</f>
        <v>0</v>
      </c>
      <c r="Q123" s="145">
        <v>0</v>
      </c>
      <c r="R123" s="145">
        <f t="shared" ref="R123:R128" si="2">Q123*H123</f>
        <v>0</v>
      </c>
      <c r="S123" s="145">
        <v>0</v>
      </c>
      <c r="T123" s="146">
        <f t="shared" ref="T123:T128" si="3">S123*H123</f>
        <v>0</v>
      </c>
      <c r="AR123" s="147" t="s">
        <v>294</v>
      </c>
      <c r="AT123" s="147" t="s">
        <v>183</v>
      </c>
      <c r="AU123" s="147" t="s">
        <v>82</v>
      </c>
      <c r="AY123" s="17" t="s">
        <v>180</v>
      </c>
      <c r="BE123" s="148">
        <f t="shared" ref="BE123:BE128" si="4">IF(N123="základní",J123,0)</f>
        <v>0</v>
      </c>
      <c r="BF123" s="148">
        <f t="shared" ref="BF123:BF128" si="5">IF(N123="snížená",J123,0)</f>
        <v>0</v>
      </c>
      <c r="BG123" s="148">
        <f t="shared" ref="BG123:BG128" si="6">IF(N123="zákl. přenesená",J123,0)</f>
        <v>0</v>
      </c>
      <c r="BH123" s="148">
        <f t="shared" ref="BH123:BH128" si="7">IF(N123="sníž. přenesená",J123,0)</f>
        <v>0</v>
      </c>
      <c r="BI123" s="148">
        <f t="shared" ref="BI123:BI128" si="8">IF(N123="nulová",J123,0)</f>
        <v>0</v>
      </c>
      <c r="BJ123" s="17" t="s">
        <v>82</v>
      </c>
      <c r="BK123" s="148">
        <f t="shared" ref="BK123:BK128" si="9">ROUND(I123*H123,2)</f>
        <v>0</v>
      </c>
      <c r="BL123" s="17" t="s">
        <v>294</v>
      </c>
      <c r="BM123" s="147" t="s">
        <v>84</v>
      </c>
    </row>
    <row r="124" spans="2:65" s="1" customFormat="1" ht="16.5" customHeight="1">
      <c r="B124" s="32"/>
      <c r="C124" s="136" t="s">
        <v>84</v>
      </c>
      <c r="D124" s="136" t="s">
        <v>183</v>
      </c>
      <c r="E124" s="137" t="s">
        <v>2513</v>
      </c>
      <c r="F124" s="138" t="s">
        <v>2514</v>
      </c>
      <c r="G124" s="139" t="s">
        <v>279</v>
      </c>
      <c r="H124" s="140">
        <v>302</v>
      </c>
      <c r="I124" s="141"/>
      <c r="J124" s="142">
        <f t="shared" si="0"/>
        <v>0</v>
      </c>
      <c r="K124" s="138" t="s">
        <v>1</v>
      </c>
      <c r="L124" s="32"/>
      <c r="M124" s="143" t="s">
        <v>1</v>
      </c>
      <c r="N124" s="144" t="s">
        <v>39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294</v>
      </c>
      <c r="AT124" s="147" t="s">
        <v>183</v>
      </c>
      <c r="AU124" s="147" t="s">
        <v>82</v>
      </c>
      <c r="AY124" s="17" t="s">
        <v>180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7" t="s">
        <v>82</v>
      </c>
      <c r="BK124" s="148">
        <f t="shared" si="9"/>
        <v>0</v>
      </c>
      <c r="BL124" s="17" t="s">
        <v>294</v>
      </c>
      <c r="BM124" s="147" t="s">
        <v>188</v>
      </c>
    </row>
    <row r="125" spans="2:65" s="1" customFormat="1" ht="16.5" customHeight="1">
      <c r="B125" s="32"/>
      <c r="C125" s="136" t="s">
        <v>181</v>
      </c>
      <c r="D125" s="136" t="s">
        <v>183</v>
      </c>
      <c r="E125" s="137" t="s">
        <v>2515</v>
      </c>
      <c r="F125" s="138" t="s">
        <v>2516</v>
      </c>
      <c r="G125" s="139" t="s">
        <v>279</v>
      </c>
      <c r="H125" s="140">
        <v>85</v>
      </c>
      <c r="I125" s="141"/>
      <c r="J125" s="142">
        <f t="shared" si="0"/>
        <v>0</v>
      </c>
      <c r="K125" s="138" t="s">
        <v>1</v>
      </c>
      <c r="L125" s="32"/>
      <c r="M125" s="143" t="s">
        <v>1</v>
      </c>
      <c r="N125" s="144" t="s">
        <v>39</v>
      </c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294</v>
      </c>
      <c r="AT125" s="147" t="s">
        <v>183</v>
      </c>
      <c r="AU125" s="147" t="s">
        <v>82</v>
      </c>
      <c r="AY125" s="17" t="s">
        <v>180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7" t="s">
        <v>82</v>
      </c>
      <c r="BK125" s="148">
        <f t="shared" si="9"/>
        <v>0</v>
      </c>
      <c r="BL125" s="17" t="s">
        <v>294</v>
      </c>
      <c r="BM125" s="147" t="s">
        <v>216</v>
      </c>
    </row>
    <row r="126" spans="2:65" s="1" customFormat="1" ht="16.5" customHeight="1">
      <c r="B126" s="32"/>
      <c r="C126" s="136" t="s">
        <v>188</v>
      </c>
      <c r="D126" s="136" t="s">
        <v>183</v>
      </c>
      <c r="E126" s="137" t="s">
        <v>2517</v>
      </c>
      <c r="F126" s="138" t="s">
        <v>2518</v>
      </c>
      <c r="G126" s="139" t="s">
        <v>279</v>
      </c>
      <c r="H126" s="140">
        <v>78</v>
      </c>
      <c r="I126" s="141"/>
      <c r="J126" s="142">
        <f t="shared" si="0"/>
        <v>0</v>
      </c>
      <c r="K126" s="138" t="s">
        <v>1</v>
      </c>
      <c r="L126" s="32"/>
      <c r="M126" s="143" t="s">
        <v>1</v>
      </c>
      <c r="N126" s="144" t="s">
        <v>39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294</v>
      </c>
      <c r="AT126" s="147" t="s">
        <v>183</v>
      </c>
      <c r="AU126" s="147" t="s">
        <v>82</v>
      </c>
      <c r="AY126" s="17" t="s">
        <v>180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7" t="s">
        <v>82</v>
      </c>
      <c r="BK126" s="148">
        <f t="shared" si="9"/>
        <v>0</v>
      </c>
      <c r="BL126" s="17" t="s">
        <v>294</v>
      </c>
      <c r="BM126" s="147" t="s">
        <v>242</v>
      </c>
    </row>
    <row r="127" spans="2:65" s="1" customFormat="1" ht="16.5" customHeight="1">
      <c r="B127" s="32"/>
      <c r="C127" s="136" t="s">
        <v>221</v>
      </c>
      <c r="D127" s="136" t="s">
        <v>183</v>
      </c>
      <c r="E127" s="137" t="s">
        <v>2519</v>
      </c>
      <c r="F127" s="138" t="s">
        <v>2520</v>
      </c>
      <c r="G127" s="139" t="s">
        <v>279</v>
      </c>
      <c r="H127" s="140">
        <v>40</v>
      </c>
      <c r="I127" s="141"/>
      <c r="J127" s="142">
        <f t="shared" si="0"/>
        <v>0</v>
      </c>
      <c r="K127" s="138" t="s">
        <v>1</v>
      </c>
      <c r="L127" s="32"/>
      <c r="M127" s="143" t="s">
        <v>1</v>
      </c>
      <c r="N127" s="144" t="s">
        <v>39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294</v>
      </c>
      <c r="AT127" s="147" t="s">
        <v>183</v>
      </c>
      <c r="AU127" s="147" t="s">
        <v>82</v>
      </c>
      <c r="AY127" s="17" t="s">
        <v>180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7" t="s">
        <v>82</v>
      </c>
      <c r="BK127" s="148">
        <f t="shared" si="9"/>
        <v>0</v>
      </c>
      <c r="BL127" s="17" t="s">
        <v>294</v>
      </c>
      <c r="BM127" s="147" t="s">
        <v>256</v>
      </c>
    </row>
    <row r="128" spans="2:65" s="1" customFormat="1" ht="16.5" customHeight="1">
      <c r="B128" s="32"/>
      <c r="C128" s="136" t="s">
        <v>216</v>
      </c>
      <c r="D128" s="136" t="s">
        <v>183</v>
      </c>
      <c r="E128" s="137" t="s">
        <v>2521</v>
      </c>
      <c r="F128" s="138" t="s">
        <v>2522</v>
      </c>
      <c r="G128" s="139" t="s">
        <v>279</v>
      </c>
      <c r="H128" s="140">
        <v>222</v>
      </c>
      <c r="I128" s="141"/>
      <c r="J128" s="142">
        <f t="shared" si="0"/>
        <v>0</v>
      </c>
      <c r="K128" s="138" t="s">
        <v>1</v>
      </c>
      <c r="L128" s="32"/>
      <c r="M128" s="143" t="s">
        <v>1</v>
      </c>
      <c r="N128" s="144" t="s">
        <v>39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294</v>
      </c>
      <c r="AT128" s="147" t="s">
        <v>183</v>
      </c>
      <c r="AU128" s="147" t="s">
        <v>82</v>
      </c>
      <c r="AY128" s="17" t="s">
        <v>180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7" t="s">
        <v>82</v>
      </c>
      <c r="BK128" s="148">
        <f t="shared" si="9"/>
        <v>0</v>
      </c>
      <c r="BL128" s="17" t="s">
        <v>294</v>
      </c>
      <c r="BM128" s="147" t="s">
        <v>270</v>
      </c>
    </row>
    <row r="129" spans="2:65" s="11" customFormat="1" ht="25.9" customHeight="1">
      <c r="B129" s="124"/>
      <c r="D129" s="125" t="s">
        <v>73</v>
      </c>
      <c r="E129" s="126" t="s">
        <v>2523</v>
      </c>
      <c r="F129" s="126" t="s">
        <v>2524</v>
      </c>
      <c r="I129" s="127"/>
      <c r="J129" s="128">
        <f>BK129</f>
        <v>0</v>
      </c>
      <c r="L129" s="124"/>
      <c r="M129" s="129"/>
      <c r="P129" s="130">
        <f>SUM(P130:P144)</f>
        <v>0</v>
      </c>
      <c r="R129" s="130">
        <f>SUM(R130:R144)</f>
        <v>0</v>
      </c>
      <c r="T129" s="131">
        <f>SUM(T130:T144)</f>
        <v>0</v>
      </c>
      <c r="AR129" s="125" t="s">
        <v>84</v>
      </c>
      <c r="AT129" s="132" t="s">
        <v>73</v>
      </c>
      <c r="AU129" s="132" t="s">
        <v>74</v>
      </c>
      <c r="AY129" s="125" t="s">
        <v>180</v>
      </c>
      <c r="BK129" s="133">
        <f>SUM(BK130:BK144)</f>
        <v>0</v>
      </c>
    </row>
    <row r="130" spans="2:65" s="1" customFormat="1" ht="16.5" customHeight="1">
      <c r="B130" s="32"/>
      <c r="C130" s="136" t="s">
        <v>232</v>
      </c>
      <c r="D130" s="136" t="s">
        <v>183</v>
      </c>
      <c r="E130" s="137" t="s">
        <v>2525</v>
      </c>
      <c r="F130" s="138" t="s">
        <v>2526</v>
      </c>
      <c r="G130" s="139" t="s">
        <v>279</v>
      </c>
      <c r="H130" s="140">
        <v>120</v>
      </c>
      <c r="I130" s="141"/>
      <c r="J130" s="142">
        <f t="shared" ref="J130:J144" si="10">ROUND(I130*H130,2)</f>
        <v>0</v>
      </c>
      <c r="K130" s="138" t="s">
        <v>1</v>
      </c>
      <c r="L130" s="32"/>
      <c r="M130" s="143" t="s">
        <v>1</v>
      </c>
      <c r="N130" s="144" t="s">
        <v>39</v>
      </c>
      <c r="P130" s="145">
        <f t="shared" ref="P130:P144" si="11">O130*H130</f>
        <v>0</v>
      </c>
      <c r="Q130" s="145">
        <v>0</v>
      </c>
      <c r="R130" s="145">
        <f t="shared" ref="R130:R144" si="12">Q130*H130</f>
        <v>0</v>
      </c>
      <c r="S130" s="145">
        <v>0</v>
      </c>
      <c r="T130" s="146">
        <f t="shared" ref="T130:T144" si="13">S130*H130</f>
        <v>0</v>
      </c>
      <c r="AR130" s="147" t="s">
        <v>294</v>
      </c>
      <c r="AT130" s="147" t="s">
        <v>183</v>
      </c>
      <c r="AU130" s="147" t="s">
        <v>82</v>
      </c>
      <c r="AY130" s="17" t="s">
        <v>180</v>
      </c>
      <c r="BE130" s="148">
        <f t="shared" ref="BE130:BE144" si="14">IF(N130="základní",J130,0)</f>
        <v>0</v>
      </c>
      <c r="BF130" s="148">
        <f t="shared" ref="BF130:BF144" si="15">IF(N130="snížená",J130,0)</f>
        <v>0</v>
      </c>
      <c r="BG130" s="148">
        <f t="shared" ref="BG130:BG144" si="16">IF(N130="zákl. přenesená",J130,0)</f>
        <v>0</v>
      </c>
      <c r="BH130" s="148">
        <f t="shared" ref="BH130:BH144" si="17">IF(N130="sníž. přenesená",J130,0)</f>
        <v>0</v>
      </c>
      <c r="BI130" s="148">
        <f t="shared" ref="BI130:BI144" si="18">IF(N130="nulová",J130,0)</f>
        <v>0</v>
      </c>
      <c r="BJ130" s="17" t="s">
        <v>82</v>
      </c>
      <c r="BK130" s="148">
        <f t="shared" ref="BK130:BK144" si="19">ROUND(I130*H130,2)</f>
        <v>0</v>
      </c>
      <c r="BL130" s="17" t="s">
        <v>294</v>
      </c>
      <c r="BM130" s="147" t="s">
        <v>283</v>
      </c>
    </row>
    <row r="131" spans="2:65" s="1" customFormat="1" ht="16.5" customHeight="1">
      <c r="B131" s="32"/>
      <c r="C131" s="136" t="s">
        <v>242</v>
      </c>
      <c r="D131" s="136" t="s">
        <v>183</v>
      </c>
      <c r="E131" s="137" t="s">
        <v>2527</v>
      </c>
      <c r="F131" s="138" t="s">
        <v>2528</v>
      </c>
      <c r="G131" s="139" t="s">
        <v>279</v>
      </c>
      <c r="H131" s="140">
        <v>12</v>
      </c>
      <c r="I131" s="141"/>
      <c r="J131" s="142">
        <f t="shared" si="10"/>
        <v>0</v>
      </c>
      <c r="K131" s="138" t="s">
        <v>1</v>
      </c>
      <c r="L131" s="32"/>
      <c r="M131" s="143" t="s">
        <v>1</v>
      </c>
      <c r="N131" s="144" t="s">
        <v>39</v>
      </c>
      <c r="P131" s="145">
        <f t="shared" si="11"/>
        <v>0</v>
      </c>
      <c r="Q131" s="145">
        <v>0</v>
      </c>
      <c r="R131" s="145">
        <f t="shared" si="12"/>
        <v>0</v>
      </c>
      <c r="S131" s="145">
        <v>0</v>
      </c>
      <c r="T131" s="146">
        <f t="shared" si="13"/>
        <v>0</v>
      </c>
      <c r="AR131" s="147" t="s">
        <v>294</v>
      </c>
      <c r="AT131" s="147" t="s">
        <v>183</v>
      </c>
      <c r="AU131" s="147" t="s">
        <v>82</v>
      </c>
      <c r="AY131" s="17" t="s">
        <v>180</v>
      </c>
      <c r="BE131" s="148">
        <f t="shared" si="14"/>
        <v>0</v>
      </c>
      <c r="BF131" s="148">
        <f t="shared" si="15"/>
        <v>0</v>
      </c>
      <c r="BG131" s="148">
        <f t="shared" si="16"/>
        <v>0</v>
      </c>
      <c r="BH131" s="148">
        <f t="shared" si="17"/>
        <v>0</v>
      </c>
      <c r="BI131" s="148">
        <f t="shared" si="18"/>
        <v>0</v>
      </c>
      <c r="BJ131" s="17" t="s">
        <v>82</v>
      </c>
      <c r="BK131" s="148">
        <f t="shared" si="19"/>
        <v>0</v>
      </c>
      <c r="BL131" s="17" t="s">
        <v>294</v>
      </c>
      <c r="BM131" s="147" t="s">
        <v>294</v>
      </c>
    </row>
    <row r="132" spans="2:65" s="1" customFormat="1" ht="16.5" customHeight="1">
      <c r="B132" s="32"/>
      <c r="C132" s="136" t="s">
        <v>252</v>
      </c>
      <c r="D132" s="136" t="s">
        <v>183</v>
      </c>
      <c r="E132" s="137" t="s">
        <v>2529</v>
      </c>
      <c r="F132" s="138" t="s">
        <v>2530</v>
      </c>
      <c r="G132" s="139" t="s">
        <v>279</v>
      </c>
      <c r="H132" s="140">
        <v>68</v>
      </c>
      <c r="I132" s="141"/>
      <c r="J132" s="142">
        <f t="shared" si="10"/>
        <v>0</v>
      </c>
      <c r="K132" s="138" t="s">
        <v>1</v>
      </c>
      <c r="L132" s="32"/>
      <c r="M132" s="143" t="s">
        <v>1</v>
      </c>
      <c r="N132" s="144" t="s">
        <v>39</v>
      </c>
      <c r="P132" s="145">
        <f t="shared" si="11"/>
        <v>0</v>
      </c>
      <c r="Q132" s="145">
        <v>0</v>
      </c>
      <c r="R132" s="145">
        <f t="shared" si="12"/>
        <v>0</v>
      </c>
      <c r="S132" s="145">
        <v>0</v>
      </c>
      <c r="T132" s="146">
        <f t="shared" si="13"/>
        <v>0</v>
      </c>
      <c r="AR132" s="147" t="s">
        <v>294</v>
      </c>
      <c r="AT132" s="147" t="s">
        <v>183</v>
      </c>
      <c r="AU132" s="147" t="s">
        <v>82</v>
      </c>
      <c r="AY132" s="17" t="s">
        <v>180</v>
      </c>
      <c r="BE132" s="148">
        <f t="shared" si="14"/>
        <v>0</v>
      </c>
      <c r="BF132" s="148">
        <f t="shared" si="15"/>
        <v>0</v>
      </c>
      <c r="BG132" s="148">
        <f t="shared" si="16"/>
        <v>0</v>
      </c>
      <c r="BH132" s="148">
        <f t="shared" si="17"/>
        <v>0</v>
      </c>
      <c r="BI132" s="148">
        <f t="shared" si="18"/>
        <v>0</v>
      </c>
      <c r="BJ132" s="17" t="s">
        <v>82</v>
      </c>
      <c r="BK132" s="148">
        <f t="shared" si="19"/>
        <v>0</v>
      </c>
      <c r="BL132" s="17" t="s">
        <v>294</v>
      </c>
      <c r="BM132" s="147" t="s">
        <v>305</v>
      </c>
    </row>
    <row r="133" spans="2:65" s="1" customFormat="1" ht="16.5" customHeight="1">
      <c r="B133" s="32"/>
      <c r="C133" s="136" t="s">
        <v>256</v>
      </c>
      <c r="D133" s="136" t="s">
        <v>183</v>
      </c>
      <c r="E133" s="137" t="s">
        <v>2531</v>
      </c>
      <c r="F133" s="138" t="s">
        <v>2532</v>
      </c>
      <c r="G133" s="139" t="s">
        <v>646</v>
      </c>
      <c r="H133" s="140">
        <v>1</v>
      </c>
      <c r="I133" s="141"/>
      <c r="J133" s="142">
        <f t="shared" si="10"/>
        <v>0</v>
      </c>
      <c r="K133" s="138" t="s">
        <v>1</v>
      </c>
      <c r="L133" s="32"/>
      <c r="M133" s="143" t="s">
        <v>1</v>
      </c>
      <c r="N133" s="144" t="s">
        <v>39</v>
      </c>
      <c r="P133" s="145">
        <f t="shared" si="11"/>
        <v>0</v>
      </c>
      <c r="Q133" s="145">
        <v>0</v>
      </c>
      <c r="R133" s="145">
        <f t="shared" si="12"/>
        <v>0</v>
      </c>
      <c r="S133" s="145">
        <v>0</v>
      </c>
      <c r="T133" s="146">
        <f t="shared" si="13"/>
        <v>0</v>
      </c>
      <c r="AR133" s="147" t="s">
        <v>294</v>
      </c>
      <c r="AT133" s="147" t="s">
        <v>183</v>
      </c>
      <c r="AU133" s="147" t="s">
        <v>82</v>
      </c>
      <c r="AY133" s="17" t="s">
        <v>180</v>
      </c>
      <c r="BE133" s="148">
        <f t="shared" si="14"/>
        <v>0</v>
      </c>
      <c r="BF133" s="148">
        <f t="shared" si="15"/>
        <v>0</v>
      </c>
      <c r="BG133" s="148">
        <f t="shared" si="16"/>
        <v>0</v>
      </c>
      <c r="BH133" s="148">
        <f t="shared" si="17"/>
        <v>0</v>
      </c>
      <c r="BI133" s="148">
        <f t="shared" si="18"/>
        <v>0</v>
      </c>
      <c r="BJ133" s="17" t="s">
        <v>82</v>
      </c>
      <c r="BK133" s="148">
        <f t="shared" si="19"/>
        <v>0</v>
      </c>
      <c r="BL133" s="17" t="s">
        <v>294</v>
      </c>
      <c r="BM133" s="147" t="s">
        <v>320</v>
      </c>
    </row>
    <row r="134" spans="2:65" s="1" customFormat="1" ht="16.5" customHeight="1">
      <c r="B134" s="32"/>
      <c r="C134" s="136" t="s">
        <v>264</v>
      </c>
      <c r="D134" s="136" t="s">
        <v>183</v>
      </c>
      <c r="E134" s="137" t="s">
        <v>2533</v>
      </c>
      <c r="F134" s="138" t="s">
        <v>2534</v>
      </c>
      <c r="G134" s="139" t="s">
        <v>279</v>
      </c>
      <c r="H134" s="140">
        <v>520</v>
      </c>
      <c r="I134" s="141"/>
      <c r="J134" s="142">
        <f t="shared" si="10"/>
        <v>0</v>
      </c>
      <c r="K134" s="138" t="s">
        <v>1</v>
      </c>
      <c r="L134" s="32"/>
      <c r="M134" s="143" t="s">
        <v>1</v>
      </c>
      <c r="N134" s="144" t="s">
        <v>39</v>
      </c>
      <c r="P134" s="145">
        <f t="shared" si="11"/>
        <v>0</v>
      </c>
      <c r="Q134" s="145">
        <v>0</v>
      </c>
      <c r="R134" s="145">
        <f t="shared" si="12"/>
        <v>0</v>
      </c>
      <c r="S134" s="145">
        <v>0</v>
      </c>
      <c r="T134" s="146">
        <f t="shared" si="13"/>
        <v>0</v>
      </c>
      <c r="AR134" s="147" t="s">
        <v>294</v>
      </c>
      <c r="AT134" s="147" t="s">
        <v>183</v>
      </c>
      <c r="AU134" s="147" t="s">
        <v>82</v>
      </c>
      <c r="AY134" s="17" t="s">
        <v>180</v>
      </c>
      <c r="BE134" s="148">
        <f t="shared" si="14"/>
        <v>0</v>
      </c>
      <c r="BF134" s="148">
        <f t="shared" si="15"/>
        <v>0</v>
      </c>
      <c r="BG134" s="148">
        <f t="shared" si="16"/>
        <v>0</v>
      </c>
      <c r="BH134" s="148">
        <f t="shared" si="17"/>
        <v>0</v>
      </c>
      <c r="BI134" s="148">
        <f t="shared" si="18"/>
        <v>0</v>
      </c>
      <c r="BJ134" s="17" t="s">
        <v>82</v>
      </c>
      <c r="BK134" s="148">
        <f t="shared" si="19"/>
        <v>0</v>
      </c>
      <c r="BL134" s="17" t="s">
        <v>294</v>
      </c>
      <c r="BM134" s="147" t="s">
        <v>335</v>
      </c>
    </row>
    <row r="135" spans="2:65" s="1" customFormat="1" ht="16.5" customHeight="1">
      <c r="B135" s="32"/>
      <c r="C135" s="136" t="s">
        <v>270</v>
      </c>
      <c r="D135" s="136" t="s">
        <v>183</v>
      </c>
      <c r="E135" s="137" t="s">
        <v>2535</v>
      </c>
      <c r="F135" s="138" t="s">
        <v>2536</v>
      </c>
      <c r="G135" s="139" t="s">
        <v>279</v>
      </c>
      <c r="H135" s="140">
        <v>182</v>
      </c>
      <c r="I135" s="141"/>
      <c r="J135" s="142">
        <f t="shared" si="10"/>
        <v>0</v>
      </c>
      <c r="K135" s="138" t="s">
        <v>1</v>
      </c>
      <c r="L135" s="32"/>
      <c r="M135" s="143" t="s">
        <v>1</v>
      </c>
      <c r="N135" s="144" t="s">
        <v>39</v>
      </c>
      <c r="P135" s="145">
        <f t="shared" si="11"/>
        <v>0</v>
      </c>
      <c r="Q135" s="145">
        <v>0</v>
      </c>
      <c r="R135" s="145">
        <f t="shared" si="12"/>
        <v>0</v>
      </c>
      <c r="S135" s="145">
        <v>0</v>
      </c>
      <c r="T135" s="146">
        <f t="shared" si="13"/>
        <v>0</v>
      </c>
      <c r="AR135" s="147" t="s">
        <v>294</v>
      </c>
      <c r="AT135" s="147" t="s">
        <v>183</v>
      </c>
      <c r="AU135" s="147" t="s">
        <v>82</v>
      </c>
      <c r="AY135" s="17" t="s">
        <v>180</v>
      </c>
      <c r="BE135" s="148">
        <f t="shared" si="14"/>
        <v>0</v>
      </c>
      <c r="BF135" s="148">
        <f t="shared" si="15"/>
        <v>0</v>
      </c>
      <c r="BG135" s="148">
        <f t="shared" si="16"/>
        <v>0</v>
      </c>
      <c r="BH135" s="148">
        <f t="shared" si="17"/>
        <v>0</v>
      </c>
      <c r="BI135" s="148">
        <f t="shared" si="18"/>
        <v>0</v>
      </c>
      <c r="BJ135" s="17" t="s">
        <v>82</v>
      </c>
      <c r="BK135" s="148">
        <f t="shared" si="19"/>
        <v>0</v>
      </c>
      <c r="BL135" s="17" t="s">
        <v>294</v>
      </c>
      <c r="BM135" s="147" t="s">
        <v>347</v>
      </c>
    </row>
    <row r="136" spans="2:65" s="1" customFormat="1" ht="16.5" customHeight="1">
      <c r="B136" s="32"/>
      <c r="C136" s="136" t="s">
        <v>276</v>
      </c>
      <c r="D136" s="136" t="s">
        <v>183</v>
      </c>
      <c r="E136" s="137" t="s">
        <v>2537</v>
      </c>
      <c r="F136" s="138" t="s">
        <v>2538</v>
      </c>
      <c r="G136" s="139" t="s">
        <v>279</v>
      </c>
      <c r="H136" s="140">
        <v>85</v>
      </c>
      <c r="I136" s="141"/>
      <c r="J136" s="142">
        <f t="shared" si="10"/>
        <v>0</v>
      </c>
      <c r="K136" s="138" t="s">
        <v>1</v>
      </c>
      <c r="L136" s="32"/>
      <c r="M136" s="143" t="s">
        <v>1</v>
      </c>
      <c r="N136" s="144" t="s">
        <v>39</v>
      </c>
      <c r="P136" s="145">
        <f t="shared" si="11"/>
        <v>0</v>
      </c>
      <c r="Q136" s="145">
        <v>0</v>
      </c>
      <c r="R136" s="145">
        <f t="shared" si="12"/>
        <v>0</v>
      </c>
      <c r="S136" s="145">
        <v>0</v>
      </c>
      <c r="T136" s="146">
        <f t="shared" si="13"/>
        <v>0</v>
      </c>
      <c r="AR136" s="147" t="s">
        <v>294</v>
      </c>
      <c r="AT136" s="147" t="s">
        <v>183</v>
      </c>
      <c r="AU136" s="147" t="s">
        <v>82</v>
      </c>
      <c r="AY136" s="17" t="s">
        <v>180</v>
      </c>
      <c r="BE136" s="148">
        <f t="shared" si="14"/>
        <v>0</v>
      </c>
      <c r="BF136" s="148">
        <f t="shared" si="15"/>
        <v>0</v>
      </c>
      <c r="BG136" s="148">
        <f t="shared" si="16"/>
        <v>0</v>
      </c>
      <c r="BH136" s="148">
        <f t="shared" si="17"/>
        <v>0</v>
      </c>
      <c r="BI136" s="148">
        <f t="shared" si="18"/>
        <v>0</v>
      </c>
      <c r="BJ136" s="17" t="s">
        <v>82</v>
      </c>
      <c r="BK136" s="148">
        <f t="shared" si="19"/>
        <v>0</v>
      </c>
      <c r="BL136" s="17" t="s">
        <v>294</v>
      </c>
      <c r="BM136" s="147" t="s">
        <v>363</v>
      </c>
    </row>
    <row r="137" spans="2:65" s="1" customFormat="1" ht="16.5" customHeight="1">
      <c r="B137" s="32"/>
      <c r="C137" s="136" t="s">
        <v>283</v>
      </c>
      <c r="D137" s="136" t="s">
        <v>183</v>
      </c>
      <c r="E137" s="137" t="s">
        <v>2539</v>
      </c>
      <c r="F137" s="138" t="s">
        <v>2540</v>
      </c>
      <c r="G137" s="139" t="s">
        <v>279</v>
      </c>
      <c r="H137" s="140">
        <v>66</v>
      </c>
      <c r="I137" s="141"/>
      <c r="J137" s="142">
        <f t="shared" si="10"/>
        <v>0</v>
      </c>
      <c r="K137" s="138" t="s">
        <v>1</v>
      </c>
      <c r="L137" s="32"/>
      <c r="M137" s="143" t="s">
        <v>1</v>
      </c>
      <c r="N137" s="144" t="s">
        <v>39</v>
      </c>
      <c r="P137" s="145">
        <f t="shared" si="11"/>
        <v>0</v>
      </c>
      <c r="Q137" s="145">
        <v>0</v>
      </c>
      <c r="R137" s="145">
        <f t="shared" si="12"/>
        <v>0</v>
      </c>
      <c r="S137" s="145">
        <v>0</v>
      </c>
      <c r="T137" s="146">
        <f t="shared" si="13"/>
        <v>0</v>
      </c>
      <c r="AR137" s="147" t="s">
        <v>294</v>
      </c>
      <c r="AT137" s="147" t="s">
        <v>183</v>
      </c>
      <c r="AU137" s="147" t="s">
        <v>82</v>
      </c>
      <c r="AY137" s="17" t="s">
        <v>180</v>
      </c>
      <c r="BE137" s="148">
        <f t="shared" si="14"/>
        <v>0</v>
      </c>
      <c r="BF137" s="148">
        <f t="shared" si="15"/>
        <v>0</v>
      </c>
      <c r="BG137" s="148">
        <f t="shared" si="16"/>
        <v>0</v>
      </c>
      <c r="BH137" s="148">
        <f t="shared" si="17"/>
        <v>0</v>
      </c>
      <c r="BI137" s="148">
        <f t="shared" si="18"/>
        <v>0</v>
      </c>
      <c r="BJ137" s="17" t="s">
        <v>82</v>
      </c>
      <c r="BK137" s="148">
        <f t="shared" si="19"/>
        <v>0</v>
      </c>
      <c r="BL137" s="17" t="s">
        <v>294</v>
      </c>
      <c r="BM137" s="147" t="s">
        <v>376</v>
      </c>
    </row>
    <row r="138" spans="2:65" s="1" customFormat="1" ht="16.5" customHeight="1">
      <c r="B138" s="32"/>
      <c r="C138" s="136" t="s">
        <v>8</v>
      </c>
      <c r="D138" s="136" t="s">
        <v>183</v>
      </c>
      <c r="E138" s="137" t="s">
        <v>2541</v>
      </c>
      <c r="F138" s="138" t="s">
        <v>2542</v>
      </c>
      <c r="G138" s="139" t="s">
        <v>279</v>
      </c>
      <c r="H138" s="140">
        <v>40</v>
      </c>
      <c r="I138" s="141"/>
      <c r="J138" s="142">
        <f t="shared" si="10"/>
        <v>0</v>
      </c>
      <c r="K138" s="138" t="s">
        <v>1</v>
      </c>
      <c r="L138" s="32"/>
      <c r="M138" s="143" t="s">
        <v>1</v>
      </c>
      <c r="N138" s="144" t="s">
        <v>39</v>
      </c>
      <c r="P138" s="145">
        <f t="shared" si="11"/>
        <v>0</v>
      </c>
      <c r="Q138" s="145">
        <v>0</v>
      </c>
      <c r="R138" s="145">
        <f t="shared" si="12"/>
        <v>0</v>
      </c>
      <c r="S138" s="145">
        <v>0</v>
      </c>
      <c r="T138" s="146">
        <f t="shared" si="13"/>
        <v>0</v>
      </c>
      <c r="AR138" s="147" t="s">
        <v>294</v>
      </c>
      <c r="AT138" s="147" t="s">
        <v>183</v>
      </c>
      <c r="AU138" s="147" t="s">
        <v>82</v>
      </c>
      <c r="AY138" s="17" t="s">
        <v>180</v>
      </c>
      <c r="BE138" s="148">
        <f t="shared" si="14"/>
        <v>0</v>
      </c>
      <c r="BF138" s="148">
        <f t="shared" si="15"/>
        <v>0</v>
      </c>
      <c r="BG138" s="148">
        <f t="shared" si="16"/>
        <v>0</v>
      </c>
      <c r="BH138" s="148">
        <f t="shared" si="17"/>
        <v>0</v>
      </c>
      <c r="BI138" s="148">
        <f t="shared" si="18"/>
        <v>0</v>
      </c>
      <c r="BJ138" s="17" t="s">
        <v>82</v>
      </c>
      <c r="BK138" s="148">
        <f t="shared" si="19"/>
        <v>0</v>
      </c>
      <c r="BL138" s="17" t="s">
        <v>294</v>
      </c>
      <c r="BM138" s="147" t="s">
        <v>389</v>
      </c>
    </row>
    <row r="139" spans="2:65" s="1" customFormat="1" ht="16.5" customHeight="1">
      <c r="B139" s="32"/>
      <c r="C139" s="136" t="s">
        <v>294</v>
      </c>
      <c r="D139" s="136" t="s">
        <v>183</v>
      </c>
      <c r="E139" s="137" t="s">
        <v>2543</v>
      </c>
      <c r="F139" s="138" t="s">
        <v>2544</v>
      </c>
      <c r="G139" s="139" t="s">
        <v>279</v>
      </c>
      <c r="H139" s="140">
        <v>154</v>
      </c>
      <c r="I139" s="141"/>
      <c r="J139" s="142">
        <f t="shared" si="10"/>
        <v>0</v>
      </c>
      <c r="K139" s="138" t="s">
        <v>1</v>
      </c>
      <c r="L139" s="32"/>
      <c r="M139" s="143" t="s">
        <v>1</v>
      </c>
      <c r="N139" s="144" t="s">
        <v>39</v>
      </c>
      <c r="P139" s="145">
        <f t="shared" si="11"/>
        <v>0</v>
      </c>
      <c r="Q139" s="145">
        <v>0</v>
      </c>
      <c r="R139" s="145">
        <f t="shared" si="12"/>
        <v>0</v>
      </c>
      <c r="S139" s="145">
        <v>0</v>
      </c>
      <c r="T139" s="146">
        <f t="shared" si="13"/>
        <v>0</v>
      </c>
      <c r="AR139" s="147" t="s">
        <v>294</v>
      </c>
      <c r="AT139" s="147" t="s">
        <v>183</v>
      </c>
      <c r="AU139" s="147" t="s">
        <v>82</v>
      </c>
      <c r="AY139" s="17" t="s">
        <v>180</v>
      </c>
      <c r="BE139" s="148">
        <f t="shared" si="14"/>
        <v>0</v>
      </c>
      <c r="BF139" s="148">
        <f t="shared" si="15"/>
        <v>0</v>
      </c>
      <c r="BG139" s="148">
        <f t="shared" si="16"/>
        <v>0</v>
      </c>
      <c r="BH139" s="148">
        <f t="shared" si="17"/>
        <v>0</v>
      </c>
      <c r="BI139" s="148">
        <f t="shared" si="18"/>
        <v>0</v>
      </c>
      <c r="BJ139" s="17" t="s">
        <v>82</v>
      </c>
      <c r="BK139" s="148">
        <f t="shared" si="19"/>
        <v>0</v>
      </c>
      <c r="BL139" s="17" t="s">
        <v>294</v>
      </c>
      <c r="BM139" s="147" t="s">
        <v>331</v>
      </c>
    </row>
    <row r="140" spans="2:65" s="1" customFormat="1" ht="16.5" customHeight="1">
      <c r="B140" s="32"/>
      <c r="C140" s="136" t="s">
        <v>301</v>
      </c>
      <c r="D140" s="136" t="s">
        <v>183</v>
      </c>
      <c r="E140" s="137" t="s">
        <v>2545</v>
      </c>
      <c r="F140" s="138" t="s">
        <v>2546</v>
      </c>
      <c r="G140" s="139" t="s">
        <v>646</v>
      </c>
      <c r="H140" s="140">
        <v>1</v>
      </c>
      <c r="I140" s="141"/>
      <c r="J140" s="142">
        <f t="shared" si="10"/>
        <v>0</v>
      </c>
      <c r="K140" s="138" t="s">
        <v>1</v>
      </c>
      <c r="L140" s="32"/>
      <c r="M140" s="143" t="s">
        <v>1</v>
      </c>
      <c r="N140" s="144" t="s">
        <v>39</v>
      </c>
      <c r="P140" s="145">
        <f t="shared" si="11"/>
        <v>0</v>
      </c>
      <c r="Q140" s="145">
        <v>0</v>
      </c>
      <c r="R140" s="145">
        <f t="shared" si="12"/>
        <v>0</v>
      </c>
      <c r="S140" s="145">
        <v>0</v>
      </c>
      <c r="T140" s="146">
        <f t="shared" si="13"/>
        <v>0</v>
      </c>
      <c r="AR140" s="147" t="s">
        <v>294</v>
      </c>
      <c r="AT140" s="147" t="s">
        <v>183</v>
      </c>
      <c r="AU140" s="147" t="s">
        <v>82</v>
      </c>
      <c r="AY140" s="17" t="s">
        <v>180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7" t="s">
        <v>82</v>
      </c>
      <c r="BK140" s="148">
        <f t="shared" si="19"/>
        <v>0</v>
      </c>
      <c r="BL140" s="17" t="s">
        <v>294</v>
      </c>
      <c r="BM140" s="147" t="s">
        <v>442</v>
      </c>
    </row>
    <row r="141" spans="2:65" s="1" customFormat="1" ht="16.5" customHeight="1">
      <c r="B141" s="32"/>
      <c r="C141" s="136" t="s">
        <v>305</v>
      </c>
      <c r="D141" s="136" t="s">
        <v>183</v>
      </c>
      <c r="E141" s="137" t="s">
        <v>2547</v>
      </c>
      <c r="F141" s="138" t="s">
        <v>2548</v>
      </c>
      <c r="G141" s="139" t="s">
        <v>279</v>
      </c>
      <c r="H141" s="140">
        <v>2</v>
      </c>
      <c r="I141" s="141"/>
      <c r="J141" s="142">
        <f t="shared" si="10"/>
        <v>0</v>
      </c>
      <c r="K141" s="138" t="s">
        <v>1</v>
      </c>
      <c r="L141" s="32"/>
      <c r="M141" s="143" t="s">
        <v>1</v>
      </c>
      <c r="N141" s="144" t="s">
        <v>39</v>
      </c>
      <c r="P141" s="145">
        <f t="shared" si="11"/>
        <v>0</v>
      </c>
      <c r="Q141" s="145">
        <v>0</v>
      </c>
      <c r="R141" s="145">
        <f t="shared" si="12"/>
        <v>0</v>
      </c>
      <c r="S141" s="145">
        <v>0</v>
      </c>
      <c r="T141" s="146">
        <f t="shared" si="13"/>
        <v>0</v>
      </c>
      <c r="AR141" s="147" t="s">
        <v>294</v>
      </c>
      <c r="AT141" s="147" t="s">
        <v>183</v>
      </c>
      <c r="AU141" s="147" t="s">
        <v>82</v>
      </c>
      <c r="AY141" s="17" t="s">
        <v>180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7" t="s">
        <v>82</v>
      </c>
      <c r="BK141" s="148">
        <f t="shared" si="19"/>
        <v>0</v>
      </c>
      <c r="BL141" s="17" t="s">
        <v>294</v>
      </c>
      <c r="BM141" s="147" t="s">
        <v>456</v>
      </c>
    </row>
    <row r="142" spans="2:65" s="1" customFormat="1" ht="16.5" customHeight="1">
      <c r="B142" s="32"/>
      <c r="C142" s="136" t="s">
        <v>312</v>
      </c>
      <c r="D142" s="136" t="s">
        <v>183</v>
      </c>
      <c r="E142" s="137" t="s">
        <v>2549</v>
      </c>
      <c r="F142" s="138" t="s">
        <v>2550</v>
      </c>
      <c r="G142" s="139" t="s">
        <v>279</v>
      </c>
      <c r="H142" s="140">
        <v>12</v>
      </c>
      <c r="I142" s="141"/>
      <c r="J142" s="142">
        <f t="shared" si="10"/>
        <v>0</v>
      </c>
      <c r="K142" s="138" t="s">
        <v>1</v>
      </c>
      <c r="L142" s="32"/>
      <c r="M142" s="143" t="s">
        <v>1</v>
      </c>
      <c r="N142" s="144" t="s">
        <v>39</v>
      </c>
      <c r="P142" s="145">
        <f t="shared" si="11"/>
        <v>0</v>
      </c>
      <c r="Q142" s="145">
        <v>0</v>
      </c>
      <c r="R142" s="145">
        <f t="shared" si="12"/>
        <v>0</v>
      </c>
      <c r="S142" s="145">
        <v>0</v>
      </c>
      <c r="T142" s="146">
        <f t="shared" si="13"/>
        <v>0</v>
      </c>
      <c r="AR142" s="147" t="s">
        <v>294</v>
      </c>
      <c r="AT142" s="147" t="s">
        <v>183</v>
      </c>
      <c r="AU142" s="147" t="s">
        <v>82</v>
      </c>
      <c r="AY142" s="17" t="s">
        <v>180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7" t="s">
        <v>82</v>
      </c>
      <c r="BK142" s="148">
        <f t="shared" si="19"/>
        <v>0</v>
      </c>
      <c r="BL142" s="17" t="s">
        <v>294</v>
      </c>
      <c r="BM142" s="147" t="s">
        <v>467</v>
      </c>
    </row>
    <row r="143" spans="2:65" s="1" customFormat="1" ht="16.5" customHeight="1">
      <c r="B143" s="32"/>
      <c r="C143" s="136" t="s">
        <v>320</v>
      </c>
      <c r="D143" s="136" t="s">
        <v>183</v>
      </c>
      <c r="E143" s="137" t="s">
        <v>2551</v>
      </c>
      <c r="F143" s="138" t="s">
        <v>2552</v>
      </c>
      <c r="G143" s="139" t="s">
        <v>1836</v>
      </c>
      <c r="H143" s="140">
        <v>4</v>
      </c>
      <c r="I143" s="141"/>
      <c r="J143" s="142">
        <f t="shared" si="10"/>
        <v>0</v>
      </c>
      <c r="K143" s="138" t="s">
        <v>1</v>
      </c>
      <c r="L143" s="32"/>
      <c r="M143" s="143" t="s">
        <v>1</v>
      </c>
      <c r="N143" s="144" t="s">
        <v>39</v>
      </c>
      <c r="P143" s="145">
        <f t="shared" si="11"/>
        <v>0</v>
      </c>
      <c r="Q143" s="145">
        <v>0</v>
      </c>
      <c r="R143" s="145">
        <f t="shared" si="12"/>
        <v>0</v>
      </c>
      <c r="S143" s="145">
        <v>0</v>
      </c>
      <c r="T143" s="146">
        <f t="shared" si="13"/>
        <v>0</v>
      </c>
      <c r="AR143" s="147" t="s">
        <v>294</v>
      </c>
      <c r="AT143" s="147" t="s">
        <v>183</v>
      </c>
      <c r="AU143" s="147" t="s">
        <v>82</v>
      </c>
      <c r="AY143" s="17" t="s">
        <v>180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7" t="s">
        <v>82</v>
      </c>
      <c r="BK143" s="148">
        <f t="shared" si="19"/>
        <v>0</v>
      </c>
      <c r="BL143" s="17" t="s">
        <v>294</v>
      </c>
      <c r="BM143" s="147" t="s">
        <v>477</v>
      </c>
    </row>
    <row r="144" spans="2:65" s="1" customFormat="1" ht="16.5" customHeight="1">
      <c r="B144" s="32"/>
      <c r="C144" s="136" t="s">
        <v>7</v>
      </c>
      <c r="D144" s="136" t="s">
        <v>183</v>
      </c>
      <c r="E144" s="137" t="s">
        <v>2553</v>
      </c>
      <c r="F144" s="138" t="s">
        <v>2554</v>
      </c>
      <c r="G144" s="139" t="s">
        <v>208</v>
      </c>
      <c r="H144" s="140">
        <v>1.6</v>
      </c>
      <c r="I144" s="141"/>
      <c r="J144" s="142">
        <f t="shared" si="10"/>
        <v>0</v>
      </c>
      <c r="K144" s="138" t="s">
        <v>1</v>
      </c>
      <c r="L144" s="32"/>
      <c r="M144" s="143" t="s">
        <v>1</v>
      </c>
      <c r="N144" s="144" t="s">
        <v>39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294</v>
      </c>
      <c r="AT144" s="147" t="s">
        <v>183</v>
      </c>
      <c r="AU144" s="147" t="s">
        <v>82</v>
      </c>
      <c r="AY144" s="17" t="s">
        <v>180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7" t="s">
        <v>82</v>
      </c>
      <c r="BK144" s="148">
        <f t="shared" si="19"/>
        <v>0</v>
      </c>
      <c r="BL144" s="17" t="s">
        <v>294</v>
      </c>
      <c r="BM144" s="147" t="s">
        <v>496</v>
      </c>
    </row>
    <row r="145" spans="2:65" s="11" customFormat="1" ht="25.9" customHeight="1">
      <c r="B145" s="124"/>
      <c r="D145" s="125" t="s">
        <v>73</v>
      </c>
      <c r="E145" s="126" t="s">
        <v>2555</v>
      </c>
      <c r="F145" s="126" t="s">
        <v>2556</v>
      </c>
      <c r="I145" s="127"/>
      <c r="J145" s="128">
        <f>BK145</f>
        <v>0</v>
      </c>
      <c r="L145" s="124"/>
      <c r="M145" s="129"/>
      <c r="P145" s="130">
        <f>SUM(P146:P170)</f>
        <v>0</v>
      </c>
      <c r="R145" s="130">
        <f>SUM(R146:R170)</f>
        <v>0</v>
      </c>
      <c r="T145" s="131">
        <f>SUM(T146:T170)</f>
        <v>0</v>
      </c>
      <c r="AR145" s="125" t="s">
        <v>84</v>
      </c>
      <c r="AT145" s="132" t="s">
        <v>73</v>
      </c>
      <c r="AU145" s="132" t="s">
        <v>74</v>
      </c>
      <c r="AY145" s="125" t="s">
        <v>180</v>
      </c>
      <c r="BK145" s="133">
        <f>SUM(BK146:BK170)</f>
        <v>0</v>
      </c>
    </row>
    <row r="146" spans="2:65" s="1" customFormat="1" ht="24.15" customHeight="1">
      <c r="B146" s="32"/>
      <c r="C146" s="136" t="s">
        <v>335</v>
      </c>
      <c r="D146" s="136" t="s">
        <v>183</v>
      </c>
      <c r="E146" s="137" t="s">
        <v>2557</v>
      </c>
      <c r="F146" s="138" t="s">
        <v>2558</v>
      </c>
      <c r="G146" s="139" t="s">
        <v>1836</v>
      </c>
      <c r="H146" s="140">
        <v>2</v>
      </c>
      <c r="I146" s="141"/>
      <c r="J146" s="142">
        <f t="shared" ref="J146:J170" si="20">ROUND(I146*H146,2)</f>
        <v>0</v>
      </c>
      <c r="K146" s="138" t="s">
        <v>1</v>
      </c>
      <c r="L146" s="32"/>
      <c r="M146" s="143" t="s">
        <v>1</v>
      </c>
      <c r="N146" s="144" t="s">
        <v>39</v>
      </c>
      <c r="P146" s="145">
        <f t="shared" ref="P146:P170" si="21">O146*H146</f>
        <v>0</v>
      </c>
      <c r="Q146" s="145">
        <v>0</v>
      </c>
      <c r="R146" s="145">
        <f t="shared" ref="R146:R170" si="22">Q146*H146</f>
        <v>0</v>
      </c>
      <c r="S146" s="145">
        <v>0</v>
      </c>
      <c r="T146" s="146">
        <f t="shared" ref="T146:T170" si="23">S146*H146</f>
        <v>0</v>
      </c>
      <c r="AR146" s="147" t="s">
        <v>294</v>
      </c>
      <c r="AT146" s="147" t="s">
        <v>183</v>
      </c>
      <c r="AU146" s="147" t="s">
        <v>82</v>
      </c>
      <c r="AY146" s="17" t="s">
        <v>180</v>
      </c>
      <c r="BE146" s="148">
        <f t="shared" ref="BE146:BE170" si="24">IF(N146="základní",J146,0)</f>
        <v>0</v>
      </c>
      <c r="BF146" s="148">
        <f t="shared" ref="BF146:BF170" si="25">IF(N146="snížená",J146,0)</f>
        <v>0</v>
      </c>
      <c r="BG146" s="148">
        <f t="shared" ref="BG146:BG170" si="26">IF(N146="zákl. přenesená",J146,0)</f>
        <v>0</v>
      </c>
      <c r="BH146" s="148">
        <f t="shared" ref="BH146:BH170" si="27">IF(N146="sníž. přenesená",J146,0)</f>
        <v>0</v>
      </c>
      <c r="BI146" s="148">
        <f t="shared" ref="BI146:BI170" si="28">IF(N146="nulová",J146,0)</f>
        <v>0</v>
      </c>
      <c r="BJ146" s="17" t="s">
        <v>82</v>
      </c>
      <c r="BK146" s="148">
        <f t="shared" ref="BK146:BK170" si="29">ROUND(I146*H146,2)</f>
        <v>0</v>
      </c>
      <c r="BL146" s="17" t="s">
        <v>294</v>
      </c>
      <c r="BM146" s="147" t="s">
        <v>525</v>
      </c>
    </row>
    <row r="147" spans="2:65" s="1" customFormat="1" ht="24.15" customHeight="1">
      <c r="B147" s="32"/>
      <c r="C147" s="136" t="s">
        <v>340</v>
      </c>
      <c r="D147" s="136" t="s">
        <v>183</v>
      </c>
      <c r="E147" s="137" t="s">
        <v>2559</v>
      </c>
      <c r="F147" s="138" t="s">
        <v>2560</v>
      </c>
      <c r="G147" s="139" t="s">
        <v>1836</v>
      </c>
      <c r="H147" s="140">
        <v>2</v>
      </c>
      <c r="I147" s="141"/>
      <c r="J147" s="142">
        <f t="shared" si="20"/>
        <v>0</v>
      </c>
      <c r="K147" s="138" t="s">
        <v>1</v>
      </c>
      <c r="L147" s="32"/>
      <c r="M147" s="143" t="s">
        <v>1</v>
      </c>
      <c r="N147" s="144" t="s">
        <v>39</v>
      </c>
      <c r="P147" s="145">
        <f t="shared" si="21"/>
        <v>0</v>
      </c>
      <c r="Q147" s="145">
        <v>0</v>
      </c>
      <c r="R147" s="145">
        <f t="shared" si="22"/>
        <v>0</v>
      </c>
      <c r="S147" s="145">
        <v>0</v>
      </c>
      <c r="T147" s="146">
        <f t="shared" si="23"/>
        <v>0</v>
      </c>
      <c r="AR147" s="147" t="s">
        <v>294</v>
      </c>
      <c r="AT147" s="147" t="s">
        <v>183</v>
      </c>
      <c r="AU147" s="147" t="s">
        <v>82</v>
      </c>
      <c r="AY147" s="17" t="s">
        <v>180</v>
      </c>
      <c r="BE147" s="148">
        <f t="shared" si="24"/>
        <v>0</v>
      </c>
      <c r="BF147" s="148">
        <f t="shared" si="25"/>
        <v>0</v>
      </c>
      <c r="BG147" s="148">
        <f t="shared" si="26"/>
        <v>0</v>
      </c>
      <c r="BH147" s="148">
        <f t="shared" si="27"/>
        <v>0</v>
      </c>
      <c r="BI147" s="148">
        <f t="shared" si="28"/>
        <v>0</v>
      </c>
      <c r="BJ147" s="17" t="s">
        <v>82</v>
      </c>
      <c r="BK147" s="148">
        <f t="shared" si="29"/>
        <v>0</v>
      </c>
      <c r="BL147" s="17" t="s">
        <v>294</v>
      </c>
      <c r="BM147" s="147" t="s">
        <v>540</v>
      </c>
    </row>
    <row r="148" spans="2:65" s="1" customFormat="1" ht="16.5" customHeight="1">
      <c r="B148" s="32"/>
      <c r="C148" s="136" t="s">
        <v>347</v>
      </c>
      <c r="D148" s="136" t="s">
        <v>183</v>
      </c>
      <c r="E148" s="137" t="s">
        <v>2561</v>
      </c>
      <c r="F148" s="138" t="s">
        <v>2562</v>
      </c>
      <c r="G148" s="139" t="s">
        <v>1836</v>
      </c>
      <c r="H148" s="140">
        <v>2</v>
      </c>
      <c r="I148" s="141"/>
      <c r="J148" s="142">
        <f t="shared" si="20"/>
        <v>0</v>
      </c>
      <c r="K148" s="138" t="s">
        <v>1</v>
      </c>
      <c r="L148" s="32"/>
      <c r="M148" s="143" t="s">
        <v>1</v>
      </c>
      <c r="N148" s="144" t="s">
        <v>39</v>
      </c>
      <c r="P148" s="145">
        <f t="shared" si="21"/>
        <v>0</v>
      </c>
      <c r="Q148" s="145">
        <v>0</v>
      </c>
      <c r="R148" s="145">
        <f t="shared" si="22"/>
        <v>0</v>
      </c>
      <c r="S148" s="145">
        <v>0</v>
      </c>
      <c r="T148" s="146">
        <f t="shared" si="23"/>
        <v>0</v>
      </c>
      <c r="AR148" s="147" t="s">
        <v>294</v>
      </c>
      <c r="AT148" s="147" t="s">
        <v>183</v>
      </c>
      <c r="AU148" s="147" t="s">
        <v>82</v>
      </c>
      <c r="AY148" s="17" t="s">
        <v>180</v>
      </c>
      <c r="BE148" s="148">
        <f t="shared" si="24"/>
        <v>0</v>
      </c>
      <c r="BF148" s="148">
        <f t="shared" si="25"/>
        <v>0</v>
      </c>
      <c r="BG148" s="148">
        <f t="shared" si="26"/>
        <v>0</v>
      </c>
      <c r="BH148" s="148">
        <f t="shared" si="27"/>
        <v>0</v>
      </c>
      <c r="BI148" s="148">
        <f t="shared" si="28"/>
        <v>0</v>
      </c>
      <c r="BJ148" s="17" t="s">
        <v>82</v>
      </c>
      <c r="BK148" s="148">
        <f t="shared" si="29"/>
        <v>0</v>
      </c>
      <c r="BL148" s="17" t="s">
        <v>294</v>
      </c>
      <c r="BM148" s="147" t="s">
        <v>552</v>
      </c>
    </row>
    <row r="149" spans="2:65" s="1" customFormat="1" ht="16.5" customHeight="1">
      <c r="B149" s="32"/>
      <c r="C149" s="136" t="s">
        <v>352</v>
      </c>
      <c r="D149" s="136" t="s">
        <v>183</v>
      </c>
      <c r="E149" s="137" t="s">
        <v>2563</v>
      </c>
      <c r="F149" s="138" t="s">
        <v>2564</v>
      </c>
      <c r="G149" s="139" t="s">
        <v>1836</v>
      </c>
      <c r="H149" s="140">
        <v>2</v>
      </c>
      <c r="I149" s="141"/>
      <c r="J149" s="142">
        <f t="shared" si="20"/>
        <v>0</v>
      </c>
      <c r="K149" s="138" t="s">
        <v>1</v>
      </c>
      <c r="L149" s="32"/>
      <c r="M149" s="143" t="s">
        <v>1</v>
      </c>
      <c r="N149" s="144" t="s">
        <v>39</v>
      </c>
      <c r="P149" s="145">
        <f t="shared" si="21"/>
        <v>0</v>
      </c>
      <c r="Q149" s="145">
        <v>0</v>
      </c>
      <c r="R149" s="145">
        <f t="shared" si="22"/>
        <v>0</v>
      </c>
      <c r="S149" s="145">
        <v>0</v>
      </c>
      <c r="T149" s="146">
        <f t="shared" si="23"/>
        <v>0</v>
      </c>
      <c r="AR149" s="147" t="s">
        <v>294</v>
      </c>
      <c r="AT149" s="147" t="s">
        <v>183</v>
      </c>
      <c r="AU149" s="147" t="s">
        <v>82</v>
      </c>
      <c r="AY149" s="17" t="s">
        <v>180</v>
      </c>
      <c r="BE149" s="148">
        <f t="shared" si="24"/>
        <v>0</v>
      </c>
      <c r="BF149" s="148">
        <f t="shared" si="25"/>
        <v>0</v>
      </c>
      <c r="BG149" s="148">
        <f t="shared" si="26"/>
        <v>0</v>
      </c>
      <c r="BH149" s="148">
        <f t="shared" si="27"/>
        <v>0</v>
      </c>
      <c r="BI149" s="148">
        <f t="shared" si="28"/>
        <v>0</v>
      </c>
      <c r="BJ149" s="17" t="s">
        <v>82</v>
      </c>
      <c r="BK149" s="148">
        <f t="shared" si="29"/>
        <v>0</v>
      </c>
      <c r="BL149" s="17" t="s">
        <v>294</v>
      </c>
      <c r="BM149" s="147" t="s">
        <v>565</v>
      </c>
    </row>
    <row r="150" spans="2:65" s="1" customFormat="1" ht="16.5" customHeight="1">
      <c r="B150" s="32"/>
      <c r="C150" s="136" t="s">
        <v>363</v>
      </c>
      <c r="D150" s="136" t="s">
        <v>183</v>
      </c>
      <c r="E150" s="137" t="s">
        <v>2565</v>
      </c>
      <c r="F150" s="138" t="s">
        <v>2566</v>
      </c>
      <c r="G150" s="139" t="s">
        <v>1836</v>
      </c>
      <c r="H150" s="140">
        <v>2</v>
      </c>
      <c r="I150" s="141"/>
      <c r="J150" s="142">
        <f t="shared" si="20"/>
        <v>0</v>
      </c>
      <c r="K150" s="138" t="s">
        <v>1</v>
      </c>
      <c r="L150" s="32"/>
      <c r="M150" s="143" t="s">
        <v>1</v>
      </c>
      <c r="N150" s="144" t="s">
        <v>39</v>
      </c>
      <c r="P150" s="145">
        <f t="shared" si="21"/>
        <v>0</v>
      </c>
      <c r="Q150" s="145">
        <v>0</v>
      </c>
      <c r="R150" s="145">
        <f t="shared" si="22"/>
        <v>0</v>
      </c>
      <c r="S150" s="145">
        <v>0</v>
      </c>
      <c r="T150" s="146">
        <f t="shared" si="23"/>
        <v>0</v>
      </c>
      <c r="AR150" s="147" t="s">
        <v>294</v>
      </c>
      <c r="AT150" s="147" t="s">
        <v>183</v>
      </c>
      <c r="AU150" s="147" t="s">
        <v>82</v>
      </c>
      <c r="AY150" s="17" t="s">
        <v>180</v>
      </c>
      <c r="BE150" s="148">
        <f t="shared" si="24"/>
        <v>0</v>
      </c>
      <c r="BF150" s="148">
        <f t="shared" si="25"/>
        <v>0</v>
      </c>
      <c r="BG150" s="148">
        <f t="shared" si="26"/>
        <v>0</v>
      </c>
      <c r="BH150" s="148">
        <f t="shared" si="27"/>
        <v>0</v>
      </c>
      <c r="BI150" s="148">
        <f t="shared" si="28"/>
        <v>0</v>
      </c>
      <c r="BJ150" s="17" t="s">
        <v>82</v>
      </c>
      <c r="BK150" s="148">
        <f t="shared" si="29"/>
        <v>0</v>
      </c>
      <c r="BL150" s="17" t="s">
        <v>294</v>
      </c>
      <c r="BM150" s="147" t="s">
        <v>575</v>
      </c>
    </row>
    <row r="151" spans="2:65" s="1" customFormat="1" ht="16.5" customHeight="1">
      <c r="B151" s="32"/>
      <c r="C151" s="136" t="s">
        <v>370</v>
      </c>
      <c r="D151" s="136" t="s">
        <v>183</v>
      </c>
      <c r="E151" s="137" t="s">
        <v>2567</v>
      </c>
      <c r="F151" s="138" t="s">
        <v>2568</v>
      </c>
      <c r="G151" s="139" t="s">
        <v>1836</v>
      </c>
      <c r="H151" s="140">
        <v>2</v>
      </c>
      <c r="I151" s="141"/>
      <c r="J151" s="142">
        <f t="shared" si="20"/>
        <v>0</v>
      </c>
      <c r="K151" s="138" t="s">
        <v>1</v>
      </c>
      <c r="L151" s="32"/>
      <c r="M151" s="143" t="s">
        <v>1</v>
      </c>
      <c r="N151" s="144" t="s">
        <v>39</v>
      </c>
      <c r="P151" s="145">
        <f t="shared" si="21"/>
        <v>0</v>
      </c>
      <c r="Q151" s="145">
        <v>0</v>
      </c>
      <c r="R151" s="145">
        <f t="shared" si="22"/>
        <v>0</v>
      </c>
      <c r="S151" s="145">
        <v>0</v>
      </c>
      <c r="T151" s="146">
        <f t="shared" si="23"/>
        <v>0</v>
      </c>
      <c r="AR151" s="147" t="s">
        <v>294</v>
      </c>
      <c r="AT151" s="147" t="s">
        <v>183</v>
      </c>
      <c r="AU151" s="147" t="s">
        <v>82</v>
      </c>
      <c r="AY151" s="17" t="s">
        <v>180</v>
      </c>
      <c r="BE151" s="148">
        <f t="shared" si="24"/>
        <v>0</v>
      </c>
      <c r="BF151" s="148">
        <f t="shared" si="25"/>
        <v>0</v>
      </c>
      <c r="BG151" s="148">
        <f t="shared" si="26"/>
        <v>0</v>
      </c>
      <c r="BH151" s="148">
        <f t="shared" si="27"/>
        <v>0</v>
      </c>
      <c r="BI151" s="148">
        <f t="shared" si="28"/>
        <v>0</v>
      </c>
      <c r="BJ151" s="17" t="s">
        <v>82</v>
      </c>
      <c r="BK151" s="148">
        <f t="shared" si="29"/>
        <v>0</v>
      </c>
      <c r="BL151" s="17" t="s">
        <v>294</v>
      </c>
      <c r="BM151" s="147" t="s">
        <v>587</v>
      </c>
    </row>
    <row r="152" spans="2:65" s="1" customFormat="1" ht="16.5" customHeight="1">
      <c r="B152" s="32"/>
      <c r="C152" s="136" t="s">
        <v>376</v>
      </c>
      <c r="D152" s="136" t="s">
        <v>183</v>
      </c>
      <c r="E152" s="137" t="s">
        <v>2569</v>
      </c>
      <c r="F152" s="138" t="s">
        <v>2570</v>
      </c>
      <c r="G152" s="139" t="s">
        <v>1836</v>
      </c>
      <c r="H152" s="140">
        <v>2</v>
      </c>
      <c r="I152" s="141"/>
      <c r="J152" s="142">
        <f t="shared" si="20"/>
        <v>0</v>
      </c>
      <c r="K152" s="138" t="s">
        <v>1</v>
      </c>
      <c r="L152" s="32"/>
      <c r="M152" s="143" t="s">
        <v>1</v>
      </c>
      <c r="N152" s="144" t="s">
        <v>39</v>
      </c>
      <c r="P152" s="145">
        <f t="shared" si="21"/>
        <v>0</v>
      </c>
      <c r="Q152" s="145">
        <v>0</v>
      </c>
      <c r="R152" s="145">
        <f t="shared" si="22"/>
        <v>0</v>
      </c>
      <c r="S152" s="145">
        <v>0</v>
      </c>
      <c r="T152" s="146">
        <f t="shared" si="23"/>
        <v>0</v>
      </c>
      <c r="AR152" s="147" t="s">
        <v>294</v>
      </c>
      <c r="AT152" s="147" t="s">
        <v>183</v>
      </c>
      <c r="AU152" s="147" t="s">
        <v>82</v>
      </c>
      <c r="AY152" s="17" t="s">
        <v>180</v>
      </c>
      <c r="BE152" s="148">
        <f t="shared" si="24"/>
        <v>0</v>
      </c>
      <c r="BF152" s="148">
        <f t="shared" si="25"/>
        <v>0</v>
      </c>
      <c r="BG152" s="148">
        <f t="shared" si="26"/>
        <v>0</v>
      </c>
      <c r="BH152" s="148">
        <f t="shared" si="27"/>
        <v>0</v>
      </c>
      <c r="BI152" s="148">
        <f t="shared" si="28"/>
        <v>0</v>
      </c>
      <c r="BJ152" s="17" t="s">
        <v>82</v>
      </c>
      <c r="BK152" s="148">
        <f t="shared" si="29"/>
        <v>0</v>
      </c>
      <c r="BL152" s="17" t="s">
        <v>294</v>
      </c>
      <c r="BM152" s="147" t="s">
        <v>599</v>
      </c>
    </row>
    <row r="153" spans="2:65" s="1" customFormat="1" ht="16.5" customHeight="1">
      <c r="B153" s="32"/>
      <c r="C153" s="136" t="s">
        <v>382</v>
      </c>
      <c r="D153" s="136" t="s">
        <v>183</v>
      </c>
      <c r="E153" s="137" t="s">
        <v>2571</v>
      </c>
      <c r="F153" s="138" t="s">
        <v>2572</v>
      </c>
      <c r="G153" s="139" t="s">
        <v>1836</v>
      </c>
      <c r="H153" s="140">
        <v>4</v>
      </c>
      <c r="I153" s="141"/>
      <c r="J153" s="142">
        <f t="shared" si="20"/>
        <v>0</v>
      </c>
      <c r="K153" s="138" t="s">
        <v>1</v>
      </c>
      <c r="L153" s="32"/>
      <c r="M153" s="143" t="s">
        <v>1</v>
      </c>
      <c r="N153" s="144" t="s">
        <v>39</v>
      </c>
      <c r="P153" s="145">
        <f t="shared" si="21"/>
        <v>0</v>
      </c>
      <c r="Q153" s="145">
        <v>0</v>
      </c>
      <c r="R153" s="145">
        <f t="shared" si="22"/>
        <v>0</v>
      </c>
      <c r="S153" s="145">
        <v>0</v>
      </c>
      <c r="T153" s="146">
        <f t="shared" si="23"/>
        <v>0</v>
      </c>
      <c r="AR153" s="147" t="s">
        <v>294</v>
      </c>
      <c r="AT153" s="147" t="s">
        <v>183</v>
      </c>
      <c r="AU153" s="147" t="s">
        <v>82</v>
      </c>
      <c r="AY153" s="17" t="s">
        <v>180</v>
      </c>
      <c r="BE153" s="148">
        <f t="shared" si="24"/>
        <v>0</v>
      </c>
      <c r="BF153" s="148">
        <f t="shared" si="25"/>
        <v>0</v>
      </c>
      <c r="BG153" s="148">
        <f t="shared" si="26"/>
        <v>0</v>
      </c>
      <c r="BH153" s="148">
        <f t="shared" si="27"/>
        <v>0</v>
      </c>
      <c r="BI153" s="148">
        <f t="shared" si="28"/>
        <v>0</v>
      </c>
      <c r="BJ153" s="17" t="s">
        <v>82</v>
      </c>
      <c r="BK153" s="148">
        <f t="shared" si="29"/>
        <v>0</v>
      </c>
      <c r="BL153" s="17" t="s">
        <v>294</v>
      </c>
      <c r="BM153" s="147" t="s">
        <v>611</v>
      </c>
    </row>
    <row r="154" spans="2:65" s="1" customFormat="1" ht="16.5" customHeight="1">
      <c r="B154" s="32"/>
      <c r="C154" s="136" t="s">
        <v>389</v>
      </c>
      <c r="D154" s="136" t="s">
        <v>183</v>
      </c>
      <c r="E154" s="137" t="s">
        <v>2573</v>
      </c>
      <c r="F154" s="138" t="s">
        <v>2574</v>
      </c>
      <c r="G154" s="139" t="s">
        <v>1836</v>
      </c>
      <c r="H154" s="140">
        <v>2</v>
      </c>
      <c r="I154" s="141"/>
      <c r="J154" s="142">
        <f t="shared" si="20"/>
        <v>0</v>
      </c>
      <c r="K154" s="138" t="s">
        <v>1</v>
      </c>
      <c r="L154" s="32"/>
      <c r="M154" s="143" t="s">
        <v>1</v>
      </c>
      <c r="N154" s="144" t="s">
        <v>39</v>
      </c>
      <c r="P154" s="145">
        <f t="shared" si="21"/>
        <v>0</v>
      </c>
      <c r="Q154" s="145">
        <v>0</v>
      </c>
      <c r="R154" s="145">
        <f t="shared" si="22"/>
        <v>0</v>
      </c>
      <c r="S154" s="145">
        <v>0</v>
      </c>
      <c r="T154" s="146">
        <f t="shared" si="23"/>
        <v>0</v>
      </c>
      <c r="AR154" s="147" t="s">
        <v>294</v>
      </c>
      <c r="AT154" s="147" t="s">
        <v>183</v>
      </c>
      <c r="AU154" s="147" t="s">
        <v>82</v>
      </c>
      <c r="AY154" s="17" t="s">
        <v>180</v>
      </c>
      <c r="BE154" s="148">
        <f t="shared" si="24"/>
        <v>0</v>
      </c>
      <c r="BF154" s="148">
        <f t="shared" si="25"/>
        <v>0</v>
      </c>
      <c r="BG154" s="148">
        <f t="shared" si="26"/>
        <v>0</v>
      </c>
      <c r="BH154" s="148">
        <f t="shared" si="27"/>
        <v>0</v>
      </c>
      <c r="BI154" s="148">
        <f t="shared" si="28"/>
        <v>0</v>
      </c>
      <c r="BJ154" s="17" t="s">
        <v>82</v>
      </c>
      <c r="BK154" s="148">
        <f t="shared" si="29"/>
        <v>0</v>
      </c>
      <c r="BL154" s="17" t="s">
        <v>294</v>
      </c>
      <c r="BM154" s="147" t="s">
        <v>620</v>
      </c>
    </row>
    <row r="155" spans="2:65" s="1" customFormat="1" ht="16.5" customHeight="1">
      <c r="B155" s="32"/>
      <c r="C155" s="136" t="s">
        <v>396</v>
      </c>
      <c r="D155" s="136" t="s">
        <v>183</v>
      </c>
      <c r="E155" s="137" t="s">
        <v>2575</v>
      </c>
      <c r="F155" s="138" t="s">
        <v>2576</v>
      </c>
      <c r="G155" s="139" t="s">
        <v>1836</v>
      </c>
      <c r="H155" s="140">
        <v>2</v>
      </c>
      <c r="I155" s="141"/>
      <c r="J155" s="142">
        <f t="shared" si="20"/>
        <v>0</v>
      </c>
      <c r="K155" s="138" t="s">
        <v>1</v>
      </c>
      <c r="L155" s="32"/>
      <c r="M155" s="143" t="s">
        <v>1</v>
      </c>
      <c r="N155" s="144" t="s">
        <v>39</v>
      </c>
      <c r="P155" s="145">
        <f t="shared" si="21"/>
        <v>0</v>
      </c>
      <c r="Q155" s="145">
        <v>0</v>
      </c>
      <c r="R155" s="145">
        <f t="shared" si="22"/>
        <v>0</v>
      </c>
      <c r="S155" s="145">
        <v>0</v>
      </c>
      <c r="T155" s="146">
        <f t="shared" si="23"/>
        <v>0</v>
      </c>
      <c r="AR155" s="147" t="s">
        <v>294</v>
      </c>
      <c r="AT155" s="147" t="s">
        <v>183</v>
      </c>
      <c r="AU155" s="147" t="s">
        <v>82</v>
      </c>
      <c r="AY155" s="17" t="s">
        <v>180</v>
      </c>
      <c r="BE155" s="148">
        <f t="shared" si="24"/>
        <v>0</v>
      </c>
      <c r="BF155" s="148">
        <f t="shared" si="25"/>
        <v>0</v>
      </c>
      <c r="BG155" s="148">
        <f t="shared" si="26"/>
        <v>0</v>
      </c>
      <c r="BH155" s="148">
        <f t="shared" si="27"/>
        <v>0</v>
      </c>
      <c r="BI155" s="148">
        <f t="shared" si="28"/>
        <v>0</v>
      </c>
      <c r="BJ155" s="17" t="s">
        <v>82</v>
      </c>
      <c r="BK155" s="148">
        <f t="shared" si="29"/>
        <v>0</v>
      </c>
      <c r="BL155" s="17" t="s">
        <v>294</v>
      </c>
      <c r="BM155" s="147" t="s">
        <v>624</v>
      </c>
    </row>
    <row r="156" spans="2:65" s="1" customFormat="1" ht="16.5" customHeight="1">
      <c r="B156" s="32"/>
      <c r="C156" s="136" t="s">
        <v>331</v>
      </c>
      <c r="D156" s="136" t="s">
        <v>183</v>
      </c>
      <c r="E156" s="137" t="s">
        <v>2577</v>
      </c>
      <c r="F156" s="138" t="s">
        <v>2578</v>
      </c>
      <c r="G156" s="139" t="s">
        <v>1836</v>
      </c>
      <c r="H156" s="140">
        <v>16</v>
      </c>
      <c r="I156" s="141"/>
      <c r="J156" s="142">
        <f t="shared" si="20"/>
        <v>0</v>
      </c>
      <c r="K156" s="138" t="s">
        <v>1</v>
      </c>
      <c r="L156" s="32"/>
      <c r="M156" s="143" t="s">
        <v>1</v>
      </c>
      <c r="N156" s="144" t="s">
        <v>39</v>
      </c>
      <c r="P156" s="145">
        <f t="shared" si="21"/>
        <v>0</v>
      </c>
      <c r="Q156" s="145">
        <v>0</v>
      </c>
      <c r="R156" s="145">
        <f t="shared" si="22"/>
        <v>0</v>
      </c>
      <c r="S156" s="145">
        <v>0</v>
      </c>
      <c r="T156" s="146">
        <f t="shared" si="23"/>
        <v>0</v>
      </c>
      <c r="AR156" s="147" t="s">
        <v>294</v>
      </c>
      <c r="AT156" s="147" t="s">
        <v>183</v>
      </c>
      <c r="AU156" s="147" t="s">
        <v>82</v>
      </c>
      <c r="AY156" s="17" t="s">
        <v>180</v>
      </c>
      <c r="BE156" s="148">
        <f t="shared" si="24"/>
        <v>0</v>
      </c>
      <c r="BF156" s="148">
        <f t="shared" si="25"/>
        <v>0</v>
      </c>
      <c r="BG156" s="148">
        <f t="shared" si="26"/>
        <v>0</v>
      </c>
      <c r="BH156" s="148">
        <f t="shared" si="27"/>
        <v>0</v>
      </c>
      <c r="BI156" s="148">
        <f t="shared" si="28"/>
        <v>0</v>
      </c>
      <c r="BJ156" s="17" t="s">
        <v>82</v>
      </c>
      <c r="BK156" s="148">
        <f t="shared" si="29"/>
        <v>0</v>
      </c>
      <c r="BL156" s="17" t="s">
        <v>294</v>
      </c>
      <c r="BM156" s="147" t="s">
        <v>636</v>
      </c>
    </row>
    <row r="157" spans="2:65" s="1" customFormat="1" ht="16.5" customHeight="1">
      <c r="B157" s="32"/>
      <c r="C157" s="136" t="s">
        <v>431</v>
      </c>
      <c r="D157" s="136" t="s">
        <v>183</v>
      </c>
      <c r="E157" s="137" t="s">
        <v>2579</v>
      </c>
      <c r="F157" s="138" t="s">
        <v>2580</v>
      </c>
      <c r="G157" s="139" t="s">
        <v>1836</v>
      </c>
      <c r="H157" s="140">
        <v>4</v>
      </c>
      <c r="I157" s="141"/>
      <c r="J157" s="142">
        <f t="shared" si="20"/>
        <v>0</v>
      </c>
      <c r="K157" s="138" t="s">
        <v>1</v>
      </c>
      <c r="L157" s="32"/>
      <c r="M157" s="143" t="s">
        <v>1</v>
      </c>
      <c r="N157" s="144" t="s">
        <v>39</v>
      </c>
      <c r="P157" s="145">
        <f t="shared" si="21"/>
        <v>0</v>
      </c>
      <c r="Q157" s="145">
        <v>0</v>
      </c>
      <c r="R157" s="145">
        <f t="shared" si="22"/>
        <v>0</v>
      </c>
      <c r="S157" s="145">
        <v>0</v>
      </c>
      <c r="T157" s="146">
        <f t="shared" si="23"/>
        <v>0</v>
      </c>
      <c r="AR157" s="147" t="s">
        <v>294</v>
      </c>
      <c r="AT157" s="147" t="s">
        <v>183</v>
      </c>
      <c r="AU157" s="147" t="s">
        <v>82</v>
      </c>
      <c r="AY157" s="17" t="s">
        <v>180</v>
      </c>
      <c r="BE157" s="148">
        <f t="shared" si="24"/>
        <v>0</v>
      </c>
      <c r="BF157" s="148">
        <f t="shared" si="25"/>
        <v>0</v>
      </c>
      <c r="BG157" s="148">
        <f t="shared" si="26"/>
        <v>0</v>
      </c>
      <c r="BH157" s="148">
        <f t="shared" si="27"/>
        <v>0</v>
      </c>
      <c r="BI157" s="148">
        <f t="shared" si="28"/>
        <v>0</v>
      </c>
      <c r="BJ157" s="17" t="s">
        <v>82</v>
      </c>
      <c r="BK157" s="148">
        <f t="shared" si="29"/>
        <v>0</v>
      </c>
      <c r="BL157" s="17" t="s">
        <v>294</v>
      </c>
      <c r="BM157" s="147" t="s">
        <v>649</v>
      </c>
    </row>
    <row r="158" spans="2:65" s="1" customFormat="1" ht="16.5" customHeight="1">
      <c r="B158" s="32"/>
      <c r="C158" s="136" t="s">
        <v>442</v>
      </c>
      <c r="D158" s="136" t="s">
        <v>183</v>
      </c>
      <c r="E158" s="137" t="s">
        <v>2581</v>
      </c>
      <c r="F158" s="138" t="s">
        <v>2582</v>
      </c>
      <c r="G158" s="139" t="s">
        <v>1836</v>
      </c>
      <c r="H158" s="140">
        <v>8</v>
      </c>
      <c r="I158" s="141"/>
      <c r="J158" s="142">
        <f t="shared" si="20"/>
        <v>0</v>
      </c>
      <c r="K158" s="138" t="s">
        <v>1</v>
      </c>
      <c r="L158" s="32"/>
      <c r="M158" s="143" t="s">
        <v>1</v>
      </c>
      <c r="N158" s="144" t="s">
        <v>39</v>
      </c>
      <c r="P158" s="145">
        <f t="shared" si="21"/>
        <v>0</v>
      </c>
      <c r="Q158" s="145">
        <v>0</v>
      </c>
      <c r="R158" s="145">
        <f t="shared" si="22"/>
        <v>0</v>
      </c>
      <c r="S158" s="145">
        <v>0</v>
      </c>
      <c r="T158" s="146">
        <f t="shared" si="23"/>
        <v>0</v>
      </c>
      <c r="AR158" s="147" t="s">
        <v>294</v>
      </c>
      <c r="AT158" s="147" t="s">
        <v>183</v>
      </c>
      <c r="AU158" s="147" t="s">
        <v>82</v>
      </c>
      <c r="AY158" s="17" t="s">
        <v>180</v>
      </c>
      <c r="BE158" s="148">
        <f t="shared" si="24"/>
        <v>0</v>
      </c>
      <c r="BF158" s="148">
        <f t="shared" si="25"/>
        <v>0</v>
      </c>
      <c r="BG158" s="148">
        <f t="shared" si="26"/>
        <v>0</v>
      </c>
      <c r="BH158" s="148">
        <f t="shared" si="27"/>
        <v>0</v>
      </c>
      <c r="BI158" s="148">
        <f t="shared" si="28"/>
        <v>0</v>
      </c>
      <c r="BJ158" s="17" t="s">
        <v>82</v>
      </c>
      <c r="BK158" s="148">
        <f t="shared" si="29"/>
        <v>0</v>
      </c>
      <c r="BL158" s="17" t="s">
        <v>294</v>
      </c>
      <c r="BM158" s="147" t="s">
        <v>662</v>
      </c>
    </row>
    <row r="159" spans="2:65" s="1" customFormat="1" ht="16.5" customHeight="1">
      <c r="B159" s="32"/>
      <c r="C159" s="136" t="s">
        <v>449</v>
      </c>
      <c r="D159" s="136" t="s">
        <v>183</v>
      </c>
      <c r="E159" s="137" t="s">
        <v>2583</v>
      </c>
      <c r="F159" s="138" t="s">
        <v>2584</v>
      </c>
      <c r="G159" s="139" t="s">
        <v>1836</v>
      </c>
      <c r="H159" s="140">
        <v>4</v>
      </c>
      <c r="I159" s="141"/>
      <c r="J159" s="142">
        <f t="shared" si="20"/>
        <v>0</v>
      </c>
      <c r="K159" s="138" t="s">
        <v>1</v>
      </c>
      <c r="L159" s="32"/>
      <c r="M159" s="143" t="s">
        <v>1</v>
      </c>
      <c r="N159" s="144" t="s">
        <v>39</v>
      </c>
      <c r="P159" s="145">
        <f t="shared" si="21"/>
        <v>0</v>
      </c>
      <c r="Q159" s="145">
        <v>0</v>
      </c>
      <c r="R159" s="145">
        <f t="shared" si="22"/>
        <v>0</v>
      </c>
      <c r="S159" s="145">
        <v>0</v>
      </c>
      <c r="T159" s="146">
        <f t="shared" si="23"/>
        <v>0</v>
      </c>
      <c r="AR159" s="147" t="s">
        <v>294</v>
      </c>
      <c r="AT159" s="147" t="s">
        <v>183</v>
      </c>
      <c r="AU159" s="147" t="s">
        <v>82</v>
      </c>
      <c r="AY159" s="17" t="s">
        <v>180</v>
      </c>
      <c r="BE159" s="148">
        <f t="shared" si="24"/>
        <v>0</v>
      </c>
      <c r="BF159" s="148">
        <f t="shared" si="25"/>
        <v>0</v>
      </c>
      <c r="BG159" s="148">
        <f t="shared" si="26"/>
        <v>0</v>
      </c>
      <c r="BH159" s="148">
        <f t="shared" si="27"/>
        <v>0</v>
      </c>
      <c r="BI159" s="148">
        <f t="shared" si="28"/>
        <v>0</v>
      </c>
      <c r="BJ159" s="17" t="s">
        <v>82</v>
      </c>
      <c r="BK159" s="148">
        <f t="shared" si="29"/>
        <v>0</v>
      </c>
      <c r="BL159" s="17" t="s">
        <v>294</v>
      </c>
      <c r="BM159" s="147" t="s">
        <v>362</v>
      </c>
    </row>
    <row r="160" spans="2:65" s="1" customFormat="1" ht="16.5" customHeight="1">
      <c r="B160" s="32"/>
      <c r="C160" s="136" t="s">
        <v>456</v>
      </c>
      <c r="D160" s="136" t="s">
        <v>183</v>
      </c>
      <c r="E160" s="137" t="s">
        <v>2585</v>
      </c>
      <c r="F160" s="138" t="s">
        <v>2586</v>
      </c>
      <c r="G160" s="139" t="s">
        <v>1836</v>
      </c>
      <c r="H160" s="140">
        <v>4</v>
      </c>
      <c r="I160" s="141"/>
      <c r="J160" s="142">
        <f t="shared" si="20"/>
        <v>0</v>
      </c>
      <c r="K160" s="138" t="s">
        <v>1</v>
      </c>
      <c r="L160" s="32"/>
      <c r="M160" s="143" t="s">
        <v>1</v>
      </c>
      <c r="N160" s="144" t="s">
        <v>39</v>
      </c>
      <c r="P160" s="145">
        <f t="shared" si="21"/>
        <v>0</v>
      </c>
      <c r="Q160" s="145">
        <v>0</v>
      </c>
      <c r="R160" s="145">
        <f t="shared" si="22"/>
        <v>0</v>
      </c>
      <c r="S160" s="145">
        <v>0</v>
      </c>
      <c r="T160" s="146">
        <f t="shared" si="23"/>
        <v>0</v>
      </c>
      <c r="AR160" s="147" t="s">
        <v>294</v>
      </c>
      <c r="AT160" s="147" t="s">
        <v>183</v>
      </c>
      <c r="AU160" s="147" t="s">
        <v>82</v>
      </c>
      <c r="AY160" s="17" t="s">
        <v>180</v>
      </c>
      <c r="BE160" s="148">
        <f t="shared" si="24"/>
        <v>0</v>
      </c>
      <c r="BF160" s="148">
        <f t="shared" si="25"/>
        <v>0</v>
      </c>
      <c r="BG160" s="148">
        <f t="shared" si="26"/>
        <v>0</v>
      </c>
      <c r="BH160" s="148">
        <f t="shared" si="27"/>
        <v>0</v>
      </c>
      <c r="BI160" s="148">
        <f t="shared" si="28"/>
        <v>0</v>
      </c>
      <c r="BJ160" s="17" t="s">
        <v>82</v>
      </c>
      <c r="BK160" s="148">
        <f t="shared" si="29"/>
        <v>0</v>
      </c>
      <c r="BL160" s="17" t="s">
        <v>294</v>
      </c>
      <c r="BM160" s="147" t="s">
        <v>682</v>
      </c>
    </row>
    <row r="161" spans="2:65" s="1" customFormat="1" ht="16.5" customHeight="1">
      <c r="B161" s="32"/>
      <c r="C161" s="136" t="s">
        <v>461</v>
      </c>
      <c r="D161" s="136" t="s">
        <v>183</v>
      </c>
      <c r="E161" s="137" t="s">
        <v>2587</v>
      </c>
      <c r="F161" s="138" t="s">
        <v>2588</v>
      </c>
      <c r="G161" s="139" t="s">
        <v>1836</v>
      </c>
      <c r="H161" s="140">
        <v>2</v>
      </c>
      <c r="I161" s="141"/>
      <c r="J161" s="142">
        <f t="shared" si="20"/>
        <v>0</v>
      </c>
      <c r="K161" s="138" t="s">
        <v>1</v>
      </c>
      <c r="L161" s="32"/>
      <c r="M161" s="143" t="s">
        <v>1</v>
      </c>
      <c r="N161" s="144" t="s">
        <v>39</v>
      </c>
      <c r="P161" s="145">
        <f t="shared" si="21"/>
        <v>0</v>
      </c>
      <c r="Q161" s="145">
        <v>0</v>
      </c>
      <c r="R161" s="145">
        <f t="shared" si="22"/>
        <v>0</v>
      </c>
      <c r="S161" s="145">
        <v>0</v>
      </c>
      <c r="T161" s="146">
        <f t="shared" si="23"/>
        <v>0</v>
      </c>
      <c r="AR161" s="147" t="s">
        <v>294</v>
      </c>
      <c r="AT161" s="147" t="s">
        <v>183</v>
      </c>
      <c r="AU161" s="147" t="s">
        <v>82</v>
      </c>
      <c r="AY161" s="17" t="s">
        <v>180</v>
      </c>
      <c r="BE161" s="148">
        <f t="shared" si="24"/>
        <v>0</v>
      </c>
      <c r="BF161" s="148">
        <f t="shared" si="25"/>
        <v>0</v>
      </c>
      <c r="BG161" s="148">
        <f t="shared" si="26"/>
        <v>0</v>
      </c>
      <c r="BH161" s="148">
        <f t="shared" si="27"/>
        <v>0</v>
      </c>
      <c r="BI161" s="148">
        <f t="shared" si="28"/>
        <v>0</v>
      </c>
      <c r="BJ161" s="17" t="s">
        <v>82</v>
      </c>
      <c r="BK161" s="148">
        <f t="shared" si="29"/>
        <v>0</v>
      </c>
      <c r="BL161" s="17" t="s">
        <v>294</v>
      </c>
      <c r="BM161" s="147" t="s">
        <v>695</v>
      </c>
    </row>
    <row r="162" spans="2:65" s="1" customFormat="1" ht="16.5" customHeight="1">
      <c r="B162" s="32"/>
      <c r="C162" s="136" t="s">
        <v>467</v>
      </c>
      <c r="D162" s="136" t="s">
        <v>183</v>
      </c>
      <c r="E162" s="137" t="s">
        <v>2589</v>
      </c>
      <c r="F162" s="138" t="s">
        <v>2590</v>
      </c>
      <c r="G162" s="139" t="s">
        <v>1836</v>
      </c>
      <c r="H162" s="140">
        <v>12</v>
      </c>
      <c r="I162" s="141"/>
      <c r="J162" s="142">
        <f t="shared" si="20"/>
        <v>0</v>
      </c>
      <c r="K162" s="138" t="s">
        <v>1</v>
      </c>
      <c r="L162" s="32"/>
      <c r="M162" s="143" t="s">
        <v>1</v>
      </c>
      <c r="N162" s="144" t="s">
        <v>39</v>
      </c>
      <c r="P162" s="145">
        <f t="shared" si="21"/>
        <v>0</v>
      </c>
      <c r="Q162" s="145">
        <v>0</v>
      </c>
      <c r="R162" s="145">
        <f t="shared" si="22"/>
        <v>0</v>
      </c>
      <c r="S162" s="145">
        <v>0</v>
      </c>
      <c r="T162" s="146">
        <f t="shared" si="23"/>
        <v>0</v>
      </c>
      <c r="AR162" s="147" t="s">
        <v>294</v>
      </c>
      <c r="AT162" s="147" t="s">
        <v>183</v>
      </c>
      <c r="AU162" s="147" t="s">
        <v>82</v>
      </c>
      <c r="AY162" s="17" t="s">
        <v>180</v>
      </c>
      <c r="BE162" s="148">
        <f t="shared" si="24"/>
        <v>0</v>
      </c>
      <c r="BF162" s="148">
        <f t="shared" si="25"/>
        <v>0</v>
      </c>
      <c r="BG162" s="148">
        <f t="shared" si="26"/>
        <v>0</v>
      </c>
      <c r="BH162" s="148">
        <f t="shared" si="27"/>
        <v>0</v>
      </c>
      <c r="BI162" s="148">
        <f t="shared" si="28"/>
        <v>0</v>
      </c>
      <c r="BJ162" s="17" t="s">
        <v>82</v>
      </c>
      <c r="BK162" s="148">
        <f t="shared" si="29"/>
        <v>0</v>
      </c>
      <c r="BL162" s="17" t="s">
        <v>294</v>
      </c>
      <c r="BM162" s="147" t="s">
        <v>710</v>
      </c>
    </row>
    <row r="163" spans="2:65" s="1" customFormat="1" ht="16.5" customHeight="1">
      <c r="B163" s="32"/>
      <c r="C163" s="136" t="s">
        <v>471</v>
      </c>
      <c r="D163" s="136" t="s">
        <v>183</v>
      </c>
      <c r="E163" s="137" t="s">
        <v>2591</v>
      </c>
      <c r="F163" s="138" t="s">
        <v>2592</v>
      </c>
      <c r="G163" s="139" t="s">
        <v>1836</v>
      </c>
      <c r="H163" s="140">
        <v>8</v>
      </c>
      <c r="I163" s="141"/>
      <c r="J163" s="142">
        <f t="shared" si="20"/>
        <v>0</v>
      </c>
      <c r="K163" s="138" t="s">
        <v>1</v>
      </c>
      <c r="L163" s="32"/>
      <c r="M163" s="143" t="s">
        <v>1</v>
      </c>
      <c r="N163" s="144" t="s">
        <v>39</v>
      </c>
      <c r="P163" s="145">
        <f t="shared" si="21"/>
        <v>0</v>
      </c>
      <c r="Q163" s="145">
        <v>0</v>
      </c>
      <c r="R163" s="145">
        <f t="shared" si="22"/>
        <v>0</v>
      </c>
      <c r="S163" s="145">
        <v>0</v>
      </c>
      <c r="T163" s="146">
        <f t="shared" si="23"/>
        <v>0</v>
      </c>
      <c r="AR163" s="147" t="s">
        <v>294</v>
      </c>
      <c r="AT163" s="147" t="s">
        <v>183</v>
      </c>
      <c r="AU163" s="147" t="s">
        <v>82</v>
      </c>
      <c r="AY163" s="17" t="s">
        <v>180</v>
      </c>
      <c r="BE163" s="148">
        <f t="shared" si="24"/>
        <v>0</v>
      </c>
      <c r="BF163" s="148">
        <f t="shared" si="25"/>
        <v>0</v>
      </c>
      <c r="BG163" s="148">
        <f t="shared" si="26"/>
        <v>0</v>
      </c>
      <c r="BH163" s="148">
        <f t="shared" si="27"/>
        <v>0</v>
      </c>
      <c r="BI163" s="148">
        <f t="shared" si="28"/>
        <v>0</v>
      </c>
      <c r="BJ163" s="17" t="s">
        <v>82</v>
      </c>
      <c r="BK163" s="148">
        <f t="shared" si="29"/>
        <v>0</v>
      </c>
      <c r="BL163" s="17" t="s">
        <v>294</v>
      </c>
      <c r="BM163" s="147" t="s">
        <v>720</v>
      </c>
    </row>
    <row r="164" spans="2:65" s="1" customFormat="1" ht="16.5" customHeight="1">
      <c r="B164" s="32"/>
      <c r="C164" s="136" t="s">
        <v>477</v>
      </c>
      <c r="D164" s="136" t="s">
        <v>183</v>
      </c>
      <c r="E164" s="137" t="s">
        <v>2593</v>
      </c>
      <c r="F164" s="138" t="s">
        <v>2594</v>
      </c>
      <c r="G164" s="139" t="s">
        <v>1836</v>
      </c>
      <c r="H164" s="140">
        <v>16</v>
      </c>
      <c r="I164" s="141"/>
      <c r="J164" s="142">
        <f t="shared" si="20"/>
        <v>0</v>
      </c>
      <c r="K164" s="138" t="s">
        <v>1</v>
      </c>
      <c r="L164" s="32"/>
      <c r="M164" s="143" t="s">
        <v>1</v>
      </c>
      <c r="N164" s="144" t="s">
        <v>39</v>
      </c>
      <c r="P164" s="145">
        <f t="shared" si="21"/>
        <v>0</v>
      </c>
      <c r="Q164" s="145">
        <v>0</v>
      </c>
      <c r="R164" s="145">
        <f t="shared" si="22"/>
        <v>0</v>
      </c>
      <c r="S164" s="145">
        <v>0</v>
      </c>
      <c r="T164" s="146">
        <f t="shared" si="23"/>
        <v>0</v>
      </c>
      <c r="AR164" s="147" t="s">
        <v>294</v>
      </c>
      <c r="AT164" s="147" t="s">
        <v>183</v>
      </c>
      <c r="AU164" s="147" t="s">
        <v>82</v>
      </c>
      <c r="AY164" s="17" t="s">
        <v>180</v>
      </c>
      <c r="BE164" s="148">
        <f t="shared" si="24"/>
        <v>0</v>
      </c>
      <c r="BF164" s="148">
        <f t="shared" si="25"/>
        <v>0</v>
      </c>
      <c r="BG164" s="148">
        <f t="shared" si="26"/>
        <v>0</v>
      </c>
      <c r="BH164" s="148">
        <f t="shared" si="27"/>
        <v>0</v>
      </c>
      <c r="BI164" s="148">
        <f t="shared" si="28"/>
        <v>0</v>
      </c>
      <c r="BJ164" s="17" t="s">
        <v>82</v>
      </c>
      <c r="BK164" s="148">
        <f t="shared" si="29"/>
        <v>0</v>
      </c>
      <c r="BL164" s="17" t="s">
        <v>294</v>
      </c>
      <c r="BM164" s="147" t="s">
        <v>1680</v>
      </c>
    </row>
    <row r="165" spans="2:65" s="1" customFormat="1" ht="16.5" customHeight="1">
      <c r="B165" s="32"/>
      <c r="C165" s="136" t="s">
        <v>492</v>
      </c>
      <c r="D165" s="136" t="s">
        <v>183</v>
      </c>
      <c r="E165" s="137" t="s">
        <v>2595</v>
      </c>
      <c r="F165" s="138" t="s">
        <v>2596</v>
      </c>
      <c r="G165" s="139" t="s">
        <v>1836</v>
      </c>
      <c r="H165" s="140">
        <v>12</v>
      </c>
      <c r="I165" s="141"/>
      <c r="J165" s="142">
        <f t="shared" si="20"/>
        <v>0</v>
      </c>
      <c r="K165" s="138" t="s">
        <v>1</v>
      </c>
      <c r="L165" s="32"/>
      <c r="M165" s="143" t="s">
        <v>1</v>
      </c>
      <c r="N165" s="144" t="s">
        <v>39</v>
      </c>
      <c r="P165" s="145">
        <f t="shared" si="21"/>
        <v>0</v>
      </c>
      <c r="Q165" s="145">
        <v>0</v>
      </c>
      <c r="R165" s="145">
        <f t="shared" si="22"/>
        <v>0</v>
      </c>
      <c r="S165" s="145">
        <v>0</v>
      </c>
      <c r="T165" s="146">
        <f t="shared" si="23"/>
        <v>0</v>
      </c>
      <c r="AR165" s="147" t="s">
        <v>294</v>
      </c>
      <c r="AT165" s="147" t="s">
        <v>183</v>
      </c>
      <c r="AU165" s="147" t="s">
        <v>82</v>
      </c>
      <c r="AY165" s="17" t="s">
        <v>180</v>
      </c>
      <c r="BE165" s="148">
        <f t="shared" si="24"/>
        <v>0</v>
      </c>
      <c r="BF165" s="148">
        <f t="shared" si="25"/>
        <v>0</v>
      </c>
      <c r="BG165" s="148">
        <f t="shared" si="26"/>
        <v>0</v>
      </c>
      <c r="BH165" s="148">
        <f t="shared" si="27"/>
        <v>0</v>
      </c>
      <c r="BI165" s="148">
        <f t="shared" si="28"/>
        <v>0</v>
      </c>
      <c r="BJ165" s="17" t="s">
        <v>82</v>
      </c>
      <c r="BK165" s="148">
        <f t="shared" si="29"/>
        <v>0</v>
      </c>
      <c r="BL165" s="17" t="s">
        <v>294</v>
      </c>
      <c r="BM165" s="147" t="s">
        <v>731</v>
      </c>
    </row>
    <row r="166" spans="2:65" s="1" customFormat="1" ht="16.5" customHeight="1">
      <c r="B166" s="32"/>
      <c r="C166" s="136" t="s">
        <v>496</v>
      </c>
      <c r="D166" s="136" t="s">
        <v>183</v>
      </c>
      <c r="E166" s="137" t="s">
        <v>2597</v>
      </c>
      <c r="F166" s="138" t="s">
        <v>2598</v>
      </c>
      <c r="G166" s="139" t="s">
        <v>1836</v>
      </c>
      <c r="H166" s="140">
        <v>2</v>
      </c>
      <c r="I166" s="141"/>
      <c r="J166" s="142">
        <f t="shared" si="20"/>
        <v>0</v>
      </c>
      <c r="K166" s="138" t="s">
        <v>1</v>
      </c>
      <c r="L166" s="32"/>
      <c r="M166" s="143" t="s">
        <v>1</v>
      </c>
      <c r="N166" s="144" t="s">
        <v>39</v>
      </c>
      <c r="P166" s="145">
        <f t="shared" si="21"/>
        <v>0</v>
      </c>
      <c r="Q166" s="145">
        <v>0</v>
      </c>
      <c r="R166" s="145">
        <f t="shared" si="22"/>
        <v>0</v>
      </c>
      <c r="S166" s="145">
        <v>0</v>
      </c>
      <c r="T166" s="146">
        <f t="shared" si="23"/>
        <v>0</v>
      </c>
      <c r="AR166" s="147" t="s">
        <v>294</v>
      </c>
      <c r="AT166" s="147" t="s">
        <v>183</v>
      </c>
      <c r="AU166" s="147" t="s">
        <v>82</v>
      </c>
      <c r="AY166" s="17" t="s">
        <v>180</v>
      </c>
      <c r="BE166" s="148">
        <f t="shared" si="24"/>
        <v>0</v>
      </c>
      <c r="BF166" s="148">
        <f t="shared" si="25"/>
        <v>0</v>
      </c>
      <c r="BG166" s="148">
        <f t="shared" si="26"/>
        <v>0</v>
      </c>
      <c r="BH166" s="148">
        <f t="shared" si="27"/>
        <v>0</v>
      </c>
      <c r="BI166" s="148">
        <f t="shared" si="28"/>
        <v>0</v>
      </c>
      <c r="BJ166" s="17" t="s">
        <v>82</v>
      </c>
      <c r="BK166" s="148">
        <f t="shared" si="29"/>
        <v>0</v>
      </c>
      <c r="BL166" s="17" t="s">
        <v>294</v>
      </c>
      <c r="BM166" s="147" t="s">
        <v>739</v>
      </c>
    </row>
    <row r="167" spans="2:65" s="1" customFormat="1" ht="16.5" customHeight="1">
      <c r="B167" s="32"/>
      <c r="C167" s="136" t="s">
        <v>512</v>
      </c>
      <c r="D167" s="136" t="s">
        <v>183</v>
      </c>
      <c r="E167" s="137" t="s">
        <v>2599</v>
      </c>
      <c r="F167" s="138" t="s">
        <v>2600</v>
      </c>
      <c r="G167" s="139" t="s">
        <v>1836</v>
      </c>
      <c r="H167" s="140">
        <v>48</v>
      </c>
      <c r="I167" s="141"/>
      <c r="J167" s="142">
        <f t="shared" si="20"/>
        <v>0</v>
      </c>
      <c r="K167" s="138" t="s">
        <v>1</v>
      </c>
      <c r="L167" s="32"/>
      <c r="M167" s="143" t="s">
        <v>1</v>
      </c>
      <c r="N167" s="144" t="s">
        <v>39</v>
      </c>
      <c r="P167" s="145">
        <f t="shared" si="21"/>
        <v>0</v>
      </c>
      <c r="Q167" s="145">
        <v>0</v>
      </c>
      <c r="R167" s="145">
        <f t="shared" si="22"/>
        <v>0</v>
      </c>
      <c r="S167" s="145">
        <v>0</v>
      </c>
      <c r="T167" s="146">
        <f t="shared" si="23"/>
        <v>0</v>
      </c>
      <c r="AR167" s="147" t="s">
        <v>294</v>
      </c>
      <c r="AT167" s="147" t="s">
        <v>183</v>
      </c>
      <c r="AU167" s="147" t="s">
        <v>82</v>
      </c>
      <c r="AY167" s="17" t="s">
        <v>180</v>
      </c>
      <c r="BE167" s="148">
        <f t="shared" si="24"/>
        <v>0</v>
      </c>
      <c r="BF167" s="148">
        <f t="shared" si="25"/>
        <v>0</v>
      </c>
      <c r="BG167" s="148">
        <f t="shared" si="26"/>
        <v>0</v>
      </c>
      <c r="BH167" s="148">
        <f t="shared" si="27"/>
        <v>0</v>
      </c>
      <c r="BI167" s="148">
        <f t="shared" si="28"/>
        <v>0</v>
      </c>
      <c r="BJ167" s="17" t="s">
        <v>82</v>
      </c>
      <c r="BK167" s="148">
        <f t="shared" si="29"/>
        <v>0</v>
      </c>
      <c r="BL167" s="17" t="s">
        <v>294</v>
      </c>
      <c r="BM167" s="147" t="s">
        <v>751</v>
      </c>
    </row>
    <row r="168" spans="2:65" s="1" customFormat="1" ht="16.5" customHeight="1">
      <c r="B168" s="32"/>
      <c r="C168" s="136" t="s">
        <v>525</v>
      </c>
      <c r="D168" s="136" t="s">
        <v>183</v>
      </c>
      <c r="E168" s="137" t="s">
        <v>2601</v>
      </c>
      <c r="F168" s="138" t="s">
        <v>2602</v>
      </c>
      <c r="G168" s="139" t="s">
        <v>1836</v>
      </c>
      <c r="H168" s="140">
        <v>48</v>
      </c>
      <c r="I168" s="141"/>
      <c r="J168" s="142">
        <f t="shared" si="20"/>
        <v>0</v>
      </c>
      <c r="K168" s="138" t="s">
        <v>1</v>
      </c>
      <c r="L168" s="32"/>
      <c r="M168" s="143" t="s">
        <v>1</v>
      </c>
      <c r="N168" s="144" t="s">
        <v>39</v>
      </c>
      <c r="P168" s="145">
        <f t="shared" si="21"/>
        <v>0</v>
      </c>
      <c r="Q168" s="145">
        <v>0</v>
      </c>
      <c r="R168" s="145">
        <f t="shared" si="22"/>
        <v>0</v>
      </c>
      <c r="S168" s="145">
        <v>0</v>
      </c>
      <c r="T168" s="146">
        <f t="shared" si="23"/>
        <v>0</v>
      </c>
      <c r="AR168" s="147" t="s">
        <v>294</v>
      </c>
      <c r="AT168" s="147" t="s">
        <v>183</v>
      </c>
      <c r="AU168" s="147" t="s">
        <v>82</v>
      </c>
      <c r="AY168" s="17" t="s">
        <v>180</v>
      </c>
      <c r="BE168" s="148">
        <f t="shared" si="24"/>
        <v>0</v>
      </c>
      <c r="BF168" s="148">
        <f t="shared" si="25"/>
        <v>0</v>
      </c>
      <c r="BG168" s="148">
        <f t="shared" si="26"/>
        <v>0</v>
      </c>
      <c r="BH168" s="148">
        <f t="shared" si="27"/>
        <v>0</v>
      </c>
      <c r="BI168" s="148">
        <f t="shared" si="28"/>
        <v>0</v>
      </c>
      <c r="BJ168" s="17" t="s">
        <v>82</v>
      </c>
      <c r="BK168" s="148">
        <f t="shared" si="29"/>
        <v>0</v>
      </c>
      <c r="BL168" s="17" t="s">
        <v>294</v>
      </c>
      <c r="BM168" s="147" t="s">
        <v>800</v>
      </c>
    </row>
    <row r="169" spans="2:65" s="1" customFormat="1" ht="16.5" customHeight="1">
      <c r="B169" s="32"/>
      <c r="C169" s="136" t="s">
        <v>531</v>
      </c>
      <c r="D169" s="136" t="s">
        <v>183</v>
      </c>
      <c r="E169" s="137" t="s">
        <v>2603</v>
      </c>
      <c r="F169" s="138" t="s">
        <v>2604</v>
      </c>
      <c r="G169" s="139" t="s">
        <v>1836</v>
      </c>
      <c r="H169" s="140">
        <v>206</v>
      </c>
      <c r="I169" s="141"/>
      <c r="J169" s="142">
        <f t="shared" si="20"/>
        <v>0</v>
      </c>
      <c r="K169" s="138" t="s">
        <v>1</v>
      </c>
      <c r="L169" s="32"/>
      <c r="M169" s="143" t="s">
        <v>1</v>
      </c>
      <c r="N169" s="144" t="s">
        <v>39</v>
      </c>
      <c r="P169" s="145">
        <f t="shared" si="21"/>
        <v>0</v>
      </c>
      <c r="Q169" s="145">
        <v>0</v>
      </c>
      <c r="R169" s="145">
        <f t="shared" si="22"/>
        <v>0</v>
      </c>
      <c r="S169" s="145">
        <v>0</v>
      </c>
      <c r="T169" s="146">
        <f t="shared" si="23"/>
        <v>0</v>
      </c>
      <c r="AR169" s="147" t="s">
        <v>294</v>
      </c>
      <c r="AT169" s="147" t="s">
        <v>183</v>
      </c>
      <c r="AU169" s="147" t="s">
        <v>82</v>
      </c>
      <c r="AY169" s="17" t="s">
        <v>180</v>
      </c>
      <c r="BE169" s="148">
        <f t="shared" si="24"/>
        <v>0</v>
      </c>
      <c r="BF169" s="148">
        <f t="shared" si="25"/>
        <v>0</v>
      </c>
      <c r="BG169" s="148">
        <f t="shared" si="26"/>
        <v>0</v>
      </c>
      <c r="BH169" s="148">
        <f t="shared" si="27"/>
        <v>0</v>
      </c>
      <c r="BI169" s="148">
        <f t="shared" si="28"/>
        <v>0</v>
      </c>
      <c r="BJ169" s="17" t="s">
        <v>82</v>
      </c>
      <c r="BK169" s="148">
        <f t="shared" si="29"/>
        <v>0</v>
      </c>
      <c r="BL169" s="17" t="s">
        <v>294</v>
      </c>
      <c r="BM169" s="147" t="s">
        <v>810</v>
      </c>
    </row>
    <row r="170" spans="2:65" s="1" customFormat="1" ht="16.5" customHeight="1">
      <c r="B170" s="32"/>
      <c r="C170" s="136" t="s">
        <v>540</v>
      </c>
      <c r="D170" s="136" t="s">
        <v>183</v>
      </c>
      <c r="E170" s="137" t="s">
        <v>2605</v>
      </c>
      <c r="F170" s="138" t="s">
        <v>2606</v>
      </c>
      <c r="G170" s="139" t="s">
        <v>208</v>
      </c>
      <c r="H170" s="140">
        <v>0.84</v>
      </c>
      <c r="I170" s="141"/>
      <c r="J170" s="142">
        <f t="shared" si="20"/>
        <v>0</v>
      </c>
      <c r="K170" s="138" t="s">
        <v>1</v>
      </c>
      <c r="L170" s="32"/>
      <c r="M170" s="143" t="s">
        <v>1</v>
      </c>
      <c r="N170" s="144" t="s">
        <v>39</v>
      </c>
      <c r="P170" s="145">
        <f t="shared" si="21"/>
        <v>0</v>
      </c>
      <c r="Q170" s="145">
        <v>0</v>
      </c>
      <c r="R170" s="145">
        <f t="shared" si="22"/>
        <v>0</v>
      </c>
      <c r="S170" s="145">
        <v>0</v>
      </c>
      <c r="T170" s="146">
        <f t="shared" si="23"/>
        <v>0</v>
      </c>
      <c r="AR170" s="147" t="s">
        <v>294</v>
      </c>
      <c r="AT170" s="147" t="s">
        <v>183</v>
      </c>
      <c r="AU170" s="147" t="s">
        <v>82</v>
      </c>
      <c r="AY170" s="17" t="s">
        <v>180</v>
      </c>
      <c r="BE170" s="148">
        <f t="shared" si="24"/>
        <v>0</v>
      </c>
      <c r="BF170" s="148">
        <f t="shared" si="25"/>
        <v>0</v>
      </c>
      <c r="BG170" s="148">
        <f t="shared" si="26"/>
        <v>0</v>
      </c>
      <c r="BH170" s="148">
        <f t="shared" si="27"/>
        <v>0</v>
      </c>
      <c r="BI170" s="148">
        <f t="shared" si="28"/>
        <v>0</v>
      </c>
      <c r="BJ170" s="17" t="s">
        <v>82</v>
      </c>
      <c r="BK170" s="148">
        <f t="shared" si="29"/>
        <v>0</v>
      </c>
      <c r="BL170" s="17" t="s">
        <v>294</v>
      </c>
      <c r="BM170" s="147" t="s">
        <v>825</v>
      </c>
    </row>
    <row r="171" spans="2:65" s="11" customFormat="1" ht="25.9" customHeight="1">
      <c r="B171" s="124"/>
      <c r="D171" s="125" t="s">
        <v>73</v>
      </c>
      <c r="E171" s="126" t="s">
        <v>2607</v>
      </c>
      <c r="F171" s="126" t="s">
        <v>2608</v>
      </c>
      <c r="I171" s="127"/>
      <c r="J171" s="128">
        <f>BK171</f>
        <v>0</v>
      </c>
      <c r="L171" s="124"/>
      <c r="M171" s="129"/>
      <c r="P171" s="130">
        <f>SUM(P172:P185)</f>
        <v>0</v>
      </c>
      <c r="R171" s="130">
        <f>SUM(R172:R185)</f>
        <v>0</v>
      </c>
      <c r="T171" s="131">
        <f>SUM(T172:T185)</f>
        <v>0</v>
      </c>
      <c r="AR171" s="125" t="s">
        <v>84</v>
      </c>
      <c r="AT171" s="132" t="s">
        <v>73</v>
      </c>
      <c r="AU171" s="132" t="s">
        <v>74</v>
      </c>
      <c r="AY171" s="125" t="s">
        <v>180</v>
      </c>
      <c r="BK171" s="133">
        <f>SUM(BK172:BK185)</f>
        <v>0</v>
      </c>
    </row>
    <row r="172" spans="2:65" s="1" customFormat="1" ht="16.5" customHeight="1">
      <c r="B172" s="32"/>
      <c r="C172" s="136" t="s">
        <v>461</v>
      </c>
      <c r="D172" s="136" t="s">
        <v>183</v>
      </c>
      <c r="E172" s="137" t="s">
        <v>2609</v>
      </c>
      <c r="F172" s="138" t="s">
        <v>2610</v>
      </c>
      <c r="G172" s="139" t="s">
        <v>1836</v>
      </c>
      <c r="H172" s="140">
        <v>2</v>
      </c>
      <c r="I172" s="141"/>
      <c r="J172" s="142">
        <f t="shared" ref="J172:J185" si="30">ROUND(I172*H172,2)</f>
        <v>0</v>
      </c>
      <c r="K172" s="138" t="s">
        <v>1</v>
      </c>
      <c r="L172" s="32"/>
      <c r="M172" s="143" t="s">
        <v>1</v>
      </c>
      <c r="N172" s="144" t="s">
        <v>39</v>
      </c>
      <c r="P172" s="145">
        <f t="shared" ref="P172:P185" si="31">O172*H172</f>
        <v>0</v>
      </c>
      <c r="Q172" s="145">
        <v>0</v>
      </c>
      <c r="R172" s="145">
        <f t="shared" ref="R172:R185" si="32">Q172*H172</f>
        <v>0</v>
      </c>
      <c r="S172" s="145">
        <v>0</v>
      </c>
      <c r="T172" s="146">
        <f t="shared" ref="T172:T185" si="33">S172*H172</f>
        <v>0</v>
      </c>
      <c r="AR172" s="147" t="s">
        <v>294</v>
      </c>
      <c r="AT172" s="147" t="s">
        <v>183</v>
      </c>
      <c r="AU172" s="147" t="s">
        <v>82</v>
      </c>
      <c r="AY172" s="17" t="s">
        <v>180</v>
      </c>
      <c r="BE172" s="148">
        <f t="shared" ref="BE172:BE185" si="34">IF(N172="základní",J172,0)</f>
        <v>0</v>
      </c>
      <c r="BF172" s="148">
        <f t="shared" ref="BF172:BF185" si="35">IF(N172="snížená",J172,0)</f>
        <v>0</v>
      </c>
      <c r="BG172" s="148">
        <f t="shared" ref="BG172:BG185" si="36">IF(N172="zákl. přenesená",J172,0)</f>
        <v>0</v>
      </c>
      <c r="BH172" s="148">
        <f t="shared" ref="BH172:BH185" si="37">IF(N172="sníž. přenesená",J172,0)</f>
        <v>0</v>
      </c>
      <c r="BI172" s="148">
        <f t="shared" ref="BI172:BI185" si="38">IF(N172="nulová",J172,0)</f>
        <v>0</v>
      </c>
      <c r="BJ172" s="17" t="s">
        <v>82</v>
      </c>
      <c r="BK172" s="148">
        <f t="shared" ref="BK172:BK185" si="39">ROUND(I172*H172,2)</f>
        <v>0</v>
      </c>
      <c r="BL172" s="17" t="s">
        <v>294</v>
      </c>
      <c r="BM172" s="147" t="s">
        <v>851</v>
      </c>
    </row>
    <row r="173" spans="2:65" s="1" customFormat="1" ht="16.5" customHeight="1">
      <c r="B173" s="32"/>
      <c r="C173" s="136" t="s">
        <v>467</v>
      </c>
      <c r="D173" s="136" t="s">
        <v>183</v>
      </c>
      <c r="E173" s="137" t="s">
        <v>2611</v>
      </c>
      <c r="F173" s="138" t="s">
        <v>2612</v>
      </c>
      <c r="G173" s="139" t="s">
        <v>1836</v>
      </c>
      <c r="H173" s="140">
        <v>2</v>
      </c>
      <c r="I173" s="141"/>
      <c r="J173" s="142">
        <f t="shared" si="30"/>
        <v>0</v>
      </c>
      <c r="K173" s="138" t="s">
        <v>1</v>
      </c>
      <c r="L173" s="32"/>
      <c r="M173" s="143" t="s">
        <v>1</v>
      </c>
      <c r="N173" s="144" t="s">
        <v>39</v>
      </c>
      <c r="P173" s="145">
        <f t="shared" si="31"/>
        <v>0</v>
      </c>
      <c r="Q173" s="145">
        <v>0</v>
      </c>
      <c r="R173" s="145">
        <f t="shared" si="32"/>
        <v>0</v>
      </c>
      <c r="S173" s="145">
        <v>0</v>
      </c>
      <c r="T173" s="146">
        <f t="shared" si="33"/>
        <v>0</v>
      </c>
      <c r="AR173" s="147" t="s">
        <v>294</v>
      </c>
      <c r="AT173" s="147" t="s">
        <v>183</v>
      </c>
      <c r="AU173" s="147" t="s">
        <v>82</v>
      </c>
      <c r="AY173" s="17" t="s">
        <v>180</v>
      </c>
      <c r="BE173" s="148">
        <f t="shared" si="34"/>
        <v>0</v>
      </c>
      <c r="BF173" s="148">
        <f t="shared" si="35"/>
        <v>0</v>
      </c>
      <c r="BG173" s="148">
        <f t="shared" si="36"/>
        <v>0</v>
      </c>
      <c r="BH173" s="148">
        <f t="shared" si="37"/>
        <v>0</v>
      </c>
      <c r="BI173" s="148">
        <f t="shared" si="38"/>
        <v>0</v>
      </c>
      <c r="BJ173" s="17" t="s">
        <v>82</v>
      </c>
      <c r="BK173" s="148">
        <f t="shared" si="39"/>
        <v>0</v>
      </c>
      <c r="BL173" s="17" t="s">
        <v>294</v>
      </c>
      <c r="BM173" s="147" t="s">
        <v>863</v>
      </c>
    </row>
    <row r="174" spans="2:65" s="1" customFormat="1" ht="16.5" customHeight="1">
      <c r="B174" s="32"/>
      <c r="C174" s="136" t="s">
        <v>471</v>
      </c>
      <c r="D174" s="136" t="s">
        <v>183</v>
      </c>
      <c r="E174" s="137" t="s">
        <v>2613</v>
      </c>
      <c r="F174" s="138" t="s">
        <v>2614</v>
      </c>
      <c r="G174" s="139" t="s">
        <v>1836</v>
      </c>
      <c r="H174" s="140">
        <v>4</v>
      </c>
      <c r="I174" s="141"/>
      <c r="J174" s="142">
        <f t="shared" si="30"/>
        <v>0</v>
      </c>
      <c r="K174" s="138" t="s">
        <v>1</v>
      </c>
      <c r="L174" s="32"/>
      <c r="M174" s="143" t="s">
        <v>1</v>
      </c>
      <c r="N174" s="144" t="s">
        <v>39</v>
      </c>
      <c r="P174" s="145">
        <f t="shared" si="31"/>
        <v>0</v>
      </c>
      <c r="Q174" s="145">
        <v>0</v>
      </c>
      <c r="R174" s="145">
        <f t="shared" si="32"/>
        <v>0</v>
      </c>
      <c r="S174" s="145">
        <v>0</v>
      </c>
      <c r="T174" s="146">
        <f t="shared" si="33"/>
        <v>0</v>
      </c>
      <c r="AR174" s="147" t="s">
        <v>294</v>
      </c>
      <c r="AT174" s="147" t="s">
        <v>183</v>
      </c>
      <c r="AU174" s="147" t="s">
        <v>82</v>
      </c>
      <c r="AY174" s="17" t="s">
        <v>180</v>
      </c>
      <c r="BE174" s="148">
        <f t="shared" si="34"/>
        <v>0</v>
      </c>
      <c r="BF174" s="148">
        <f t="shared" si="35"/>
        <v>0</v>
      </c>
      <c r="BG174" s="148">
        <f t="shared" si="36"/>
        <v>0</v>
      </c>
      <c r="BH174" s="148">
        <f t="shared" si="37"/>
        <v>0</v>
      </c>
      <c r="BI174" s="148">
        <f t="shared" si="38"/>
        <v>0</v>
      </c>
      <c r="BJ174" s="17" t="s">
        <v>82</v>
      </c>
      <c r="BK174" s="148">
        <f t="shared" si="39"/>
        <v>0</v>
      </c>
      <c r="BL174" s="17" t="s">
        <v>294</v>
      </c>
      <c r="BM174" s="147" t="s">
        <v>892</v>
      </c>
    </row>
    <row r="175" spans="2:65" s="1" customFormat="1" ht="16.5" customHeight="1">
      <c r="B175" s="32"/>
      <c r="C175" s="136" t="s">
        <v>477</v>
      </c>
      <c r="D175" s="136" t="s">
        <v>183</v>
      </c>
      <c r="E175" s="137" t="s">
        <v>2615</v>
      </c>
      <c r="F175" s="138" t="s">
        <v>2616</v>
      </c>
      <c r="G175" s="139" t="s">
        <v>1836</v>
      </c>
      <c r="H175" s="140">
        <v>7</v>
      </c>
      <c r="I175" s="141"/>
      <c r="J175" s="142">
        <f t="shared" si="30"/>
        <v>0</v>
      </c>
      <c r="K175" s="138" t="s">
        <v>1</v>
      </c>
      <c r="L175" s="32"/>
      <c r="M175" s="143" t="s">
        <v>1</v>
      </c>
      <c r="N175" s="144" t="s">
        <v>39</v>
      </c>
      <c r="P175" s="145">
        <f t="shared" si="31"/>
        <v>0</v>
      </c>
      <c r="Q175" s="145">
        <v>0</v>
      </c>
      <c r="R175" s="145">
        <f t="shared" si="32"/>
        <v>0</v>
      </c>
      <c r="S175" s="145">
        <v>0</v>
      </c>
      <c r="T175" s="146">
        <f t="shared" si="33"/>
        <v>0</v>
      </c>
      <c r="AR175" s="147" t="s">
        <v>294</v>
      </c>
      <c r="AT175" s="147" t="s">
        <v>183</v>
      </c>
      <c r="AU175" s="147" t="s">
        <v>82</v>
      </c>
      <c r="AY175" s="17" t="s">
        <v>180</v>
      </c>
      <c r="BE175" s="148">
        <f t="shared" si="34"/>
        <v>0</v>
      </c>
      <c r="BF175" s="148">
        <f t="shared" si="35"/>
        <v>0</v>
      </c>
      <c r="BG175" s="148">
        <f t="shared" si="36"/>
        <v>0</v>
      </c>
      <c r="BH175" s="148">
        <f t="shared" si="37"/>
        <v>0</v>
      </c>
      <c r="BI175" s="148">
        <f t="shared" si="38"/>
        <v>0</v>
      </c>
      <c r="BJ175" s="17" t="s">
        <v>82</v>
      </c>
      <c r="BK175" s="148">
        <f t="shared" si="39"/>
        <v>0</v>
      </c>
      <c r="BL175" s="17" t="s">
        <v>294</v>
      </c>
      <c r="BM175" s="147" t="s">
        <v>902</v>
      </c>
    </row>
    <row r="176" spans="2:65" s="1" customFormat="1" ht="16.5" customHeight="1">
      <c r="B176" s="32"/>
      <c r="C176" s="136" t="s">
        <v>492</v>
      </c>
      <c r="D176" s="136" t="s">
        <v>183</v>
      </c>
      <c r="E176" s="137" t="s">
        <v>2617</v>
      </c>
      <c r="F176" s="138" t="s">
        <v>2618</v>
      </c>
      <c r="G176" s="139" t="s">
        <v>1836</v>
      </c>
      <c r="H176" s="140">
        <v>3</v>
      </c>
      <c r="I176" s="141"/>
      <c r="J176" s="142">
        <f t="shared" si="30"/>
        <v>0</v>
      </c>
      <c r="K176" s="138" t="s">
        <v>1</v>
      </c>
      <c r="L176" s="32"/>
      <c r="M176" s="143" t="s">
        <v>1</v>
      </c>
      <c r="N176" s="144" t="s">
        <v>39</v>
      </c>
      <c r="P176" s="145">
        <f t="shared" si="31"/>
        <v>0</v>
      </c>
      <c r="Q176" s="145">
        <v>0</v>
      </c>
      <c r="R176" s="145">
        <f t="shared" si="32"/>
        <v>0</v>
      </c>
      <c r="S176" s="145">
        <v>0</v>
      </c>
      <c r="T176" s="146">
        <f t="shared" si="33"/>
        <v>0</v>
      </c>
      <c r="AR176" s="147" t="s">
        <v>294</v>
      </c>
      <c r="AT176" s="147" t="s">
        <v>183</v>
      </c>
      <c r="AU176" s="147" t="s">
        <v>82</v>
      </c>
      <c r="AY176" s="17" t="s">
        <v>180</v>
      </c>
      <c r="BE176" s="148">
        <f t="shared" si="34"/>
        <v>0</v>
      </c>
      <c r="BF176" s="148">
        <f t="shared" si="35"/>
        <v>0</v>
      </c>
      <c r="BG176" s="148">
        <f t="shared" si="36"/>
        <v>0</v>
      </c>
      <c r="BH176" s="148">
        <f t="shared" si="37"/>
        <v>0</v>
      </c>
      <c r="BI176" s="148">
        <f t="shared" si="38"/>
        <v>0</v>
      </c>
      <c r="BJ176" s="17" t="s">
        <v>82</v>
      </c>
      <c r="BK176" s="148">
        <f t="shared" si="39"/>
        <v>0</v>
      </c>
      <c r="BL176" s="17" t="s">
        <v>294</v>
      </c>
      <c r="BM176" s="147" t="s">
        <v>925</v>
      </c>
    </row>
    <row r="177" spans="2:65" s="1" customFormat="1" ht="16.5" customHeight="1">
      <c r="B177" s="32"/>
      <c r="C177" s="136" t="s">
        <v>496</v>
      </c>
      <c r="D177" s="136" t="s">
        <v>183</v>
      </c>
      <c r="E177" s="137" t="s">
        <v>2619</v>
      </c>
      <c r="F177" s="138" t="s">
        <v>2620</v>
      </c>
      <c r="G177" s="139" t="s">
        <v>1836</v>
      </c>
      <c r="H177" s="140">
        <v>9</v>
      </c>
      <c r="I177" s="141"/>
      <c r="J177" s="142">
        <f t="shared" si="30"/>
        <v>0</v>
      </c>
      <c r="K177" s="138" t="s">
        <v>1</v>
      </c>
      <c r="L177" s="32"/>
      <c r="M177" s="143" t="s">
        <v>1</v>
      </c>
      <c r="N177" s="144" t="s">
        <v>39</v>
      </c>
      <c r="P177" s="145">
        <f t="shared" si="31"/>
        <v>0</v>
      </c>
      <c r="Q177" s="145">
        <v>0</v>
      </c>
      <c r="R177" s="145">
        <f t="shared" si="32"/>
        <v>0</v>
      </c>
      <c r="S177" s="145">
        <v>0</v>
      </c>
      <c r="T177" s="146">
        <f t="shared" si="33"/>
        <v>0</v>
      </c>
      <c r="AR177" s="147" t="s">
        <v>294</v>
      </c>
      <c r="AT177" s="147" t="s">
        <v>183</v>
      </c>
      <c r="AU177" s="147" t="s">
        <v>82</v>
      </c>
      <c r="AY177" s="17" t="s">
        <v>180</v>
      </c>
      <c r="BE177" s="148">
        <f t="shared" si="34"/>
        <v>0</v>
      </c>
      <c r="BF177" s="148">
        <f t="shared" si="35"/>
        <v>0</v>
      </c>
      <c r="BG177" s="148">
        <f t="shared" si="36"/>
        <v>0</v>
      </c>
      <c r="BH177" s="148">
        <f t="shared" si="37"/>
        <v>0</v>
      </c>
      <c r="BI177" s="148">
        <f t="shared" si="38"/>
        <v>0</v>
      </c>
      <c r="BJ177" s="17" t="s">
        <v>82</v>
      </c>
      <c r="BK177" s="148">
        <f t="shared" si="39"/>
        <v>0</v>
      </c>
      <c r="BL177" s="17" t="s">
        <v>294</v>
      </c>
      <c r="BM177" s="147" t="s">
        <v>935</v>
      </c>
    </row>
    <row r="178" spans="2:65" s="1" customFormat="1" ht="16.5" customHeight="1">
      <c r="B178" s="32"/>
      <c r="C178" s="136" t="s">
        <v>512</v>
      </c>
      <c r="D178" s="136" t="s">
        <v>183</v>
      </c>
      <c r="E178" s="137" t="s">
        <v>2621</v>
      </c>
      <c r="F178" s="138" t="s">
        <v>2622</v>
      </c>
      <c r="G178" s="139" t="s">
        <v>1836</v>
      </c>
      <c r="H178" s="140">
        <v>5</v>
      </c>
      <c r="I178" s="141"/>
      <c r="J178" s="142">
        <f t="shared" si="30"/>
        <v>0</v>
      </c>
      <c r="K178" s="138" t="s">
        <v>1</v>
      </c>
      <c r="L178" s="32"/>
      <c r="M178" s="143" t="s">
        <v>1</v>
      </c>
      <c r="N178" s="144" t="s">
        <v>39</v>
      </c>
      <c r="P178" s="145">
        <f t="shared" si="31"/>
        <v>0</v>
      </c>
      <c r="Q178" s="145">
        <v>0</v>
      </c>
      <c r="R178" s="145">
        <f t="shared" si="32"/>
        <v>0</v>
      </c>
      <c r="S178" s="145">
        <v>0</v>
      </c>
      <c r="T178" s="146">
        <f t="shared" si="33"/>
        <v>0</v>
      </c>
      <c r="AR178" s="147" t="s">
        <v>294</v>
      </c>
      <c r="AT178" s="147" t="s">
        <v>183</v>
      </c>
      <c r="AU178" s="147" t="s">
        <v>82</v>
      </c>
      <c r="AY178" s="17" t="s">
        <v>180</v>
      </c>
      <c r="BE178" s="148">
        <f t="shared" si="34"/>
        <v>0</v>
      </c>
      <c r="BF178" s="148">
        <f t="shared" si="35"/>
        <v>0</v>
      </c>
      <c r="BG178" s="148">
        <f t="shared" si="36"/>
        <v>0</v>
      </c>
      <c r="BH178" s="148">
        <f t="shared" si="37"/>
        <v>0</v>
      </c>
      <c r="BI178" s="148">
        <f t="shared" si="38"/>
        <v>0</v>
      </c>
      <c r="BJ178" s="17" t="s">
        <v>82</v>
      </c>
      <c r="BK178" s="148">
        <f t="shared" si="39"/>
        <v>0</v>
      </c>
      <c r="BL178" s="17" t="s">
        <v>294</v>
      </c>
      <c r="BM178" s="147" t="s">
        <v>943</v>
      </c>
    </row>
    <row r="179" spans="2:65" s="1" customFormat="1" ht="16.5" customHeight="1">
      <c r="B179" s="32"/>
      <c r="C179" s="136" t="s">
        <v>525</v>
      </c>
      <c r="D179" s="136" t="s">
        <v>183</v>
      </c>
      <c r="E179" s="137" t="s">
        <v>2623</v>
      </c>
      <c r="F179" s="138" t="s">
        <v>2624</v>
      </c>
      <c r="G179" s="139" t="s">
        <v>1836</v>
      </c>
      <c r="H179" s="140">
        <v>2</v>
      </c>
      <c r="I179" s="141"/>
      <c r="J179" s="142">
        <f t="shared" si="30"/>
        <v>0</v>
      </c>
      <c r="K179" s="138" t="s">
        <v>1</v>
      </c>
      <c r="L179" s="32"/>
      <c r="M179" s="143" t="s">
        <v>1</v>
      </c>
      <c r="N179" s="144" t="s">
        <v>39</v>
      </c>
      <c r="P179" s="145">
        <f t="shared" si="31"/>
        <v>0</v>
      </c>
      <c r="Q179" s="145">
        <v>0</v>
      </c>
      <c r="R179" s="145">
        <f t="shared" si="32"/>
        <v>0</v>
      </c>
      <c r="S179" s="145">
        <v>0</v>
      </c>
      <c r="T179" s="146">
        <f t="shared" si="33"/>
        <v>0</v>
      </c>
      <c r="AR179" s="147" t="s">
        <v>294</v>
      </c>
      <c r="AT179" s="147" t="s">
        <v>183</v>
      </c>
      <c r="AU179" s="147" t="s">
        <v>82</v>
      </c>
      <c r="AY179" s="17" t="s">
        <v>180</v>
      </c>
      <c r="BE179" s="148">
        <f t="shared" si="34"/>
        <v>0</v>
      </c>
      <c r="BF179" s="148">
        <f t="shared" si="35"/>
        <v>0</v>
      </c>
      <c r="BG179" s="148">
        <f t="shared" si="36"/>
        <v>0</v>
      </c>
      <c r="BH179" s="148">
        <f t="shared" si="37"/>
        <v>0</v>
      </c>
      <c r="BI179" s="148">
        <f t="shared" si="38"/>
        <v>0</v>
      </c>
      <c r="BJ179" s="17" t="s">
        <v>82</v>
      </c>
      <c r="BK179" s="148">
        <f t="shared" si="39"/>
        <v>0</v>
      </c>
      <c r="BL179" s="17" t="s">
        <v>294</v>
      </c>
      <c r="BM179" s="147" t="s">
        <v>954</v>
      </c>
    </row>
    <row r="180" spans="2:65" s="1" customFormat="1" ht="16.5" customHeight="1">
      <c r="B180" s="32"/>
      <c r="C180" s="136" t="s">
        <v>531</v>
      </c>
      <c r="D180" s="136" t="s">
        <v>183</v>
      </c>
      <c r="E180" s="137" t="s">
        <v>2625</v>
      </c>
      <c r="F180" s="138" t="s">
        <v>2626</v>
      </c>
      <c r="G180" s="139" t="s">
        <v>1836</v>
      </c>
      <c r="H180" s="140">
        <v>8</v>
      </c>
      <c r="I180" s="141"/>
      <c r="J180" s="142">
        <f t="shared" si="30"/>
        <v>0</v>
      </c>
      <c r="K180" s="138" t="s">
        <v>1</v>
      </c>
      <c r="L180" s="32"/>
      <c r="M180" s="143" t="s">
        <v>1</v>
      </c>
      <c r="N180" s="144" t="s">
        <v>39</v>
      </c>
      <c r="P180" s="145">
        <f t="shared" si="31"/>
        <v>0</v>
      </c>
      <c r="Q180" s="145">
        <v>0</v>
      </c>
      <c r="R180" s="145">
        <f t="shared" si="32"/>
        <v>0</v>
      </c>
      <c r="S180" s="145">
        <v>0</v>
      </c>
      <c r="T180" s="146">
        <f t="shared" si="33"/>
        <v>0</v>
      </c>
      <c r="AR180" s="147" t="s">
        <v>294</v>
      </c>
      <c r="AT180" s="147" t="s">
        <v>183</v>
      </c>
      <c r="AU180" s="147" t="s">
        <v>82</v>
      </c>
      <c r="AY180" s="17" t="s">
        <v>180</v>
      </c>
      <c r="BE180" s="148">
        <f t="shared" si="34"/>
        <v>0</v>
      </c>
      <c r="BF180" s="148">
        <f t="shared" si="35"/>
        <v>0</v>
      </c>
      <c r="BG180" s="148">
        <f t="shared" si="36"/>
        <v>0</v>
      </c>
      <c r="BH180" s="148">
        <f t="shared" si="37"/>
        <v>0</v>
      </c>
      <c r="BI180" s="148">
        <f t="shared" si="38"/>
        <v>0</v>
      </c>
      <c r="BJ180" s="17" t="s">
        <v>82</v>
      </c>
      <c r="BK180" s="148">
        <f t="shared" si="39"/>
        <v>0</v>
      </c>
      <c r="BL180" s="17" t="s">
        <v>294</v>
      </c>
      <c r="BM180" s="147" t="s">
        <v>986</v>
      </c>
    </row>
    <row r="181" spans="2:65" s="1" customFormat="1" ht="16.5" customHeight="1">
      <c r="B181" s="32"/>
      <c r="C181" s="136" t="s">
        <v>540</v>
      </c>
      <c r="D181" s="136" t="s">
        <v>183</v>
      </c>
      <c r="E181" s="137" t="s">
        <v>2627</v>
      </c>
      <c r="F181" s="138" t="s">
        <v>2628</v>
      </c>
      <c r="G181" s="139" t="s">
        <v>1836</v>
      </c>
      <c r="H181" s="140">
        <v>4</v>
      </c>
      <c r="I181" s="141"/>
      <c r="J181" s="142">
        <f t="shared" si="30"/>
        <v>0</v>
      </c>
      <c r="K181" s="138" t="s">
        <v>1</v>
      </c>
      <c r="L181" s="32"/>
      <c r="M181" s="143" t="s">
        <v>1</v>
      </c>
      <c r="N181" s="144" t="s">
        <v>39</v>
      </c>
      <c r="P181" s="145">
        <f t="shared" si="31"/>
        <v>0</v>
      </c>
      <c r="Q181" s="145">
        <v>0</v>
      </c>
      <c r="R181" s="145">
        <f t="shared" si="32"/>
        <v>0</v>
      </c>
      <c r="S181" s="145">
        <v>0</v>
      </c>
      <c r="T181" s="146">
        <f t="shared" si="33"/>
        <v>0</v>
      </c>
      <c r="AR181" s="147" t="s">
        <v>294</v>
      </c>
      <c r="AT181" s="147" t="s">
        <v>183</v>
      </c>
      <c r="AU181" s="147" t="s">
        <v>82</v>
      </c>
      <c r="AY181" s="17" t="s">
        <v>180</v>
      </c>
      <c r="BE181" s="148">
        <f t="shared" si="34"/>
        <v>0</v>
      </c>
      <c r="BF181" s="148">
        <f t="shared" si="35"/>
        <v>0</v>
      </c>
      <c r="BG181" s="148">
        <f t="shared" si="36"/>
        <v>0</v>
      </c>
      <c r="BH181" s="148">
        <f t="shared" si="37"/>
        <v>0</v>
      </c>
      <c r="BI181" s="148">
        <f t="shared" si="38"/>
        <v>0</v>
      </c>
      <c r="BJ181" s="17" t="s">
        <v>82</v>
      </c>
      <c r="BK181" s="148">
        <f t="shared" si="39"/>
        <v>0</v>
      </c>
      <c r="BL181" s="17" t="s">
        <v>294</v>
      </c>
      <c r="BM181" s="147" t="s">
        <v>2038</v>
      </c>
    </row>
    <row r="182" spans="2:65" s="1" customFormat="1" ht="16.5" customHeight="1">
      <c r="B182" s="32"/>
      <c r="C182" s="136" t="s">
        <v>546</v>
      </c>
      <c r="D182" s="136" t="s">
        <v>183</v>
      </c>
      <c r="E182" s="137" t="s">
        <v>2629</v>
      </c>
      <c r="F182" s="138" t="s">
        <v>2630</v>
      </c>
      <c r="G182" s="139" t="s">
        <v>1836</v>
      </c>
      <c r="H182" s="140">
        <v>1</v>
      </c>
      <c r="I182" s="141"/>
      <c r="J182" s="142">
        <f t="shared" si="30"/>
        <v>0</v>
      </c>
      <c r="K182" s="138" t="s">
        <v>1</v>
      </c>
      <c r="L182" s="32"/>
      <c r="M182" s="143" t="s">
        <v>1</v>
      </c>
      <c r="N182" s="144" t="s">
        <v>39</v>
      </c>
      <c r="P182" s="145">
        <f t="shared" si="31"/>
        <v>0</v>
      </c>
      <c r="Q182" s="145">
        <v>0</v>
      </c>
      <c r="R182" s="145">
        <f t="shared" si="32"/>
        <v>0</v>
      </c>
      <c r="S182" s="145">
        <v>0</v>
      </c>
      <c r="T182" s="146">
        <f t="shared" si="33"/>
        <v>0</v>
      </c>
      <c r="AR182" s="147" t="s">
        <v>294</v>
      </c>
      <c r="AT182" s="147" t="s">
        <v>183</v>
      </c>
      <c r="AU182" s="147" t="s">
        <v>82</v>
      </c>
      <c r="AY182" s="17" t="s">
        <v>180</v>
      </c>
      <c r="BE182" s="148">
        <f t="shared" si="34"/>
        <v>0</v>
      </c>
      <c r="BF182" s="148">
        <f t="shared" si="35"/>
        <v>0</v>
      </c>
      <c r="BG182" s="148">
        <f t="shared" si="36"/>
        <v>0</v>
      </c>
      <c r="BH182" s="148">
        <f t="shared" si="37"/>
        <v>0</v>
      </c>
      <c r="BI182" s="148">
        <f t="shared" si="38"/>
        <v>0</v>
      </c>
      <c r="BJ182" s="17" t="s">
        <v>82</v>
      </c>
      <c r="BK182" s="148">
        <f t="shared" si="39"/>
        <v>0</v>
      </c>
      <c r="BL182" s="17" t="s">
        <v>294</v>
      </c>
      <c r="BM182" s="147" t="s">
        <v>2041</v>
      </c>
    </row>
    <row r="183" spans="2:65" s="1" customFormat="1" ht="16.5" customHeight="1">
      <c r="B183" s="32"/>
      <c r="C183" s="136" t="s">
        <v>552</v>
      </c>
      <c r="D183" s="136" t="s">
        <v>183</v>
      </c>
      <c r="E183" s="137" t="s">
        <v>2631</v>
      </c>
      <c r="F183" s="138" t="s">
        <v>2632</v>
      </c>
      <c r="G183" s="139" t="s">
        <v>1836</v>
      </c>
      <c r="H183" s="140">
        <v>1</v>
      </c>
      <c r="I183" s="141"/>
      <c r="J183" s="142">
        <f t="shared" si="30"/>
        <v>0</v>
      </c>
      <c r="K183" s="138" t="s">
        <v>1</v>
      </c>
      <c r="L183" s="32"/>
      <c r="M183" s="143" t="s">
        <v>1</v>
      </c>
      <c r="N183" s="144" t="s">
        <v>39</v>
      </c>
      <c r="P183" s="145">
        <f t="shared" si="31"/>
        <v>0</v>
      </c>
      <c r="Q183" s="145">
        <v>0</v>
      </c>
      <c r="R183" s="145">
        <f t="shared" si="32"/>
        <v>0</v>
      </c>
      <c r="S183" s="145">
        <v>0</v>
      </c>
      <c r="T183" s="146">
        <f t="shared" si="33"/>
        <v>0</v>
      </c>
      <c r="AR183" s="147" t="s">
        <v>294</v>
      </c>
      <c r="AT183" s="147" t="s">
        <v>183</v>
      </c>
      <c r="AU183" s="147" t="s">
        <v>82</v>
      </c>
      <c r="AY183" s="17" t="s">
        <v>180</v>
      </c>
      <c r="BE183" s="148">
        <f t="shared" si="34"/>
        <v>0</v>
      </c>
      <c r="BF183" s="148">
        <f t="shared" si="35"/>
        <v>0</v>
      </c>
      <c r="BG183" s="148">
        <f t="shared" si="36"/>
        <v>0</v>
      </c>
      <c r="BH183" s="148">
        <f t="shared" si="37"/>
        <v>0</v>
      </c>
      <c r="BI183" s="148">
        <f t="shared" si="38"/>
        <v>0</v>
      </c>
      <c r="BJ183" s="17" t="s">
        <v>82</v>
      </c>
      <c r="BK183" s="148">
        <f t="shared" si="39"/>
        <v>0</v>
      </c>
      <c r="BL183" s="17" t="s">
        <v>294</v>
      </c>
      <c r="BM183" s="147" t="s">
        <v>1181</v>
      </c>
    </row>
    <row r="184" spans="2:65" s="1" customFormat="1" ht="16.5" customHeight="1">
      <c r="B184" s="32"/>
      <c r="C184" s="136" t="s">
        <v>560</v>
      </c>
      <c r="D184" s="136" t="s">
        <v>183</v>
      </c>
      <c r="E184" s="137" t="s">
        <v>2633</v>
      </c>
      <c r="F184" s="138" t="s">
        <v>2634</v>
      </c>
      <c r="G184" s="139" t="s">
        <v>1836</v>
      </c>
      <c r="H184" s="140">
        <v>48</v>
      </c>
      <c r="I184" s="141"/>
      <c r="J184" s="142">
        <f t="shared" si="30"/>
        <v>0</v>
      </c>
      <c r="K184" s="138" t="s">
        <v>1</v>
      </c>
      <c r="L184" s="32"/>
      <c r="M184" s="143" t="s">
        <v>1</v>
      </c>
      <c r="N184" s="144" t="s">
        <v>39</v>
      </c>
      <c r="P184" s="145">
        <f t="shared" si="31"/>
        <v>0</v>
      </c>
      <c r="Q184" s="145">
        <v>0</v>
      </c>
      <c r="R184" s="145">
        <f t="shared" si="32"/>
        <v>0</v>
      </c>
      <c r="S184" s="145">
        <v>0</v>
      </c>
      <c r="T184" s="146">
        <f t="shared" si="33"/>
        <v>0</v>
      </c>
      <c r="AR184" s="147" t="s">
        <v>294</v>
      </c>
      <c r="AT184" s="147" t="s">
        <v>183</v>
      </c>
      <c r="AU184" s="147" t="s">
        <v>82</v>
      </c>
      <c r="AY184" s="17" t="s">
        <v>180</v>
      </c>
      <c r="BE184" s="148">
        <f t="shared" si="34"/>
        <v>0</v>
      </c>
      <c r="BF184" s="148">
        <f t="shared" si="35"/>
        <v>0</v>
      </c>
      <c r="BG184" s="148">
        <f t="shared" si="36"/>
        <v>0</v>
      </c>
      <c r="BH184" s="148">
        <f t="shared" si="37"/>
        <v>0</v>
      </c>
      <c r="BI184" s="148">
        <f t="shared" si="38"/>
        <v>0</v>
      </c>
      <c r="BJ184" s="17" t="s">
        <v>82</v>
      </c>
      <c r="BK184" s="148">
        <f t="shared" si="39"/>
        <v>0</v>
      </c>
      <c r="BL184" s="17" t="s">
        <v>294</v>
      </c>
      <c r="BM184" s="147" t="s">
        <v>2045</v>
      </c>
    </row>
    <row r="185" spans="2:65" s="1" customFormat="1" ht="16.5" customHeight="1">
      <c r="B185" s="32"/>
      <c r="C185" s="136" t="s">
        <v>565</v>
      </c>
      <c r="D185" s="136" t="s">
        <v>183</v>
      </c>
      <c r="E185" s="137" t="s">
        <v>2635</v>
      </c>
      <c r="F185" s="138" t="s">
        <v>2636</v>
      </c>
      <c r="G185" s="139" t="s">
        <v>208</v>
      </c>
      <c r="H185" s="140">
        <v>2.4</v>
      </c>
      <c r="I185" s="141"/>
      <c r="J185" s="142">
        <f t="shared" si="30"/>
        <v>0</v>
      </c>
      <c r="K185" s="138" t="s">
        <v>1</v>
      </c>
      <c r="L185" s="32"/>
      <c r="M185" s="143" t="s">
        <v>1</v>
      </c>
      <c r="N185" s="144" t="s">
        <v>39</v>
      </c>
      <c r="P185" s="145">
        <f t="shared" si="31"/>
        <v>0</v>
      </c>
      <c r="Q185" s="145">
        <v>0</v>
      </c>
      <c r="R185" s="145">
        <f t="shared" si="32"/>
        <v>0</v>
      </c>
      <c r="S185" s="145">
        <v>0</v>
      </c>
      <c r="T185" s="146">
        <f t="shared" si="33"/>
        <v>0</v>
      </c>
      <c r="AR185" s="147" t="s">
        <v>294</v>
      </c>
      <c r="AT185" s="147" t="s">
        <v>183</v>
      </c>
      <c r="AU185" s="147" t="s">
        <v>82</v>
      </c>
      <c r="AY185" s="17" t="s">
        <v>180</v>
      </c>
      <c r="BE185" s="148">
        <f t="shared" si="34"/>
        <v>0</v>
      </c>
      <c r="BF185" s="148">
        <f t="shared" si="35"/>
        <v>0</v>
      </c>
      <c r="BG185" s="148">
        <f t="shared" si="36"/>
        <v>0</v>
      </c>
      <c r="BH185" s="148">
        <f t="shared" si="37"/>
        <v>0</v>
      </c>
      <c r="BI185" s="148">
        <f t="shared" si="38"/>
        <v>0</v>
      </c>
      <c r="BJ185" s="17" t="s">
        <v>82</v>
      </c>
      <c r="BK185" s="148">
        <f t="shared" si="39"/>
        <v>0</v>
      </c>
      <c r="BL185" s="17" t="s">
        <v>294</v>
      </c>
      <c r="BM185" s="147" t="s">
        <v>2048</v>
      </c>
    </row>
    <row r="186" spans="2:65" s="11" customFormat="1" ht="25.9" customHeight="1">
      <c r="B186" s="124"/>
      <c r="D186" s="125" t="s">
        <v>73</v>
      </c>
      <c r="E186" s="126" t="s">
        <v>2637</v>
      </c>
      <c r="F186" s="126" t="s">
        <v>2638</v>
      </c>
      <c r="I186" s="127"/>
      <c r="J186" s="128">
        <f>BK186</f>
        <v>0</v>
      </c>
      <c r="L186" s="124"/>
      <c r="M186" s="129"/>
      <c r="P186" s="130">
        <f>SUM(P187:P189)</f>
        <v>0</v>
      </c>
      <c r="R186" s="130">
        <f>SUM(R187:R189)</f>
        <v>0</v>
      </c>
      <c r="T186" s="131">
        <f>SUM(T187:T189)</f>
        <v>0</v>
      </c>
      <c r="AR186" s="125" t="s">
        <v>188</v>
      </c>
      <c r="AT186" s="132" t="s">
        <v>73</v>
      </c>
      <c r="AU186" s="132" t="s">
        <v>74</v>
      </c>
      <c r="AY186" s="125" t="s">
        <v>180</v>
      </c>
      <c r="BK186" s="133">
        <f>SUM(BK187:BK189)</f>
        <v>0</v>
      </c>
    </row>
    <row r="187" spans="2:65" s="1" customFormat="1" ht="16.5" customHeight="1">
      <c r="B187" s="32"/>
      <c r="C187" s="136" t="s">
        <v>570</v>
      </c>
      <c r="D187" s="136" t="s">
        <v>183</v>
      </c>
      <c r="E187" s="137" t="s">
        <v>2639</v>
      </c>
      <c r="F187" s="138" t="s">
        <v>2640</v>
      </c>
      <c r="G187" s="139" t="s">
        <v>2641</v>
      </c>
      <c r="H187" s="140">
        <v>1</v>
      </c>
      <c r="I187" s="141"/>
      <c r="J187" s="142">
        <f>ROUND(I187*H187,2)</f>
        <v>0</v>
      </c>
      <c r="K187" s="138" t="s">
        <v>1</v>
      </c>
      <c r="L187" s="32"/>
      <c r="M187" s="143" t="s">
        <v>1</v>
      </c>
      <c r="N187" s="144" t="s">
        <v>39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2642</v>
      </c>
      <c r="AT187" s="147" t="s">
        <v>183</v>
      </c>
      <c r="AU187" s="147" t="s">
        <v>82</v>
      </c>
      <c r="AY187" s="17" t="s">
        <v>180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82</v>
      </c>
      <c r="BK187" s="148">
        <f>ROUND(I187*H187,2)</f>
        <v>0</v>
      </c>
      <c r="BL187" s="17" t="s">
        <v>2642</v>
      </c>
      <c r="BM187" s="147" t="s">
        <v>2051</v>
      </c>
    </row>
    <row r="188" spans="2:65" s="1" customFormat="1" ht="16.5" customHeight="1">
      <c r="B188" s="32"/>
      <c r="C188" s="136" t="s">
        <v>575</v>
      </c>
      <c r="D188" s="136" t="s">
        <v>183</v>
      </c>
      <c r="E188" s="137" t="s">
        <v>2643</v>
      </c>
      <c r="F188" s="138" t="s">
        <v>2644</v>
      </c>
      <c r="G188" s="139" t="s">
        <v>2641</v>
      </c>
      <c r="H188" s="140">
        <v>1</v>
      </c>
      <c r="I188" s="141"/>
      <c r="J188" s="142">
        <f>ROUND(I188*H188,2)</f>
        <v>0</v>
      </c>
      <c r="K188" s="138" t="s">
        <v>1</v>
      </c>
      <c r="L188" s="32"/>
      <c r="M188" s="143" t="s">
        <v>1</v>
      </c>
      <c r="N188" s="144" t="s">
        <v>39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2642</v>
      </c>
      <c r="AT188" s="147" t="s">
        <v>183</v>
      </c>
      <c r="AU188" s="147" t="s">
        <v>82</v>
      </c>
      <c r="AY188" s="17" t="s">
        <v>180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82</v>
      </c>
      <c r="BK188" s="148">
        <f>ROUND(I188*H188,2)</f>
        <v>0</v>
      </c>
      <c r="BL188" s="17" t="s">
        <v>2642</v>
      </c>
      <c r="BM188" s="147" t="s">
        <v>2053</v>
      </c>
    </row>
    <row r="189" spans="2:65" s="1" customFormat="1" ht="24.15" customHeight="1">
      <c r="B189" s="32"/>
      <c r="C189" s="136" t="s">
        <v>580</v>
      </c>
      <c r="D189" s="136" t="s">
        <v>183</v>
      </c>
      <c r="E189" s="137" t="s">
        <v>2645</v>
      </c>
      <c r="F189" s="138" t="s">
        <v>2646</v>
      </c>
      <c r="G189" s="139" t="s">
        <v>2641</v>
      </c>
      <c r="H189" s="140">
        <v>1</v>
      </c>
      <c r="I189" s="141"/>
      <c r="J189" s="142">
        <f>ROUND(I189*H189,2)</f>
        <v>0</v>
      </c>
      <c r="K189" s="138" t="s">
        <v>1</v>
      </c>
      <c r="L189" s="32"/>
      <c r="M189" s="191" t="s">
        <v>1</v>
      </c>
      <c r="N189" s="192" t="s">
        <v>39</v>
      </c>
      <c r="O189" s="193"/>
      <c r="P189" s="194">
        <f>O189*H189</f>
        <v>0</v>
      </c>
      <c r="Q189" s="194">
        <v>0</v>
      </c>
      <c r="R189" s="194">
        <f>Q189*H189</f>
        <v>0</v>
      </c>
      <c r="S189" s="194">
        <v>0</v>
      </c>
      <c r="T189" s="195">
        <f>S189*H189</f>
        <v>0</v>
      </c>
      <c r="AR189" s="147" t="s">
        <v>2642</v>
      </c>
      <c r="AT189" s="147" t="s">
        <v>183</v>
      </c>
      <c r="AU189" s="147" t="s">
        <v>82</v>
      </c>
      <c r="AY189" s="17" t="s">
        <v>180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82</v>
      </c>
      <c r="BK189" s="148">
        <f>ROUND(I189*H189,2)</f>
        <v>0</v>
      </c>
      <c r="BL189" s="17" t="s">
        <v>2642</v>
      </c>
      <c r="BM189" s="147" t="s">
        <v>2058</v>
      </c>
    </row>
    <row r="190" spans="2:65" s="1" customFormat="1" ht="7" customHeight="1">
      <c r="B190" s="44"/>
      <c r="C190" s="45"/>
      <c r="D190" s="45"/>
      <c r="E190" s="45"/>
      <c r="F190" s="45"/>
      <c r="G190" s="45"/>
      <c r="H190" s="45"/>
      <c r="I190" s="45"/>
      <c r="J190" s="45"/>
      <c r="K190" s="45"/>
      <c r="L190" s="32"/>
    </row>
  </sheetData>
  <sheetProtection algorithmName="SHA-512" hashValue="ZH4eb4iVeTdlX75X1qbyhFz9mD8hmXiJjCLYp8Q2Mn5utoDwrfn7KLXJMVsuZl/J8+m/3f+69F4pQcPHyH/Zbg==" saltValue="EG1PIpo6yM6wqGWHqenfIC/TWS8nLtWdkwNW9rJO57yxvZFQRoBNZqpx1Hq9YMyINIidxh4JLxJYCoBBNBPDKw==" spinCount="100000" sheet="1" objects="1" scenarios="1" formatColumns="0" formatRows="0" autoFilter="0"/>
  <autoFilter ref="C120:K189" xr:uid="{00000000-0009-0000-0000-00000D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68"/>
  <sheetViews>
    <sheetView showGridLines="0" workbookViewId="0"/>
  </sheetViews>
  <sheetFormatPr defaultRowHeight="14.4"/>
  <cols>
    <col min="1" max="1" width="8.33203125" customWidth="1"/>
    <col min="2" max="2" width="1.19921875" customWidth="1"/>
    <col min="3" max="3" width="4.1328125" customWidth="1"/>
    <col min="4" max="4" width="4.33203125" customWidth="1"/>
    <col min="5" max="5" width="17.1328125" customWidth="1"/>
    <col min="6" max="6" width="100.796875" customWidth="1"/>
    <col min="7" max="7" width="7.46484375" customWidth="1"/>
    <col min="8" max="8" width="14" customWidth="1"/>
    <col min="9" max="9" width="15.796875" customWidth="1"/>
    <col min="10" max="11" width="22.33203125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133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ZŠ NA SMETÁNCE - oprava střešního pláště a rekonstrukce podkroví</v>
      </c>
      <c r="F7" s="245"/>
      <c r="G7" s="245"/>
      <c r="H7" s="245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16.5" customHeight="1">
      <c r="B9" s="32"/>
      <c r="E9" s="207" t="s">
        <v>2647</v>
      </c>
      <c r="F9" s="246"/>
      <c r="G9" s="246"/>
      <c r="H9" s="246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24. 5. 2023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7" t="str">
        <f>'Rekapitulace stavby'!E14</f>
        <v>Vyplň údaj</v>
      </c>
      <c r="F18" s="213"/>
      <c r="G18" s="213"/>
      <c r="H18" s="213"/>
      <c r="I18" s="27" t="s">
        <v>26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26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4"/>
      <c r="E27" s="218" t="s">
        <v>1</v>
      </c>
      <c r="F27" s="218"/>
      <c r="G27" s="218"/>
      <c r="H27" s="218"/>
      <c r="L27" s="94"/>
    </row>
    <row r="28" spans="2:12" s="1" customFormat="1" ht="7" customHeight="1">
      <c r="B28" s="32"/>
      <c r="L28" s="32"/>
    </row>
    <row r="29" spans="2:12" s="1" customFormat="1" ht="7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5" t="s">
        <v>34</v>
      </c>
      <c r="J30" s="66">
        <f>ROUND(J120, 2)</f>
        <v>0</v>
      </c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" customHeight="1">
      <c r="B33" s="32"/>
      <c r="D33" s="55" t="s">
        <v>38</v>
      </c>
      <c r="E33" s="27" t="s">
        <v>39</v>
      </c>
      <c r="F33" s="86">
        <f>ROUND((SUM(BE120:BE167)),  2)</f>
        <v>0</v>
      </c>
      <c r="I33" s="96">
        <v>0.21</v>
      </c>
      <c r="J33" s="86">
        <f>ROUND(((SUM(BE120:BE167))*I33),  2)</f>
        <v>0</v>
      </c>
      <c r="L33" s="32"/>
    </row>
    <row r="34" spans="2:12" s="1" customFormat="1" ht="14.4" customHeight="1">
      <c r="B34" s="32"/>
      <c r="E34" s="27" t="s">
        <v>40</v>
      </c>
      <c r="F34" s="86">
        <f>ROUND((SUM(BF120:BF167)),  2)</f>
        <v>0</v>
      </c>
      <c r="I34" s="96">
        <v>0.15</v>
      </c>
      <c r="J34" s="86">
        <f>ROUND(((SUM(BF120:BF167))*I34),  2)</f>
        <v>0</v>
      </c>
      <c r="L34" s="32"/>
    </row>
    <row r="35" spans="2:12" s="1" customFormat="1" ht="14.4" hidden="1" customHeight="1">
      <c r="B35" s="32"/>
      <c r="E35" s="27" t="s">
        <v>41</v>
      </c>
      <c r="F35" s="86">
        <f>ROUND((SUM(BG120:BG167)),  2)</f>
        <v>0</v>
      </c>
      <c r="I35" s="96">
        <v>0.21</v>
      </c>
      <c r="J35" s="86">
        <f>0</f>
        <v>0</v>
      </c>
      <c r="L35" s="32"/>
    </row>
    <row r="36" spans="2:12" s="1" customFormat="1" ht="14.4" hidden="1" customHeight="1">
      <c r="B36" s="32"/>
      <c r="E36" s="27" t="s">
        <v>42</v>
      </c>
      <c r="F36" s="86">
        <f>ROUND((SUM(BH120:BH167)),  2)</f>
        <v>0</v>
      </c>
      <c r="I36" s="96">
        <v>0.15</v>
      </c>
      <c r="J36" s="86">
        <f>0</f>
        <v>0</v>
      </c>
      <c r="L36" s="32"/>
    </row>
    <row r="37" spans="2:12" s="1" customFormat="1" ht="14.4" hidden="1" customHeight="1">
      <c r="B37" s="32"/>
      <c r="E37" s="27" t="s">
        <v>43</v>
      </c>
      <c r="F37" s="86">
        <f>ROUND((SUM(BI120:BI167)),  2)</f>
        <v>0</v>
      </c>
      <c r="I37" s="96">
        <v>0</v>
      </c>
      <c r="J37" s="86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5" customHeight="1">
      <c r="B39" s="32"/>
      <c r="C39" s="97"/>
      <c r="D39" s="98" t="s">
        <v>44</v>
      </c>
      <c r="E39" s="57"/>
      <c r="F39" s="57"/>
      <c r="G39" s="99" t="s">
        <v>45</v>
      </c>
      <c r="H39" s="100" t="s">
        <v>46</v>
      </c>
      <c r="I39" s="57"/>
      <c r="J39" s="101">
        <f>SUM(J30:J37)</f>
        <v>0</v>
      </c>
      <c r="K39" s="102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2.3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2.3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2.3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5" customHeight="1">
      <c r="B82" s="32"/>
      <c r="C82" s="21" t="s">
        <v>143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4" t="str">
        <f>E7</f>
        <v>ZŠ NA SMETÁNCE - oprava střešního pláště a rekonstrukce podkroví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16.5" customHeight="1">
      <c r="B87" s="32"/>
      <c r="E87" s="207" t="str">
        <f>E9</f>
        <v>2022-01050199.06 - MaR</v>
      </c>
      <c r="F87" s="246"/>
      <c r="G87" s="246"/>
      <c r="H87" s="246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24. 5. 2023</v>
      </c>
      <c r="L89" s="32"/>
    </row>
    <row r="90" spans="2:47" s="1" customFormat="1" ht="7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25.65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>KAVRO - Ing. Veronika Kloudová</v>
      </c>
      <c r="L92" s="32"/>
    </row>
    <row r="93" spans="2:47" s="1" customFormat="1" ht="10.3" customHeight="1">
      <c r="B93" s="32"/>
      <c r="L93" s="32"/>
    </row>
    <row r="94" spans="2:47" s="1" customFormat="1" ht="29.25" customHeight="1">
      <c r="B94" s="32"/>
      <c r="C94" s="105" t="s">
        <v>144</v>
      </c>
      <c r="D94" s="97"/>
      <c r="E94" s="97"/>
      <c r="F94" s="97"/>
      <c r="G94" s="97"/>
      <c r="H94" s="97"/>
      <c r="I94" s="97"/>
      <c r="J94" s="106" t="s">
        <v>145</v>
      </c>
      <c r="K94" s="97"/>
      <c r="L94" s="32"/>
    </row>
    <row r="95" spans="2:47" s="1" customFormat="1" ht="10.3" customHeight="1">
      <c r="B95" s="32"/>
      <c r="L95" s="32"/>
    </row>
    <row r="96" spans="2:47" s="1" customFormat="1" ht="22.8" customHeight="1">
      <c r="B96" s="32"/>
      <c r="C96" s="107" t="s">
        <v>146</v>
      </c>
      <c r="J96" s="66">
        <f>J120</f>
        <v>0</v>
      </c>
      <c r="L96" s="32"/>
      <c r="AU96" s="17" t="s">
        <v>147</v>
      </c>
    </row>
    <row r="97" spans="2:12" s="8" customFormat="1" ht="25" customHeight="1">
      <c r="B97" s="108"/>
      <c r="D97" s="109" t="s">
        <v>2648</v>
      </c>
      <c r="E97" s="110"/>
      <c r="F97" s="110"/>
      <c r="G97" s="110"/>
      <c r="H97" s="110"/>
      <c r="I97" s="110"/>
      <c r="J97" s="111">
        <f>J121</f>
        <v>0</v>
      </c>
      <c r="L97" s="108"/>
    </row>
    <row r="98" spans="2:12" s="8" customFormat="1" ht="25" customHeight="1">
      <c r="B98" s="108"/>
      <c r="D98" s="109" t="s">
        <v>2649</v>
      </c>
      <c r="E98" s="110"/>
      <c r="F98" s="110"/>
      <c r="G98" s="110"/>
      <c r="H98" s="110"/>
      <c r="I98" s="110"/>
      <c r="J98" s="111">
        <f>J137</f>
        <v>0</v>
      </c>
      <c r="L98" s="108"/>
    </row>
    <row r="99" spans="2:12" s="8" customFormat="1" ht="25" customHeight="1">
      <c r="B99" s="108"/>
      <c r="D99" s="109" t="s">
        <v>2650</v>
      </c>
      <c r="E99" s="110"/>
      <c r="F99" s="110"/>
      <c r="G99" s="110"/>
      <c r="H99" s="110"/>
      <c r="I99" s="110"/>
      <c r="J99" s="111">
        <f>J158</f>
        <v>0</v>
      </c>
      <c r="L99" s="108"/>
    </row>
    <row r="100" spans="2:12" s="8" customFormat="1" ht="25" customHeight="1">
      <c r="B100" s="108"/>
      <c r="D100" s="109" t="s">
        <v>2651</v>
      </c>
      <c r="E100" s="110"/>
      <c r="F100" s="110"/>
      <c r="G100" s="110"/>
      <c r="H100" s="110"/>
      <c r="I100" s="110"/>
      <c r="J100" s="111">
        <f>J164</f>
        <v>0</v>
      </c>
      <c r="L100" s="108"/>
    </row>
    <row r="101" spans="2:12" s="1" customFormat="1" ht="21.85" customHeight="1">
      <c r="B101" s="32"/>
      <c r="L101" s="32"/>
    </row>
    <row r="102" spans="2:12" s="1" customFormat="1" ht="7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7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5" customHeight="1">
      <c r="B107" s="32"/>
      <c r="C107" s="21" t="s">
        <v>165</v>
      </c>
      <c r="L107" s="32"/>
    </row>
    <row r="108" spans="2:12" s="1" customFormat="1" ht="7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44" t="str">
        <f>E7</f>
        <v>ZŠ NA SMETÁNCE - oprava střešního pláště a rekonstrukce podkroví</v>
      </c>
      <c r="F110" s="245"/>
      <c r="G110" s="245"/>
      <c r="H110" s="245"/>
      <c r="L110" s="32"/>
    </row>
    <row r="111" spans="2:12" s="1" customFormat="1" ht="12" customHeight="1">
      <c r="B111" s="32"/>
      <c r="C111" s="27" t="s">
        <v>141</v>
      </c>
      <c r="L111" s="32"/>
    </row>
    <row r="112" spans="2:12" s="1" customFormat="1" ht="16.5" customHeight="1">
      <c r="B112" s="32"/>
      <c r="E112" s="207" t="str">
        <f>E9</f>
        <v>2022-01050199.06 - MaR</v>
      </c>
      <c r="F112" s="246"/>
      <c r="G112" s="246"/>
      <c r="H112" s="246"/>
      <c r="L112" s="32"/>
    </row>
    <row r="113" spans="2:65" s="1" customFormat="1" ht="7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 xml:space="preserve"> </v>
      </c>
      <c r="I114" s="27" t="s">
        <v>22</v>
      </c>
      <c r="J114" s="52" t="str">
        <f>IF(J12="","",J12)</f>
        <v>24. 5. 2023</v>
      </c>
      <c r="L114" s="32"/>
    </row>
    <row r="115" spans="2:65" s="1" customFormat="1" ht="7" customHeight="1">
      <c r="B115" s="32"/>
      <c r="L115" s="32"/>
    </row>
    <row r="116" spans="2:65" s="1" customFormat="1" ht="15.15" customHeight="1">
      <c r="B116" s="32"/>
      <c r="C116" s="27" t="s">
        <v>24</v>
      </c>
      <c r="F116" s="25" t="str">
        <f>E15</f>
        <v xml:space="preserve"> </v>
      </c>
      <c r="I116" s="27" t="s">
        <v>29</v>
      </c>
      <c r="J116" s="30" t="str">
        <f>E21</f>
        <v xml:space="preserve"> </v>
      </c>
      <c r="L116" s="32"/>
    </row>
    <row r="117" spans="2:65" s="1" customFormat="1" ht="25.65" customHeight="1">
      <c r="B117" s="32"/>
      <c r="C117" s="27" t="s">
        <v>27</v>
      </c>
      <c r="F117" s="25" t="str">
        <f>IF(E18="","",E18)</f>
        <v>Vyplň údaj</v>
      </c>
      <c r="I117" s="27" t="s">
        <v>31</v>
      </c>
      <c r="J117" s="30" t="str">
        <f>E24</f>
        <v>KAVRO - Ing. Veronika Kloudová</v>
      </c>
      <c r="L117" s="32"/>
    </row>
    <row r="118" spans="2:65" s="1" customFormat="1" ht="10.3" customHeight="1">
      <c r="B118" s="32"/>
      <c r="L118" s="32"/>
    </row>
    <row r="119" spans="2:65" s="10" customFormat="1" ht="29.25" customHeight="1">
      <c r="B119" s="116"/>
      <c r="C119" s="117" t="s">
        <v>166</v>
      </c>
      <c r="D119" s="118" t="s">
        <v>59</v>
      </c>
      <c r="E119" s="118" t="s">
        <v>55</v>
      </c>
      <c r="F119" s="118" t="s">
        <v>56</v>
      </c>
      <c r="G119" s="118" t="s">
        <v>167</v>
      </c>
      <c r="H119" s="118" t="s">
        <v>168</v>
      </c>
      <c r="I119" s="118" t="s">
        <v>169</v>
      </c>
      <c r="J119" s="118" t="s">
        <v>145</v>
      </c>
      <c r="K119" s="119" t="s">
        <v>170</v>
      </c>
      <c r="L119" s="116"/>
      <c r="M119" s="59" t="s">
        <v>1</v>
      </c>
      <c r="N119" s="60" t="s">
        <v>38</v>
      </c>
      <c r="O119" s="60" t="s">
        <v>171</v>
      </c>
      <c r="P119" s="60" t="s">
        <v>172</v>
      </c>
      <c r="Q119" s="60" t="s">
        <v>173</v>
      </c>
      <c r="R119" s="60" t="s">
        <v>174</v>
      </c>
      <c r="S119" s="60" t="s">
        <v>175</v>
      </c>
      <c r="T119" s="61" t="s">
        <v>176</v>
      </c>
    </row>
    <row r="120" spans="2:65" s="1" customFormat="1" ht="22.8" customHeight="1">
      <c r="B120" s="32"/>
      <c r="C120" s="64" t="s">
        <v>177</v>
      </c>
      <c r="J120" s="120">
        <f>BK120</f>
        <v>0</v>
      </c>
      <c r="L120" s="32"/>
      <c r="M120" s="62"/>
      <c r="N120" s="53"/>
      <c r="O120" s="53"/>
      <c r="P120" s="121">
        <f>P121+P137+P158+P164</f>
        <v>0</v>
      </c>
      <c r="Q120" s="53"/>
      <c r="R120" s="121">
        <f>R121+R137+R158+R164</f>
        <v>0</v>
      </c>
      <c r="S120" s="53"/>
      <c r="T120" s="122">
        <f>T121+T137+T158+T164</f>
        <v>0</v>
      </c>
      <c r="AT120" s="17" t="s">
        <v>73</v>
      </c>
      <c r="AU120" s="17" t="s">
        <v>147</v>
      </c>
      <c r="BK120" s="123">
        <f>BK121+BK137+BK158+BK164</f>
        <v>0</v>
      </c>
    </row>
    <row r="121" spans="2:65" s="11" customFormat="1" ht="25.9" customHeight="1">
      <c r="B121" s="124"/>
      <c r="D121" s="125" t="s">
        <v>73</v>
      </c>
      <c r="E121" s="126" t="s">
        <v>2652</v>
      </c>
      <c r="F121" s="126" t="s">
        <v>2653</v>
      </c>
      <c r="I121" s="127"/>
      <c r="J121" s="128">
        <f>BK121</f>
        <v>0</v>
      </c>
      <c r="L121" s="124"/>
      <c r="M121" s="129"/>
      <c r="P121" s="130">
        <f>SUM(P122:P136)</f>
        <v>0</v>
      </c>
      <c r="R121" s="130">
        <f>SUM(R122:R136)</f>
        <v>0</v>
      </c>
      <c r="T121" s="131">
        <f>SUM(T122:T136)</f>
        <v>0</v>
      </c>
      <c r="AR121" s="125" t="s">
        <v>82</v>
      </c>
      <c r="AT121" s="132" t="s">
        <v>73</v>
      </c>
      <c r="AU121" s="132" t="s">
        <v>74</v>
      </c>
      <c r="AY121" s="125" t="s">
        <v>180</v>
      </c>
      <c r="BK121" s="133">
        <f>SUM(BK122:BK136)</f>
        <v>0</v>
      </c>
    </row>
    <row r="122" spans="2:65" s="1" customFormat="1" ht="16.5" customHeight="1">
      <c r="B122" s="32"/>
      <c r="C122" s="136" t="s">
        <v>82</v>
      </c>
      <c r="D122" s="136" t="s">
        <v>183</v>
      </c>
      <c r="E122" s="137" t="s">
        <v>2654</v>
      </c>
      <c r="F122" s="138" t="s">
        <v>2655</v>
      </c>
      <c r="G122" s="139" t="s">
        <v>287</v>
      </c>
      <c r="H122" s="140">
        <v>2</v>
      </c>
      <c r="I122" s="141"/>
      <c r="J122" s="142">
        <f t="shared" ref="J122:J136" si="0">ROUND(I122*H122,2)</f>
        <v>0</v>
      </c>
      <c r="K122" s="138" t="s">
        <v>1</v>
      </c>
      <c r="L122" s="32"/>
      <c r="M122" s="143" t="s">
        <v>1</v>
      </c>
      <c r="N122" s="144" t="s">
        <v>39</v>
      </c>
      <c r="P122" s="145">
        <f t="shared" ref="P122:P136" si="1">O122*H122</f>
        <v>0</v>
      </c>
      <c r="Q122" s="145">
        <v>0</v>
      </c>
      <c r="R122" s="145">
        <f t="shared" ref="R122:R136" si="2">Q122*H122</f>
        <v>0</v>
      </c>
      <c r="S122" s="145">
        <v>0</v>
      </c>
      <c r="T122" s="146">
        <f t="shared" ref="T122:T136" si="3">S122*H122</f>
        <v>0</v>
      </c>
      <c r="AR122" s="147" t="s">
        <v>188</v>
      </c>
      <c r="AT122" s="147" t="s">
        <v>183</v>
      </c>
      <c r="AU122" s="147" t="s">
        <v>82</v>
      </c>
      <c r="AY122" s="17" t="s">
        <v>180</v>
      </c>
      <c r="BE122" s="148">
        <f t="shared" ref="BE122:BE136" si="4">IF(N122="základní",J122,0)</f>
        <v>0</v>
      </c>
      <c r="BF122" s="148">
        <f t="shared" ref="BF122:BF136" si="5">IF(N122="snížená",J122,0)</f>
        <v>0</v>
      </c>
      <c r="BG122" s="148">
        <f t="shared" ref="BG122:BG136" si="6">IF(N122="zákl. přenesená",J122,0)</f>
        <v>0</v>
      </c>
      <c r="BH122" s="148">
        <f t="shared" ref="BH122:BH136" si="7">IF(N122="sníž. přenesená",J122,0)</f>
        <v>0</v>
      </c>
      <c r="BI122" s="148">
        <f t="shared" ref="BI122:BI136" si="8">IF(N122="nulová",J122,0)</f>
        <v>0</v>
      </c>
      <c r="BJ122" s="17" t="s">
        <v>82</v>
      </c>
      <c r="BK122" s="148">
        <f t="shared" ref="BK122:BK136" si="9">ROUND(I122*H122,2)</f>
        <v>0</v>
      </c>
      <c r="BL122" s="17" t="s">
        <v>188</v>
      </c>
      <c r="BM122" s="147" t="s">
        <v>84</v>
      </c>
    </row>
    <row r="123" spans="2:65" s="1" customFormat="1" ht="24.15" customHeight="1">
      <c r="B123" s="32"/>
      <c r="C123" s="136" t="s">
        <v>84</v>
      </c>
      <c r="D123" s="136" t="s">
        <v>183</v>
      </c>
      <c r="E123" s="137" t="s">
        <v>2656</v>
      </c>
      <c r="F123" s="138" t="s">
        <v>2657</v>
      </c>
      <c r="G123" s="139" t="s">
        <v>287</v>
      </c>
      <c r="H123" s="140">
        <v>2</v>
      </c>
      <c r="I123" s="141"/>
      <c r="J123" s="142">
        <f t="shared" si="0"/>
        <v>0</v>
      </c>
      <c r="K123" s="138" t="s">
        <v>1</v>
      </c>
      <c r="L123" s="32"/>
      <c r="M123" s="143" t="s">
        <v>1</v>
      </c>
      <c r="N123" s="144" t="s">
        <v>39</v>
      </c>
      <c r="P123" s="145">
        <f t="shared" si="1"/>
        <v>0</v>
      </c>
      <c r="Q123" s="145">
        <v>0</v>
      </c>
      <c r="R123" s="145">
        <f t="shared" si="2"/>
        <v>0</v>
      </c>
      <c r="S123" s="145">
        <v>0</v>
      </c>
      <c r="T123" s="146">
        <f t="shared" si="3"/>
        <v>0</v>
      </c>
      <c r="AR123" s="147" t="s">
        <v>188</v>
      </c>
      <c r="AT123" s="147" t="s">
        <v>183</v>
      </c>
      <c r="AU123" s="147" t="s">
        <v>82</v>
      </c>
      <c r="AY123" s="17" t="s">
        <v>180</v>
      </c>
      <c r="BE123" s="148">
        <f t="shared" si="4"/>
        <v>0</v>
      </c>
      <c r="BF123" s="148">
        <f t="shared" si="5"/>
        <v>0</v>
      </c>
      <c r="BG123" s="148">
        <f t="shared" si="6"/>
        <v>0</v>
      </c>
      <c r="BH123" s="148">
        <f t="shared" si="7"/>
        <v>0</v>
      </c>
      <c r="BI123" s="148">
        <f t="shared" si="8"/>
        <v>0</v>
      </c>
      <c r="BJ123" s="17" t="s">
        <v>82</v>
      </c>
      <c r="BK123" s="148">
        <f t="shared" si="9"/>
        <v>0</v>
      </c>
      <c r="BL123" s="17" t="s">
        <v>188</v>
      </c>
      <c r="BM123" s="147" t="s">
        <v>188</v>
      </c>
    </row>
    <row r="124" spans="2:65" s="1" customFormat="1" ht="21.75" customHeight="1">
      <c r="B124" s="32"/>
      <c r="C124" s="136" t="s">
        <v>181</v>
      </c>
      <c r="D124" s="136" t="s">
        <v>183</v>
      </c>
      <c r="E124" s="137" t="s">
        <v>2658</v>
      </c>
      <c r="F124" s="138" t="s">
        <v>2659</v>
      </c>
      <c r="G124" s="139" t="s">
        <v>287</v>
      </c>
      <c r="H124" s="140">
        <v>1</v>
      </c>
      <c r="I124" s="141"/>
      <c r="J124" s="142">
        <f t="shared" si="0"/>
        <v>0</v>
      </c>
      <c r="K124" s="138" t="s">
        <v>1</v>
      </c>
      <c r="L124" s="32"/>
      <c r="M124" s="143" t="s">
        <v>1</v>
      </c>
      <c r="N124" s="144" t="s">
        <v>39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188</v>
      </c>
      <c r="AT124" s="147" t="s">
        <v>183</v>
      </c>
      <c r="AU124" s="147" t="s">
        <v>82</v>
      </c>
      <c r="AY124" s="17" t="s">
        <v>180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7" t="s">
        <v>82</v>
      </c>
      <c r="BK124" s="148">
        <f t="shared" si="9"/>
        <v>0</v>
      </c>
      <c r="BL124" s="17" t="s">
        <v>188</v>
      </c>
      <c r="BM124" s="147" t="s">
        <v>216</v>
      </c>
    </row>
    <row r="125" spans="2:65" s="1" customFormat="1" ht="16.5" customHeight="1">
      <c r="B125" s="32"/>
      <c r="C125" s="136" t="s">
        <v>188</v>
      </c>
      <c r="D125" s="136" t="s">
        <v>183</v>
      </c>
      <c r="E125" s="137" t="s">
        <v>2660</v>
      </c>
      <c r="F125" s="138" t="s">
        <v>2661</v>
      </c>
      <c r="G125" s="139" t="s">
        <v>287</v>
      </c>
      <c r="H125" s="140">
        <v>2</v>
      </c>
      <c r="I125" s="141"/>
      <c r="J125" s="142">
        <f t="shared" si="0"/>
        <v>0</v>
      </c>
      <c r="K125" s="138" t="s">
        <v>1</v>
      </c>
      <c r="L125" s="32"/>
      <c r="M125" s="143" t="s">
        <v>1</v>
      </c>
      <c r="N125" s="144" t="s">
        <v>39</v>
      </c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188</v>
      </c>
      <c r="AT125" s="147" t="s">
        <v>183</v>
      </c>
      <c r="AU125" s="147" t="s">
        <v>82</v>
      </c>
      <c r="AY125" s="17" t="s">
        <v>180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7" t="s">
        <v>82</v>
      </c>
      <c r="BK125" s="148">
        <f t="shared" si="9"/>
        <v>0</v>
      </c>
      <c r="BL125" s="17" t="s">
        <v>188</v>
      </c>
      <c r="BM125" s="147" t="s">
        <v>242</v>
      </c>
    </row>
    <row r="126" spans="2:65" s="1" customFormat="1" ht="16.5" customHeight="1">
      <c r="B126" s="32"/>
      <c r="C126" s="136" t="s">
        <v>221</v>
      </c>
      <c r="D126" s="136" t="s">
        <v>183</v>
      </c>
      <c r="E126" s="137" t="s">
        <v>2662</v>
      </c>
      <c r="F126" s="138" t="s">
        <v>2663</v>
      </c>
      <c r="G126" s="139" t="s">
        <v>287</v>
      </c>
      <c r="H126" s="140">
        <v>2</v>
      </c>
      <c r="I126" s="141"/>
      <c r="J126" s="142">
        <f t="shared" si="0"/>
        <v>0</v>
      </c>
      <c r="K126" s="138" t="s">
        <v>1</v>
      </c>
      <c r="L126" s="32"/>
      <c r="M126" s="143" t="s">
        <v>1</v>
      </c>
      <c r="N126" s="144" t="s">
        <v>39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188</v>
      </c>
      <c r="AT126" s="147" t="s">
        <v>183</v>
      </c>
      <c r="AU126" s="147" t="s">
        <v>82</v>
      </c>
      <c r="AY126" s="17" t="s">
        <v>180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7" t="s">
        <v>82</v>
      </c>
      <c r="BK126" s="148">
        <f t="shared" si="9"/>
        <v>0</v>
      </c>
      <c r="BL126" s="17" t="s">
        <v>188</v>
      </c>
      <c r="BM126" s="147" t="s">
        <v>256</v>
      </c>
    </row>
    <row r="127" spans="2:65" s="1" customFormat="1" ht="16.5" customHeight="1">
      <c r="B127" s="32"/>
      <c r="C127" s="136" t="s">
        <v>216</v>
      </c>
      <c r="D127" s="136" t="s">
        <v>183</v>
      </c>
      <c r="E127" s="137" t="s">
        <v>2664</v>
      </c>
      <c r="F127" s="138" t="s">
        <v>2665</v>
      </c>
      <c r="G127" s="139" t="s">
        <v>287</v>
      </c>
      <c r="H127" s="140">
        <v>1</v>
      </c>
      <c r="I127" s="141"/>
      <c r="J127" s="142">
        <f t="shared" si="0"/>
        <v>0</v>
      </c>
      <c r="K127" s="138" t="s">
        <v>1</v>
      </c>
      <c r="L127" s="32"/>
      <c r="M127" s="143" t="s">
        <v>1</v>
      </c>
      <c r="N127" s="144" t="s">
        <v>39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188</v>
      </c>
      <c r="AT127" s="147" t="s">
        <v>183</v>
      </c>
      <c r="AU127" s="147" t="s">
        <v>82</v>
      </c>
      <c r="AY127" s="17" t="s">
        <v>180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7" t="s">
        <v>82</v>
      </c>
      <c r="BK127" s="148">
        <f t="shared" si="9"/>
        <v>0</v>
      </c>
      <c r="BL127" s="17" t="s">
        <v>188</v>
      </c>
      <c r="BM127" s="147" t="s">
        <v>270</v>
      </c>
    </row>
    <row r="128" spans="2:65" s="1" customFormat="1" ht="16.5" customHeight="1">
      <c r="B128" s="32"/>
      <c r="C128" s="136" t="s">
        <v>232</v>
      </c>
      <c r="D128" s="136" t="s">
        <v>183</v>
      </c>
      <c r="E128" s="137" t="s">
        <v>2666</v>
      </c>
      <c r="F128" s="138" t="s">
        <v>2667</v>
      </c>
      <c r="G128" s="139" t="s">
        <v>287</v>
      </c>
      <c r="H128" s="140">
        <v>2</v>
      </c>
      <c r="I128" s="141"/>
      <c r="J128" s="142">
        <f t="shared" si="0"/>
        <v>0</v>
      </c>
      <c r="K128" s="138" t="s">
        <v>1</v>
      </c>
      <c r="L128" s="32"/>
      <c r="M128" s="143" t="s">
        <v>1</v>
      </c>
      <c r="N128" s="144" t="s">
        <v>39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188</v>
      </c>
      <c r="AT128" s="147" t="s">
        <v>183</v>
      </c>
      <c r="AU128" s="147" t="s">
        <v>82</v>
      </c>
      <c r="AY128" s="17" t="s">
        <v>180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7" t="s">
        <v>82</v>
      </c>
      <c r="BK128" s="148">
        <f t="shared" si="9"/>
        <v>0</v>
      </c>
      <c r="BL128" s="17" t="s">
        <v>188</v>
      </c>
      <c r="BM128" s="147" t="s">
        <v>283</v>
      </c>
    </row>
    <row r="129" spans="2:65" s="1" customFormat="1" ht="16.5" customHeight="1">
      <c r="B129" s="32"/>
      <c r="C129" s="136" t="s">
        <v>242</v>
      </c>
      <c r="D129" s="136" t="s">
        <v>183</v>
      </c>
      <c r="E129" s="137" t="s">
        <v>2668</v>
      </c>
      <c r="F129" s="138" t="s">
        <v>2669</v>
      </c>
      <c r="G129" s="139" t="s">
        <v>287</v>
      </c>
      <c r="H129" s="140">
        <v>4</v>
      </c>
      <c r="I129" s="141"/>
      <c r="J129" s="142">
        <f t="shared" si="0"/>
        <v>0</v>
      </c>
      <c r="K129" s="138" t="s">
        <v>1</v>
      </c>
      <c r="L129" s="32"/>
      <c r="M129" s="143" t="s">
        <v>1</v>
      </c>
      <c r="N129" s="144" t="s">
        <v>39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188</v>
      </c>
      <c r="AT129" s="147" t="s">
        <v>183</v>
      </c>
      <c r="AU129" s="147" t="s">
        <v>82</v>
      </c>
      <c r="AY129" s="17" t="s">
        <v>180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7" t="s">
        <v>82</v>
      </c>
      <c r="BK129" s="148">
        <f t="shared" si="9"/>
        <v>0</v>
      </c>
      <c r="BL129" s="17" t="s">
        <v>188</v>
      </c>
      <c r="BM129" s="147" t="s">
        <v>294</v>
      </c>
    </row>
    <row r="130" spans="2:65" s="1" customFormat="1" ht="16.5" customHeight="1">
      <c r="B130" s="32"/>
      <c r="C130" s="136" t="s">
        <v>252</v>
      </c>
      <c r="D130" s="136" t="s">
        <v>183</v>
      </c>
      <c r="E130" s="137" t="s">
        <v>2670</v>
      </c>
      <c r="F130" s="138" t="s">
        <v>2671</v>
      </c>
      <c r="G130" s="139" t="s">
        <v>287</v>
      </c>
      <c r="H130" s="140">
        <v>1</v>
      </c>
      <c r="I130" s="141"/>
      <c r="J130" s="142">
        <f t="shared" si="0"/>
        <v>0</v>
      </c>
      <c r="K130" s="138" t="s">
        <v>1</v>
      </c>
      <c r="L130" s="32"/>
      <c r="M130" s="143" t="s">
        <v>1</v>
      </c>
      <c r="N130" s="144" t="s">
        <v>39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188</v>
      </c>
      <c r="AT130" s="147" t="s">
        <v>183</v>
      </c>
      <c r="AU130" s="147" t="s">
        <v>82</v>
      </c>
      <c r="AY130" s="17" t="s">
        <v>180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7" t="s">
        <v>82</v>
      </c>
      <c r="BK130" s="148">
        <f t="shared" si="9"/>
        <v>0</v>
      </c>
      <c r="BL130" s="17" t="s">
        <v>188</v>
      </c>
      <c r="BM130" s="147" t="s">
        <v>305</v>
      </c>
    </row>
    <row r="131" spans="2:65" s="1" customFormat="1" ht="16.5" customHeight="1">
      <c r="B131" s="32"/>
      <c r="C131" s="136" t="s">
        <v>256</v>
      </c>
      <c r="D131" s="136" t="s">
        <v>183</v>
      </c>
      <c r="E131" s="137" t="s">
        <v>2672</v>
      </c>
      <c r="F131" s="138" t="s">
        <v>2673</v>
      </c>
      <c r="G131" s="139" t="s">
        <v>287</v>
      </c>
      <c r="H131" s="140">
        <v>2</v>
      </c>
      <c r="I131" s="141"/>
      <c r="J131" s="142">
        <f t="shared" si="0"/>
        <v>0</v>
      </c>
      <c r="K131" s="138" t="s">
        <v>1</v>
      </c>
      <c r="L131" s="32"/>
      <c r="M131" s="143" t="s">
        <v>1</v>
      </c>
      <c r="N131" s="144" t="s">
        <v>39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188</v>
      </c>
      <c r="AT131" s="147" t="s">
        <v>183</v>
      </c>
      <c r="AU131" s="147" t="s">
        <v>82</v>
      </c>
      <c r="AY131" s="17" t="s">
        <v>180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7" t="s">
        <v>82</v>
      </c>
      <c r="BK131" s="148">
        <f t="shared" si="9"/>
        <v>0</v>
      </c>
      <c r="BL131" s="17" t="s">
        <v>188</v>
      </c>
      <c r="BM131" s="147" t="s">
        <v>320</v>
      </c>
    </row>
    <row r="132" spans="2:65" s="1" customFormat="1" ht="16.5" customHeight="1">
      <c r="B132" s="32"/>
      <c r="C132" s="136" t="s">
        <v>264</v>
      </c>
      <c r="D132" s="136" t="s">
        <v>183</v>
      </c>
      <c r="E132" s="137" t="s">
        <v>2674</v>
      </c>
      <c r="F132" s="138" t="s">
        <v>2675</v>
      </c>
      <c r="G132" s="139" t="s">
        <v>287</v>
      </c>
      <c r="H132" s="140">
        <v>2</v>
      </c>
      <c r="I132" s="141"/>
      <c r="J132" s="142">
        <f t="shared" si="0"/>
        <v>0</v>
      </c>
      <c r="K132" s="138" t="s">
        <v>1</v>
      </c>
      <c r="L132" s="32"/>
      <c r="M132" s="143" t="s">
        <v>1</v>
      </c>
      <c r="N132" s="144" t="s">
        <v>39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188</v>
      </c>
      <c r="AT132" s="147" t="s">
        <v>183</v>
      </c>
      <c r="AU132" s="147" t="s">
        <v>82</v>
      </c>
      <c r="AY132" s="17" t="s">
        <v>180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7" t="s">
        <v>82</v>
      </c>
      <c r="BK132" s="148">
        <f t="shared" si="9"/>
        <v>0</v>
      </c>
      <c r="BL132" s="17" t="s">
        <v>188</v>
      </c>
      <c r="BM132" s="147" t="s">
        <v>335</v>
      </c>
    </row>
    <row r="133" spans="2:65" s="1" customFormat="1" ht="16.5" customHeight="1">
      <c r="B133" s="32"/>
      <c r="C133" s="136" t="s">
        <v>270</v>
      </c>
      <c r="D133" s="136" t="s">
        <v>183</v>
      </c>
      <c r="E133" s="137" t="s">
        <v>2676</v>
      </c>
      <c r="F133" s="138" t="s">
        <v>2677</v>
      </c>
      <c r="G133" s="139" t="s">
        <v>287</v>
      </c>
      <c r="H133" s="140">
        <v>1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39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188</v>
      </c>
      <c r="AT133" s="147" t="s">
        <v>183</v>
      </c>
      <c r="AU133" s="147" t="s">
        <v>82</v>
      </c>
      <c r="AY133" s="17" t="s">
        <v>180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82</v>
      </c>
      <c r="BK133" s="148">
        <f t="shared" si="9"/>
        <v>0</v>
      </c>
      <c r="BL133" s="17" t="s">
        <v>188</v>
      </c>
      <c r="BM133" s="147" t="s">
        <v>347</v>
      </c>
    </row>
    <row r="134" spans="2:65" s="1" customFormat="1" ht="16.5" customHeight="1">
      <c r="B134" s="32"/>
      <c r="C134" s="136" t="s">
        <v>276</v>
      </c>
      <c r="D134" s="136" t="s">
        <v>183</v>
      </c>
      <c r="E134" s="137" t="s">
        <v>2678</v>
      </c>
      <c r="F134" s="138" t="s">
        <v>2679</v>
      </c>
      <c r="G134" s="139" t="s">
        <v>287</v>
      </c>
      <c r="H134" s="140">
        <v>1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39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188</v>
      </c>
      <c r="AT134" s="147" t="s">
        <v>183</v>
      </c>
      <c r="AU134" s="147" t="s">
        <v>82</v>
      </c>
      <c r="AY134" s="17" t="s">
        <v>180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82</v>
      </c>
      <c r="BK134" s="148">
        <f t="shared" si="9"/>
        <v>0</v>
      </c>
      <c r="BL134" s="17" t="s">
        <v>188</v>
      </c>
      <c r="BM134" s="147" t="s">
        <v>363</v>
      </c>
    </row>
    <row r="135" spans="2:65" s="1" customFormat="1" ht="16.5" customHeight="1">
      <c r="B135" s="32"/>
      <c r="C135" s="136" t="s">
        <v>283</v>
      </c>
      <c r="D135" s="136" t="s">
        <v>183</v>
      </c>
      <c r="E135" s="137" t="s">
        <v>2680</v>
      </c>
      <c r="F135" s="138" t="s">
        <v>2681</v>
      </c>
      <c r="G135" s="139" t="s">
        <v>287</v>
      </c>
      <c r="H135" s="140">
        <v>1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39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188</v>
      </c>
      <c r="AT135" s="147" t="s">
        <v>183</v>
      </c>
      <c r="AU135" s="147" t="s">
        <v>82</v>
      </c>
      <c r="AY135" s="17" t="s">
        <v>180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82</v>
      </c>
      <c r="BK135" s="148">
        <f t="shared" si="9"/>
        <v>0</v>
      </c>
      <c r="BL135" s="17" t="s">
        <v>188</v>
      </c>
      <c r="BM135" s="147" t="s">
        <v>376</v>
      </c>
    </row>
    <row r="136" spans="2:65" s="1" customFormat="1" ht="16.5" customHeight="1">
      <c r="B136" s="32"/>
      <c r="C136" s="136" t="s">
        <v>8</v>
      </c>
      <c r="D136" s="136" t="s">
        <v>183</v>
      </c>
      <c r="E136" s="137" t="s">
        <v>2682</v>
      </c>
      <c r="F136" s="138" t="s">
        <v>2683</v>
      </c>
      <c r="G136" s="139" t="s">
        <v>287</v>
      </c>
      <c r="H136" s="140">
        <v>1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39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188</v>
      </c>
      <c r="AT136" s="147" t="s">
        <v>183</v>
      </c>
      <c r="AU136" s="147" t="s">
        <v>82</v>
      </c>
      <c r="AY136" s="17" t="s">
        <v>180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82</v>
      </c>
      <c r="BK136" s="148">
        <f t="shared" si="9"/>
        <v>0</v>
      </c>
      <c r="BL136" s="17" t="s">
        <v>188</v>
      </c>
      <c r="BM136" s="147" t="s">
        <v>389</v>
      </c>
    </row>
    <row r="137" spans="2:65" s="11" customFormat="1" ht="25.9" customHeight="1">
      <c r="B137" s="124"/>
      <c r="D137" s="125" t="s">
        <v>73</v>
      </c>
      <c r="E137" s="126" t="s">
        <v>2684</v>
      </c>
      <c r="F137" s="126" t="s">
        <v>2685</v>
      </c>
      <c r="I137" s="127"/>
      <c r="J137" s="128">
        <f>BK137</f>
        <v>0</v>
      </c>
      <c r="L137" s="124"/>
      <c r="M137" s="129"/>
      <c r="P137" s="130">
        <f>SUM(P138:P157)</f>
        <v>0</v>
      </c>
      <c r="R137" s="130">
        <f>SUM(R138:R157)</f>
        <v>0</v>
      </c>
      <c r="T137" s="131">
        <f>SUM(T138:T157)</f>
        <v>0</v>
      </c>
      <c r="AR137" s="125" t="s">
        <v>82</v>
      </c>
      <c r="AT137" s="132" t="s">
        <v>73</v>
      </c>
      <c r="AU137" s="132" t="s">
        <v>74</v>
      </c>
      <c r="AY137" s="125" t="s">
        <v>180</v>
      </c>
      <c r="BK137" s="133">
        <f>SUM(BK138:BK157)</f>
        <v>0</v>
      </c>
    </row>
    <row r="138" spans="2:65" s="1" customFormat="1" ht="16.5" customHeight="1">
      <c r="B138" s="32"/>
      <c r="C138" s="136" t="s">
        <v>294</v>
      </c>
      <c r="D138" s="136" t="s">
        <v>183</v>
      </c>
      <c r="E138" s="137" t="s">
        <v>2686</v>
      </c>
      <c r="F138" s="138" t="s">
        <v>2687</v>
      </c>
      <c r="G138" s="139" t="s">
        <v>279</v>
      </c>
      <c r="H138" s="140">
        <v>45</v>
      </c>
      <c r="I138" s="141"/>
      <c r="J138" s="142">
        <f t="shared" ref="J138:J157" si="10">ROUND(I138*H138,2)</f>
        <v>0</v>
      </c>
      <c r="K138" s="138" t="s">
        <v>1</v>
      </c>
      <c r="L138" s="32"/>
      <c r="M138" s="143" t="s">
        <v>1</v>
      </c>
      <c r="N138" s="144" t="s">
        <v>39</v>
      </c>
      <c r="P138" s="145">
        <f t="shared" ref="P138:P157" si="11">O138*H138</f>
        <v>0</v>
      </c>
      <c r="Q138" s="145">
        <v>0</v>
      </c>
      <c r="R138" s="145">
        <f t="shared" ref="R138:R157" si="12">Q138*H138</f>
        <v>0</v>
      </c>
      <c r="S138" s="145">
        <v>0</v>
      </c>
      <c r="T138" s="146">
        <f t="shared" ref="T138:T157" si="13">S138*H138</f>
        <v>0</v>
      </c>
      <c r="AR138" s="147" t="s">
        <v>188</v>
      </c>
      <c r="AT138" s="147" t="s">
        <v>183</v>
      </c>
      <c r="AU138" s="147" t="s">
        <v>82</v>
      </c>
      <c r="AY138" s="17" t="s">
        <v>180</v>
      </c>
      <c r="BE138" s="148">
        <f t="shared" ref="BE138:BE157" si="14">IF(N138="základní",J138,0)</f>
        <v>0</v>
      </c>
      <c r="BF138" s="148">
        <f t="shared" ref="BF138:BF157" si="15">IF(N138="snížená",J138,0)</f>
        <v>0</v>
      </c>
      <c r="BG138" s="148">
        <f t="shared" ref="BG138:BG157" si="16">IF(N138="zákl. přenesená",J138,0)</f>
        <v>0</v>
      </c>
      <c r="BH138" s="148">
        <f t="shared" ref="BH138:BH157" si="17">IF(N138="sníž. přenesená",J138,0)</f>
        <v>0</v>
      </c>
      <c r="BI138" s="148">
        <f t="shared" ref="BI138:BI157" si="18">IF(N138="nulová",J138,0)</f>
        <v>0</v>
      </c>
      <c r="BJ138" s="17" t="s">
        <v>82</v>
      </c>
      <c r="BK138" s="148">
        <f t="shared" ref="BK138:BK157" si="19">ROUND(I138*H138,2)</f>
        <v>0</v>
      </c>
      <c r="BL138" s="17" t="s">
        <v>188</v>
      </c>
      <c r="BM138" s="147" t="s">
        <v>331</v>
      </c>
    </row>
    <row r="139" spans="2:65" s="1" customFormat="1" ht="16.5" customHeight="1">
      <c r="B139" s="32"/>
      <c r="C139" s="136" t="s">
        <v>301</v>
      </c>
      <c r="D139" s="136" t="s">
        <v>183</v>
      </c>
      <c r="E139" s="137" t="s">
        <v>2688</v>
      </c>
      <c r="F139" s="138" t="s">
        <v>2689</v>
      </c>
      <c r="G139" s="139" t="s">
        <v>279</v>
      </c>
      <c r="H139" s="140">
        <v>45</v>
      </c>
      <c r="I139" s="141"/>
      <c r="J139" s="142">
        <f t="shared" si="10"/>
        <v>0</v>
      </c>
      <c r="K139" s="138" t="s">
        <v>1</v>
      </c>
      <c r="L139" s="32"/>
      <c r="M139" s="143" t="s">
        <v>1</v>
      </c>
      <c r="N139" s="144" t="s">
        <v>39</v>
      </c>
      <c r="P139" s="145">
        <f t="shared" si="11"/>
        <v>0</v>
      </c>
      <c r="Q139" s="145">
        <v>0</v>
      </c>
      <c r="R139" s="145">
        <f t="shared" si="12"/>
        <v>0</v>
      </c>
      <c r="S139" s="145">
        <v>0</v>
      </c>
      <c r="T139" s="146">
        <f t="shared" si="13"/>
        <v>0</v>
      </c>
      <c r="AR139" s="147" t="s">
        <v>188</v>
      </c>
      <c r="AT139" s="147" t="s">
        <v>183</v>
      </c>
      <c r="AU139" s="147" t="s">
        <v>82</v>
      </c>
      <c r="AY139" s="17" t="s">
        <v>180</v>
      </c>
      <c r="BE139" s="148">
        <f t="shared" si="14"/>
        <v>0</v>
      </c>
      <c r="BF139" s="148">
        <f t="shared" si="15"/>
        <v>0</v>
      </c>
      <c r="BG139" s="148">
        <f t="shared" si="16"/>
        <v>0</v>
      </c>
      <c r="BH139" s="148">
        <f t="shared" si="17"/>
        <v>0</v>
      </c>
      <c r="BI139" s="148">
        <f t="shared" si="18"/>
        <v>0</v>
      </c>
      <c r="BJ139" s="17" t="s">
        <v>82</v>
      </c>
      <c r="BK139" s="148">
        <f t="shared" si="19"/>
        <v>0</v>
      </c>
      <c r="BL139" s="17" t="s">
        <v>188</v>
      </c>
      <c r="BM139" s="147" t="s">
        <v>442</v>
      </c>
    </row>
    <row r="140" spans="2:65" s="1" customFormat="1" ht="16.5" customHeight="1">
      <c r="B140" s="32"/>
      <c r="C140" s="136" t="s">
        <v>305</v>
      </c>
      <c r="D140" s="136" t="s">
        <v>183</v>
      </c>
      <c r="E140" s="137" t="s">
        <v>2690</v>
      </c>
      <c r="F140" s="138" t="s">
        <v>2691</v>
      </c>
      <c r="G140" s="139" t="s">
        <v>279</v>
      </c>
      <c r="H140" s="140">
        <v>60</v>
      </c>
      <c r="I140" s="141"/>
      <c r="J140" s="142">
        <f t="shared" si="10"/>
        <v>0</v>
      </c>
      <c r="K140" s="138" t="s">
        <v>1</v>
      </c>
      <c r="L140" s="32"/>
      <c r="M140" s="143" t="s">
        <v>1</v>
      </c>
      <c r="N140" s="144" t="s">
        <v>39</v>
      </c>
      <c r="P140" s="145">
        <f t="shared" si="11"/>
        <v>0</v>
      </c>
      <c r="Q140" s="145">
        <v>0</v>
      </c>
      <c r="R140" s="145">
        <f t="shared" si="12"/>
        <v>0</v>
      </c>
      <c r="S140" s="145">
        <v>0</v>
      </c>
      <c r="T140" s="146">
        <f t="shared" si="13"/>
        <v>0</v>
      </c>
      <c r="AR140" s="147" t="s">
        <v>188</v>
      </c>
      <c r="AT140" s="147" t="s">
        <v>183</v>
      </c>
      <c r="AU140" s="147" t="s">
        <v>82</v>
      </c>
      <c r="AY140" s="17" t="s">
        <v>180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7" t="s">
        <v>82</v>
      </c>
      <c r="BK140" s="148">
        <f t="shared" si="19"/>
        <v>0</v>
      </c>
      <c r="BL140" s="17" t="s">
        <v>188</v>
      </c>
      <c r="BM140" s="147" t="s">
        <v>456</v>
      </c>
    </row>
    <row r="141" spans="2:65" s="1" customFormat="1" ht="16.5" customHeight="1">
      <c r="B141" s="32"/>
      <c r="C141" s="136" t="s">
        <v>312</v>
      </c>
      <c r="D141" s="136" t="s">
        <v>183</v>
      </c>
      <c r="E141" s="137" t="s">
        <v>2692</v>
      </c>
      <c r="F141" s="138" t="s">
        <v>2693</v>
      </c>
      <c r="G141" s="139" t="s">
        <v>279</v>
      </c>
      <c r="H141" s="140">
        <v>60</v>
      </c>
      <c r="I141" s="141"/>
      <c r="J141" s="142">
        <f t="shared" si="10"/>
        <v>0</v>
      </c>
      <c r="K141" s="138" t="s">
        <v>1</v>
      </c>
      <c r="L141" s="32"/>
      <c r="M141" s="143" t="s">
        <v>1</v>
      </c>
      <c r="N141" s="144" t="s">
        <v>39</v>
      </c>
      <c r="P141" s="145">
        <f t="shared" si="11"/>
        <v>0</v>
      </c>
      <c r="Q141" s="145">
        <v>0</v>
      </c>
      <c r="R141" s="145">
        <f t="shared" si="12"/>
        <v>0</v>
      </c>
      <c r="S141" s="145">
        <v>0</v>
      </c>
      <c r="T141" s="146">
        <f t="shared" si="13"/>
        <v>0</v>
      </c>
      <c r="AR141" s="147" t="s">
        <v>188</v>
      </c>
      <c r="AT141" s="147" t="s">
        <v>183</v>
      </c>
      <c r="AU141" s="147" t="s">
        <v>82</v>
      </c>
      <c r="AY141" s="17" t="s">
        <v>180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7" t="s">
        <v>82</v>
      </c>
      <c r="BK141" s="148">
        <f t="shared" si="19"/>
        <v>0</v>
      </c>
      <c r="BL141" s="17" t="s">
        <v>188</v>
      </c>
      <c r="BM141" s="147" t="s">
        <v>467</v>
      </c>
    </row>
    <row r="142" spans="2:65" s="1" customFormat="1" ht="16.5" customHeight="1">
      <c r="B142" s="32"/>
      <c r="C142" s="136" t="s">
        <v>320</v>
      </c>
      <c r="D142" s="136" t="s">
        <v>183</v>
      </c>
      <c r="E142" s="137" t="s">
        <v>2694</v>
      </c>
      <c r="F142" s="138" t="s">
        <v>2695</v>
      </c>
      <c r="G142" s="139" t="s">
        <v>279</v>
      </c>
      <c r="H142" s="140">
        <v>85</v>
      </c>
      <c r="I142" s="141"/>
      <c r="J142" s="142">
        <f t="shared" si="10"/>
        <v>0</v>
      </c>
      <c r="K142" s="138" t="s">
        <v>1</v>
      </c>
      <c r="L142" s="32"/>
      <c r="M142" s="143" t="s">
        <v>1</v>
      </c>
      <c r="N142" s="144" t="s">
        <v>39</v>
      </c>
      <c r="P142" s="145">
        <f t="shared" si="11"/>
        <v>0</v>
      </c>
      <c r="Q142" s="145">
        <v>0</v>
      </c>
      <c r="R142" s="145">
        <f t="shared" si="12"/>
        <v>0</v>
      </c>
      <c r="S142" s="145">
        <v>0</v>
      </c>
      <c r="T142" s="146">
        <f t="shared" si="13"/>
        <v>0</v>
      </c>
      <c r="AR142" s="147" t="s">
        <v>188</v>
      </c>
      <c r="AT142" s="147" t="s">
        <v>183</v>
      </c>
      <c r="AU142" s="147" t="s">
        <v>82</v>
      </c>
      <c r="AY142" s="17" t="s">
        <v>180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7" t="s">
        <v>82</v>
      </c>
      <c r="BK142" s="148">
        <f t="shared" si="19"/>
        <v>0</v>
      </c>
      <c r="BL142" s="17" t="s">
        <v>188</v>
      </c>
      <c r="BM142" s="147" t="s">
        <v>477</v>
      </c>
    </row>
    <row r="143" spans="2:65" s="1" customFormat="1" ht="16.5" customHeight="1">
      <c r="B143" s="32"/>
      <c r="C143" s="136" t="s">
        <v>7</v>
      </c>
      <c r="D143" s="136" t="s">
        <v>183</v>
      </c>
      <c r="E143" s="137" t="s">
        <v>2696</v>
      </c>
      <c r="F143" s="138" t="s">
        <v>2697</v>
      </c>
      <c r="G143" s="139" t="s">
        <v>279</v>
      </c>
      <c r="H143" s="140">
        <v>85</v>
      </c>
      <c r="I143" s="141"/>
      <c r="J143" s="142">
        <f t="shared" si="10"/>
        <v>0</v>
      </c>
      <c r="K143" s="138" t="s">
        <v>1</v>
      </c>
      <c r="L143" s="32"/>
      <c r="M143" s="143" t="s">
        <v>1</v>
      </c>
      <c r="N143" s="144" t="s">
        <v>39</v>
      </c>
      <c r="P143" s="145">
        <f t="shared" si="11"/>
        <v>0</v>
      </c>
      <c r="Q143" s="145">
        <v>0</v>
      </c>
      <c r="R143" s="145">
        <f t="shared" si="12"/>
        <v>0</v>
      </c>
      <c r="S143" s="145">
        <v>0</v>
      </c>
      <c r="T143" s="146">
        <f t="shared" si="13"/>
        <v>0</v>
      </c>
      <c r="AR143" s="147" t="s">
        <v>188</v>
      </c>
      <c r="AT143" s="147" t="s">
        <v>183</v>
      </c>
      <c r="AU143" s="147" t="s">
        <v>82</v>
      </c>
      <c r="AY143" s="17" t="s">
        <v>180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7" t="s">
        <v>82</v>
      </c>
      <c r="BK143" s="148">
        <f t="shared" si="19"/>
        <v>0</v>
      </c>
      <c r="BL143" s="17" t="s">
        <v>188</v>
      </c>
      <c r="BM143" s="147" t="s">
        <v>496</v>
      </c>
    </row>
    <row r="144" spans="2:65" s="1" customFormat="1" ht="16.5" customHeight="1">
      <c r="B144" s="32"/>
      <c r="C144" s="136" t="s">
        <v>335</v>
      </c>
      <c r="D144" s="136" t="s">
        <v>183</v>
      </c>
      <c r="E144" s="137" t="s">
        <v>2698</v>
      </c>
      <c r="F144" s="138" t="s">
        <v>2699</v>
      </c>
      <c r="G144" s="139" t="s">
        <v>279</v>
      </c>
      <c r="H144" s="140">
        <v>125</v>
      </c>
      <c r="I144" s="141"/>
      <c r="J144" s="142">
        <f t="shared" si="10"/>
        <v>0</v>
      </c>
      <c r="K144" s="138" t="s">
        <v>1</v>
      </c>
      <c r="L144" s="32"/>
      <c r="M144" s="143" t="s">
        <v>1</v>
      </c>
      <c r="N144" s="144" t="s">
        <v>39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188</v>
      </c>
      <c r="AT144" s="147" t="s">
        <v>183</v>
      </c>
      <c r="AU144" s="147" t="s">
        <v>82</v>
      </c>
      <c r="AY144" s="17" t="s">
        <v>180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7" t="s">
        <v>82</v>
      </c>
      <c r="BK144" s="148">
        <f t="shared" si="19"/>
        <v>0</v>
      </c>
      <c r="BL144" s="17" t="s">
        <v>188</v>
      </c>
      <c r="BM144" s="147" t="s">
        <v>525</v>
      </c>
    </row>
    <row r="145" spans="2:65" s="1" customFormat="1" ht="16.5" customHeight="1">
      <c r="B145" s="32"/>
      <c r="C145" s="136" t="s">
        <v>340</v>
      </c>
      <c r="D145" s="136" t="s">
        <v>183</v>
      </c>
      <c r="E145" s="137" t="s">
        <v>2700</v>
      </c>
      <c r="F145" s="138" t="s">
        <v>2701</v>
      </c>
      <c r="G145" s="139" t="s">
        <v>279</v>
      </c>
      <c r="H145" s="140">
        <v>125</v>
      </c>
      <c r="I145" s="141"/>
      <c r="J145" s="142">
        <f t="shared" si="10"/>
        <v>0</v>
      </c>
      <c r="K145" s="138" t="s">
        <v>1</v>
      </c>
      <c r="L145" s="32"/>
      <c r="M145" s="143" t="s">
        <v>1</v>
      </c>
      <c r="N145" s="144" t="s">
        <v>39</v>
      </c>
      <c r="P145" s="145">
        <f t="shared" si="11"/>
        <v>0</v>
      </c>
      <c r="Q145" s="145">
        <v>0</v>
      </c>
      <c r="R145" s="145">
        <f t="shared" si="12"/>
        <v>0</v>
      </c>
      <c r="S145" s="145">
        <v>0</v>
      </c>
      <c r="T145" s="146">
        <f t="shared" si="13"/>
        <v>0</v>
      </c>
      <c r="AR145" s="147" t="s">
        <v>188</v>
      </c>
      <c r="AT145" s="147" t="s">
        <v>183</v>
      </c>
      <c r="AU145" s="147" t="s">
        <v>82</v>
      </c>
      <c r="AY145" s="17" t="s">
        <v>180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7" t="s">
        <v>82</v>
      </c>
      <c r="BK145" s="148">
        <f t="shared" si="19"/>
        <v>0</v>
      </c>
      <c r="BL145" s="17" t="s">
        <v>188</v>
      </c>
      <c r="BM145" s="147" t="s">
        <v>540</v>
      </c>
    </row>
    <row r="146" spans="2:65" s="1" customFormat="1" ht="16.5" customHeight="1">
      <c r="B146" s="32"/>
      <c r="C146" s="136" t="s">
        <v>347</v>
      </c>
      <c r="D146" s="136" t="s">
        <v>183</v>
      </c>
      <c r="E146" s="137" t="s">
        <v>2702</v>
      </c>
      <c r="F146" s="138" t="s">
        <v>2703</v>
      </c>
      <c r="G146" s="139" t="s">
        <v>279</v>
      </c>
      <c r="H146" s="140">
        <v>65</v>
      </c>
      <c r="I146" s="141"/>
      <c r="J146" s="142">
        <f t="shared" si="10"/>
        <v>0</v>
      </c>
      <c r="K146" s="138" t="s">
        <v>1</v>
      </c>
      <c r="L146" s="32"/>
      <c r="M146" s="143" t="s">
        <v>1</v>
      </c>
      <c r="N146" s="144" t="s">
        <v>39</v>
      </c>
      <c r="P146" s="145">
        <f t="shared" si="11"/>
        <v>0</v>
      </c>
      <c r="Q146" s="145">
        <v>0</v>
      </c>
      <c r="R146" s="145">
        <f t="shared" si="12"/>
        <v>0</v>
      </c>
      <c r="S146" s="145">
        <v>0</v>
      </c>
      <c r="T146" s="146">
        <f t="shared" si="13"/>
        <v>0</v>
      </c>
      <c r="AR146" s="147" t="s">
        <v>188</v>
      </c>
      <c r="AT146" s="147" t="s">
        <v>183</v>
      </c>
      <c r="AU146" s="147" t="s">
        <v>82</v>
      </c>
      <c r="AY146" s="17" t="s">
        <v>180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7" t="s">
        <v>82</v>
      </c>
      <c r="BK146" s="148">
        <f t="shared" si="19"/>
        <v>0</v>
      </c>
      <c r="BL146" s="17" t="s">
        <v>188</v>
      </c>
      <c r="BM146" s="147" t="s">
        <v>552</v>
      </c>
    </row>
    <row r="147" spans="2:65" s="1" customFormat="1" ht="16.5" customHeight="1">
      <c r="B147" s="32"/>
      <c r="C147" s="136" t="s">
        <v>352</v>
      </c>
      <c r="D147" s="136" t="s">
        <v>183</v>
      </c>
      <c r="E147" s="137" t="s">
        <v>2704</v>
      </c>
      <c r="F147" s="138" t="s">
        <v>2705</v>
      </c>
      <c r="G147" s="139" t="s">
        <v>279</v>
      </c>
      <c r="H147" s="140">
        <v>65</v>
      </c>
      <c r="I147" s="141"/>
      <c r="J147" s="142">
        <f t="shared" si="10"/>
        <v>0</v>
      </c>
      <c r="K147" s="138" t="s">
        <v>1</v>
      </c>
      <c r="L147" s="32"/>
      <c r="M147" s="143" t="s">
        <v>1</v>
      </c>
      <c r="N147" s="144" t="s">
        <v>39</v>
      </c>
      <c r="P147" s="145">
        <f t="shared" si="11"/>
        <v>0</v>
      </c>
      <c r="Q147" s="145">
        <v>0</v>
      </c>
      <c r="R147" s="145">
        <f t="shared" si="12"/>
        <v>0</v>
      </c>
      <c r="S147" s="145">
        <v>0</v>
      </c>
      <c r="T147" s="146">
        <f t="shared" si="13"/>
        <v>0</v>
      </c>
      <c r="AR147" s="147" t="s">
        <v>188</v>
      </c>
      <c r="AT147" s="147" t="s">
        <v>183</v>
      </c>
      <c r="AU147" s="147" t="s">
        <v>82</v>
      </c>
      <c r="AY147" s="17" t="s">
        <v>180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7" t="s">
        <v>82</v>
      </c>
      <c r="BK147" s="148">
        <f t="shared" si="19"/>
        <v>0</v>
      </c>
      <c r="BL147" s="17" t="s">
        <v>188</v>
      </c>
      <c r="BM147" s="147" t="s">
        <v>565</v>
      </c>
    </row>
    <row r="148" spans="2:65" s="1" customFormat="1" ht="16.5" customHeight="1">
      <c r="B148" s="32"/>
      <c r="C148" s="136" t="s">
        <v>363</v>
      </c>
      <c r="D148" s="136" t="s">
        <v>183</v>
      </c>
      <c r="E148" s="137" t="s">
        <v>2706</v>
      </c>
      <c r="F148" s="138" t="s">
        <v>2707</v>
      </c>
      <c r="G148" s="139" t="s">
        <v>279</v>
      </c>
      <c r="H148" s="140">
        <v>125</v>
      </c>
      <c r="I148" s="141"/>
      <c r="J148" s="142">
        <f t="shared" si="10"/>
        <v>0</v>
      </c>
      <c r="K148" s="138" t="s">
        <v>1</v>
      </c>
      <c r="L148" s="32"/>
      <c r="M148" s="143" t="s">
        <v>1</v>
      </c>
      <c r="N148" s="144" t="s">
        <v>39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188</v>
      </c>
      <c r="AT148" s="147" t="s">
        <v>183</v>
      </c>
      <c r="AU148" s="147" t="s">
        <v>82</v>
      </c>
      <c r="AY148" s="17" t="s">
        <v>180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7" t="s">
        <v>82</v>
      </c>
      <c r="BK148" s="148">
        <f t="shared" si="19"/>
        <v>0</v>
      </c>
      <c r="BL148" s="17" t="s">
        <v>188</v>
      </c>
      <c r="BM148" s="147" t="s">
        <v>575</v>
      </c>
    </row>
    <row r="149" spans="2:65" s="1" customFormat="1" ht="16.5" customHeight="1">
      <c r="B149" s="32"/>
      <c r="C149" s="136" t="s">
        <v>370</v>
      </c>
      <c r="D149" s="136" t="s">
        <v>183</v>
      </c>
      <c r="E149" s="137" t="s">
        <v>2708</v>
      </c>
      <c r="F149" s="138" t="s">
        <v>2709</v>
      </c>
      <c r="G149" s="139" t="s">
        <v>279</v>
      </c>
      <c r="H149" s="140">
        <v>125</v>
      </c>
      <c r="I149" s="141"/>
      <c r="J149" s="142">
        <f t="shared" si="10"/>
        <v>0</v>
      </c>
      <c r="K149" s="138" t="s">
        <v>1</v>
      </c>
      <c r="L149" s="32"/>
      <c r="M149" s="143" t="s">
        <v>1</v>
      </c>
      <c r="N149" s="144" t="s">
        <v>39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188</v>
      </c>
      <c r="AT149" s="147" t="s">
        <v>183</v>
      </c>
      <c r="AU149" s="147" t="s">
        <v>82</v>
      </c>
      <c r="AY149" s="17" t="s">
        <v>180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7" t="s">
        <v>82</v>
      </c>
      <c r="BK149" s="148">
        <f t="shared" si="19"/>
        <v>0</v>
      </c>
      <c r="BL149" s="17" t="s">
        <v>188</v>
      </c>
      <c r="BM149" s="147" t="s">
        <v>587</v>
      </c>
    </row>
    <row r="150" spans="2:65" s="1" customFormat="1" ht="16.5" customHeight="1">
      <c r="B150" s="32"/>
      <c r="C150" s="136" t="s">
        <v>376</v>
      </c>
      <c r="D150" s="136" t="s">
        <v>183</v>
      </c>
      <c r="E150" s="137" t="s">
        <v>2710</v>
      </c>
      <c r="F150" s="138" t="s">
        <v>2711</v>
      </c>
      <c r="G150" s="139" t="s">
        <v>279</v>
      </c>
      <c r="H150" s="140">
        <v>100</v>
      </c>
      <c r="I150" s="141"/>
      <c r="J150" s="142">
        <f t="shared" si="10"/>
        <v>0</v>
      </c>
      <c r="K150" s="138" t="s">
        <v>1</v>
      </c>
      <c r="L150" s="32"/>
      <c r="M150" s="143" t="s">
        <v>1</v>
      </c>
      <c r="N150" s="144" t="s">
        <v>39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188</v>
      </c>
      <c r="AT150" s="147" t="s">
        <v>183</v>
      </c>
      <c r="AU150" s="147" t="s">
        <v>82</v>
      </c>
      <c r="AY150" s="17" t="s">
        <v>180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7" t="s">
        <v>82</v>
      </c>
      <c r="BK150" s="148">
        <f t="shared" si="19"/>
        <v>0</v>
      </c>
      <c r="BL150" s="17" t="s">
        <v>188</v>
      </c>
      <c r="BM150" s="147" t="s">
        <v>599</v>
      </c>
    </row>
    <row r="151" spans="2:65" s="1" customFormat="1" ht="16.5" customHeight="1">
      <c r="B151" s="32"/>
      <c r="C151" s="136" t="s">
        <v>382</v>
      </c>
      <c r="D151" s="136" t="s">
        <v>183</v>
      </c>
      <c r="E151" s="137" t="s">
        <v>2712</v>
      </c>
      <c r="F151" s="138" t="s">
        <v>2713</v>
      </c>
      <c r="G151" s="139" t="s">
        <v>279</v>
      </c>
      <c r="H151" s="140">
        <v>100</v>
      </c>
      <c r="I151" s="141"/>
      <c r="J151" s="142">
        <f t="shared" si="10"/>
        <v>0</v>
      </c>
      <c r="K151" s="138" t="s">
        <v>1</v>
      </c>
      <c r="L151" s="32"/>
      <c r="M151" s="143" t="s">
        <v>1</v>
      </c>
      <c r="N151" s="144" t="s">
        <v>39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188</v>
      </c>
      <c r="AT151" s="147" t="s">
        <v>183</v>
      </c>
      <c r="AU151" s="147" t="s">
        <v>82</v>
      </c>
      <c r="AY151" s="17" t="s">
        <v>180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7" t="s">
        <v>82</v>
      </c>
      <c r="BK151" s="148">
        <f t="shared" si="19"/>
        <v>0</v>
      </c>
      <c r="BL151" s="17" t="s">
        <v>188</v>
      </c>
      <c r="BM151" s="147" t="s">
        <v>611</v>
      </c>
    </row>
    <row r="152" spans="2:65" s="1" customFormat="1" ht="16.5" customHeight="1">
      <c r="B152" s="32"/>
      <c r="C152" s="136" t="s">
        <v>389</v>
      </c>
      <c r="D152" s="136" t="s">
        <v>183</v>
      </c>
      <c r="E152" s="137" t="s">
        <v>2714</v>
      </c>
      <c r="F152" s="138" t="s">
        <v>2715</v>
      </c>
      <c r="G152" s="139" t="s">
        <v>279</v>
      </c>
      <c r="H152" s="140">
        <v>50</v>
      </c>
      <c r="I152" s="141"/>
      <c r="J152" s="142">
        <f t="shared" si="10"/>
        <v>0</v>
      </c>
      <c r="K152" s="138" t="s">
        <v>1</v>
      </c>
      <c r="L152" s="32"/>
      <c r="M152" s="143" t="s">
        <v>1</v>
      </c>
      <c r="N152" s="144" t="s">
        <v>39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188</v>
      </c>
      <c r="AT152" s="147" t="s">
        <v>183</v>
      </c>
      <c r="AU152" s="147" t="s">
        <v>82</v>
      </c>
      <c r="AY152" s="17" t="s">
        <v>180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7" t="s">
        <v>82</v>
      </c>
      <c r="BK152" s="148">
        <f t="shared" si="19"/>
        <v>0</v>
      </c>
      <c r="BL152" s="17" t="s">
        <v>188</v>
      </c>
      <c r="BM152" s="147" t="s">
        <v>620</v>
      </c>
    </row>
    <row r="153" spans="2:65" s="1" customFormat="1" ht="16.5" customHeight="1">
      <c r="B153" s="32"/>
      <c r="C153" s="136" t="s">
        <v>396</v>
      </c>
      <c r="D153" s="136" t="s">
        <v>183</v>
      </c>
      <c r="E153" s="137" t="s">
        <v>2716</v>
      </c>
      <c r="F153" s="138" t="s">
        <v>2717</v>
      </c>
      <c r="G153" s="139" t="s">
        <v>279</v>
      </c>
      <c r="H153" s="140">
        <v>50</v>
      </c>
      <c r="I153" s="141"/>
      <c r="J153" s="142">
        <f t="shared" si="10"/>
        <v>0</v>
      </c>
      <c r="K153" s="138" t="s">
        <v>1</v>
      </c>
      <c r="L153" s="32"/>
      <c r="M153" s="143" t="s">
        <v>1</v>
      </c>
      <c r="N153" s="144" t="s">
        <v>39</v>
      </c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188</v>
      </c>
      <c r="AT153" s="147" t="s">
        <v>183</v>
      </c>
      <c r="AU153" s="147" t="s">
        <v>82</v>
      </c>
      <c r="AY153" s="17" t="s">
        <v>180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7" t="s">
        <v>82</v>
      </c>
      <c r="BK153" s="148">
        <f t="shared" si="19"/>
        <v>0</v>
      </c>
      <c r="BL153" s="17" t="s">
        <v>188</v>
      </c>
      <c r="BM153" s="147" t="s">
        <v>624</v>
      </c>
    </row>
    <row r="154" spans="2:65" s="1" customFormat="1" ht="16.5" customHeight="1">
      <c r="B154" s="32"/>
      <c r="C154" s="136" t="s">
        <v>331</v>
      </c>
      <c r="D154" s="136" t="s">
        <v>183</v>
      </c>
      <c r="E154" s="137" t="s">
        <v>2718</v>
      </c>
      <c r="F154" s="138" t="s">
        <v>2719</v>
      </c>
      <c r="G154" s="139" t="s">
        <v>279</v>
      </c>
      <c r="H154" s="140">
        <v>12</v>
      </c>
      <c r="I154" s="141"/>
      <c r="J154" s="142">
        <f t="shared" si="10"/>
        <v>0</v>
      </c>
      <c r="K154" s="138" t="s">
        <v>1</v>
      </c>
      <c r="L154" s="32"/>
      <c r="M154" s="143" t="s">
        <v>1</v>
      </c>
      <c r="N154" s="144" t="s">
        <v>39</v>
      </c>
      <c r="P154" s="145">
        <f t="shared" si="11"/>
        <v>0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188</v>
      </c>
      <c r="AT154" s="147" t="s">
        <v>183</v>
      </c>
      <c r="AU154" s="147" t="s">
        <v>82</v>
      </c>
      <c r="AY154" s="17" t="s">
        <v>180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7" t="s">
        <v>82</v>
      </c>
      <c r="BK154" s="148">
        <f t="shared" si="19"/>
        <v>0</v>
      </c>
      <c r="BL154" s="17" t="s">
        <v>188</v>
      </c>
      <c r="BM154" s="147" t="s">
        <v>636</v>
      </c>
    </row>
    <row r="155" spans="2:65" s="1" customFormat="1" ht="16.5" customHeight="1">
      <c r="B155" s="32"/>
      <c r="C155" s="136" t="s">
        <v>431</v>
      </c>
      <c r="D155" s="136" t="s">
        <v>183</v>
      </c>
      <c r="E155" s="137" t="s">
        <v>2720</v>
      </c>
      <c r="F155" s="138" t="s">
        <v>2721</v>
      </c>
      <c r="G155" s="139" t="s">
        <v>279</v>
      </c>
      <c r="H155" s="140">
        <v>12</v>
      </c>
      <c r="I155" s="141"/>
      <c r="J155" s="142">
        <f t="shared" si="10"/>
        <v>0</v>
      </c>
      <c r="K155" s="138" t="s">
        <v>1</v>
      </c>
      <c r="L155" s="32"/>
      <c r="M155" s="143" t="s">
        <v>1</v>
      </c>
      <c r="N155" s="144" t="s">
        <v>39</v>
      </c>
      <c r="P155" s="145">
        <f t="shared" si="11"/>
        <v>0</v>
      </c>
      <c r="Q155" s="145">
        <v>0</v>
      </c>
      <c r="R155" s="145">
        <f t="shared" si="12"/>
        <v>0</v>
      </c>
      <c r="S155" s="145">
        <v>0</v>
      </c>
      <c r="T155" s="146">
        <f t="shared" si="13"/>
        <v>0</v>
      </c>
      <c r="AR155" s="147" t="s">
        <v>188</v>
      </c>
      <c r="AT155" s="147" t="s">
        <v>183</v>
      </c>
      <c r="AU155" s="147" t="s">
        <v>82</v>
      </c>
      <c r="AY155" s="17" t="s">
        <v>180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7" t="s">
        <v>82</v>
      </c>
      <c r="BK155" s="148">
        <f t="shared" si="19"/>
        <v>0</v>
      </c>
      <c r="BL155" s="17" t="s">
        <v>188</v>
      </c>
      <c r="BM155" s="147" t="s">
        <v>649</v>
      </c>
    </row>
    <row r="156" spans="2:65" s="1" customFormat="1" ht="16.5" customHeight="1">
      <c r="B156" s="32"/>
      <c r="C156" s="136" t="s">
        <v>442</v>
      </c>
      <c r="D156" s="136" t="s">
        <v>183</v>
      </c>
      <c r="E156" s="137" t="s">
        <v>2722</v>
      </c>
      <c r="F156" s="138" t="s">
        <v>2723</v>
      </c>
      <c r="G156" s="139" t="s">
        <v>279</v>
      </c>
      <c r="H156" s="140">
        <v>20</v>
      </c>
      <c r="I156" s="141"/>
      <c r="J156" s="142">
        <f t="shared" si="10"/>
        <v>0</v>
      </c>
      <c r="K156" s="138" t="s">
        <v>1</v>
      </c>
      <c r="L156" s="32"/>
      <c r="M156" s="143" t="s">
        <v>1</v>
      </c>
      <c r="N156" s="144" t="s">
        <v>39</v>
      </c>
      <c r="P156" s="145">
        <f t="shared" si="11"/>
        <v>0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AR156" s="147" t="s">
        <v>188</v>
      </c>
      <c r="AT156" s="147" t="s">
        <v>183</v>
      </c>
      <c r="AU156" s="147" t="s">
        <v>82</v>
      </c>
      <c r="AY156" s="17" t="s">
        <v>180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7" t="s">
        <v>82</v>
      </c>
      <c r="BK156" s="148">
        <f t="shared" si="19"/>
        <v>0</v>
      </c>
      <c r="BL156" s="17" t="s">
        <v>188</v>
      </c>
      <c r="BM156" s="147" t="s">
        <v>662</v>
      </c>
    </row>
    <row r="157" spans="2:65" s="1" customFormat="1" ht="16.5" customHeight="1">
      <c r="B157" s="32"/>
      <c r="C157" s="136" t="s">
        <v>449</v>
      </c>
      <c r="D157" s="136" t="s">
        <v>183</v>
      </c>
      <c r="E157" s="137" t="s">
        <v>2724</v>
      </c>
      <c r="F157" s="138" t="s">
        <v>2725</v>
      </c>
      <c r="G157" s="139" t="s">
        <v>279</v>
      </c>
      <c r="H157" s="140">
        <v>20</v>
      </c>
      <c r="I157" s="141"/>
      <c r="J157" s="142">
        <f t="shared" si="10"/>
        <v>0</v>
      </c>
      <c r="K157" s="138" t="s">
        <v>1</v>
      </c>
      <c r="L157" s="32"/>
      <c r="M157" s="143" t="s">
        <v>1</v>
      </c>
      <c r="N157" s="144" t="s">
        <v>39</v>
      </c>
      <c r="P157" s="145">
        <f t="shared" si="11"/>
        <v>0</v>
      </c>
      <c r="Q157" s="145">
        <v>0</v>
      </c>
      <c r="R157" s="145">
        <f t="shared" si="12"/>
        <v>0</v>
      </c>
      <c r="S157" s="145">
        <v>0</v>
      </c>
      <c r="T157" s="146">
        <f t="shared" si="13"/>
        <v>0</v>
      </c>
      <c r="AR157" s="147" t="s">
        <v>188</v>
      </c>
      <c r="AT157" s="147" t="s">
        <v>183</v>
      </c>
      <c r="AU157" s="147" t="s">
        <v>82</v>
      </c>
      <c r="AY157" s="17" t="s">
        <v>180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7" t="s">
        <v>82</v>
      </c>
      <c r="BK157" s="148">
        <f t="shared" si="19"/>
        <v>0</v>
      </c>
      <c r="BL157" s="17" t="s">
        <v>188</v>
      </c>
      <c r="BM157" s="147" t="s">
        <v>362</v>
      </c>
    </row>
    <row r="158" spans="2:65" s="11" customFormat="1" ht="25.9" customHeight="1">
      <c r="B158" s="124"/>
      <c r="D158" s="125" t="s">
        <v>73</v>
      </c>
      <c r="E158" s="126" t="s">
        <v>810</v>
      </c>
      <c r="F158" s="126" t="s">
        <v>2726</v>
      </c>
      <c r="I158" s="127"/>
      <c r="J158" s="128">
        <f>BK158</f>
        <v>0</v>
      </c>
      <c r="L158" s="124"/>
      <c r="M158" s="129"/>
      <c r="P158" s="130">
        <f>SUM(P159:P163)</f>
        <v>0</v>
      </c>
      <c r="R158" s="130">
        <f>SUM(R159:R163)</f>
        <v>0</v>
      </c>
      <c r="T158" s="131">
        <f>SUM(T159:T163)</f>
        <v>0</v>
      </c>
      <c r="AR158" s="125" t="s">
        <v>82</v>
      </c>
      <c r="AT158" s="132" t="s">
        <v>73</v>
      </c>
      <c r="AU158" s="132" t="s">
        <v>74</v>
      </c>
      <c r="AY158" s="125" t="s">
        <v>180</v>
      </c>
      <c r="BK158" s="133">
        <f>SUM(BK159:BK163)</f>
        <v>0</v>
      </c>
    </row>
    <row r="159" spans="2:65" s="1" customFormat="1" ht="16.5" customHeight="1">
      <c r="B159" s="32"/>
      <c r="C159" s="136" t="s">
        <v>456</v>
      </c>
      <c r="D159" s="136" t="s">
        <v>183</v>
      </c>
      <c r="E159" s="137" t="s">
        <v>2727</v>
      </c>
      <c r="F159" s="138" t="s">
        <v>2728</v>
      </c>
      <c r="G159" s="139" t="s">
        <v>2729</v>
      </c>
      <c r="H159" s="140">
        <v>24</v>
      </c>
      <c r="I159" s="141"/>
      <c r="J159" s="142">
        <f>ROUND(I159*H159,2)</f>
        <v>0</v>
      </c>
      <c r="K159" s="138" t="s">
        <v>1</v>
      </c>
      <c r="L159" s="32"/>
      <c r="M159" s="143" t="s">
        <v>1</v>
      </c>
      <c r="N159" s="144" t="s">
        <v>39</v>
      </c>
      <c r="P159" s="145">
        <f>O159*H159</f>
        <v>0</v>
      </c>
      <c r="Q159" s="145">
        <v>0</v>
      </c>
      <c r="R159" s="145">
        <f>Q159*H159</f>
        <v>0</v>
      </c>
      <c r="S159" s="145">
        <v>0</v>
      </c>
      <c r="T159" s="146">
        <f>S159*H159</f>
        <v>0</v>
      </c>
      <c r="AR159" s="147" t="s">
        <v>188</v>
      </c>
      <c r="AT159" s="147" t="s">
        <v>183</v>
      </c>
      <c r="AU159" s="147" t="s">
        <v>82</v>
      </c>
      <c r="AY159" s="17" t="s">
        <v>180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7" t="s">
        <v>82</v>
      </c>
      <c r="BK159" s="148">
        <f>ROUND(I159*H159,2)</f>
        <v>0</v>
      </c>
      <c r="BL159" s="17" t="s">
        <v>188</v>
      </c>
      <c r="BM159" s="147" t="s">
        <v>682</v>
      </c>
    </row>
    <row r="160" spans="2:65" s="1" customFormat="1" ht="16.5" customHeight="1">
      <c r="B160" s="32"/>
      <c r="C160" s="136" t="s">
        <v>461</v>
      </c>
      <c r="D160" s="136" t="s">
        <v>183</v>
      </c>
      <c r="E160" s="137" t="s">
        <v>2730</v>
      </c>
      <c r="F160" s="138" t="s">
        <v>2731</v>
      </c>
      <c r="G160" s="139" t="s">
        <v>2729</v>
      </c>
      <c r="H160" s="140">
        <v>12</v>
      </c>
      <c r="I160" s="141"/>
      <c r="J160" s="142">
        <f>ROUND(I160*H160,2)</f>
        <v>0</v>
      </c>
      <c r="K160" s="138" t="s">
        <v>1</v>
      </c>
      <c r="L160" s="32"/>
      <c r="M160" s="143" t="s">
        <v>1</v>
      </c>
      <c r="N160" s="144" t="s">
        <v>39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188</v>
      </c>
      <c r="AT160" s="147" t="s">
        <v>183</v>
      </c>
      <c r="AU160" s="147" t="s">
        <v>82</v>
      </c>
      <c r="AY160" s="17" t="s">
        <v>180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82</v>
      </c>
      <c r="BK160" s="148">
        <f>ROUND(I160*H160,2)</f>
        <v>0</v>
      </c>
      <c r="BL160" s="17" t="s">
        <v>188</v>
      </c>
      <c r="BM160" s="147" t="s">
        <v>695</v>
      </c>
    </row>
    <row r="161" spans="2:65" s="1" customFormat="1" ht="16.5" customHeight="1">
      <c r="B161" s="32"/>
      <c r="C161" s="136" t="s">
        <v>467</v>
      </c>
      <c r="D161" s="136" t="s">
        <v>183</v>
      </c>
      <c r="E161" s="137" t="s">
        <v>2732</v>
      </c>
      <c r="F161" s="138" t="s">
        <v>2733</v>
      </c>
      <c r="G161" s="139" t="s">
        <v>2729</v>
      </c>
      <c r="H161" s="140">
        <v>72</v>
      </c>
      <c r="I161" s="141"/>
      <c r="J161" s="142">
        <f>ROUND(I161*H161,2)</f>
        <v>0</v>
      </c>
      <c r="K161" s="138" t="s">
        <v>1</v>
      </c>
      <c r="L161" s="32"/>
      <c r="M161" s="143" t="s">
        <v>1</v>
      </c>
      <c r="N161" s="144" t="s">
        <v>39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188</v>
      </c>
      <c r="AT161" s="147" t="s">
        <v>183</v>
      </c>
      <c r="AU161" s="147" t="s">
        <v>82</v>
      </c>
      <c r="AY161" s="17" t="s">
        <v>180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82</v>
      </c>
      <c r="BK161" s="148">
        <f>ROUND(I161*H161,2)</f>
        <v>0</v>
      </c>
      <c r="BL161" s="17" t="s">
        <v>188</v>
      </c>
      <c r="BM161" s="147" t="s">
        <v>710</v>
      </c>
    </row>
    <row r="162" spans="2:65" s="1" customFormat="1" ht="16.5" customHeight="1">
      <c r="B162" s="32"/>
      <c r="C162" s="136" t="s">
        <v>471</v>
      </c>
      <c r="D162" s="136" t="s">
        <v>183</v>
      </c>
      <c r="E162" s="137" t="s">
        <v>2734</v>
      </c>
      <c r="F162" s="138" t="s">
        <v>2735</v>
      </c>
      <c r="G162" s="139" t="s">
        <v>2729</v>
      </c>
      <c r="H162" s="140">
        <v>12</v>
      </c>
      <c r="I162" s="141"/>
      <c r="J162" s="142">
        <f>ROUND(I162*H162,2)</f>
        <v>0</v>
      </c>
      <c r="K162" s="138" t="s">
        <v>1</v>
      </c>
      <c r="L162" s="32"/>
      <c r="M162" s="143" t="s">
        <v>1</v>
      </c>
      <c r="N162" s="144" t="s">
        <v>39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188</v>
      </c>
      <c r="AT162" s="147" t="s">
        <v>183</v>
      </c>
      <c r="AU162" s="147" t="s">
        <v>82</v>
      </c>
      <c r="AY162" s="17" t="s">
        <v>180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7" t="s">
        <v>82</v>
      </c>
      <c r="BK162" s="148">
        <f>ROUND(I162*H162,2)</f>
        <v>0</v>
      </c>
      <c r="BL162" s="17" t="s">
        <v>188</v>
      </c>
      <c r="BM162" s="147" t="s">
        <v>720</v>
      </c>
    </row>
    <row r="163" spans="2:65" s="1" customFormat="1" ht="16.5" customHeight="1">
      <c r="B163" s="32"/>
      <c r="C163" s="136" t="s">
        <v>477</v>
      </c>
      <c r="D163" s="136" t="s">
        <v>183</v>
      </c>
      <c r="E163" s="137" t="s">
        <v>2736</v>
      </c>
      <c r="F163" s="138" t="s">
        <v>2737</v>
      </c>
      <c r="G163" s="139" t="s">
        <v>2729</v>
      </c>
      <c r="H163" s="140">
        <v>2</v>
      </c>
      <c r="I163" s="141"/>
      <c r="J163" s="142">
        <f>ROUND(I163*H163,2)</f>
        <v>0</v>
      </c>
      <c r="K163" s="138" t="s">
        <v>1</v>
      </c>
      <c r="L163" s="32"/>
      <c r="M163" s="143" t="s">
        <v>1</v>
      </c>
      <c r="N163" s="144" t="s">
        <v>39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188</v>
      </c>
      <c r="AT163" s="147" t="s">
        <v>183</v>
      </c>
      <c r="AU163" s="147" t="s">
        <v>82</v>
      </c>
      <c r="AY163" s="17" t="s">
        <v>180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82</v>
      </c>
      <c r="BK163" s="148">
        <f>ROUND(I163*H163,2)</f>
        <v>0</v>
      </c>
      <c r="BL163" s="17" t="s">
        <v>188</v>
      </c>
      <c r="BM163" s="147" t="s">
        <v>1680</v>
      </c>
    </row>
    <row r="164" spans="2:65" s="11" customFormat="1" ht="25.9" customHeight="1">
      <c r="B164" s="124"/>
      <c r="D164" s="125" t="s">
        <v>73</v>
      </c>
      <c r="E164" s="126" t="s">
        <v>2738</v>
      </c>
      <c r="F164" s="126" t="s">
        <v>2638</v>
      </c>
      <c r="I164" s="127"/>
      <c r="J164" s="128">
        <f>BK164</f>
        <v>0</v>
      </c>
      <c r="L164" s="124"/>
      <c r="M164" s="129"/>
      <c r="P164" s="130">
        <f>SUM(P165:P167)</f>
        <v>0</v>
      </c>
      <c r="R164" s="130">
        <f>SUM(R165:R167)</f>
        <v>0</v>
      </c>
      <c r="T164" s="131">
        <f>SUM(T165:T167)</f>
        <v>0</v>
      </c>
      <c r="AR164" s="125" t="s">
        <v>82</v>
      </c>
      <c r="AT164" s="132" t="s">
        <v>73</v>
      </c>
      <c r="AU164" s="132" t="s">
        <v>74</v>
      </c>
      <c r="AY164" s="125" t="s">
        <v>180</v>
      </c>
      <c r="BK164" s="133">
        <f>SUM(BK165:BK167)</f>
        <v>0</v>
      </c>
    </row>
    <row r="165" spans="2:65" s="1" customFormat="1" ht="16.5" customHeight="1">
      <c r="B165" s="32"/>
      <c r="C165" s="136" t="s">
        <v>492</v>
      </c>
      <c r="D165" s="136" t="s">
        <v>183</v>
      </c>
      <c r="E165" s="137" t="s">
        <v>2739</v>
      </c>
      <c r="F165" s="138" t="s">
        <v>2740</v>
      </c>
      <c r="G165" s="139" t="s">
        <v>198</v>
      </c>
      <c r="H165" s="140">
        <v>65</v>
      </c>
      <c r="I165" s="141"/>
      <c r="J165" s="142">
        <f>ROUND(I165*H165,2)</f>
        <v>0</v>
      </c>
      <c r="K165" s="138" t="s">
        <v>1</v>
      </c>
      <c r="L165" s="32"/>
      <c r="M165" s="143" t="s">
        <v>1</v>
      </c>
      <c r="N165" s="144" t="s">
        <v>39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188</v>
      </c>
      <c r="AT165" s="147" t="s">
        <v>183</v>
      </c>
      <c r="AU165" s="147" t="s">
        <v>82</v>
      </c>
      <c r="AY165" s="17" t="s">
        <v>180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82</v>
      </c>
      <c r="BK165" s="148">
        <f>ROUND(I165*H165,2)</f>
        <v>0</v>
      </c>
      <c r="BL165" s="17" t="s">
        <v>188</v>
      </c>
      <c r="BM165" s="147" t="s">
        <v>731</v>
      </c>
    </row>
    <row r="166" spans="2:65" s="1" customFormat="1" ht="16.5" customHeight="1">
      <c r="B166" s="32"/>
      <c r="C166" s="136" t="s">
        <v>496</v>
      </c>
      <c r="D166" s="136" t="s">
        <v>183</v>
      </c>
      <c r="E166" s="137" t="s">
        <v>2741</v>
      </c>
      <c r="F166" s="138" t="s">
        <v>2742</v>
      </c>
      <c r="G166" s="139" t="s">
        <v>646</v>
      </c>
      <c r="H166" s="140">
        <v>1</v>
      </c>
      <c r="I166" s="141"/>
      <c r="J166" s="142">
        <f>ROUND(I166*H166,2)</f>
        <v>0</v>
      </c>
      <c r="K166" s="138" t="s">
        <v>1</v>
      </c>
      <c r="L166" s="32"/>
      <c r="M166" s="143" t="s">
        <v>1</v>
      </c>
      <c r="N166" s="144" t="s">
        <v>39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188</v>
      </c>
      <c r="AT166" s="147" t="s">
        <v>183</v>
      </c>
      <c r="AU166" s="147" t="s">
        <v>82</v>
      </c>
      <c r="AY166" s="17" t="s">
        <v>180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82</v>
      </c>
      <c r="BK166" s="148">
        <f>ROUND(I166*H166,2)</f>
        <v>0</v>
      </c>
      <c r="BL166" s="17" t="s">
        <v>188</v>
      </c>
      <c r="BM166" s="147" t="s">
        <v>739</v>
      </c>
    </row>
    <row r="167" spans="2:65" s="1" customFormat="1" ht="16.5" customHeight="1">
      <c r="B167" s="32"/>
      <c r="C167" s="136" t="s">
        <v>512</v>
      </c>
      <c r="D167" s="136" t="s">
        <v>183</v>
      </c>
      <c r="E167" s="137" t="s">
        <v>2743</v>
      </c>
      <c r="F167" s="138" t="s">
        <v>2744</v>
      </c>
      <c r="G167" s="139" t="s">
        <v>646</v>
      </c>
      <c r="H167" s="140">
        <v>40</v>
      </c>
      <c r="I167" s="141"/>
      <c r="J167" s="142">
        <f>ROUND(I167*H167,2)</f>
        <v>0</v>
      </c>
      <c r="K167" s="138" t="s">
        <v>1</v>
      </c>
      <c r="L167" s="32"/>
      <c r="M167" s="191" t="s">
        <v>1</v>
      </c>
      <c r="N167" s="192" t="s">
        <v>39</v>
      </c>
      <c r="O167" s="193"/>
      <c r="P167" s="194">
        <f>O167*H167</f>
        <v>0</v>
      </c>
      <c r="Q167" s="194">
        <v>0</v>
      </c>
      <c r="R167" s="194">
        <f>Q167*H167</f>
        <v>0</v>
      </c>
      <c r="S167" s="194">
        <v>0</v>
      </c>
      <c r="T167" s="195">
        <f>S167*H167</f>
        <v>0</v>
      </c>
      <c r="AR167" s="147" t="s">
        <v>188</v>
      </c>
      <c r="AT167" s="147" t="s">
        <v>183</v>
      </c>
      <c r="AU167" s="147" t="s">
        <v>82</v>
      </c>
      <c r="AY167" s="17" t="s">
        <v>180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82</v>
      </c>
      <c r="BK167" s="148">
        <f>ROUND(I167*H167,2)</f>
        <v>0</v>
      </c>
      <c r="BL167" s="17" t="s">
        <v>188</v>
      </c>
      <c r="BM167" s="147" t="s">
        <v>751</v>
      </c>
    </row>
    <row r="168" spans="2:65" s="1" customFormat="1" ht="7" customHeight="1">
      <c r="B168" s="44"/>
      <c r="C168" s="45"/>
      <c r="D168" s="45"/>
      <c r="E168" s="45"/>
      <c r="F168" s="45"/>
      <c r="G168" s="45"/>
      <c r="H168" s="45"/>
      <c r="I168" s="45"/>
      <c r="J168" s="45"/>
      <c r="K168" s="45"/>
      <c r="L168" s="32"/>
    </row>
  </sheetData>
  <sheetProtection algorithmName="SHA-512" hashValue="FviFtUPCkJCwUpJamA0nLxfJdxNkWgitzjwOfgxrVVCEgpLA39wOxHrI28h7iRBbs4pewGEYANDTfnxU0AtJtA==" saltValue="mjixrYHStM/MJFOHT8JHP01xOoesKMcCB02RjIv653bdJpZKU1ac9eJnoaoMjp2K2zZ6WpvUzQWDNsvCxOOk3A==" spinCount="100000" sheet="1" objects="1" scenarios="1" formatColumns="0" formatRows="0" autoFilter="0"/>
  <autoFilter ref="C119:K167" xr:uid="{00000000-0009-0000-0000-00000E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438"/>
  <sheetViews>
    <sheetView showGridLines="0" workbookViewId="0"/>
  </sheetViews>
  <sheetFormatPr defaultRowHeight="14.4"/>
  <cols>
    <col min="1" max="1" width="8.33203125" customWidth="1"/>
    <col min="2" max="2" width="1.19921875" customWidth="1"/>
    <col min="3" max="3" width="4.1328125" customWidth="1"/>
    <col min="4" max="4" width="4.33203125" customWidth="1"/>
    <col min="5" max="5" width="17.1328125" customWidth="1"/>
    <col min="6" max="6" width="100.796875" customWidth="1"/>
    <col min="7" max="7" width="7.46484375" customWidth="1"/>
    <col min="8" max="8" width="14" customWidth="1"/>
    <col min="9" max="9" width="15.796875" customWidth="1"/>
    <col min="10" max="11" width="22.33203125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136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ZŠ NA SMETÁNCE - oprava střešního pláště a rekonstrukce podkroví</v>
      </c>
      <c r="F7" s="245"/>
      <c r="G7" s="245"/>
      <c r="H7" s="245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16.5" customHeight="1">
      <c r="B9" s="32"/>
      <c r="E9" s="207" t="s">
        <v>2745</v>
      </c>
      <c r="F9" s="246"/>
      <c r="G9" s="246"/>
      <c r="H9" s="246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24. 5. 2023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7" t="str">
        <f>'Rekapitulace stavby'!E14</f>
        <v>Vyplň údaj</v>
      </c>
      <c r="F18" s="213"/>
      <c r="G18" s="213"/>
      <c r="H18" s="213"/>
      <c r="I18" s="27" t="s">
        <v>26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>KAVRO - Ing. Veronika Kloudová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4"/>
      <c r="E27" s="218" t="s">
        <v>1</v>
      </c>
      <c r="F27" s="218"/>
      <c r="G27" s="218"/>
      <c r="H27" s="218"/>
      <c r="L27" s="94"/>
    </row>
    <row r="28" spans="2:12" s="1" customFormat="1" ht="7" customHeight="1">
      <c r="B28" s="32"/>
      <c r="L28" s="32"/>
    </row>
    <row r="29" spans="2:12" s="1" customFormat="1" ht="7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5" t="s">
        <v>34</v>
      </c>
      <c r="J30" s="66">
        <f>ROUND(J131, 2)</f>
        <v>0</v>
      </c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" customHeight="1">
      <c r="B33" s="32"/>
      <c r="D33" s="55" t="s">
        <v>38</v>
      </c>
      <c r="E33" s="27" t="s">
        <v>39</v>
      </c>
      <c r="F33" s="86">
        <f>ROUND((SUM(BE131:BE437)),  2)</f>
        <v>0</v>
      </c>
      <c r="I33" s="96">
        <v>0.21</v>
      </c>
      <c r="J33" s="86">
        <f>ROUND(((SUM(BE131:BE437))*I33),  2)</f>
        <v>0</v>
      </c>
      <c r="L33" s="32"/>
    </row>
    <row r="34" spans="2:12" s="1" customFormat="1" ht="14.4" customHeight="1">
      <c r="B34" s="32"/>
      <c r="E34" s="27" t="s">
        <v>40</v>
      </c>
      <c r="F34" s="86">
        <f>ROUND((SUM(BF131:BF437)),  2)</f>
        <v>0</v>
      </c>
      <c r="I34" s="96">
        <v>0.15</v>
      </c>
      <c r="J34" s="86">
        <f>ROUND(((SUM(BF131:BF437))*I34),  2)</f>
        <v>0</v>
      </c>
      <c r="L34" s="32"/>
    </row>
    <row r="35" spans="2:12" s="1" customFormat="1" ht="14.4" hidden="1" customHeight="1">
      <c r="B35" s="32"/>
      <c r="E35" s="27" t="s">
        <v>41</v>
      </c>
      <c r="F35" s="86">
        <f>ROUND((SUM(BG131:BG437)),  2)</f>
        <v>0</v>
      </c>
      <c r="I35" s="96">
        <v>0.21</v>
      </c>
      <c r="J35" s="86">
        <f>0</f>
        <v>0</v>
      </c>
      <c r="L35" s="32"/>
    </row>
    <row r="36" spans="2:12" s="1" customFormat="1" ht="14.4" hidden="1" customHeight="1">
      <c r="B36" s="32"/>
      <c r="E36" s="27" t="s">
        <v>42</v>
      </c>
      <c r="F36" s="86">
        <f>ROUND((SUM(BH131:BH437)),  2)</f>
        <v>0</v>
      </c>
      <c r="I36" s="96">
        <v>0.15</v>
      </c>
      <c r="J36" s="86">
        <f>0</f>
        <v>0</v>
      </c>
      <c r="L36" s="32"/>
    </row>
    <row r="37" spans="2:12" s="1" customFormat="1" ht="14.4" hidden="1" customHeight="1">
      <c r="B37" s="32"/>
      <c r="E37" s="27" t="s">
        <v>43</v>
      </c>
      <c r="F37" s="86">
        <f>ROUND((SUM(BI131:BI437)),  2)</f>
        <v>0</v>
      </c>
      <c r="I37" s="96">
        <v>0</v>
      </c>
      <c r="J37" s="86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5" customHeight="1">
      <c r="B39" s="32"/>
      <c r="C39" s="97"/>
      <c r="D39" s="98" t="s">
        <v>44</v>
      </c>
      <c r="E39" s="57"/>
      <c r="F39" s="57"/>
      <c r="G39" s="99" t="s">
        <v>45</v>
      </c>
      <c r="H39" s="100" t="s">
        <v>46</v>
      </c>
      <c r="I39" s="57"/>
      <c r="J39" s="101">
        <f>SUM(J30:J37)</f>
        <v>0</v>
      </c>
      <c r="K39" s="102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2.3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2.3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2.3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5" customHeight="1">
      <c r="B82" s="32"/>
      <c r="C82" s="21" t="s">
        <v>143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4" t="str">
        <f>E7</f>
        <v>ZŠ NA SMETÁNCE - oprava střešního pláště a rekonstrukce podkroví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16.5" customHeight="1">
      <c r="B87" s="32"/>
      <c r="E87" s="207" t="str">
        <f>E9</f>
        <v>2022-01050199.07 - ZTI</v>
      </c>
      <c r="F87" s="246"/>
      <c r="G87" s="246"/>
      <c r="H87" s="246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24. 5. 2023</v>
      </c>
      <c r="L89" s="32"/>
    </row>
    <row r="90" spans="2:47" s="1" customFormat="1" ht="7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25.65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>KAVRO - Ing. Veronika Kloudová</v>
      </c>
      <c r="L92" s="32"/>
    </row>
    <row r="93" spans="2:47" s="1" customFormat="1" ht="10.3" customHeight="1">
      <c r="B93" s="32"/>
      <c r="L93" s="32"/>
    </row>
    <row r="94" spans="2:47" s="1" customFormat="1" ht="29.25" customHeight="1">
      <c r="B94" s="32"/>
      <c r="C94" s="105" t="s">
        <v>144</v>
      </c>
      <c r="D94" s="97"/>
      <c r="E94" s="97"/>
      <c r="F94" s="97"/>
      <c r="G94" s="97"/>
      <c r="H94" s="97"/>
      <c r="I94" s="97"/>
      <c r="J94" s="106" t="s">
        <v>145</v>
      </c>
      <c r="K94" s="97"/>
      <c r="L94" s="32"/>
    </row>
    <row r="95" spans="2:47" s="1" customFormat="1" ht="10.3" customHeight="1">
      <c r="B95" s="32"/>
      <c r="L95" s="32"/>
    </row>
    <row r="96" spans="2:47" s="1" customFormat="1" ht="22.8" customHeight="1">
      <c r="B96" s="32"/>
      <c r="C96" s="107" t="s">
        <v>146</v>
      </c>
      <c r="J96" s="66">
        <f>J131</f>
        <v>0</v>
      </c>
      <c r="L96" s="32"/>
      <c r="AU96" s="17" t="s">
        <v>147</v>
      </c>
    </row>
    <row r="97" spans="2:12" s="8" customFormat="1" ht="25" customHeight="1">
      <c r="B97" s="108"/>
      <c r="D97" s="109" t="s">
        <v>2746</v>
      </c>
      <c r="E97" s="110"/>
      <c r="F97" s="110"/>
      <c r="G97" s="110"/>
      <c r="H97" s="110"/>
      <c r="I97" s="110"/>
      <c r="J97" s="111">
        <f>J132</f>
        <v>0</v>
      </c>
      <c r="L97" s="108"/>
    </row>
    <row r="98" spans="2:12" s="8" customFormat="1" ht="25" customHeight="1">
      <c r="B98" s="108"/>
      <c r="D98" s="109" t="s">
        <v>2747</v>
      </c>
      <c r="E98" s="110"/>
      <c r="F98" s="110"/>
      <c r="G98" s="110"/>
      <c r="H98" s="110"/>
      <c r="I98" s="110"/>
      <c r="J98" s="111">
        <f>J140</f>
        <v>0</v>
      </c>
      <c r="L98" s="108"/>
    </row>
    <row r="99" spans="2:12" s="8" customFormat="1" ht="25" customHeight="1">
      <c r="B99" s="108"/>
      <c r="D99" s="109" t="s">
        <v>2748</v>
      </c>
      <c r="E99" s="110"/>
      <c r="F99" s="110"/>
      <c r="G99" s="110"/>
      <c r="H99" s="110"/>
      <c r="I99" s="110"/>
      <c r="J99" s="111">
        <f>J144</f>
        <v>0</v>
      </c>
      <c r="L99" s="108"/>
    </row>
    <row r="100" spans="2:12" s="8" customFormat="1" ht="25" customHeight="1">
      <c r="B100" s="108"/>
      <c r="D100" s="109" t="s">
        <v>2749</v>
      </c>
      <c r="E100" s="110"/>
      <c r="F100" s="110"/>
      <c r="G100" s="110"/>
      <c r="H100" s="110"/>
      <c r="I100" s="110"/>
      <c r="J100" s="111">
        <f>J153</f>
        <v>0</v>
      </c>
      <c r="L100" s="108"/>
    </row>
    <row r="101" spans="2:12" s="8" customFormat="1" ht="25" customHeight="1">
      <c r="B101" s="108"/>
      <c r="D101" s="109" t="s">
        <v>2750</v>
      </c>
      <c r="E101" s="110"/>
      <c r="F101" s="110"/>
      <c r="G101" s="110"/>
      <c r="H101" s="110"/>
      <c r="I101" s="110"/>
      <c r="J101" s="111">
        <f>J193</f>
        <v>0</v>
      </c>
      <c r="L101" s="108"/>
    </row>
    <row r="102" spans="2:12" s="8" customFormat="1" ht="25" customHeight="1">
      <c r="B102" s="108"/>
      <c r="D102" s="109" t="s">
        <v>2751</v>
      </c>
      <c r="E102" s="110"/>
      <c r="F102" s="110"/>
      <c r="G102" s="110"/>
      <c r="H102" s="110"/>
      <c r="I102" s="110"/>
      <c r="J102" s="111">
        <f>J279</f>
        <v>0</v>
      </c>
      <c r="L102" s="108"/>
    </row>
    <row r="103" spans="2:12" s="8" customFormat="1" ht="25" customHeight="1">
      <c r="B103" s="108"/>
      <c r="D103" s="109" t="s">
        <v>2752</v>
      </c>
      <c r="E103" s="110"/>
      <c r="F103" s="110"/>
      <c r="G103" s="110"/>
      <c r="H103" s="110"/>
      <c r="I103" s="110"/>
      <c r="J103" s="111">
        <f>J380</f>
        <v>0</v>
      </c>
      <c r="L103" s="108"/>
    </row>
    <row r="104" spans="2:12" s="8" customFormat="1" ht="25" customHeight="1">
      <c r="B104" s="108"/>
      <c r="D104" s="109" t="s">
        <v>2753</v>
      </c>
      <c r="E104" s="110"/>
      <c r="F104" s="110"/>
      <c r="G104" s="110"/>
      <c r="H104" s="110"/>
      <c r="I104" s="110"/>
      <c r="J104" s="111">
        <f>J385</f>
        <v>0</v>
      </c>
      <c r="L104" s="108"/>
    </row>
    <row r="105" spans="2:12" s="8" customFormat="1" ht="25" customHeight="1">
      <c r="B105" s="108"/>
      <c r="D105" s="109" t="s">
        <v>2754</v>
      </c>
      <c r="E105" s="110"/>
      <c r="F105" s="110"/>
      <c r="G105" s="110"/>
      <c r="H105" s="110"/>
      <c r="I105" s="110"/>
      <c r="J105" s="111">
        <f>J393</f>
        <v>0</v>
      </c>
      <c r="L105" s="108"/>
    </row>
    <row r="106" spans="2:12" s="8" customFormat="1" ht="25" customHeight="1">
      <c r="B106" s="108"/>
      <c r="D106" s="109" t="s">
        <v>2755</v>
      </c>
      <c r="E106" s="110"/>
      <c r="F106" s="110"/>
      <c r="G106" s="110"/>
      <c r="H106" s="110"/>
      <c r="I106" s="110"/>
      <c r="J106" s="111">
        <f>J399</f>
        <v>0</v>
      </c>
      <c r="L106" s="108"/>
    </row>
    <row r="107" spans="2:12" s="8" customFormat="1" ht="25" customHeight="1">
      <c r="B107" s="108"/>
      <c r="D107" s="109" t="s">
        <v>2650</v>
      </c>
      <c r="E107" s="110"/>
      <c r="F107" s="110"/>
      <c r="G107" s="110"/>
      <c r="H107" s="110"/>
      <c r="I107" s="110"/>
      <c r="J107" s="111">
        <f>J413</f>
        <v>0</v>
      </c>
      <c r="L107" s="108"/>
    </row>
    <row r="108" spans="2:12" s="8" customFormat="1" ht="25" customHeight="1">
      <c r="B108" s="108"/>
      <c r="D108" s="109" t="s">
        <v>2756</v>
      </c>
      <c r="E108" s="110"/>
      <c r="F108" s="110"/>
      <c r="G108" s="110"/>
      <c r="H108" s="110"/>
      <c r="I108" s="110"/>
      <c r="J108" s="111">
        <f>J417</f>
        <v>0</v>
      </c>
      <c r="L108" s="108"/>
    </row>
    <row r="109" spans="2:12" s="8" customFormat="1" ht="25" customHeight="1">
      <c r="B109" s="108"/>
      <c r="D109" s="109" t="s">
        <v>2757</v>
      </c>
      <c r="E109" s="110"/>
      <c r="F109" s="110"/>
      <c r="G109" s="110"/>
      <c r="H109" s="110"/>
      <c r="I109" s="110"/>
      <c r="J109" s="111">
        <f>J421</f>
        <v>0</v>
      </c>
      <c r="L109" s="108"/>
    </row>
    <row r="110" spans="2:12" s="8" customFormat="1" ht="25" customHeight="1">
      <c r="B110" s="108"/>
      <c r="D110" s="109" t="s">
        <v>2758</v>
      </c>
      <c r="E110" s="110"/>
      <c r="F110" s="110"/>
      <c r="G110" s="110"/>
      <c r="H110" s="110"/>
      <c r="I110" s="110"/>
      <c r="J110" s="111">
        <f>J431</f>
        <v>0</v>
      </c>
      <c r="L110" s="108"/>
    </row>
    <row r="111" spans="2:12" s="8" customFormat="1" ht="25" customHeight="1">
      <c r="B111" s="108"/>
      <c r="D111" s="109" t="s">
        <v>2759</v>
      </c>
      <c r="E111" s="110"/>
      <c r="F111" s="110"/>
      <c r="G111" s="110"/>
      <c r="H111" s="110"/>
      <c r="I111" s="110"/>
      <c r="J111" s="111">
        <f>J433</f>
        <v>0</v>
      </c>
      <c r="L111" s="108"/>
    </row>
    <row r="112" spans="2:12" s="1" customFormat="1" ht="21.85" customHeight="1">
      <c r="B112" s="32"/>
      <c r="L112" s="32"/>
    </row>
    <row r="113" spans="2:12" s="1" customFormat="1" ht="7" customHeight="1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2"/>
    </row>
    <row r="117" spans="2:12" s="1" customFormat="1" ht="7" customHeight="1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2"/>
    </row>
    <row r="118" spans="2:12" s="1" customFormat="1" ht="25" customHeight="1">
      <c r="B118" s="32"/>
      <c r="C118" s="21" t="s">
        <v>165</v>
      </c>
      <c r="L118" s="32"/>
    </row>
    <row r="119" spans="2:12" s="1" customFormat="1" ht="7" customHeight="1">
      <c r="B119" s="32"/>
      <c r="L119" s="32"/>
    </row>
    <row r="120" spans="2:12" s="1" customFormat="1" ht="12" customHeight="1">
      <c r="B120" s="32"/>
      <c r="C120" s="27" t="s">
        <v>16</v>
      </c>
      <c r="L120" s="32"/>
    </row>
    <row r="121" spans="2:12" s="1" customFormat="1" ht="16.5" customHeight="1">
      <c r="B121" s="32"/>
      <c r="E121" s="244" t="str">
        <f>E7</f>
        <v>ZŠ NA SMETÁNCE - oprava střešního pláště a rekonstrukce podkroví</v>
      </c>
      <c r="F121" s="245"/>
      <c r="G121" s="245"/>
      <c r="H121" s="245"/>
      <c r="L121" s="32"/>
    </row>
    <row r="122" spans="2:12" s="1" customFormat="1" ht="12" customHeight="1">
      <c r="B122" s="32"/>
      <c r="C122" s="27" t="s">
        <v>141</v>
      </c>
      <c r="L122" s="32"/>
    </row>
    <row r="123" spans="2:12" s="1" customFormat="1" ht="16.5" customHeight="1">
      <c r="B123" s="32"/>
      <c r="E123" s="207" t="str">
        <f>E9</f>
        <v>2022-01050199.07 - ZTI</v>
      </c>
      <c r="F123" s="246"/>
      <c r="G123" s="246"/>
      <c r="H123" s="246"/>
      <c r="L123" s="32"/>
    </row>
    <row r="124" spans="2:12" s="1" customFormat="1" ht="7" customHeight="1">
      <c r="B124" s="32"/>
      <c r="L124" s="32"/>
    </row>
    <row r="125" spans="2:12" s="1" customFormat="1" ht="12" customHeight="1">
      <c r="B125" s="32"/>
      <c r="C125" s="27" t="s">
        <v>20</v>
      </c>
      <c r="F125" s="25" t="str">
        <f>F12</f>
        <v xml:space="preserve"> </v>
      </c>
      <c r="I125" s="27" t="s">
        <v>22</v>
      </c>
      <c r="J125" s="52" t="str">
        <f>IF(J12="","",J12)</f>
        <v>24. 5. 2023</v>
      </c>
      <c r="L125" s="32"/>
    </row>
    <row r="126" spans="2:12" s="1" customFormat="1" ht="7" customHeight="1">
      <c r="B126" s="32"/>
      <c r="L126" s="32"/>
    </row>
    <row r="127" spans="2:12" s="1" customFormat="1" ht="15.15" customHeight="1">
      <c r="B127" s="32"/>
      <c r="C127" s="27" t="s">
        <v>24</v>
      </c>
      <c r="F127" s="25" t="str">
        <f>E15</f>
        <v xml:space="preserve"> </v>
      </c>
      <c r="I127" s="27" t="s">
        <v>29</v>
      </c>
      <c r="J127" s="30" t="str">
        <f>E21</f>
        <v xml:space="preserve"> </v>
      </c>
      <c r="L127" s="32"/>
    </row>
    <row r="128" spans="2:12" s="1" customFormat="1" ht="25.65" customHeight="1">
      <c r="B128" s="32"/>
      <c r="C128" s="27" t="s">
        <v>27</v>
      </c>
      <c r="F128" s="25" t="str">
        <f>IF(E18="","",E18)</f>
        <v>Vyplň údaj</v>
      </c>
      <c r="I128" s="27" t="s">
        <v>31</v>
      </c>
      <c r="J128" s="30" t="str">
        <f>E24</f>
        <v>KAVRO - Ing. Veronika Kloudová</v>
      </c>
      <c r="L128" s="32"/>
    </row>
    <row r="129" spans="2:65" s="1" customFormat="1" ht="10.3" customHeight="1">
      <c r="B129" s="32"/>
      <c r="L129" s="32"/>
    </row>
    <row r="130" spans="2:65" s="10" customFormat="1" ht="29.25" customHeight="1">
      <c r="B130" s="116"/>
      <c r="C130" s="117" t="s">
        <v>166</v>
      </c>
      <c r="D130" s="118" t="s">
        <v>59</v>
      </c>
      <c r="E130" s="118" t="s">
        <v>55</v>
      </c>
      <c r="F130" s="118" t="s">
        <v>56</v>
      </c>
      <c r="G130" s="118" t="s">
        <v>167</v>
      </c>
      <c r="H130" s="118" t="s">
        <v>168</v>
      </c>
      <c r="I130" s="118" t="s">
        <v>169</v>
      </c>
      <c r="J130" s="118" t="s">
        <v>145</v>
      </c>
      <c r="K130" s="119" t="s">
        <v>170</v>
      </c>
      <c r="L130" s="116"/>
      <c r="M130" s="59" t="s">
        <v>1</v>
      </c>
      <c r="N130" s="60" t="s">
        <v>38</v>
      </c>
      <c r="O130" s="60" t="s">
        <v>171</v>
      </c>
      <c r="P130" s="60" t="s">
        <v>172</v>
      </c>
      <c r="Q130" s="60" t="s">
        <v>173</v>
      </c>
      <c r="R130" s="60" t="s">
        <v>174</v>
      </c>
      <c r="S130" s="60" t="s">
        <v>175</v>
      </c>
      <c r="T130" s="61" t="s">
        <v>176</v>
      </c>
    </row>
    <row r="131" spans="2:65" s="1" customFormat="1" ht="22.8" customHeight="1">
      <c r="B131" s="32"/>
      <c r="C131" s="64" t="s">
        <v>177</v>
      </c>
      <c r="J131" s="120">
        <f>BK131</f>
        <v>0</v>
      </c>
      <c r="L131" s="32"/>
      <c r="M131" s="62"/>
      <c r="N131" s="53"/>
      <c r="O131" s="53"/>
      <c r="P131" s="121">
        <f>P132+P140+P144+P153+P193+P279+P380+P385+P393+P399+P413+P417+P421+P431+P433</f>
        <v>0</v>
      </c>
      <c r="Q131" s="53"/>
      <c r="R131" s="121">
        <f>R132+R140+R144+R153+R193+R279+R380+R385+R393+R399+R413+R417+R421+R431+R433</f>
        <v>0</v>
      </c>
      <c r="S131" s="53"/>
      <c r="T131" s="122">
        <f>T132+T140+T144+T153+T193+T279+T380+T385+T393+T399+T413+T417+T421+T431+T433</f>
        <v>0</v>
      </c>
      <c r="AT131" s="17" t="s">
        <v>73</v>
      </c>
      <c r="AU131" s="17" t="s">
        <v>147</v>
      </c>
      <c r="BK131" s="123">
        <f>BK132+BK140+BK144+BK153+BK193+BK279+BK380+BK385+BK393+BK399+BK413+BK417+BK421+BK431+BK433</f>
        <v>0</v>
      </c>
    </row>
    <row r="132" spans="2:65" s="11" customFormat="1" ht="25.9" customHeight="1">
      <c r="B132" s="124"/>
      <c r="D132" s="125" t="s">
        <v>73</v>
      </c>
      <c r="E132" s="126" t="s">
        <v>442</v>
      </c>
      <c r="F132" s="126" t="s">
        <v>2760</v>
      </c>
      <c r="I132" s="127"/>
      <c r="J132" s="128">
        <f>BK132</f>
        <v>0</v>
      </c>
      <c r="L132" s="124"/>
      <c r="M132" s="129"/>
      <c r="P132" s="130">
        <f>SUM(P133:P139)</f>
        <v>0</v>
      </c>
      <c r="R132" s="130">
        <f>SUM(R133:R139)</f>
        <v>0</v>
      </c>
      <c r="T132" s="131">
        <f>SUM(T133:T139)</f>
        <v>0</v>
      </c>
      <c r="AR132" s="125" t="s">
        <v>82</v>
      </c>
      <c r="AT132" s="132" t="s">
        <v>73</v>
      </c>
      <c r="AU132" s="132" t="s">
        <v>74</v>
      </c>
      <c r="AY132" s="125" t="s">
        <v>180</v>
      </c>
      <c r="BK132" s="133">
        <f>SUM(BK133:BK139)</f>
        <v>0</v>
      </c>
    </row>
    <row r="133" spans="2:65" s="1" customFormat="1" ht="16.5" customHeight="1">
      <c r="B133" s="32"/>
      <c r="C133" s="136" t="s">
        <v>82</v>
      </c>
      <c r="D133" s="136" t="s">
        <v>183</v>
      </c>
      <c r="E133" s="137" t="s">
        <v>2761</v>
      </c>
      <c r="F133" s="138" t="s">
        <v>2762</v>
      </c>
      <c r="G133" s="139" t="s">
        <v>287</v>
      </c>
      <c r="H133" s="140">
        <v>15</v>
      </c>
      <c r="I133" s="141"/>
      <c r="J133" s="142">
        <f>ROUND(I133*H133,2)</f>
        <v>0</v>
      </c>
      <c r="K133" s="138" t="s">
        <v>2763</v>
      </c>
      <c r="L133" s="32"/>
      <c r="M133" s="143" t="s">
        <v>1</v>
      </c>
      <c r="N133" s="144" t="s">
        <v>39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188</v>
      </c>
      <c r="AT133" s="147" t="s">
        <v>183</v>
      </c>
      <c r="AU133" s="147" t="s">
        <v>82</v>
      </c>
      <c r="AY133" s="17" t="s">
        <v>180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82</v>
      </c>
      <c r="BK133" s="148">
        <f>ROUND(I133*H133,2)</f>
        <v>0</v>
      </c>
      <c r="BL133" s="17" t="s">
        <v>188</v>
      </c>
      <c r="BM133" s="147" t="s">
        <v>84</v>
      </c>
    </row>
    <row r="134" spans="2:65" s="13" customFormat="1" ht="10.199999999999999">
      <c r="B134" s="156"/>
      <c r="D134" s="150" t="s">
        <v>190</v>
      </c>
      <c r="E134" s="157" t="s">
        <v>1</v>
      </c>
      <c r="F134" s="158" t="s">
        <v>8</v>
      </c>
      <c r="H134" s="159">
        <v>15</v>
      </c>
      <c r="I134" s="160"/>
      <c r="L134" s="156"/>
      <c r="M134" s="161"/>
      <c r="T134" s="162"/>
      <c r="AT134" s="157" t="s">
        <v>190</v>
      </c>
      <c r="AU134" s="157" t="s">
        <v>82</v>
      </c>
      <c r="AV134" s="13" t="s">
        <v>84</v>
      </c>
      <c r="AW134" s="13" t="s">
        <v>30</v>
      </c>
      <c r="AX134" s="13" t="s">
        <v>74</v>
      </c>
      <c r="AY134" s="157" t="s">
        <v>180</v>
      </c>
    </row>
    <row r="135" spans="2:65" s="14" customFormat="1" ht="10.199999999999999">
      <c r="B135" s="163"/>
      <c r="D135" s="150" t="s">
        <v>190</v>
      </c>
      <c r="E135" s="164" t="s">
        <v>1</v>
      </c>
      <c r="F135" s="165" t="s">
        <v>194</v>
      </c>
      <c r="H135" s="166">
        <v>15</v>
      </c>
      <c r="I135" s="167"/>
      <c r="L135" s="163"/>
      <c r="M135" s="168"/>
      <c r="T135" s="169"/>
      <c r="AT135" s="164" t="s">
        <v>190</v>
      </c>
      <c r="AU135" s="164" t="s">
        <v>82</v>
      </c>
      <c r="AV135" s="14" t="s">
        <v>188</v>
      </c>
      <c r="AW135" s="14" t="s">
        <v>30</v>
      </c>
      <c r="AX135" s="14" t="s">
        <v>82</v>
      </c>
      <c r="AY135" s="164" t="s">
        <v>180</v>
      </c>
    </row>
    <row r="136" spans="2:65" s="1" customFormat="1" ht="16.5" customHeight="1">
      <c r="B136" s="32"/>
      <c r="C136" s="136" t="s">
        <v>84</v>
      </c>
      <c r="D136" s="136" t="s">
        <v>183</v>
      </c>
      <c r="E136" s="137" t="s">
        <v>2764</v>
      </c>
      <c r="F136" s="138" t="s">
        <v>2765</v>
      </c>
      <c r="G136" s="139" t="s">
        <v>287</v>
      </c>
      <c r="H136" s="140">
        <v>15</v>
      </c>
      <c r="I136" s="141"/>
      <c r="J136" s="142">
        <f>ROUND(I136*H136,2)</f>
        <v>0</v>
      </c>
      <c r="K136" s="138" t="s">
        <v>2763</v>
      </c>
      <c r="L136" s="32"/>
      <c r="M136" s="143" t="s">
        <v>1</v>
      </c>
      <c r="N136" s="144" t="s">
        <v>39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188</v>
      </c>
      <c r="AT136" s="147" t="s">
        <v>183</v>
      </c>
      <c r="AU136" s="147" t="s">
        <v>82</v>
      </c>
      <c r="AY136" s="17" t="s">
        <v>180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82</v>
      </c>
      <c r="BK136" s="148">
        <f>ROUND(I136*H136,2)</f>
        <v>0</v>
      </c>
      <c r="BL136" s="17" t="s">
        <v>188</v>
      </c>
      <c r="BM136" s="147" t="s">
        <v>188</v>
      </c>
    </row>
    <row r="137" spans="2:65" s="13" customFormat="1" ht="10.199999999999999">
      <c r="B137" s="156"/>
      <c r="D137" s="150" t="s">
        <v>190</v>
      </c>
      <c r="E137" s="157" t="s">
        <v>1</v>
      </c>
      <c r="F137" s="158" t="s">
        <v>8</v>
      </c>
      <c r="H137" s="159">
        <v>15</v>
      </c>
      <c r="I137" s="160"/>
      <c r="L137" s="156"/>
      <c r="M137" s="161"/>
      <c r="T137" s="162"/>
      <c r="AT137" s="157" t="s">
        <v>190</v>
      </c>
      <c r="AU137" s="157" t="s">
        <v>82</v>
      </c>
      <c r="AV137" s="13" t="s">
        <v>84</v>
      </c>
      <c r="AW137" s="13" t="s">
        <v>30</v>
      </c>
      <c r="AX137" s="13" t="s">
        <v>74</v>
      </c>
      <c r="AY137" s="157" t="s">
        <v>180</v>
      </c>
    </row>
    <row r="138" spans="2:65" s="14" customFormat="1" ht="10.199999999999999">
      <c r="B138" s="163"/>
      <c r="D138" s="150" t="s">
        <v>190</v>
      </c>
      <c r="E138" s="164" t="s">
        <v>1</v>
      </c>
      <c r="F138" s="165" t="s">
        <v>194</v>
      </c>
      <c r="H138" s="166">
        <v>15</v>
      </c>
      <c r="I138" s="167"/>
      <c r="L138" s="163"/>
      <c r="M138" s="168"/>
      <c r="T138" s="169"/>
      <c r="AT138" s="164" t="s">
        <v>190</v>
      </c>
      <c r="AU138" s="164" t="s">
        <v>82</v>
      </c>
      <c r="AV138" s="14" t="s">
        <v>188</v>
      </c>
      <c r="AW138" s="14" t="s">
        <v>30</v>
      </c>
      <c r="AX138" s="14" t="s">
        <v>82</v>
      </c>
      <c r="AY138" s="164" t="s">
        <v>180</v>
      </c>
    </row>
    <row r="139" spans="2:65" s="1" customFormat="1" ht="16.5" customHeight="1">
      <c r="B139" s="32"/>
      <c r="C139" s="136" t="s">
        <v>181</v>
      </c>
      <c r="D139" s="136" t="s">
        <v>183</v>
      </c>
      <c r="E139" s="137" t="s">
        <v>2766</v>
      </c>
      <c r="F139" s="138" t="s">
        <v>2767</v>
      </c>
      <c r="G139" s="139" t="s">
        <v>208</v>
      </c>
      <c r="H139" s="140">
        <v>0</v>
      </c>
      <c r="I139" s="141"/>
      <c r="J139" s="142">
        <f>ROUND(I139*H139,2)</f>
        <v>0</v>
      </c>
      <c r="K139" s="138" t="s">
        <v>2763</v>
      </c>
      <c r="L139" s="32"/>
      <c r="M139" s="143" t="s">
        <v>1</v>
      </c>
      <c r="N139" s="144" t="s">
        <v>39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188</v>
      </c>
      <c r="AT139" s="147" t="s">
        <v>183</v>
      </c>
      <c r="AU139" s="147" t="s">
        <v>82</v>
      </c>
      <c r="AY139" s="17" t="s">
        <v>180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7" t="s">
        <v>82</v>
      </c>
      <c r="BK139" s="148">
        <f>ROUND(I139*H139,2)</f>
        <v>0</v>
      </c>
      <c r="BL139" s="17" t="s">
        <v>188</v>
      </c>
      <c r="BM139" s="147" t="s">
        <v>216</v>
      </c>
    </row>
    <row r="140" spans="2:65" s="11" customFormat="1" ht="25.9" customHeight="1">
      <c r="B140" s="124"/>
      <c r="D140" s="125" t="s">
        <v>73</v>
      </c>
      <c r="E140" s="126" t="s">
        <v>492</v>
      </c>
      <c r="F140" s="126" t="s">
        <v>2768</v>
      </c>
      <c r="I140" s="127"/>
      <c r="J140" s="128">
        <f>BK140</f>
        <v>0</v>
      </c>
      <c r="L140" s="124"/>
      <c r="M140" s="129"/>
      <c r="P140" s="130">
        <f>SUM(P141:P143)</f>
        <v>0</v>
      </c>
      <c r="R140" s="130">
        <f>SUM(R141:R143)</f>
        <v>0</v>
      </c>
      <c r="T140" s="131">
        <f>SUM(T141:T143)</f>
        <v>0</v>
      </c>
      <c r="AR140" s="125" t="s">
        <v>82</v>
      </c>
      <c r="AT140" s="132" t="s">
        <v>73</v>
      </c>
      <c r="AU140" s="132" t="s">
        <v>74</v>
      </c>
      <c r="AY140" s="125" t="s">
        <v>180</v>
      </c>
      <c r="BK140" s="133">
        <f>SUM(BK141:BK143)</f>
        <v>0</v>
      </c>
    </row>
    <row r="141" spans="2:65" s="1" customFormat="1" ht="16.5" customHeight="1">
      <c r="B141" s="32"/>
      <c r="C141" s="136" t="s">
        <v>188</v>
      </c>
      <c r="D141" s="136" t="s">
        <v>183</v>
      </c>
      <c r="E141" s="137" t="s">
        <v>2769</v>
      </c>
      <c r="F141" s="138" t="s">
        <v>2770</v>
      </c>
      <c r="G141" s="139" t="s">
        <v>287</v>
      </c>
      <c r="H141" s="140">
        <v>16</v>
      </c>
      <c r="I141" s="141"/>
      <c r="J141" s="142">
        <f>ROUND(I141*H141,2)</f>
        <v>0</v>
      </c>
      <c r="K141" s="138" t="s">
        <v>2763</v>
      </c>
      <c r="L141" s="32"/>
      <c r="M141" s="143" t="s">
        <v>1</v>
      </c>
      <c r="N141" s="144" t="s">
        <v>39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188</v>
      </c>
      <c r="AT141" s="147" t="s">
        <v>183</v>
      </c>
      <c r="AU141" s="147" t="s">
        <v>82</v>
      </c>
      <c r="AY141" s="17" t="s">
        <v>180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82</v>
      </c>
      <c r="BK141" s="148">
        <f>ROUND(I141*H141,2)</f>
        <v>0</v>
      </c>
      <c r="BL141" s="17" t="s">
        <v>188</v>
      </c>
      <c r="BM141" s="147" t="s">
        <v>242</v>
      </c>
    </row>
    <row r="142" spans="2:65" s="13" customFormat="1" ht="10.199999999999999">
      <c r="B142" s="156"/>
      <c r="D142" s="150" t="s">
        <v>190</v>
      </c>
      <c r="E142" s="157" t="s">
        <v>1</v>
      </c>
      <c r="F142" s="158" t="s">
        <v>294</v>
      </c>
      <c r="H142" s="159">
        <v>16</v>
      </c>
      <c r="I142" s="160"/>
      <c r="L142" s="156"/>
      <c r="M142" s="161"/>
      <c r="T142" s="162"/>
      <c r="AT142" s="157" t="s">
        <v>190</v>
      </c>
      <c r="AU142" s="157" t="s">
        <v>82</v>
      </c>
      <c r="AV142" s="13" t="s">
        <v>84</v>
      </c>
      <c r="AW142" s="13" t="s">
        <v>30</v>
      </c>
      <c r="AX142" s="13" t="s">
        <v>74</v>
      </c>
      <c r="AY142" s="157" t="s">
        <v>180</v>
      </c>
    </row>
    <row r="143" spans="2:65" s="14" customFormat="1" ht="10.199999999999999">
      <c r="B143" s="163"/>
      <c r="D143" s="150" t="s">
        <v>190</v>
      </c>
      <c r="E143" s="164" t="s">
        <v>1</v>
      </c>
      <c r="F143" s="165" t="s">
        <v>194</v>
      </c>
      <c r="H143" s="166">
        <v>16</v>
      </c>
      <c r="I143" s="167"/>
      <c r="L143" s="163"/>
      <c r="M143" s="168"/>
      <c r="T143" s="169"/>
      <c r="AT143" s="164" t="s">
        <v>190</v>
      </c>
      <c r="AU143" s="164" t="s">
        <v>82</v>
      </c>
      <c r="AV143" s="14" t="s">
        <v>188</v>
      </c>
      <c r="AW143" s="14" t="s">
        <v>30</v>
      </c>
      <c r="AX143" s="14" t="s">
        <v>82</v>
      </c>
      <c r="AY143" s="164" t="s">
        <v>180</v>
      </c>
    </row>
    <row r="144" spans="2:65" s="11" customFormat="1" ht="25.9" customHeight="1">
      <c r="B144" s="124"/>
      <c r="D144" s="125" t="s">
        <v>73</v>
      </c>
      <c r="E144" s="126" t="s">
        <v>318</v>
      </c>
      <c r="F144" s="126" t="s">
        <v>319</v>
      </c>
      <c r="I144" s="127"/>
      <c r="J144" s="128">
        <f>BK144</f>
        <v>0</v>
      </c>
      <c r="L144" s="124"/>
      <c r="M144" s="129"/>
      <c r="P144" s="130">
        <f>SUM(P145:P152)</f>
        <v>0</v>
      </c>
      <c r="R144" s="130">
        <f>SUM(R145:R152)</f>
        <v>0</v>
      </c>
      <c r="T144" s="131">
        <f>SUM(T145:T152)</f>
        <v>0</v>
      </c>
      <c r="AR144" s="125" t="s">
        <v>84</v>
      </c>
      <c r="AT144" s="132" t="s">
        <v>73</v>
      </c>
      <c r="AU144" s="132" t="s">
        <v>74</v>
      </c>
      <c r="AY144" s="125" t="s">
        <v>180</v>
      </c>
      <c r="BK144" s="133">
        <f>SUM(BK145:BK152)</f>
        <v>0</v>
      </c>
    </row>
    <row r="145" spans="2:65" s="1" customFormat="1" ht="16.5" customHeight="1">
      <c r="B145" s="32"/>
      <c r="C145" s="136" t="s">
        <v>221</v>
      </c>
      <c r="D145" s="136" t="s">
        <v>183</v>
      </c>
      <c r="E145" s="137" t="s">
        <v>2771</v>
      </c>
      <c r="F145" s="138" t="s">
        <v>2772</v>
      </c>
      <c r="G145" s="139" t="s">
        <v>198</v>
      </c>
      <c r="H145" s="140">
        <v>42.6</v>
      </c>
      <c r="I145" s="141"/>
      <c r="J145" s="142">
        <f>ROUND(I145*H145,2)</f>
        <v>0</v>
      </c>
      <c r="K145" s="138" t="s">
        <v>2763</v>
      </c>
      <c r="L145" s="32"/>
      <c r="M145" s="143" t="s">
        <v>1</v>
      </c>
      <c r="N145" s="144" t="s">
        <v>39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294</v>
      </c>
      <c r="AT145" s="147" t="s">
        <v>183</v>
      </c>
      <c r="AU145" s="147" t="s">
        <v>82</v>
      </c>
      <c r="AY145" s="17" t="s">
        <v>180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82</v>
      </c>
      <c r="BK145" s="148">
        <f>ROUND(I145*H145,2)</f>
        <v>0</v>
      </c>
      <c r="BL145" s="17" t="s">
        <v>294</v>
      </c>
      <c r="BM145" s="147" t="s">
        <v>256</v>
      </c>
    </row>
    <row r="146" spans="2:65" s="13" customFormat="1" ht="10.199999999999999">
      <c r="B146" s="156"/>
      <c r="D146" s="150" t="s">
        <v>190</v>
      </c>
      <c r="E146" s="157" t="s">
        <v>1</v>
      </c>
      <c r="F146" s="158" t="s">
        <v>2773</v>
      </c>
      <c r="H146" s="159">
        <v>42.6</v>
      </c>
      <c r="I146" s="160"/>
      <c r="L146" s="156"/>
      <c r="M146" s="161"/>
      <c r="T146" s="162"/>
      <c r="AT146" s="157" t="s">
        <v>190</v>
      </c>
      <c r="AU146" s="157" t="s">
        <v>82</v>
      </c>
      <c r="AV146" s="13" t="s">
        <v>84</v>
      </c>
      <c r="AW146" s="13" t="s">
        <v>30</v>
      </c>
      <c r="AX146" s="13" t="s">
        <v>74</v>
      </c>
      <c r="AY146" s="157" t="s">
        <v>180</v>
      </c>
    </row>
    <row r="147" spans="2:65" s="14" customFormat="1" ht="10.199999999999999">
      <c r="B147" s="163"/>
      <c r="D147" s="150" t="s">
        <v>190</v>
      </c>
      <c r="E147" s="164" t="s">
        <v>1</v>
      </c>
      <c r="F147" s="165" t="s">
        <v>194</v>
      </c>
      <c r="H147" s="166">
        <v>42.6</v>
      </c>
      <c r="I147" s="167"/>
      <c r="L147" s="163"/>
      <c r="M147" s="168"/>
      <c r="T147" s="169"/>
      <c r="AT147" s="164" t="s">
        <v>190</v>
      </c>
      <c r="AU147" s="164" t="s">
        <v>82</v>
      </c>
      <c r="AV147" s="14" t="s">
        <v>188</v>
      </c>
      <c r="AW147" s="14" t="s">
        <v>30</v>
      </c>
      <c r="AX147" s="14" t="s">
        <v>82</v>
      </c>
      <c r="AY147" s="164" t="s">
        <v>180</v>
      </c>
    </row>
    <row r="148" spans="2:65" s="1" customFormat="1" ht="16.5" customHeight="1">
      <c r="B148" s="32"/>
      <c r="C148" s="136" t="s">
        <v>216</v>
      </c>
      <c r="D148" s="136" t="s">
        <v>183</v>
      </c>
      <c r="E148" s="137" t="s">
        <v>2774</v>
      </c>
      <c r="F148" s="138" t="s">
        <v>2775</v>
      </c>
      <c r="G148" s="139" t="s">
        <v>198</v>
      </c>
      <c r="H148" s="140">
        <v>44.73</v>
      </c>
      <c r="I148" s="141"/>
      <c r="J148" s="142">
        <f>ROUND(I148*H148,2)</f>
        <v>0</v>
      </c>
      <c r="K148" s="138" t="s">
        <v>2763</v>
      </c>
      <c r="L148" s="32"/>
      <c r="M148" s="143" t="s">
        <v>1</v>
      </c>
      <c r="N148" s="144" t="s">
        <v>39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294</v>
      </c>
      <c r="AT148" s="147" t="s">
        <v>183</v>
      </c>
      <c r="AU148" s="147" t="s">
        <v>82</v>
      </c>
      <c r="AY148" s="17" t="s">
        <v>180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82</v>
      </c>
      <c r="BK148" s="148">
        <f>ROUND(I148*H148,2)</f>
        <v>0</v>
      </c>
      <c r="BL148" s="17" t="s">
        <v>294</v>
      </c>
      <c r="BM148" s="147" t="s">
        <v>270</v>
      </c>
    </row>
    <row r="149" spans="2:65" s="1" customFormat="1" ht="16.5" customHeight="1">
      <c r="B149" s="32"/>
      <c r="C149" s="136" t="s">
        <v>232</v>
      </c>
      <c r="D149" s="136" t="s">
        <v>183</v>
      </c>
      <c r="E149" s="137" t="s">
        <v>2776</v>
      </c>
      <c r="F149" s="138" t="s">
        <v>2777</v>
      </c>
      <c r="G149" s="139" t="s">
        <v>279</v>
      </c>
      <c r="H149" s="140">
        <v>4.5</v>
      </c>
      <c r="I149" s="141"/>
      <c r="J149" s="142">
        <f>ROUND(I149*H149,2)</f>
        <v>0</v>
      </c>
      <c r="K149" s="138" t="s">
        <v>2763</v>
      </c>
      <c r="L149" s="32"/>
      <c r="M149" s="143" t="s">
        <v>1</v>
      </c>
      <c r="N149" s="144" t="s">
        <v>39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294</v>
      </c>
      <c r="AT149" s="147" t="s">
        <v>183</v>
      </c>
      <c r="AU149" s="147" t="s">
        <v>82</v>
      </c>
      <c r="AY149" s="17" t="s">
        <v>180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82</v>
      </c>
      <c r="BK149" s="148">
        <f>ROUND(I149*H149,2)</f>
        <v>0</v>
      </c>
      <c r="BL149" s="17" t="s">
        <v>294</v>
      </c>
      <c r="BM149" s="147" t="s">
        <v>283</v>
      </c>
    </row>
    <row r="150" spans="2:65" s="13" customFormat="1" ht="10.199999999999999">
      <c r="B150" s="156"/>
      <c r="D150" s="150" t="s">
        <v>190</v>
      </c>
      <c r="E150" s="157" t="s">
        <v>1</v>
      </c>
      <c r="F150" s="158" t="s">
        <v>2778</v>
      </c>
      <c r="H150" s="159">
        <v>4.5</v>
      </c>
      <c r="I150" s="160"/>
      <c r="L150" s="156"/>
      <c r="M150" s="161"/>
      <c r="T150" s="162"/>
      <c r="AT150" s="157" t="s">
        <v>190</v>
      </c>
      <c r="AU150" s="157" t="s">
        <v>82</v>
      </c>
      <c r="AV150" s="13" t="s">
        <v>84</v>
      </c>
      <c r="AW150" s="13" t="s">
        <v>30</v>
      </c>
      <c r="AX150" s="13" t="s">
        <v>74</v>
      </c>
      <c r="AY150" s="157" t="s">
        <v>180</v>
      </c>
    </row>
    <row r="151" spans="2:65" s="14" customFormat="1" ht="10.199999999999999">
      <c r="B151" s="163"/>
      <c r="D151" s="150" t="s">
        <v>190</v>
      </c>
      <c r="E151" s="164" t="s">
        <v>1</v>
      </c>
      <c r="F151" s="165" t="s">
        <v>194</v>
      </c>
      <c r="H151" s="166">
        <v>4.5</v>
      </c>
      <c r="I151" s="167"/>
      <c r="L151" s="163"/>
      <c r="M151" s="168"/>
      <c r="T151" s="169"/>
      <c r="AT151" s="164" t="s">
        <v>190</v>
      </c>
      <c r="AU151" s="164" t="s">
        <v>82</v>
      </c>
      <c r="AV151" s="14" t="s">
        <v>188</v>
      </c>
      <c r="AW151" s="14" t="s">
        <v>30</v>
      </c>
      <c r="AX151" s="14" t="s">
        <v>82</v>
      </c>
      <c r="AY151" s="164" t="s">
        <v>180</v>
      </c>
    </row>
    <row r="152" spans="2:65" s="1" customFormat="1" ht="16.5" customHeight="1">
      <c r="B152" s="32"/>
      <c r="C152" s="136" t="s">
        <v>242</v>
      </c>
      <c r="D152" s="136" t="s">
        <v>183</v>
      </c>
      <c r="E152" s="137" t="s">
        <v>2779</v>
      </c>
      <c r="F152" s="138" t="s">
        <v>2780</v>
      </c>
      <c r="G152" s="139" t="s">
        <v>208</v>
      </c>
      <c r="H152" s="140">
        <v>0.14099999999999999</v>
      </c>
      <c r="I152" s="141"/>
      <c r="J152" s="142">
        <f>ROUND(I152*H152,2)</f>
        <v>0</v>
      </c>
      <c r="K152" s="138" t="s">
        <v>2763</v>
      </c>
      <c r="L152" s="32"/>
      <c r="M152" s="143" t="s">
        <v>1</v>
      </c>
      <c r="N152" s="144" t="s">
        <v>39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294</v>
      </c>
      <c r="AT152" s="147" t="s">
        <v>183</v>
      </c>
      <c r="AU152" s="147" t="s">
        <v>82</v>
      </c>
      <c r="AY152" s="17" t="s">
        <v>180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82</v>
      </c>
      <c r="BK152" s="148">
        <f>ROUND(I152*H152,2)</f>
        <v>0</v>
      </c>
      <c r="BL152" s="17" t="s">
        <v>294</v>
      </c>
      <c r="BM152" s="147" t="s">
        <v>294</v>
      </c>
    </row>
    <row r="153" spans="2:65" s="11" customFormat="1" ht="25.9" customHeight="1">
      <c r="B153" s="124"/>
      <c r="D153" s="125" t="s">
        <v>73</v>
      </c>
      <c r="E153" s="126" t="s">
        <v>2781</v>
      </c>
      <c r="F153" s="126" t="s">
        <v>2782</v>
      </c>
      <c r="I153" s="127"/>
      <c r="J153" s="128">
        <f>BK153</f>
        <v>0</v>
      </c>
      <c r="L153" s="124"/>
      <c r="M153" s="129"/>
      <c r="P153" s="130">
        <f>SUM(P154:P192)</f>
        <v>0</v>
      </c>
      <c r="R153" s="130">
        <f>SUM(R154:R192)</f>
        <v>0</v>
      </c>
      <c r="T153" s="131">
        <f>SUM(T154:T192)</f>
        <v>0</v>
      </c>
      <c r="AR153" s="125" t="s">
        <v>84</v>
      </c>
      <c r="AT153" s="132" t="s">
        <v>73</v>
      </c>
      <c r="AU153" s="132" t="s">
        <v>74</v>
      </c>
      <c r="AY153" s="125" t="s">
        <v>180</v>
      </c>
      <c r="BK153" s="133">
        <f>SUM(BK154:BK192)</f>
        <v>0</v>
      </c>
    </row>
    <row r="154" spans="2:65" s="1" customFormat="1" ht="16.5" customHeight="1">
      <c r="B154" s="32"/>
      <c r="C154" s="136" t="s">
        <v>252</v>
      </c>
      <c r="D154" s="136" t="s">
        <v>183</v>
      </c>
      <c r="E154" s="137" t="s">
        <v>2783</v>
      </c>
      <c r="F154" s="138" t="s">
        <v>2784</v>
      </c>
      <c r="G154" s="139" t="s">
        <v>279</v>
      </c>
      <c r="H154" s="140">
        <v>45</v>
      </c>
      <c r="I154" s="141"/>
      <c r="J154" s="142">
        <f>ROUND(I154*H154,2)</f>
        <v>0</v>
      </c>
      <c r="K154" s="138" t="s">
        <v>2763</v>
      </c>
      <c r="L154" s="32"/>
      <c r="M154" s="143" t="s">
        <v>1</v>
      </c>
      <c r="N154" s="144" t="s">
        <v>39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294</v>
      </c>
      <c r="AT154" s="147" t="s">
        <v>183</v>
      </c>
      <c r="AU154" s="147" t="s">
        <v>82</v>
      </c>
      <c r="AY154" s="17" t="s">
        <v>180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82</v>
      </c>
      <c r="BK154" s="148">
        <f>ROUND(I154*H154,2)</f>
        <v>0</v>
      </c>
      <c r="BL154" s="17" t="s">
        <v>294</v>
      </c>
      <c r="BM154" s="147" t="s">
        <v>305</v>
      </c>
    </row>
    <row r="155" spans="2:65" s="13" customFormat="1" ht="10.199999999999999">
      <c r="B155" s="156"/>
      <c r="D155" s="150" t="s">
        <v>190</v>
      </c>
      <c r="E155" s="157" t="s">
        <v>1</v>
      </c>
      <c r="F155" s="158" t="s">
        <v>531</v>
      </c>
      <c r="H155" s="159">
        <v>45</v>
      </c>
      <c r="I155" s="160"/>
      <c r="L155" s="156"/>
      <c r="M155" s="161"/>
      <c r="T155" s="162"/>
      <c r="AT155" s="157" t="s">
        <v>190</v>
      </c>
      <c r="AU155" s="157" t="s">
        <v>82</v>
      </c>
      <c r="AV155" s="13" t="s">
        <v>84</v>
      </c>
      <c r="AW155" s="13" t="s">
        <v>30</v>
      </c>
      <c r="AX155" s="13" t="s">
        <v>74</v>
      </c>
      <c r="AY155" s="157" t="s">
        <v>180</v>
      </c>
    </row>
    <row r="156" spans="2:65" s="14" customFormat="1" ht="10.199999999999999">
      <c r="B156" s="163"/>
      <c r="D156" s="150" t="s">
        <v>190</v>
      </c>
      <c r="E156" s="164" t="s">
        <v>1</v>
      </c>
      <c r="F156" s="165" t="s">
        <v>194</v>
      </c>
      <c r="H156" s="166">
        <v>45</v>
      </c>
      <c r="I156" s="167"/>
      <c r="L156" s="163"/>
      <c r="M156" s="168"/>
      <c r="T156" s="169"/>
      <c r="AT156" s="164" t="s">
        <v>190</v>
      </c>
      <c r="AU156" s="164" t="s">
        <v>82</v>
      </c>
      <c r="AV156" s="14" t="s">
        <v>188</v>
      </c>
      <c r="AW156" s="14" t="s">
        <v>30</v>
      </c>
      <c r="AX156" s="14" t="s">
        <v>82</v>
      </c>
      <c r="AY156" s="164" t="s">
        <v>180</v>
      </c>
    </row>
    <row r="157" spans="2:65" s="1" customFormat="1" ht="16.5" customHeight="1">
      <c r="B157" s="32"/>
      <c r="C157" s="136" t="s">
        <v>256</v>
      </c>
      <c r="D157" s="136" t="s">
        <v>183</v>
      </c>
      <c r="E157" s="137" t="s">
        <v>2785</v>
      </c>
      <c r="F157" s="138" t="s">
        <v>2786</v>
      </c>
      <c r="G157" s="139" t="s">
        <v>279</v>
      </c>
      <c r="H157" s="140">
        <v>6</v>
      </c>
      <c r="I157" s="141"/>
      <c r="J157" s="142">
        <f>ROUND(I157*H157,2)</f>
        <v>0</v>
      </c>
      <c r="K157" s="138" t="s">
        <v>2763</v>
      </c>
      <c r="L157" s="32"/>
      <c r="M157" s="143" t="s">
        <v>1</v>
      </c>
      <c r="N157" s="144" t="s">
        <v>39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294</v>
      </c>
      <c r="AT157" s="147" t="s">
        <v>183</v>
      </c>
      <c r="AU157" s="147" t="s">
        <v>82</v>
      </c>
      <c r="AY157" s="17" t="s">
        <v>180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7" t="s">
        <v>82</v>
      </c>
      <c r="BK157" s="148">
        <f>ROUND(I157*H157,2)</f>
        <v>0</v>
      </c>
      <c r="BL157" s="17" t="s">
        <v>294</v>
      </c>
      <c r="BM157" s="147" t="s">
        <v>320</v>
      </c>
    </row>
    <row r="158" spans="2:65" s="13" customFormat="1" ht="10.199999999999999">
      <c r="B158" s="156"/>
      <c r="D158" s="150" t="s">
        <v>190</v>
      </c>
      <c r="E158" s="157" t="s">
        <v>1</v>
      </c>
      <c r="F158" s="158" t="s">
        <v>216</v>
      </c>
      <c r="H158" s="159">
        <v>6</v>
      </c>
      <c r="I158" s="160"/>
      <c r="L158" s="156"/>
      <c r="M158" s="161"/>
      <c r="T158" s="162"/>
      <c r="AT158" s="157" t="s">
        <v>190</v>
      </c>
      <c r="AU158" s="157" t="s">
        <v>82</v>
      </c>
      <c r="AV158" s="13" t="s">
        <v>84</v>
      </c>
      <c r="AW158" s="13" t="s">
        <v>30</v>
      </c>
      <c r="AX158" s="13" t="s">
        <v>74</v>
      </c>
      <c r="AY158" s="157" t="s">
        <v>180</v>
      </c>
    </row>
    <row r="159" spans="2:65" s="14" customFormat="1" ht="10.199999999999999">
      <c r="B159" s="163"/>
      <c r="D159" s="150" t="s">
        <v>190</v>
      </c>
      <c r="E159" s="164" t="s">
        <v>1</v>
      </c>
      <c r="F159" s="165" t="s">
        <v>194</v>
      </c>
      <c r="H159" s="166">
        <v>6</v>
      </c>
      <c r="I159" s="167"/>
      <c r="L159" s="163"/>
      <c r="M159" s="168"/>
      <c r="T159" s="169"/>
      <c r="AT159" s="164" t="s">
        <v>190</v>
      </c>
      <c r="AU159" s="164" t="s">
        <v>82</v>
      </c>
      <c r="AV159" s="14" t="s">
        <v>188</v>
      </c>
      <c r="AW159" s="14" t="s">
        <v>30</v>
      </c>
      <c r="AX159" s="14" t="s">
        <v>82</v>
      </c>
      <c r="AY159" s="164" t="s">
        <v>180</v>
      </c>
    </row>
    <row r="160" spans="2:65" s="1" customFormat="1" ht="16.5" customHeight="1">
      <c r="B160" s="32"/>
      <c r="C160" s="136" t="s">
        <v>264</v>
      </c>
      <c r="D160" s="136" t="s">
        <v>183</v>
      </c>
      <c r="E160" s="137" t="s">
        <v>2787</v>
      </c>
      <c r="F160" s="138" t="s">
        <v>2788</v>
      </c>
      <c r="G160" s="139" t="s">
        <v>279</v>
      </c>
      <c r="H160" s="140">
        <v>8</v>
      </c>
      <c r="I160" s="141"/>
      <c r="J160" s="142">
        <f>ROUND(I160*H160,2)</f>
        <v>0</v>
      </c>
      <c r="K160" s="138" t="s">
        <v>2763</v>
      </c>
      <c r="L160" s="32"/>
      <c r="M160" s="143" t="s">
        <v>1</v>
      </c>
      <c r="N160" s="144" t="s">
        <v>39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294</v>
      </c>
      <c r="AT160" s="147" t="s">
        <v>183</v>
      </c>
      <c r="AU160" s="147" t="s">
        <v>82</v>
      </c>
      <c r="AY160" s="17" t="s">
        <v>180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82</v>
      </c>
      <c r="BK160" s="148">
        <f>ROUND(I160*H160,2)</f>
        <v>0</v>
      </c>
      <c r="BL160" s="17" t="s">
        <v>294</v>
      </c>
      <c r="BM160" s="147" t="s">
        <v>335</v>
      </c>
    </row>
    <row r="161" spans="2:65" s="13" customFormat="1" ht="10.199999999999999">
      <c r="B161" s="156"/>
      <c r="D161" s="150" t="s">
        <v>190</v>
      </c>
      <c r="E161" s="157" t="s">
        <v>1</v>
      </c>
      <c r="F161" s="158" t="s">
        <v>242</v>
      </c>
      <c r="H161" s="159">
        <v>8</v>
      </c>
      <c r="I161" s="160"/>
      <c r="L161" s="156"/>
      <c r="M161" s="161"/>
      <c r="T161" s="162"/>
      <c r="AT161" s="157" t="s">
        <v>190</v>
      </c>
      <c r="AU161" s="157" t="s">
        <v>82</v>
      </c>
      <c r="AV161" s="13" t="s">
        <v>84</v>
      </c>
      <c r="AW161" s="13" t="s">
        <v>30</v>
      </c>
      <c r="AX161" s="13" t="s">
        <v>74</v>
      </c>
      <c r="AY161" s="157" t="s">
        <v>180</v>
      </c>
    </row>
    <row r="162" spans="2:65" s="14" customFormat="1" ht="10.199999999999999">
      <c r="B162" s="163"/>
      <c r="D162" s="150" t="s">
        <v>190</v>
      </c>
      <c r="E162" s="164" t="s">
        <v>1</v>
      </c>
      <c r="F162" s="165" t="s">
        <v>194</v>
      </c>
      <c r="H162" s="166">
        <v>8</v>
      </c>
      <c r="I162" s="167"/>
      <c r="L162" s="163"/>
      <c r="M162" s="168"/>
      <c r="T162" s="169"/>
      <c r="AT162" s="164" t="s">
        <v>190</v>
      </c>
      <c r="AU162" s="164" t="s">
        <v>82</v>
      </c>
      <c r="AV162" s="14" t="s">
        <v>188</v>
      </c>
      <c r="AW162" s="14" t="s">
        <v>30</v>
      </c>
      <c r="AX162" s="14" t="s">
        <v>82</v>
      </c>
      <c r="AY162" s="164" t="s">
        <v>180</v>
      </c>
    </row>
    <row r="163" spans="2:65" s="1" customFormat="1" ht="16.5" customHeight="1">
      <c r="B163" s="32"/>
      <c r="C163" s="136" t="s">
        <v>270</v>
      </c>
      <c r="D163" s="136" t="s">
        <v>183</v>
      </c>
      <c r="E163" s="137" t="s">
        <v>2789</v>
      </c>
      <c r="F163" s="138" t="s">
        <v>2790</v>
      </c>
      <c r="G163" s="139" t="s">
        <v>279</v>
      </c>
      <c r="H163" s="140">
        <v>35</v>
      </c>
      <c r="I163" s="141"/>
      <c r="J163" s="142">
        <f>ROUND(I163*H163,2)</f>
        <v>0</v>
      </c>
      <c r="K163" s="138" t="s">
        <v>2763</v>
      </c>
      <c r="L163" s="32"/>
      <c r="M163" s="143" t="s">
        <v>1</v>
      </c>
      <c r="N163" s="144" t="s">
        <v>39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294</v>
      </c>
      <c r="AT163" s="147" t="s">
        <v>183</v>
      </c>
      <c r="AU163" s="147" t="s">
        <v>82</v>
      </c>
      <c r="AY163" s="17" t="s">
        <v>180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82</v>
      </c>
      <c r="BK163" s="148">
        <f>ROUND(I163*H163,2)</f>
        <v>0</v>
      </c>
      <c r="BL163" s="17" t="s">
        <v>294</v>
      </c>
      <c r="BM163" s="147" t="s">
        <v>347</v>
      </c>
    </row>
    <row r="164" spans="2:65" s="13" customFormat="1" ht="10.199999999999999">
      <c r="B164" s="156"/>
      <c r="D164" s="150" t="s">
        <v>190</v>
      </c>
      <c r="E164" s="157" t="s">
        <v>1</v>
      </c>
      <c r="F164" s="158" t="s">
        <v>8</v>
      </c>
      <c r="H164" s="159">
        <v>15</v>
      </c>
      <c r="I164" s="160"/>
      <c r="L164" s="156"/>
      <c r="M164" s="161"/>
      <c r="T164" s="162"/>
      <c r="AT164" s="157" t="s">
        <v>190</v>
      </c>
      <c r="AU164" s="157" t="s">
        <v>82</v>
      </c>
      <c r="AV164" s="13" t="s">
        <v>84</v>
      </c>
      <c r="AW164" s="13" t="s">
        <v>30</v>
      </c>
      <c r="AX164" s="13" t="s">
        <v>74</v>
      </c>
      <c r="AY164" s="157" t="s">
        <v>180</v>
      </c>
    </row>
    <row r="165" spans="2:65" s="13" customFormat="1" ht="10.199999999999999">
      <c r="B165" s="156"/>
      <c r="D165" s="150" t="s">
        <v>190</v>
      </c>
      <c r="E165" s="157" t="s">
        <v>1</v>
      </c>
      <c r="F165" s="158" t="s">
        <v>320</v>
      </c>
      <c r="H165" s="159">
        <v>20</v>
      </c>
      <c r="I165" s="160"/>
      <c r="L165" s="156"/>
      <c r="M165" s="161"/>
      <c r="T165" s="162"/>
      <c r="AT165" s="157" t="s">
        <v>190</v>
      </c>
      <c r="AU165" s="157" t="s">
        <v>82</v>
      </c>
      <c r="AV165" s="13" t="s">
        <v>84</v>
      </c>
      <c r="AW165" s="13" t="s">
        <v>30</v>
      </c>
      <c r="AX165" s="13" t="s">
        <v>74</v>
      </c>
      <c r="AY165" s="157" t="s">
        <v>180</v>
      </c>
    </row>
    <row r="166" spans="2:65" s="14" customFormat="1" ht="10.199999999999999">
      <c r="B166" s="163"/>
      <c r="D166" s="150" t="s">
        <v>190</v>
      </c>
      <c r="E166" s="164" t="s">
        <v>1</v>
      </c>
      <c r="F166" s="165" t="s">
        <v>194</v>
      </c>
      <c r="H166" s="166">
        <v>35</v>
      </c>
      <c r="I166" s="167"/>
      <c r="L166" s="163"/>
      <c r="M166" s="168"/>
      <c r="T166" s="169"/>
      <c r="AT166" s="164" t="s">
        <v>190</v>
      </c>
      <c r="AU166" s="164" t="s">
        <v>82</v>
      </c>
      <c r="AV166" s="14" t="s">
        <v>188</v>
      </c>
      <c r="AW166" s="14" t="s">
        <v>30</v>
      </c>
      <c r="AX166" s="14" t="s">
        <v>82</v>
      </c>
      <c r="AY166" s="164" t="s">
        <v>180</v>
      </c>
    </row>
    <row r="167" spans="2:65" s="1" customFormat="1" ht="16.5" customHeight="1">
      <c r="B167" s="32"/>
      <c r="C167" s="136" t="s">
        <v>276</v>
      </c>
      <c r="D167" s="136" t="s">
        <v>183</v>
      </c>
      <c r="E167" s="137" t="s">
        <v>2791</v>
      </c>
      <c r="F167" s="138" t="s">
        <v>2792</v>
      </c>
      <c r="G167" s="139" t="s">
        <v>279</v>
      </c>
      <c r="H167" s="140">
        <v>92</v>
      </c>
      <c r="I167" s="141"/>
      <c r="J167" s="142">
        <f>ROUND(I167*H167,2)</f>
        <v>0</v>
      </c>
      <c r="K167" s="138" t="s">
        <v>2763</v>
      </c>
      <c r="L167" s="32"/>
      <c r="M167" s="143" t="s">
        <v>1</v>
      </c>
      <c r="N167" s="144" t="s">
        <v>39</v>
      </c>
      <c r="P167" s="145">
        <f>O167*H167</f>
        <v>0</v>
      </c>
      <c r="Q167" s="145">
        <v>0</v>
      </c>
      <c r="R167" s="145">
        <f>Q167*H167</f>
        <v>0</v>
      </c>
      <c r="S167" s="145">
        <v>0</v>
      </c>
      <c r="T167" s="146">
        <f>S167*H167</f>
        <v>0</v>
      </c>
      <c r="AR167" s="147" t="s">
        <v>294</v>
      </c>
      <c r="AT167" s="147" t="s">
        <v>183</v>
      </c>
      <c r="AU167" s="147" t="s">
        <v>82</v>
      </c>
      <c r="AY167" s="17" t="s">
        <v>180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82</v>
      </c>
      <c r="BK167" s="148">
        <f>ROUND(I167*H167,2)</f>
        <v>0</v>
      </c>
      <c r="BL167" s="17" t="s">
        <v>294</v>
      </c>
      <c r="BM167" s="147" t="s">
        <v>363</v>
      </c>
    </row>
    <row r="168" spans="2:65" s="13" customFormat="1" ht="10.199999999999999">
      <c r="B168" s="156"/>
      <c r="D168" s="150" t="s">
        <v>190</v>
      </c>
      <c r="E168" s="157" t="s">
        <v>1</v>
      </c>
      <c r="F168" s="158" t="s">
        <v>376</v>
      </c>
      <c r="H168" s="159">
        <v>28</v>
      </c>
      <c r="I168" s="160"/>
      <c r="L168" s="156"/>
      <c r="M168" s="161"/>
      <c r="T168" s="162"/>
      <c r="AT168" s="157" t="s">
        <v>190</v>
      </c>
      <c r="AU168" s="157" t="s">
        <v>82</v>
      </c>
      <c r="AV168" s="13" t="s">
        <v>84</v>
      </c>
      <c r="AW168" s="13" t="s">
        <v>30</v>
      </c>
      <c r="AX168" s="13" t="s">
        <v>74</v>
      </c>
      <c r="AY168" s="157" t="s">
        <v>180</v>
      </c>
    </row>
    <row r="169" spans="2:65" s="13" customFormat="1" ht="10.199999999999999">
      <c r="B169" s="156"/>
      <c r="D169" s="150" t="s">
        <v>190</v>
      </c>
      <c r="E169" s="157" t="s">
        <v>1</v>
      </c>
      <c r="F169" s="158" t="s">
        <v>636</v>
      </c>
      <c r="H169" s="159">
        <v>64</v>
      </c>
      <c r="I169" s="160"/>
      <c r="L169" s="156"/>
      <c r="M169" s="161"/>
      <c r="T169" s="162"/>
      <c r="AT169" s="157" t="s">
        <v>190</v>
      </c>
      <c r="AU169" s="157" t="s">
        <v>82</v>
      </c>
      <c r="AV169" s="13" t="s">
        <v>84</v>
      </c>
      <c r="AW169" s="13" t="s">
        <v>30</v>
      </c>
      <c r="AX169" s="13" t="s">
        <v>74</v>
      </c>
      <c r="AY169" s="157" t="s">
        <v>180</v>
      </c>
    </row>
    <row r="170" spans="2:65" s="14" customFormat="1" ht="10.199999999999999">
      <c r="B170" s="163"/>
      <c r="D170" s="150" t="s">
        <v>190</v>
      </c>
      <c r="E170" s="164" t="s">
        <v>1</v>
      </c>
      <c r="F170" s="165" t="s">
        <v>194</v>
      </c>
      <c r="H170" s="166">
        <v>92</v>
      </c>
      <c r="I170" s="167"/>
      <c r="L170" s="163"/>
      <c r="M170" s="168"/>
      <c r="T170" s="169"/>
      <c r="AT170" s="164" t="s">
        <v>190</v>
      </c>
      <c r="AU170" s="164" t="s">
        <v>82</v>
      </c>
      <c r="AV170" s="14" t="s">
        <v>188</v>
      </c>
      <c r="AW170" s="14" t="s">
        <v>30</v>
      </c>
      <c r="AX170" s="14" t="s">
        <v>82</v>
      </c>
      <c r="AY170" s="164" t="s">
        <v>180</v>
      </c>
    </row>
    <row r="171" spans="2:65" s="1" customFormat="1" ht="16.5" customHeight="1">
      <c r="B171" s="32"/>
      <c r="C171" s="136" t="s">
        <v>283</v>
      </c>
      <c r="D171" s="136" t="s">
        <v>183</v>
      </c>
      <c r="E171" s="137" t="s">
        <v>2793</v>
      </c>
      <c r="F171" s="138" t="s">
        <v>2794</v>
      </c>
      <c r="G171" s="139" t="s">
        <v>279</v>
      </c>
      <c r="H171" s="140">
        <v>134</v>
      </c>
      <c r="I171" s="141"/>
      <c r="J171" s="142">
        <f>ROUND(I171*H171,2)</f>
        <v>0</v>
      </c>
      <c r="K171" s="138" t="s">
        <v>2763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294</v>
      </c>
      <c r="AT171" s="147" t="s">
        <v>183</v>
      </c>
      <c r="AU171" s="147" t="s">
        <v>82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294</v>
      </c>
      <c r="BM171" s="147" t="s">
        <v>376</v>
      </c>
    </row>
    <row r="172" spans="2:65" s="13" customFormat="1" ht="10.199999999999999">
      <c r="B172" s="156"/>
      <c r="D172" s="150" t="s">
        <v>190</v>
      </c>
      <c r="E172" s="157" t="s">
        <v>1</v>
      </c>
      <c r="F172" s="158" t="s">
        <v>2070</v>
      </c>
      <c r="H172" s="159">
        <v>134</v>
      </c>
      <c r="I172" s="160"/>
      <c r="L172" s="156"/>
      <c r="M172" s="161"/>
      <c r="T172" s="162"/>
      <c r="AT172" s="157" t="s">
        <v>190</v>
      </c>
      <c r="AU172" s="157" t="s">
        <v>82</v>
      </c>
      <c r="AV172" s="13" t="s">
        <v>84</v>
      </c>
      <c r="AW172" s="13" t="s">
        <v>30</v>
      </c>
      <c r="AX172" s="13" t="s">
        <v>74</v>
      </c>
      <c r="AY172" s="157" t="s">
        <v>180</v>
      </c>
    </row>
    <row r="173" spans="2:65" s="14" customFormat="1" ht="10.199999999999999">
      <c r="B173" s="163"/>
      <c r="D173" s="150" t="s">
        <v>190</v>
      </c>
      <c r="E173" s="164" t="s">
        <v>1</v>
      </c>
      <c r="F173" s="165" t="s">
        <v>194</v>
      </c>
      <c r="H173" s="166">
        <v>134</v>
      </c>
      <c r="I173" s="167"/>
      <c r="L173" s="163"/>
      <c r="M173" s="168"/>
      <c r="T173" s="169"/>
      <c r="AT173" s="164" t="s">
        <v>190</v>
      </c>
      <c r="AU173" s="164" t="s">
        <v>82</v>
      </c>
      <c r="AV173" s="14" t="s">
        <v>188</v>
      </c>
      <c r="AW173" s="14" t="s">
        <v>30</v>
      </c>
      <c r="AX173" s="14" t="s">
        <v>82</v>
      </c>
      <c r="AY173" s="164" t="s">
        <v>180</v>
      </c>
    </row>
    <row r="174" spans="2:65" s="1" customFormat="1" ht="16.5" customHeight="1">
      <c r="B174" s="32"/>
      <c r="C174" s="136" t="s">
        <v>8</v>
      </c>
      <c r="D174" s="136" t="s">
        <v>183</v>
      </c>
      <c r="E174" s="137" t="s">
        <v>2795</v>
      </c>
      <c r="F174" s="138" t="s">
        <v>2796</v>
      </c>
      <c r="G174" s="139" t="s">
        <v>287</v>
      </c>
      <c r="H174" s="140">
        <v>5</v>
      </c>
      <c r="I174" s="141"/>
      <c r="J174" s="142">
        <f>ROUND(I174*H174,2)</f>
        <v>0</v>
      </c>
      <c r="K174" s="138" t="s">
        <v>2763</v>
      </c>
      <c r="L174" s="32"/>
      <c r="M174" s="143" t="s">
        <v>1</v>
      </c>
      <c r="N174" s="144" t="s">
        <v>39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294</v>
      </c>
      <c r="AT174" s="147" t="s">
        <v>183</v>
      </c>
      <c r="AU174" s="147" t="s">
        <v>82</v>
      </c>
      <c r="AY174" s="17" t="s">
        <v>180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82</v>
      </c>
      <c r="BK174" s="148">
        <f>ROUND(I174*H174,2)</f>
        <v>0</v>
      </c>
      <c r="BL174" s="17" t="s">
        <v>294</v>
      </c>
      <c r="BM174" s="147" t="s">
        <v>389</v>
      </c>
    </row>
    <row r="175" spans="2:65" s="13" customFormat="1" ht="10.199999999999999">
      <c r="B175" s="156"/>
      <c r="D175" s="150" t="s">
        <v>190</v>
      </c>
      <c r="E175" s="157" t="s">
        <v>1</v>
      </c>
      <c r="F175" s="158" t="s">
        <v>221</v>
      </c>
      <c r="H175" s="159">
        <v>5</v>
      </c>
      <c r="I175" s="160"/>
      <c r="L175" s="156"/>
      <c r="M175" s="161"/>
      <c r="T175" s="162"/>
      <c r="AT175" s="157" t="s">
        <v>190</v>
      </c>
      <c r="AU175" s="157" t="s">
        <v>82</v>
      </c>
      <c r="AV175" s="13" t="s">
        <v>84</v>
      </c>
      <c r="AW175" s="13" t="s">
        <v>30</v>
      </c>
      <c r="AX175" s="13" t="s">
        <v>74</v>
      </c>
      <c r="AY175" s="157" t="s">
        <v>180</v>
      </c>
    </row>
    <row r="176" spans="2:65" s="14" customFormat="1" ht="10.199999999999999">
      <c r="B176" s="163"/>
      <c r="D176" s="150" t="s">
        <v>190</v>
      </c>
      <c r="E176" s="164" t="s">
        <v>1</v>
      </c>
      <c r="F176" s="165" t="s">
        <v>194</v>
      </c>
      <c r="H176" s="166">
        <v>5</v>
      </c>
      <c r="I176" s="167"/>
      <c r="L176" s="163"/>
      <c r="M176" s="168"/>
      <c r="T176" s="169"/>
      <c r="AT176" s="164" t="s">
        <v>190</v>
      </c>
      <c r="AU176" s="164" t="s">
        <v>82</v>
      </c>
      <c r="AV176" s="14" t="s">
        <v>188</v>
      </c>
      <c r="AW176" s="14" t="s">
        <v>30</v>
      </c>
      <c r="AX176" s="14" t="s">
        <v>82</v>
      </c>
      <c r="AY176" s="164" t="s">
        <v>180</v>
      </c>
    </row>
    <row r="177" spans="2:65" s="1" customFormat="1" ht="16.5" customHeight="1">
      <c r="B177" s="32"/>
      <c r="C177" s="136" t="s">
        <v>294</v>
      </c>
      <c r="D177" s="136" t="s">
        <v>183</v>
      </c>
      <c r="E177" s="137" t="s">
        <v>2797</v>
      </c>
      <c r="F177" s="138" t="s">
        <v>2798</v>
      </c>
      <c r="G177" s="139" t="s">
        <v>287</v>
      </c>
      <c r="H177" s="140">
        <v>6</v>
      </c>
      <c r="I177" s="141"/>
      <c r="J177" s="142">
        <f>ROUND(I177*H177,2)</f>
        <v>0</v>
      </c>
      <c r="K177" s="138" t="s">
        <v>2763</v>
      </c>
      <c r="L177" s="32"/>
      <c r="M177" s="143" t="s">
        <v>1</v>
      </c>
      <c r="N177" s="144" t="s">
        <v>39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294</v>
      </c>
      <c r="AT177" s="147" t="s">
        <v>183</v>
      </c>
      <c r="AU177" s="147" t="s">
        <v>82</v>
      </c>
      <c r="AY177" s="17" t="s">
        <v>180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82</v>
      </c>
      <c r="BK177" s="148">
        <f>ROUND(I177*H177,2)</f>
        <v>0</v>
      </c>
      <c r="BL177" s="17" t="s">
        <v>294</v>
      </c>
      <c r="BM177" s="147" t="s">
        <v>331</v>
      </c>
    </row>
    <row r="178" spans="2:65" s="13" customFormat="1" ht="10.199999999999999">
      <c r="B178" s="156"/>
      <c r="D178" s="150" t="s">
        <v>190</v>
      </c>
      <c r="E178" s="157" t="s">
        <v>1</v>
      </c>
      <c r="F178" s="158" t="s">
        <v>216</v>
      </c>
      <c r="H178" s="159">
        <v>6</v>
      </c>
      <c r="I178" s="160"/>
      <c r="L178" s="156"/>
      <c r="M178" s="161"/>
      <c r="T178" s="162"/>
      <c r="AT178" s="157" t="s">
        <v>190</v>
      </c>
      <c r="AU178" s="157" t="s">
        <v>82</v>
      </c>
      <c r="AV178" s="13" t="s">
        <v>84</v>
      </c>
      <c r="AW178" s="13" t="s">
        <v>30</v>
      </c>
      <c r="AX178" s="13" t="s">
        <v>74</v>
      </c>
      <c r="AY178" s="157" t="s">
        <v>180</v>
      </c>
    </row>
    <row r="179" spans="2:65" s="14" customFormat="1" ht="10.199999999999999">
      <c r="B179" s="163"/>
      <c r="D179" s="150" t="s">
        <v>190</v>
      </c>
      <c r="E179" s="164" t="s">
        <v>1</v>
      </c>
      <c r="F179" s="165" t="s">
        <v>194</v>
      </c>
      <c r="H179" s="166">
        <v>6</v>
      </c>
      <c r="I179" s="167"/>
      <c r="L179" s="163"/>
      <c r="M179" s="168"/>
      <c r="T179" s="169"/>
      <c r="AT179" s="164" t="s">
        <v>190</v>
      </c>
      <c r="AU179" s="164" t="s">
        <v>82</v>
      </c>
      <c r="AV179" s="14" t="s">
        <v>188</v>
      </c>
      <c r="AW179" s="14" t="s">
        <v>30</v>
      </c>
      <c r="AX179" s="14" t="s">
        <v>82</v>
      </c>
      <c r="AY179" s="164" t="s">
        <v>180</v>
      </c>
    </row>
    <row r="180" spans="2:65" s="1" customFormat="1" ht="16.5" customHeight="1">
      <c r="B180" s="32"/>
      <c r="C180" s="136" t="s">
        <v>301</v>
      </c>
      <c r="D180" s="136" t="s">
        <v>183</v>
      </c>
      <c r="E180" s="137" t="s">
        <v>2799</v>
      </c>
      <c r="F180" s="138" t="s">
        <v>2800</v>
      </c>
      <c r="G180" s="139" t="s">
        <v>287</v>
      </c>
      <c r="H180" s="140">
        <v>2</v>
      </c>
      <c r="I180" s="141"/>
      <c r="J180" s="142">
        <f>ROUND(I180*H180,2)</f>
        <v>0</v>
      </c>
      <c r="K180" s="138" t="s">
        <v>2763</v>
      </c>
      <c r="L180" s="32"/>
      <c r="M180" s="143" t="s">
        <v>1</v>
      </c>
      <c r="N180" s="144" t="s">
        <v>39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294</v>
      </c>
      <c r="AT180" s="147" t="s">
        <v>183</v>
      </c>
      <c r="AU180" s="147" t="s">
        <v>82</v>
      </c>
      <c r="AY180" s="17" t="s">
        <v>180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82</v>
      </c>
      <c r="BK180" s="148">
        <f>ROUND(I180*H180,2)</f>
        <v>0</v>
      </c>
      <c r="BL180" s="17" t="s">
        <v>294</v>
      </c>
      <c r="BM180" s="147" t="s">
        <v>442</v>
      </c>
    </row>
    <row r="181" spans="2:65" s="13" customFormat="1" ht="10.199999999999999">
      <c r="B181" s="156"/>
      <c r="D181" s="150" t="s">
        <v>190</v>
      </c>
      <c r="E181" s="157" t="s">
        <v>1</v>
      </c>
      <c r="F181" s="158" t="s">
        <v>84</v>
      </c>
      <c r="H181" s="159">
        <v>2</v>
      </c>
      <c r="I181" s="160"/>
      <c r="L181" s="156"/>
      <c r="M181" s="161"/>
      <c r="T181" s="162"/>
      <c r="AT181" s="157" t="s">
        <v>190</v>
      </c>
      <c r="AU181" s="157" t="s">
        <v>82</v>
      </c>
      <c r="AV181" s="13" t="s">
        <v>84</v>
      </c>
      <c r="AW181" s="13" t="s">
        <v>30</v>
      </c>
      <c r="AX181" s="13" t="s">
        <v>74</v>
      </c>
      <c r="AY181" s="157" t="s">
        <v>180</v>
      </c>
    </row>
    <row r="182" spans="2:65" s="14" customFormat="1" ht="10.199999999999999">
      <c r="B182" s="163"/>
      <c r="D182" s="150" t="s">
        <v>190</v>
      </c>
      <c r="E182" s="164" t="s">
        <v>1</v>
      </c>
      <c r="F182" s="165" t="s">
        <v>194</v>
      </c>
      <c r="H182" s="166">
        <v>2</v>
      </c>
      <c r="I182" s="167"/>
      <c r="L182" s="163"/>
      <c r="M182" s="168"/>
      <c r="T182" s="169"/>
      <c r="AT182" s="164" t="s">
        <v>190</v>
      </c>
      <c r="AU182" s="164" t="s">
        <v>82</v>
      </c>
      <c r="AV182" s="14" t="s">
        <v>188</v>
      </c>
      <c r="AW182" s="14" t="s">
        <v>30</v>
      </c>
      <c r="AX182" s="14" t="s">
        <v>82</v>
      </c>
      <c r="AY182" s="164" t="s">
        <v>180</v>
      </c>
    </row>
    <row r="183" spans="2:65" s="1" customFormat="1" ht="16.5" customHeight="1">
      <c r="B183" s="32"/>
      <c r="C183" s="136" t="s">
        <v>305</v>
      </c>
      <c r="D183" s="136" t="s">
        <v>183</v>
      </c>
      <c r="E183" s="137" t="s">
        <v>2801</v>
      </c>
      <c r="F183" s="138" t="s">
        <v>2802</v>
      </c>
      <c r="G183" s="139" t="s">
        <v>287</v>
      </c>
      <c r="H183" s="140">
        <v>40</v>
      </c>
      <c r="I183" s="141"/>
      <c r="J183" s="142">
        <f>ROUND(I183*H183,2)</f>
        <v>0</v>
      </c>
      <c r="K183" s="138" t="s">
        <v>2803</v>
      </c>
      <c r="L183" s="32"/>
      <c r="M183" s="143" t="s">
        <v>1</v>
      </c>
      <c r="N183" s="144" t="s">
        <v>39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294</v>
      </c>
      <c r="AT183" s="147" t="s">
        <v>183</v>
      </c>
      <c r="AU183" s="147" t="s">
        <v>82</v>
      </c>
      <c r="AY183" s="17" t="s">
        <v>180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7" t="s">
        <v>82</v>
      </c>
      <c r="BK183" s="148">
        <f>ROUND(I183*H183,2)</f>
        <v>0</v>
      </c>
      <c r="BL183" s="17" t="s">
        <v>294</v>
      </c>
      <c r="BM183" s="147" t="s">
        <v>456</v>
      </c>
    </row>
    <row r="184" spans="2:65" s="13" customFormat="1" ht="10.199999999999999">
      <c r="B184" s="156"/>
      <c r="D184" s="150" t="s">
        <v>190</v>
      </c>
      <c r="E184" s="157" t="s">
        <v>1</v>
      </c>
      <c r="F184" s="158" t="s">
        <v>477</v>
      </c>
      <c r="H184" s="159">
        <v>40</v>
      </c>
      <c r="I184" s="160"/>
      <c r="L184" s="156"/>
      <c r="M184" s="161"/>
      <c r="T184" s="162"/>
      <c r="AT184" s="157" t="s">
        <v>190</v>
      </c>
      <c r="AU184" s="157" t="s">
        <v>82</v>
      </c>
      <c r="AV184" s="13" t="s">
        <v>84</v>
      </c>
      <c r="AW184" s="13" t="s">
        <v>30</v>
      </c>
      <c r="AX184" s="13" t="s">
        <v>74</v>
      </c>
      <c r="AY184" s="157" t="s">
        <v>180</v>
      </c>
    </row>
    <row r="185" spans="2:65" s="14" customFormat="1" ht="10.199999999999999">
      <c r="B185" s="163"/>
      <c r="D185" s="150" t="s">
        <v>190</v>
      </c>
      <c r="E185" s="164" t="s">
        <v>1</v>
      </c>
      <c r="F185" s="165" t="s">
        <v>194</v>
      </c>
      <c r="H185" s="166">
        <v>40</v>
      </c>
      <c r="I185" s="167"/>
      <c r="L185" s="163"/>
      <c r="M185" s="168"/>
      <c r="T185" s="169"/>
      <c r="AT185" s="164" t="s">
        <v>190</v>
      </c>
      <c r="AU185" s="164" t="s">
        <v>82</v>
      </c>
      <c r="AV185" s="14" t="s">
        <v>188</v>
      </c>
      <c r="AW185" s="14" t="s">
        <v>30</v>
      </c>
      <c r="AX185" s="14" t="s">
        <v>82</v>
      </c>
      <c r="AY185" s="164" t="s">
        <v>180</v>
      </c>
    </row>
    <row r="186" spans="2:65" s="1" customFormat="1" ht="16.5" customHeight="1">
      <c r="B186" s="32"/>
      <c r="C186" s="136" t="s">
        <v>312</v>
      </c>
      <c r="D186" s="136" t="s">
        <v>183</v>
      </c>
      <c r="E186" s="137" t="s">
        <v>2804</v>
      </c>
      <c r="F186" s="138" t="s">
        <v>2805</v>
      </c>
      <c r="G186" s="139" t="s">
        <v>287</v>
      </c>
      <c r="H186" s="140">
        <v>18</v>
      </c>
      <c r="I186" s="141"/>
      <c r="J186" s="142">
        <f>ROUND(I186*H186,2)</f>
        <v>0</v>
      </c>
      <c r="K186" s="138" t="s">
        <v>2803</v>
      </c>
      <c r="L186" s="32"/>
      <c r="M186" s="143" t="s">
        <v>1</v>
      </c>
      <c r="N186" s="144" t="s">
        <v>39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294</v>
      </c>
      <c r="AT186" s="147" t="s">
        <v>183</v>
      </c>
      <c r="AU186" s="147" t="s">
        <v>82</v>
      </c>
      <c r="AY186" s="17" t="s">
        <v>180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82</v>
      </c>
      <c r="BK186" s="148">
        <f>ROUND(I186*H186,2)</f>
        <v>0</v>
      </c>
      <c r="BL186" s="17" t="s">
        <v>294</v>
      </c>
      <c r="BM186" s="147" t="s">
        <v>467</v>
      </c>
    </row>
    <row r="187" spans="2:65" s="13" customFormat="1" ht="10.199999999999999">
      <c r="B187" s="156"/>
      <c r="D187" s="150" t="s">
        <v>190</v>
      </c>
      <c r="E187" s="157" t="s">
        <v>1</v>
      </c>
      <c r="F187" s="158" t="s">
        <v>305</v>
      </c>
      <c r="H187" s="159">
        <v>18</v>
      </c>
      <c r="I187" s="160"/>
      <c r="L187" s="156"/>
      <c r="M187" s="161"/>
      <c r="T187" s="162"/>
      <c r="AT187" s="157" t="s">
        <v>190</v>
      </c>
      <c r="AU187" s="157" t="s">
        <v>82</v>
      </c>
      <c r="AV187" s="13" t="s">
        <v>84</v>
      </c>
      <c r="AW187" s="13" t="s">
        <v>30</v>
      </c>
      <c r="AX187" s="13" t="s">
        <v>74</v>
      </c>
      <c r="AY187" s="157" t="s">
        <v>180</v>
      </c>
    </row>
    <row r="188" spans="2:65" s="14" customFormat="1" ht="10.199999999999999">
      <c r="B188" s="163"/>
      <c r="D188" s="150" t="s">
        <v>190</v>
      </c>
      <c r="E188" s="164" t="s">
        <v>1</v>
      </c>
      <c r="F188" s="165" t="s">
        <v>194</v>
      </c>
      <c r="H188" s="166">
        <v>18</v>
      </c>
      <c r="I188" s="167"/>
      <c r="L188" s="163"/>
      <c r="M188" s="168"/>
      <c r="T188" s="169"/>
      <c r="AT188" s="164" t="s">
        <v>190</v>
      </c>
      <c r="AU188" s="164" t="s">
        <v>82</v>
      </c>
      <c r="AV188" s="14" t="s">
        <v>188</v>
      </c>
      <c r="AW188" s="14" t="s">
        <v>30</v>
      </c>
      <c r="AX188" s="14" t="s">
        <v>82</v>
      </c>
      <c r="AY188" s="164" t="s">
        <v>180</v>
      </c>
    </row>
    <row r="189" spans="2:65" s="1" customFormat="1" ht="16.5" customHeight="1">
      <c r="B189" s="32"/>
      <c r="C189" s="136" t="s">
        <v>320</v>
      </c>
      <c r="D189" s="136" t="s">
        <v>183</v>
      </c>
      <c r="E189" s="137" t="s">
        <v>2806</v>
      </c>
      <c r="F189" s="138" t="s">
        <v>2807</v>
      </c>
      <c r="G189" s="139" t="s">
        <v>279</v>
      </c>
      <c r="H189" s="140">
        <v>315</v>
      </c>
      <c r="I189" s="141"/>
      <c r="J189" s="142">
        <f>ROUND(I189*H189,2)</f>
        <v>0</v>
      </c>
      <c r="K189" s="138" t="s">
        <v>2763</v>
      </c>
      <c r="L189" s="32"/>
      <c r="M189" s="143" t="s">
        <v>1</v>
      </c>
      <c r="N189" s="144" t="s">
        <v>39</v>
      </c>
      <c r="P189" s="145">
        <f>O189*H189</f>
        <v>0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294</v>
      </c>
      <c r="AT189" s="147" t="s">
        <v>183</v>
      </c>
      <c r="AU189" s="147" t="s">
        <v>82</v>
      </c>
      <c r="AY189" s="17" t="s">
        <v>180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82</v>
      </c>
      <c r="BK189" s="148">
        <f>ROUND(I189*H189,2)</f>
        <v>0</v>
      </c>
      <c r="BL189" s="17" t="s">
        <v>294</v>
      </c>
      <c r="BM189" s="147" t="s">
        <v>477</v>
      </c>
    </row>
    <row r="190" spans="2:65" s="13" customFormat="1" ht="10.199999999999999">
      <c r="B190" s="156"/>
      <c r="D190" s="150" t="s">
        <v>190</v>
      </c>
      <c r="E190" s="157" t="s">
        <v>1</v>
      </c>
      <c r="F190" s="158" t="s">
        <v>2808</v>
      </c>
      <c r="H190" s="159">
        <v>315</v>
      </c>
      <c r="I190" s="160"/>
      <c r="L190" s="156"/>
      <c r="M190" s="161"/>
      <c r="T190" s="162"/>
      <c r="AT190" s="157" t="s">
        <v>190</v>
      </c>
      <c r="AU190" s="157" t="s">
        <v>82</v>
      </c>
      <c r="AV190" s="13" t="s">
        <v>84</v>
      </c>
      <c r="AW190" s="13" t="s">
        <v>30</v>
      </c>
      <c r="AX190" s="13" t="s">
        <v>74</v>
      </c>
      <c r="AY190" s="157" t="s">
        <v>180</v>
      </c>
    </row>
    <row r="191" spans="2:65" s="14" customFormat="1" ht="10.199999999999999">
      <c r="B191" s="163"/>
      <c r="D191" s="150" t="s">
        <v>190</v>
      </c>
      <c r="E191" s="164" t="s">
        <v>1</v>
      </c>
      <c r="F191" s="165" t="s">
        <v>194</v>
      </c>
      <c r="H191" s="166">
        <v>315</v>
      </c>
      <c r="I191" s="167"/>
      <c r="L191" s="163"/>
      <c r="M191" s="168"/>
      <c r="T191" s="169"/>
      <c r="AT191" s="164" t="s">
        <v>190</v>
      </c>
      <c r="AU191" s="164" t="s">
        <v>82</v>
      </c>
      <c r="AV191" s="14" t="s">
        <v>188</v>
      </c>
      <c r="AW191" s="14" t="s">
        <v>30</v>
      </c>
      <c r="AX191" s="14" t="s">
        <v>82</v>
      </c>
      <c r="AY191" s="164" t="s">
        <v>180</v>
      </c>
    </row>
    <row r="192" spans="2:65" s="1" customFormat="1" ht="16.5" customHeight="1">
      <c r="B192" s="32"/>
      <c r="C192" s="136" t="s">
        <v>7</v>
      </c>
      <c r="D192" s="136" t="s">
        <v>183</v>
      </c>
      <c r="E192" s="137" t="s">
        <v>2809</v>
      </c>
      <c r="F192" s="138" t="s">
        <v>2810</v>
      </c>
      <c r="G192" s="139" t="s">
        <v>208</v>
      </c>
      <c r="H192" s="140">
        <v>0.34499999999999997</v>
      </c>
      <c r="I192" s="141"/>
      <c r="J192" s="142">
        <f>ROUND(I192*H192,2)</f>
        <v>0</v>
      </c>
      <c r="K192" s="138" t="s">
        <v>2763</v>
      </c>
      <c r="L192" s="32"/>
      <c r="M192" s="143" t="s">
        <v>1</v>
      </c>
      <c r="N192" s="144" t="s">
        <v>39</v>
      </c>
      <c r="P192" s="145">
        <f>O192*H192</f>
        <v>0</v>
      </c>
      <c r="Q192" s="145">
        <v>0</v>
      </c>
      <c r="R192" s="145">
        <f>Q192*H192</f>
        <v>0</v>
      </c>
      <c r="S192" s="145">
        <v>0</v>
      </c>
      <c r="T192" s="146">
        <f>S192*H192</f>
        <v>0</v>
      </c>
      <c r="AR192" s="147" t="s">
        <v>294</v>
      </c>
      <c r="AT192" s="147" t="s">
        <v>183</v>
      </c>
      <c r="AU192" s="147" t="s">
        <v>82</v>
      </c>
      <c r="AY192" s="17" t="s">
        <v>180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82</v>
      </c>
      <c r="BK192" s="148">
        <f>ROUND(I192*H192,2)</f>
        <v>0</v>
      </c>
      <c r="BL192" s="17" t="s">
        <v>294</v>
      </c>
      <c r="BM192" s="147" t="s">
        <v>496</v>
      </c>
    </row>
    <row r="193" spans="2:65" s="11" customFormat="1" ht="25.9" customHeight="1">
      <c r="B193" s="124"/>
      <c r="D193" s="125" t="s">
        <v>73</v>
      </c>
      <c r="E193" s="126" t="s">
        <v>2811</v>
      </c>
      <c r="F193" s="126" t="s">
        <v>2812</v>
      </c>
      <c r="I193" s="127"/>
      <c r="J193" s="128">
        <f>BK193</f>
        <v>0</v>
      </c>
      <c r="L193" s="124"/>
      <c r="M193" s="129"/>
      <c r="P193" s="130">
        <f>SUM(P194:P278)</f>
        <v>0</v>
      </c>
      <c r="R193" s="130">
        <f>SUM(R194:R278)</f>
        <v>0</v>
      </c>
      <c r="T193" s="131">
        <f>SUM(T194:T278)</f>
        <v>0</v>
      </c>
      <c r="AR193" s="125" t="s">
        <v>84</v>
      </c>
      <c r="AT193" s="132" t="s">
        <v>73</v>
      </c>
      <c r="AU193" s="132" t="s">
        <v>74</v>
      </c>
      <c r="AY193" s="125" t="s">
        <v>180</v>
      </c>
      <c r="BK193" s="133">
        <f>SUM(BK194:BK278)</f>
        <v>0</v>
      </c>
    </row>
    <row r="194" spans="2:65" s="1" customFormat="1" ht="21.75" customHeight="1">
      <c r="B194" s="32"/>
      <c r="C194" s="136" t="s">
        <v>335</v>
      </c>
      <c r="D194" s="136" t="s">
        <v>183</v>
      </c>
      <c r="E194" s="137" t="s">
        <v>2813</v>
      </c>
      <c r="F194" s="138" t="s">
        <v>2814</v>
      </c>
      <c r="G194" s="139" t="s">
        <v>279</v>
      </c>
      <c r="H194" s="140">
        <v>385</v>
      </c>
      <c r="I194" s="141"/>
      <c r="J194" s="142">
        <f>ROUND(I194*H194,2)</f>
        <v>0</v>
      </c>
      <c r="K194" s="138" t="s">
        <v>2763</v>
      </c>
      <c r="L194" s="32"/>
      <c r="M194" s="143" t="s">
        <v>1</v>
      </c>
      <c r="N194" s="144" t="s">
        <v>39</v>
      </c>
      <c r="P194" s="145">
        <f>O194*H194</f>
        <v>0</v>
      </c>
      <c r="Q194" s="145">
        <v>0</v>
      </c>
      <c r="R194" s="145">
        <f>Q194*H194</f>
        <v>0</v>
      </c>
      <c r="S194" s="145">
        <v>0</v>
      </c>
      <c r="T194" s="146">
        <f>S194*H194</f>
        <v>0</v>
      </c>
      <c r="AR194" s="147" t="s">
        <v>294</v>
      </c>
      <c r="AT194" s="147" t="s">
        <v>183</v>
      </c>
      <c r="AU194" s="147" t="s">
        <v>82</v>
      </c>
      <c r="AY194" s="17" t="s">
        <v>180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7" t="s">
        <v>82</v>
      </c>
      <c r="BK194" s="148">
        <f>ROUND(I194*H194,2)</f>
        <v>0</v>
      </c>
      <c r="BL194" s="17" t="s">
        <v>294</v>
      </c>
      <c r="BM194" s="147" t="s">
        <v>525</v>
      </c>
    </row>
    <row r="195" spans="2:65" s="13" customFormat="1" ht="10.199999999999999">
      <c r="B195" s="156"/>
      <c r="D195" s="150" t="s">
        <v>190</v>
      </c>
      <c r="E195" s="157" t="s">
        <v>1</v>
      </c>
      <c r="F195" s="158" t="s">
        <v>2815</v>
      </c>
      <c r="H195" s="159">
        <v>385</v>
      </c>
      <c r="I195" s="160"/>
      <c r="L195" s="156"/>
      <c r="M195" s="161"/>
      <c r="T195" s="162"/>
      <c r="AT195" s="157" t="s">
        <v>190</v>
      </c>
      <c r="AU195" s="157" t="s">
        <v>82</v>
      </c>
      <c r="AV195" s="13" t="s">
        <v>84</v>
      </c>
      <c r="AW195" s="13" t="s">
        <v>30</v>
      </c>
      <c r="AX195" s="13" t="s">
        <v>74</v>
      </c>
      <c r="AY195" s="157" t="s">
        <v>180</v>
      </c>
    </row>
    <row r="196" spans="2:65" s="14" customFormat="1" ht="10.199999999999999">
      <c r="B196" s="163"/>
      <c r="D196" s="150" t="s">
        <v>190</v>
      </c>
      <c r="E196" s="164" t="s">
        <v>1</v>
      </c>
      <c r="F196" s="165" t="s">
        <v>194</v>
      </c>
      <c r="H196" s="166">
        <v>385</v>
      </c>
      <c r="I196" s="167"/>
      <c r="L196" s="163"/>
      <c r="M196" s="168"/>
      <c r="T196" s="169"/>
      <c r="AT196" s="164" t="s">
        <v>190</v>
      </c>
      <c r="AU196" s="164" t="s">
        <v>82</v>
      </c>
      <c r="AV196" s="14" t="s">
        <v>188</v>
      </c>
      <c r="AW196" s="14" t="s">
        <v>30</v>
      </c>
      <c r="AX196" s="14" t="s">
        <v>82</v>
      </c>
      <c r="AY196" s="164" t="s">
        <v>180</v>
      </c>
    </row>
    <row r="197" spans="2:65" s="1" customFormat="1" ht="21.75" customHeight="1">
      <c r="B197" s="32"/>
      <c r="C197" s="136" t="s">
        <v>340</v>
      </c>
      <c r="D197" s="136" t="s">
        <v>183</v>
      </c>
      <c r="E197" s="137" t="s">
        <v>2816</v>
      </c>
      <c r="F197" s="138" t="s">
        <v>2817</v>
      </c>
      <c r="G197" s="139" t="s">
        <v>279</v>
      </c>
      <c r="H197" s="140">
        <v>45</v>
      </c>
      <c r="I197" s="141"/>
      <c r="J197" s="142">
        <f>ROUND(I197*H197,2)</f>
        <v>0</v>
      </c>
      <c r="K197" s="138" t="s">
        <v>2763</v>
      </c>
      <c r="L197" s="32"/>
      <c r="M197" s="143" t="s">
        <v>1</v>
      </c>
      <c r="N197" s="144" t="s">
        <v>39</v>
      </c>
      <c r="P197" s="145">
        <f>O197*H197</f>
        <v>0</v>
      </c>
      <c r="Q197" s="145">
        <v>0</v>
      </c>
      <c r="R197" s="145">
        <f>Q197*H197</f>
        <v>0</v>
      </c>
      <c r="S197" s="145">
        <v>0</v>
      </c>
      <c r="T197" s="146">
        <f>S197*H197</f>
        <v>0</v>
      </c>
      <c r="AR197" s="147" t="s">
        <v>294</v>
      </c>
      <c r="AT197" s="147" t="s">
        <v>183</v>
      </c>
      <c r="AU197" s="147" t="s">
        <v>82</v>
      </c>
      <c r="AY197" s="17" t="s">
        <v>180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7" t="s">
        <v>82</v>
      </c>
      <c r="BK197" s="148">
        <f>ROUND(I197*H197,2)</f>
        <v>0</v>
      </c>
      <c r="BL197" s="17" t="s">
        <v>294</v>
      </c>
      <c r="BM197" s="147" t="s">
        <v>540</v>
      </c>
    </row>
    <row r="198" spans="2:65" s="13" customFormat="1" ht="10.199999999999999">
      <c r="B198" s="156"/>
      <c r="D198" s="150" t="s">
        <v>190</v>
      </c>
      <c r="E198" s="157" t="s">
        <v>1</v>
      </c>
      <c r="F198" s="158" t="s">
        <v>531</v>
      </c>
      <c r="H198" s="159">
        <v>45</v>
      </c>
      <c r="I198" s="160"/>
      <c r="L198" s="156"/>
      <c r="M198" s="161"/>
      <c r="T198" s="162"/>
      <c r="AT198" s="157" t="s">
        <v>190</v>
      </c>
      <c r="AU198" s="157" t="s">
        <v>82</v>
      </c>
      <c r="AV198" s="13" t="s">
        <v>84</v>
      </c>
      <c r="AW198" s="13" t="s">
        <v>30</v>
      </c>
      <c r="AX198" s="13" t="s">
        <v>74</v>
      </c>
      <c r="AY198" s="157" t="s">
        <v>180</v>
      </c>
    </row>
    <row r="199" spans="2:65" s="14" customFormat="1" ht="10.199999999999999">
      <c r="B199" s="163"/>
      <c r="D199" s="150" t="s">
        <v>190</v>
      </c>
      <c r="E199" s="164" t="s">
        <v>1</v>
      </c>
      <c r="F199" s="165" t="s">
        <v>194</v>
      </c>
      <c r="H199" s="166">
        <v>45</v>
      </c>
      <c r="I199" s="167"/>
      <c r="L199" s="163"/>
      <c r="M199" s="168"/>
      <c r="T199" s="169"/>
      <c r="AT199" s="164" t="s">
        <v>190</v>
      </c>
      <c r="AU199" s="164" t="s">
        <v>82</v>
      </c>
      <c r="AV199" s="14" t="s">
        <v>188</v>
      </c>
      <c r="AW199" s="14" t="s">
        <v>30</v>
      </c>
      <c r="AX199" s="14" t="s">
        <v>82</v>
      </c>
      <c r="AY199" s="164" t="s">
        <v>180</v>
      </c>
    </row>
    <row r="200" spans="2:65" s="1" customFormat="1" ht="21.75" customHeight="1">
      <c r="B200" s="32"/>
      <c r="C200" s="136" t="s">
        <v>347</v>
      </c>
      <c r="D200" s="136" t="s">
        <v>183</v>
      </c>
      <c r="E200" s="137" t="s">
        <v>2818</v>
      </c>
      <c r="F200" s="138" t="s">
        <v>2819</v>
      </c>
      <c r="G200" s="139" t="s">
        <v>279</v>
      </c>
      <c r="H200" s="140">
        <v>75</v>
      </c>
      <c r="I200" s="141"/>
      <c r="J200" s="142">
        <f>ROUND(I200*H200,2)</f>
        <v>0</v>
      </c>
      <c r="K200" s="138" t="s">
        <v>2763</v>
      </c>
      <c r="L200" s="32"/>
      <c r="M200" s="143" t="s">
        <v>1</v>
      </c>
      <c r="N200" s="144" t="s">
        <v>39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294</v>
      </c>
      <c r="AT200" s="147" t="s">
        <v>183</v>
      </c>
      <c r="AU200" s="147" t="s">
        <v>82</v>
      </c>
      <c r="AY200" s="17" t="s">
        <v>180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82</v>
      </c>
      <c r="BK200" s="148">
        <f>ROUND(I200*H200,2)</f>
        <v>0</v>
      </c>
      <c r="BL200" s="17" t="s">
        <v>294</v>
      </c>
      <c r="BM200" s="147" t="s">
        <v>552</v>
      </c>
    </row>
    <row r="201" spans="2:65" s="13" customFormat="1" ht="10.199999999999999">
      <c r="B201" s="156"/>
      <c r="D201" s="150" t="s">
        <v>190</v>
      </c>
      <c r="E201" s="157" t="s">
        <v>1</v>
      </c>
      <c r="F201" s="158" t="s">
        <v>704</v>
      </c>
      <c r="H201" s="159">
        <v>75</v>
      </c>
      <c r="I201" s="160"/>
      <c r="L201" s="156"/>
      <c r="M201" s="161"/>
      <c r="T201" s="162"/>
      <c r="AT201" s="157" t="s">
        <v>190</v>
      </c>
      <c r="AU201" s="157" t="s">
        <v>82</v>
      </c>
      <c r="AV201" s="13" t="s">
        <v>84</v>
      </c>
      <c r="AW201" s="13" t="s">
        <v>30</v>
      </c>
      <c r="AX201" s="13" t="s">
        <v>74</v>
      </c>
      <c r="AY201" s="157" t="s">
        <v>180</v>
      </c>
    </row>
    <row r="202" spans="2:65" s="14" customFormat="1" ht="10.199999999999999">
      <c r="B202" s="163"/>
      <c r="D202" s="150" t="s">
        <v>190</v>
      </c>
      <c r="E202" s="164" t="s">
        <v>1</v>
      </c>
      <c r="F202" s="165" t="s">
        <v>194</v>
      </c>
      <c r="H202" s="166">
        <v>75</v>
      </c>
      <c r="I202" s="167"/>
      <c r="L202" s="163"/>
      <c r="M202" s="168"/>
      <c r="T202" s="169"/>
      <c r="AT202" s="164" t="s">
        <v>190</v>
      </c>
      <c r="AU202" s="164" t="s">
        <v>82</v>
      </c>
      <c r="AV202" s="14" t="s">
        <v>188</v>
      </c>
      <c r="AW202" s="14" t="s">
        <v>30</v>
      </c>
      <c r="AX202" s="14" t="s">
        <v>82</v>
      </c>
      <c r="AY202" s="164" t="s">
        <v>180</v>
      </c>
    </row>
    <row r="203" spans="2:65" s="1" customFormat="1" ht="21.75" customHeight="1">
      <c r="B203" s="32"/>
      <c r="C203" s="136" t="s">
        <v>352</v>
      </c>
      <c r="D203" s="136" t="s">
        <v>183</v>
      </c>
      <c r="E203" s="137" t="s">
        <v>2820</v>
      </c>
      <c r="F203" s="138" t="s">
        <v>2821</v>
      </c>
      <c r="G203" s="139" t="s">
        <v>279</v>
      </c>
      <c r="H203" s="140">
        <v>35</v>
      </c>
      <c r="I203" s="141"/>
      <c r="J203" s="142">
        <f>ROUND(I203*H203,2)</f>
        <v>0</v>
      </c>
      <c r="K203" s="138" t="s">
        <v>2763</v>
      </c>
      <c r="L203" s="32"/>
      <c r="M203" s="143" t="s">
        <v>1</v>
      </c>
      <c r="N203" s="144" t="s">
        <v>39</v>
      </c>
      <c r="P203" s="145">
        <f>O203*H203</f>
        <v>0</v>
      </c>
      <c r="Q203" s="145">
        <v>0</v>
      </c>
      <c r="R203" s="145">
        <f>Q203*H203</f>
        <v>0</v>
      </c>
      <c r="S203" s="145">
        <v>0</v>
      </c>
      <c r="T203" s="146">
        <f>S203*H203</f>
        <v>0</v>
      </c>
      <c r="AR203" s="147" t="s">
        <v>294</v>
      </c>
      <c r="AT203" s="147" t="s">
        <v>183</v>
      </c>
      <c r="AU203" s="147" t="s">
        <v>82</v>
      </c>
      <c r="AY203" s="17" t="s">
        <v>180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7" t="s">
        <v>82</v>
      </c>
      <c r="BK203" s="148">
        <f>ROUND(I203*H203,2)</f>
        <v>0</v>
      </c>
      <c r="BL203" s="17" t="s">
        <v>294</v>
      </c>
      <c r="BM203" s="147" t="s">
        <v>565</v>
      </c>
    </row>
    <row r="204" spans="2:65" s="13" customFormat="1" ht="10.199999999999999">
      <c r="B204" s="156"/>
      <c r="D204" s="150" t="s">
        <v>190</v>
      </c>
      <c r="E204" s="157" t="s">
        <v>1</v>
      </c>
      <c r="F204" s="158" t="s">
        <v>449</v>
      </c>
      <c r="H204" s="159">
        <v>35</v>
      </c>
      <c r="I204" s="160"/>
      <c r="L204" s="156"/>
      <c r="M204" s="161"/>
      <c r="T204" s="162"/>
      <c r="AT204" s="157" t="s">
        <v>190</v>
      </c>
      <c r="AU204" s="157" t="s">
        <v>82</v>
      </c>
      <c r="AV204" s="13" t="s">
        <v>84</v>
      </c>
      <c r="AW204" s="13" t="s">
        <v>30</v>
      </c>
      <c r="AX204" s="13" t="s">
        <v>74</v>
      </c>
      <c r="AY204" s="157" t="s">
        <v>180</v>
      </c>
    </row>
    <row r="205" spans="2:65" s="14" customFormat="1" ht="10.199999999999999">
      <c r="B205" s="163"/>
      <c r="D205" s="150" t="s">
        <v>190</v>
      </c>
      <c r="E205" s="164" t="s">
        <v>1</v>
      </c>
      <c r="F205" s="165" t="s">
        <v>194</v>
      </c>
      <c r="H205" s="166">
        <v>35</v>
      </c>
      <c r="I205" s="167"/>
      <c r="L205" s="163"/>
      <c r="M205" s="168"/>
      <c r="T205" s="169"/>
      <c r="AT205" s="164" t="s">
        <v>190</v>
      </c>
      <c r="AU205" s="164" t="s">
        <v>82</v>
      </c>
      <c r="AV205" s="14" t="s">
        <v>188</v>
      </c>
      <c r="AW205" s="14" t="s">
        <v>30</v>
      </c>
      <c r="AX205" s="14" t="s">
        <v>82</v>
      </c>
      <c r="AY205" s="164" t="s">
        <v>180</v>
      </c>
    </row>
    <row r="206" spans="2:65" s="1" customFormat="1" ht="16.5" customHeight="1">
      <c r="B206" s="32"/>
      <c r="C206" s="136" t="s">
        <v>363</v>
      </c>
      <c r="D206" s="136" t="s">
        <v>183</v>
      </c>
      <c r="E206" s="137" t="s">
        <v>2822</v>
      </c>
      <c r="F206" s="138" t="s">
        <v>2823</v>
      </c>
      <c r="G206" s="139" t="s">
        <v>279</v>
      </c>
      <c r="H206" s="140">
        <v>214</v>
      </c>
      <c r="I206" s="141"/>
      <c r="J206" s="142">
        <f>ROUND(I206*H206,2)</f>
        <v>0</v>
      </c>
      <c r="K206" s="138" t="s">
        <v>2763</v>
      </c>
      <c r="L206" s="32"/>
      <c r="M206" s="143" t="s">
        <v>1</v>
      </c>
      <c r="N206" s="144" t="s">
        <v>39</v>
      </c>
      <c r="P206" s="145">
        <f>O206*H206</f>
        <v>0</v>
      </c>
      <c r="Q206" s="145">
        <v>0</v>
      </c>
      <c r="R206" s="145">
        <f>Q206*H206</f>
        <v>0</v>
      </c>
      <c r="S206" s="145">
        <v>0</v>
      </c>
      <c r="T206" s="146">
        <f>S206*H206</f>
        <v>0</v>
      </c>
      <c r="AR206" s="147" t="s">
        <v>294</v>
      </c>
      <c r="AT206" s="147" t="s">
        <v>183</v>
      </c>
      <c r="AU206" s="147" t="s">
        <v>82</v>
      </c>
      <c r="AY206" s="17" t="s">
        <v>180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82</v>
      </c>
      <c r="BK206" s="148">
        <f>ROUND(I206*H206,2)</f>
        <v>0</v>
      </c>
      <c r="BL206" s="17" t="s">
        <v>294</v>
      </c>
      <c r="BM206" s="147" t="s">
        <v>575</v>
      </c>
    </row>
    <row r="207" spans="2:65" s="13" customFormat="1" ht="10.199999999999999">
      <c r="B207" s="156"/>
      <c r="D207" s="150" t="s">
        <v>190</v>
      </c>
      <c r="E207" s="157" t="s">
        <v>1</v>
      </c>
      <c r="F207" s="158" t="s">
        <v>2824</v>
      </c>
      <c r="H207" s="159">
        <v>214</v>
      </c>
      <c r="I207" s="160"/>
      <c r="L207" s="156"/>
      <c r="M207" s="161"/>
      <c r="T207" s="162"/>
      <c r="AT207" s="157" t="s">
        <v>190</v>
      </c>
      <c r="AU207" s="157" t="s">
        <v>82</v>
      </c>
      <c r="AV207" s="13" t="s">
        <v>84</v>
      </c>
      <c r="AW207" s="13" t="s">
        <v>30</v>
      </c>
      <c r="AX207" s="13" t="s">
        <v>74</v>
      </c>
      <c r="AY207" s="157" t="s">
        <v>180</v>
      </c>
    </row>
    <row r="208" spans="2:65" s="14" customFormat="1" ht="10.199999999999999">
      <c r="B208" s="163"/>
      <c r="D208" s="150" t="s">
        <v>190</v>
      </c>
      <c r="E208" s="164" t="s">
        <v>1</v>
      </c>
      <c r="F208" s="165" t="s">
        <v>194</v>
      </c>
      <c r="H208" s="166">
        <v>214</v>
      </c>
      <c r="I208" s="167"/>
      <c r="L208" s="163"/>
      <c r="M208" s="168"/>
      <c r="T208" s="169"/>
      <c r="AT208" s="164" t="s">
        <v>190</v>
      </c>
      <c r="AU208" s="164" t="s">
        <v>82</v>
      </c>
      <c r="AV208" s="14" t="s">
        <v>188</v>
      </c>
      <c r="AW208" s="14" t="s">
        <v>30</v>
      </c>
      <c r="AX208" s="14" t="s">
        <v>82</v>
      </c>
      <c r="AY208" s="164" t="s">
        <v>180</v>
      </c>
    </row>
    <row r="209" spans="2:65" s="1" customFormat="1" ht="16.5" customHeight="1">
      <c r="B209" s="32"/>
      <c r="C209" s="136" t="s">
        <v>370</v>
      </c>
      <c r="D209" s="136" t="s">
        <v>183</v>
      </c>
      <c r="E209" s="137" t="s">
        <v>2825</v>
      </c>
      <c r="F209" s="138" t="s">
        <v>2826</v>
      </c>
      <c r="G209" s="139" t="s">
        <v>279</v>
      </c>
      <c r="H209" s="140">
        <v>22</v>
      </c>
      <c r="I209" s="141"/>
      <c r="J209" s="142">
        <f>ROUND(I209*H209,2)</f>
        <v>0</v>
      </c>
      <c r="K209" s="138" t="s">
        <v>2763</v>
      </c>
      <c r="L209" s="32"/>
      <c r="M209" s="143" t="s">
        <v>1</v>
      </c>
      <c r="N209" s="144" t="s">
        <v>39</v>
      </c>
      <c r="P209" s="145">
        <f>O209*H209</f>
        <v>0</v>
      </c>
      <c r="Q209" s="145">
        <v>0</v>
      </c>
      <c r="R209" s="145">
        <f>Q209*H209</f>
        <v>0</v>
      </c>
      <c r="S209" s="145">
        <v>0</v>
      </c>
      <c r="T209" s="146">
        <f>S209*H209</f>
        <v>0</v>
      </c>
      <c r="AR209" s="147" t="s">
        <v>294</v>
      </c>
      <c r="AT209" s="147" t="s">
        <v>183</v>
      </c>
      <c r="AU209" s="147" t="s">
        <v>82</v>
      </c>
      <c r="AY209" s="17" t="s">
        <v>180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7" t="s">
        <v>82</v>
      </c>
      <c r="BK209" s="148">
        <f>ROUND(I209*H209,2)</f>
        <v>0</v>
      </c>
      <c r="BL209" s="17" t="s">
        <v>294</v>
      </c>
      <c r="BM209" s="147" t="s">
        <v>587</v>
      </c>
    </row>
    <row r="210" spans="2:65" s="13" customFormat="1" ht="10.199999999999999">
      <c r="B210" s="156"/>
      <c r="D210" s="150" t="s">
        <v>190</v>
      </c>
      <c r="E210" s="157" t="s">
        <v>1</v>
      </c>
      <c r="F210" s="158" t="s">
        <v>335</v>
      </c>
      <c r="H210" s="159">
        <v>22</v>
      </c>
      <c r="I210" s="160"/>
      <c r="L210" s="156"/>
      <c r="M210" s="161"/>
      <c r="T210" s="162"/>
      <c r="AT210" s="157" t="s">
        <v>190</v>
      </c>
      <c r="AU210" s="157" t="s">
        <v>82</v>
      </c>
      <c r="AV210" s="13" t="s">
        <v>84</v>
      </c>
      <c r="AW210" s="13" t="s">
        <v>30</v>
      </c>
      <c r="AX210" s="13" t="s">
        <v>74</v>
      </c>
      <c r="AY210" s="157" t="s">
        <v>180</v>
      </c>
    </row>
    <row r="211" spans="2:65" s="14" customFormat="1" ht="10.199999999999999">
      <c r="B211" s="163"/>
      <c r="D211" s="150" t="s">
        <v>190</v>
      </c>
      <c r="E211" s="164" t="s">
        <v>1</v>
      </c>
      <c r="F211" s="165" t="s">
        <v>194</v>
      </c>
      <c r="H211" s="166">
        <v>22</v>
      </c>
      <c r="I211" s="167"/>
      <c r="L211" s="163"/>
      <c r="M211" s="168"/>
      <c r="T211" s="169"/>
      <c r="AT211" s="164" t="s">
        <v>190</v>
      </c>
      <c r="AU211" s="164" t="s">
        <v>82</v>
      </c>
      <c r="AV211" s="14" t="s">
        <v>188</v>
      </c>
      <c r="AW211" s="14" t="s">
        <v>30</v>
      </c>
      <c r="AX211" s="14" t="s">
        <v>82</v>
      </c>
      <c r="AY211" s="164" t="s">
        <v>180</v>
      </c>
    </row>
    <row r="212" spans="2:65" s="1" customFormat="1" ht="16.5" customHeight="1">
      <c r="B212" s="32"/>
      <c r="C212" s="136" t="s">
        <v>376</v>
      </c>
      <c r="D212" s="136" t="s">
        <v>183</v>
      </c>
      <c r="E212" s="137" t="s">
        <v>2827</v>
      </c>
      <c r="F212" s="138" t="s">
        <v>2828</v>
      </c>
      <c r="G212" s="139" t="s">
        <v>279</v>
      </c>
      <c r="H212" s="140">
        <v>28</v>
      </c>
      <c r="I212" s="141"/>
      <c r="J212" s="142">
        <f>ROUND(I212*H212,2)</f>
        <v>0</v>
      </c>
      <c r="K212" s="138" t="s">
        <v>2763</v>
      </c>
      <c r="L212" s="32"/>
      <c r="M212" s="143" t="s">
        <v>1</v>
      </c>
      <c r="N212" s="144" t="s">
        <v>39</v>
      </c>
      <c r="P212" s="145">
        <f>O212*H212</f>
        <v>0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294</v>
      </c>
      <c r="AT212" s="147" t="s">
        <v>183</v>
      </c>
      <c r="AU212" s="147" t="s">
        <v>82</v>
      </c>
      <c r="AY212" s="17" t="s">
        <v>180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82</v>
      </c>
      <c r="BK212" s="148">
        <f>ROUND(I212*H212,2)</f>
        <v>0</v>
      </c>
      <c r="BL212" s="17" t="s">
        <v>294</v>
      </c>
      <c r="BM212" s="147" t="s">
        <v>599</v>
      </c>
    </row>
    <row r="213" spans="2:65" s="13" customFormat="1" ht="10.199999999999999">
      <c r="B213" s="156"/>
      <c r="D213" s="150" t="s">
        <v>190</v>
      </c>
      <c r="E213" s="157" t="s">
        <v>1</v>
      </c>
      <c r="F213" s="158" t="s">
        <v>376</v>
      </c>
      <c r="H213" s="159">
        <v>28</v>
      </c>
      <c r="I213" s="160"/>
      <c r="L213" s="156"/>
      <c r="M213" s="161"/>
      <c r="T213" s="162"/>
      <c r="AT213" s="157" t="s">
        <v>190</v>
      </c>
      <c r="AU213" s="157" t="s">
        <v>82</v>
      </c>
      <c r="AV213" s="13" t="s">
        <v>84</v>
      </c>
      <c r="AW213" s="13" t="s">
        <v>30</v>
      </c>
      <c r="AX213" s="13" t="s">
        <v>74</v>
      </c>
      <c r="AY213" s="157" t="s">
        <v>180</v>
      </c>
    </row>
    <row r="214" spans="2:65" s="14" customFormat="1" ht="10.199999999999999">
      <c r="B214" s="163"/>
      <c r="D214" s="150" t="s">
        <v>190</v>
      </c>
      <c r="E214" s="164" t="s">
        <v>1</v>
      </c>
      <c r="F214" s="165" t="s">
        <v>194</v>
      </c>
      <c r="H214" s="166">
        <v>28</v>
      </c>
      <c r="I214" s="167"/>
      <c r="L214" s="163"/>
      <c r="M214" s="168"/>
      <c r="T214" s="169"/>
      <c r="AT214" s="164" t="s">
        <v>190</v>
      </c>
      <c r="AU214" s="164" t="s">
        <v>82</v>
      </c>
      <c r="AV214" s="14" t="s">
        <v>188</v>
      </c>
      <c r="AW214" s="14" t="s">
        <v>30</v>
      </c>
      <c r="AX214" s="14" t="s">
        <v>82</v>
      </c>
      <c r="AY214" s="164" t="s">
        <v>180</v>
      </c>
    </row>
    <row r="215" spans="2:65" s="1" customFormat="1" ht="16.5" customHeight="1">
      <c r="B215" s="32"/>
      <c r="C215" s="136" t="s">
        <v>382</v>
      </c>
      <c r="D215" s="136" t="s">
        <v>183</v>
      </c>
      <c r="E215" s="137" t="s">
        <v>2829</v>
      </c>
      <c r="F215" s="138" t="s">
        <v>2830</v>
      </c>
      <c r="G215" s="139" t="s">
        <v>279</v>
      </c>
      <c r="H215" s="140">
        <v>32</v>
      </c>
      <c r="I215" s="141"/>
      <c r="J215" s="142">
        <f>ROUND(I215*H215,2)</f>
        <v>0</v>
      </c>
      <c r="K215" s="138" t="s">
        <v>2763</v>
      </c>
      <c r="L215" s="32"/>
      <c r="M215" s="143" t="s">
        <v>1</v>
      </c>
      <c r="N215" s="144" t="s">
        <v>39</v>
      </c>
      <c r="P215" s="145">
        <f>O215*H215</f>
        <v>0</v>
      </c>
      <c r="Q215" s="145">
        <v>0</v>
      </c>
      <c r="R215" s="145">
        <f>Q215*H215</f>
        <v>0</v>
      </c>
      <c r="S215" s="145">
        <v>0</v>
      </c>
      <c r="T215" s="146">
        <f>S215*H215</f>
        <v>0</v>
      </c>
      <c r="AR215" s="147" t="s">
        <v>294</v>
      </c>
      <c r="AT215" s="147" t="s">
        <v>183</v>
      </c>
      <c r="AU215" s="147" t="s">
        <v>82</v>
      </c>
      <c r="AY215" s="17" t="s">
        <v>180</v>
      </c>
      <c r="BE215" s="148">
        <f>IF(N215="základní",J215,0)</f>
        <v>0</v>
      </c>
      <c r="BF215" s="148">
        <f>IF(N215="snížená",J215,0)</f>
        <v>0</v>
      </c>
      <c r="BG215" s="148">
        <f>IF(N215="zákl. přenesená",J215,0)</f>
        <v>0</v>
      </c>
      <c r="BH215" s="148">
        <f>IF(N215="sníž. přenesená",J215,0)</f>
        <v>0</v>
      </c>
      <c r="BI215" s="148">
        <f>IF(N215="nulová",J215,0)</f>
        <v>0</v>
      </c>
      <c r="BJ215" s="17" t="s">
        <v>82</v>
      </c>
      <c r="BK215" s="148">
        <f>ROUND(I215*H215,2)</f>
        <v>0</v>
      </c>
      <c r="BL215" s="17" t="s">
        <v>294</v>
      </c>
      <c r="BM215" s="147" t="s">
        <v>611</v>
      </c>
    </row>
    <row r="216" spans="2:65" s="13" customFormat="1" ht="10.199999999999999">
      <c r="B216" s="156"/>
      <c r="D216" s="150" t="s">
        <v>190</v>
      </c>
      <c r="E216" s="157" t="s">
        <v>1</v>
      </c>
      <c r="F216" s="158" t="s">
        <v>331</v>
      </c>
      <c r="H216" s="159">
        <v>32</v>
      </c>
      <c r="I216" s="160"/>
      <c r="L216" s="156"/>
      <c r="M216" s="161"/>
      <c r="T216" s="162"/>
      <c r="AT216" s="157" t="s">
        <v>190</v>
      </c>
      <c r="AU216" s="157" t="s">
        <v>82</v>
      </c>
      <c r="AV216" s="13" t="s">
        <v>84</v>
      </c>
      <c r="AW216" s="13" t="s">
        <v>30</v>
      </c>
      <c r="AX216" s="13" t="s">
        <v>74</v>
      </c>
      <c r="AY216" s="157" t="s">
        <v>180</v>
      </c>
    </row>
    <row r="217" spans="2:65" s="14" customFormat="1" ht="10.199999999999999">
      <c r="B217" s="163"/>
      <c r="D217" s="150" t="s">
        <v>190</v>
      </c>
      <c r="E217" s="164" t="s">
        <v>1</v>
      </c>
      <c r="F217" s="165" t="s">
        <v>194</v>
      </c>
      <c r="H217" s="166">
        <v>32</v>
      </c>
      <c r="I217" s="167"/>
      <c r="L217" s="163"/>
      <c r="M217" s="168"/>
      <c r="T217" s="169"/>
      <c r="AT217" s="164" t="s">
        <v>190</v>
      </c>
      <c r="AU217" s="164" t="s">
        <v>82</v>
      </c>
      <c r="AV217" s="14" t="s">
        <v>188</v>
      </c>
      <c r="AW217" s="14" t="s">
        <v>30</v>
      </c>
      <c r="AX217" s="14" t="s">
        <v>82</v>
      </c>
      <c r="AY217" s="164" t="s">
        <v>180</v>
      </c>
    </row>
    <row r="218" spans="2:65" s="1" customFormat="1" ht="16.5" customHeight="1">
      <c r="B218" s="32"/>
      <c r="C218" s="136" t="s">
        <v>389</v>
      </c>
      <c r="D218" s="136" t="s">
        <v>183</v>
      </c>
      <c r="E218" s="137" t="s">
        <v>2831</v>
      </c>
      <c r="F218" s="138" t="s">
        <v>2832</v>
      </c>
      <c r="G218" s="139" t="s">
        <v>279</v>
      </c>
      <c r="H218" s="140">
        <v>168</v>
      </c>
      <c r="I218" s="141"/>
      <c r="J218" s="142">
        <f>ROUND(I218*H218,2)</f>
        <v>0</v>
      </c>
      <c r="K218" s="138" t="s">
        <v>2763</v>
      </c>
      <c r="L218" s="32"/>
      <c r="M218" s="143" t="s">
        <v>1</v>
      </c>
      <c r="N218" s="144" t="s">
        <v>39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AR218" s="147" t="s">
        <v>294</v>
      </c>
      <c r="AT218" s="147" t="s">
        <v>183</v>
      </c>
      <c r="AU218" s="147" t="s">
        <v>82</v>
      </c>
      <c r="AY218" s="17" t="s">
        <v>180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7" t="s">
        <v>82</v>
      </c>
      <c r="BK218" s="148">
        <f>ROUND(I218*H218,2)</f>
        <v>0</v>
      </c>
      <c r="BL218" s="17" t="s">
        <v>294</v>
      </c>
      <c r="BM218" s="147" t="s">
        <v>620</v>
      </c>
    </row>
    <row r="219" spans="2:65" s="13" customFormat="1" ht="10.199999999999999">
      <c r="B219" s="156"/>
      <c r="D219" s="150" t="s">
        <v>190</v>
      </c>
      <c r="E219" s="157" t="s">
        <v>1</v>
      </c>
      <c r="F219" s="158" t="s">
        <v>2116</v>
      </c>
      <c r="H219" s="159">
        <v>168</v>
      </c>
      <c r="I219" s="160"/>
      <c r="L219" s="156"/>
      <c r="M219" s="161"/>
      <c r="T219" s="162"/>
      <c r="AT219" s="157" t="s">
        <v>190</v>
      </c>
      <c r="AU219" s="157" t="s">
        <v>82</v>
      </c>
      <c r="AV219" s="13" t="s">
        <v>84</v>
      </c>
      <c r="AW219" s="13" t="s">
        <v>30</v>
      </c>
      <c r="AX219" s="13" t="s">
        <v>74</v>
      </c>
      <c r="AY219" s="157" t="s">
        <v>180</v>
      </c>
    </row>
    <row r="220" spans="2:65" s="14" customFormat="1" ht="10.199999999999999">
      <c r="B220" s="163"/>
      <c r="D220" s="150" t="s">
        <v>190</v>
      </c>
      <c r="E220" s="164" t="s">
        <v>1</v>
      </c>
      <c r="F220" s="165" t="s">
        <v>194</v>
      </c>
      <c r="H220" s="166">
        <v>168</v>
      </c>
      <c r="I220" s="167"/>
      <c r="L220" s="163"/>
      <c r="M220" s="168"/>
      <c r="T220" s="169"/>
      <c r="AT220" s="164" t="s">
        <v>190</v>
      </c>
      <c r="AU220" s="164" t="s">
        <v>82</v>
      </c>
      <c r="AV220" s="14" t="s">
        <v>188</v>
      </c>
      <c r="AW220" s="14" t="s">
        <v>30</v>
      </c>
      <c r="AX220" s="14" t="s">
        <v>82</v>
      </c>
      <c r="AY220" s="164" t="s">
        <v>180</v>
      </c>
    </row>
    <row r="221" spans="2:65" s="1" customFormat="1" ht="16.5" customHeight="1">
      <c r="B221" s="32"/>
      <c r="C221" s="136" t="s">
        <v>396</v>
      </c>
      <c r="D221" s="136" t="s">
        <v>183</v>
      </c>
      <c r="E221" s="137" t="s">
        <v>2833</v>
      </c>
      <c r="F221" s="138" t="s">
        <v>2834</v>
      </c>
      <c r="G221" s="139" t="s">
        <v>279</v>
      </c>
      <c r="H221" s="140">
        <v>45</v>
      </c>
      <c r="I221" s="141"/>
      <c r="J221" s="142">
        <f>ROUND(I221*H221,2)</f>
        <v>0</v>
      </c>
      <c r="K221" s="138" t="s">
        <v>2763</v>
      </c>
      <c r="L221" s="32"/>
      <c r="M221" s="143" t="s">
        <v>1</v>
      </c>
      <c r="N221" s="144" t="s">
        <v>39</v>
      </c>
      <c r="P221" s="145">
        <f>O221*H221</f>
        <v>0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AR221" s="147" t="s">
        <v>294</v>
      </c>
      <c r="AT221" s="147" t="s">
        <v>183</v>
      </c>
      <c r="AU221" s="147" t="s">
        <v>82</v>
      </c>
      <c r="AY221" s="17" t="s">
        <v>180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82</v>
      </c>
      <c r="BK221" s="148">
        <f>ROUND(I221*H221,2)</f>
        <v>0</v>
      </c>
      <c r="BL221" s="17" t="s">
        <v>294</v>
      </c>
      <c r="BM221" s="147" t="s">
        <v>624</v>
      </c>
    </row>
    <row r="222" spans="2:65" s="13" customFormat="1" ht="10.199999999999999">
      <c r="B222" s="156"/>
      <c r="D222" s="150" t="s">
        <v>190</v>
      </c>
      <c r="E222" s="157" t="s">
        <v>1</v>
      </c>
      <c r="F222" s="158" t="s">
        <v>531</v>
      </c>
      <c r="H222" s="159">
        <v>45</v>
      </c>
      <c r="I222" s="160"/>
      <c r="L222" s="156"/>
      <c r="M222" s="161"/>
      <c r="T222" s="162"/>
      <c r="AT222" s="157" t="s">
        <v>190</v>
      </c>
      <c r="AU222" s="157" t="s">
        <v>82</v>
      </c>
      <c r="AV222" s="13" t="s">
        <v>84</v>
      </c>
      <c r="AW222" s="13" t="s">
        <v>30</v>
      </c>
      <c r="AX222" s="13" t="s">
        <v>74</v>
      </c>
      <c r="AY222" s="157" t="s">
        <v>180</v>
      </c>
    </row>
    <row r="223" spans="2:65" s="14" customFormat="1" ht="10.199999999999999">
      <c r="B223" s="163"/>
      <c r="D223" s="150" t="s">
        <v>190</v>
      </c>
      <c r="E223" s="164" t="s">
        <v>1</v>
      </c>
      <c r="F223" s="165" t="s">
        <v>194</v>
      </c>
      <c r="H223" s="166">
        <v>45</v>
      </c>
      <c r="I223" s="167"/>
      <c r="L223" s="163"/>
      <c r="M223" s="168"/>
      <c r="T223" s="169"/>
      <c r="AT223" s="164" t="s">
        <v>190</v>
      </c>
      <c r="AU223" s="164" t="s">
        <v>82</v>
      </c>
      <c r="AV223" s="14" t="s">
        <v>188</v>
      </c>
      <c r="AW223" s="14" t="s">
        <v>30</v>
      </c>
      <c r="AX223" s="14" t="s">
        <v>82</v>
      </c>
      <c r="AY223" s="164" t="s">
        <v>180</v>
      </c>
    </row>
    <row r="224" spans="2:65" s="1" customFormat="1" ht="16.5" customHeight="1">
      <c r="B224" s="32"/>
      <c r="C224" s="136" t="s">
        <v>331</v>
      </c>
      <c r="D224" s="136" t="s">
        <v>183</v>
      </c>
      <c r="E224" s="137" t="s">
        <v>2835</v>
      </c>
      <c r="F224" s="138" t="s">
        <v>2836</v>
      </c>
      <c r="G224" s="139" t="s">
        <v>279</v>
      </c>
      <c r="H224" s="140">
        <v>45</v>
      </c>
      <c r="I224" s="141"/>
      <c r="J224" s="142">
        <f>ROUND(I224*H224,2)</f>
        <v>0</v>
      </c>
      <c r="K224" s="138" t="s">
        <v>2763</v>
      </c>
      <c r="L224" s="32"/>
      <c r="M224" s="143" t="s">
        <v>1</v>
      </c>
      <c r="N224" s="144" t="s">
        <v>39</v>
      </c>
      <c r="P224" s="145">
        <f>O224*H224</f>
        <v>0</v>
      </c>
      <c r="Q224" s="145">
        <v>0</v>
      </c>
      <c r="R224" s="145">
        <f>Q224*H224</f>
        <v>0</v>
      </c>
      <c r="S224" s="145">
        <v>0</v>
      </c>
      <c r="T224" s="146">
        <f>S224*H224</f>
        <v>0</v>
      </c>
      <c r="AR224" s="147" t="s">
        <v>294</v>
      </c>
      <c r="AT224" s="147" t="s">
        <v>183</v>
      </c>
      <c r="AU224" s="147" t="s">
        <v>82</v>
      </c>
      <c r="AY224" s="17" t="s">
        <v>180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7" t="s">
        <v>82</v>
      </c>
      <c r="BK224" s="148">
        <f>ROUND(I224*H224,2)</f>
        <v>0</v>
      </c>
      <c r="BL224" s="17" t="s">
        <v>294</v>
      </c>
      <c r="BM224" s="147" t="s">
        <v>636</v>
      </c>
    </row>
    <row r="225" spans="2:65" s="13" customFormat="1" ht="10.199999999999999">
      <c r="B225" s="156"/>
      <c r="D225" s="150" t="s">
        <v>190</v>
      </c>
      <c r="E225" s="157" t="s">
        <v>1</v>
      </c>
      <c r="F225" s="158" t="s">
        <v>531</v>
      </c>
      <c r="H225" s="159">
        <v>45</v>
      </c>
      <c r="I225" s="160"/>
      <c r="L225" s="156"/>
      <c r="M225" s="161"/>
      <c r="T225" s="162"/>
      <c r="AT225" s="157" t="s">
        <v>190</v>
      </c>
      <c r="AU225" s="157" t="s">
        <v>82</v>
      </c>
      <c r="AV225" s="13" t="s">
        <v>84</v>
      </c>
      <c r="AW225" s="13" t="s">
        <v>30</v>
      </c>
      <c r="AX225" s="13" t="s">
        <v>74</v>
      </c>
      <c r="AY225" s="157" t="s">
        <v>180</v>
      </c>
    </row>
    <row r="226" spans="2:65" s="14" customFormat="1" ht="10.199999999999999">
      <c r="B226" s="163"/>
      <c r="D226" s="150" t="s">
        <v>190</v>
      </c>
      <c r="E226" s="164" t="s">
        <v>1</v>
      </c>
      <c r="F226" s="165" t="s">
        <v>194</v>
      </c>
      <c r="H226" s="166">
        <v>45</v>
      </c>
      <c r="I226" s="167"/>
      <c r="L226" s="163"/>
      <c r="M226" s="168"/>
      <c r="T226" s="169"/>
      <c r="AT226" s="164" t="s">
        <v>190</v>
      </c>
      <c r="AU226" s="164" t="s">
        <v>82</v>
      </c>
      <c r="AV226" s="14" t="s">
        <v>188</v>
      </c>
      <c r="AW226" s="14" t="s">
        <v>30</v>
      </c>
      <c r="AX226" s="14" t="s">
        <v>82</v>
      </c>
      <c r="AY226" s="164" t="s">
        <v>180</v>
      </c>
    </row>
    <row r="227" spans="2:65" s="1" customFormat="1" ht="16.5" customHeight="1">
      <c r="B227" s="32"/>
      <c r="C227" s="136" t="s">
        <v>431</v>
      </c>
      <c r="D227" s="136" t="s">
        <v>183</v>
      </c>
      <c r="E227" s="137" t="s">
        <v>2837</v>
      </c>
      <c r="F227" s="138" t="s">
        <v>2838</v>
      </c>
      <c r="G227" s="139" t="s">
        <v>279</v>
      </c>
      <c r="H227" s="140">
        <v>22</v>
      </c>
      <c r="I227" s="141"/>
      <c r="J227" s="142">
        <f>ROUND(I227*H227,2)</f>
        <v>0</v>
      </c>
      <c r="K227" s="138" t="s">
        <v>2763</v>
      </c>
      <c r="L227" s="32"/>
      <c r="M227" s="143" t="s">
        <v>1</v>
      </c>
      <c r="N227" s="144" t="s">
        <v>39</v>
      </c>
      <c r="P227" s="145">
        <f>O227*H227</f>
        <v>0</v>
      </c>
      <c r="Q227" s="145">
        <v>0</v>
      </c>
      <c r="R227" s="145">
        <f>Q227*H227</f>
        <v>0</v>
      </c>
      <c r="S227" s="145">
        <v>0</v>
      </c>
      <c r="T227" s="146">
        <f>S227*H227</f>
        <v>0</v>
      </c>
      <c r="AR227" s="147" t="s">
        <v>294</v>
      </c>
      <c r="AT227" s="147" t="s">
        <v>183</v>
      </c>
      <c r="AU227" s="147" t="s">
        <v>82</v>
      </c>
      <c r="AY227" s="17" t="s">
        <v>180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17" t="s">
        <v>82</v>
      </c>
      <c r="BK227" s="148">
        <f>ROUND(I227*H227,2)</f>
        <v>0</v>
      </c>
      <c r="BL227" s="17" t="s">
        <v>294</v>
      </c>
      <c r="BM227" s="147" t="s">
        <v>649</v>
      </c>
    </row>
    <row r="228" spans="2:65" s="13" customFormat="1" ht="10.199999999999999">
      <c r="B228" s="156"/>
      <c r="D228" s="150" t="s">
        <v>190</v>
      </c>
      <c r="E228" s="157" t="s">
        <v>1</v>
      </c>
      <c r="F228" s="158" t="s">
        <v>335</v>
      </c>
      <c r="H228" s="159">
        <v>22</v>
      </c>
      <c r="I228" s="160"/>
      <c r="L228" s="156"/>
      <c r="M228" s="161"/>
      <c r="T228" s="162"/>
      <c r="AT228" s="157" t="s">
        <v>190</v>
      </c>
      <c r="AU228" s="157" t="s">
        <v>82</v>
      </c>
      <c r="AV228" s="13" t="s">
        <v>84</v>
      </c>
      <c r="AW228" s="13" t="s">
        <v>30</v>
      </c>
      <c r="AX228" s="13" t="s">
        <v>74</v>
      </c>
      <c r="AY228" s="157" t="s">
        <v>180</v>
      </c>
    </row>
    <row r="229" spans="2:65" s="14" customFormat="1" ht="10.199999999999999">
      <c r="B229" s="163"/>
      <c r="D229" s="150" t="s">
        <v>190</v>
      </c>
      <c r="E229" s="164" t="s">
        <v>1</v>
      </c>
      <c r="F229" s="165" t="s">
        <v>194</v>
      </c>
      <c r="H229" s="166">
        <v>22</v>
      </c>
      <c r="I229" s="167"/>
      <c r="L229" s="163"/>
      <c r="M229" s="168"/>
      <c r="T229" s="169"/>
      <c r="AT229" s="164" t="s">
        <v>190</v>
      </c>
      <c r="AU229" s="164" t="s">
        <v>82</v>
      </c>
      <c r="AV229" s="14" t="s">
        <v>188</v>
      </c>
      <c r="AW229" s="14" t="s">
        <v>30</v>
      </c>
      <c r="AX229" s="14" t="s">
        <v>82</v>
      </c>
      <c r="AY229" s="164" t="s">
        <v>180</v>
      </c>
    </row>
    <row r="230" spans="2:65" s="1" customFormat="1" ht="16.5" customHeight="1">
      <c r="B230" s="32"/>
      <c r="C230" s="136" t="s">
        <v>442</v>
      </c>
      <c r="D230" s="136" t="s">
        <v>183</v>
      </c>
      <c r="E230" s="137" t="s">
        <v>2839</v>
      </c>
      <c r="F230" s="138" t="s">
        <v>2840</v>
      </c>
      <c r="G230" s="139" t="s">
        <v>287</v>
      </c>
      <c r="H230" s="140">
        <v>250</v>
      </c>
      <c r="I230" s="141"/>
      <c r="J230" s="142">
        <f>ROUND(I230*H230,2)</f>
        <v>0</v>
      </c>
      <c r="K230" s="138" t="s">
        <v>2763</v>
      </c>
      <c r="L230" s="32"/>
      <c r="M230" s="143" t="s">
        <v>1</v>
      </c>
      <c r="N230" s="144" t="s">
        <v>39</v>
      </c>
      <c r="P230" s="145">
        <f>O230*H230</f>
        <v>0</v>
      </c>
      <c r="Q230" s="145">
        <v>0</v>
      </c>
      <c r="R230" s="145">
        <f>Q230*H230</f>
        <v>0</v>
      </c>
      <c r="S230" s="145">
        <v>0</v>
      </c>
      <c r="T230" s="146">
        <f>S230*H230</f>
        <v>0</v>
      </c>
      <c r="AR230" s="147" t="s">
        <v>294</v>
      </c>
      <c r="AT230" s="147" t="s">
        <v>183</v>
      </c>
      <c r="AU230" s="147" t="s">
        <v>82</v>
      </c>
      <c r="AY230" s="17" t="s">
        <v>180</v>
      </c>
      <c r="BE230" s="148">
        <f>IF(N230="základní",J230,0)</f>
        <v>0</v>
      </c>
      <c r="BF230" s="148">
        <f>IF(N230="snížená",J230,0)</f>
        <v>0</v>
      </c>
      <c r="BG230" s="148">
        <f>IF(N230="zákl. přenesená",J230,0)</f>
        <v>0</v>
      </c>
      <c r="BH230" s="148">
        <f>IF(N230="sníž. přenesená",J230,0)</f>
        <v>0</v>
      </c>
      <c r="BI230" s="148">
        <f>IF(N230="nulová",J230,0)</f>
        <v>0</v>
      </c>
      <c r="BJ230" s="17" t="s">
        <v>82</v>
      </c>
      <c r="BK230" s="148">
        <f>ROUND(I230*H230,2)</f>
        <v>0</v>
      </c>
      <c r="BL230" s="17" t="s">
        <v>294</v>
      </c>
      <c r="BM230" s="147" t="s">
        <v>662</v>
      </c>
    </row>
    <row r="231" spans="2:65" s="13" customFormat="1" ht="10.199999999999999">
      <c r="B231" s="156"/>
      <c r="D231" s="150" t="s">
        <v>190</v>
      </c>
      <c r="E231" s="157" t="s">
        <v>1</v>
      </c>
      <c r="F231" s="158" t="s">
        <v>2841</v>
      </c>
      <c r="H231" s="159">
        <v>250</v>
      </c>
      <c r="I231" s="160"/>
      <c r="L231" s="156"/>
      <c r="M231" s="161"/>
      <c r="T231" s="162"/>
      <c r="AT231" s="157" t="s">
        <v>190</v>
      </c>
      <c r="AU231" s="157" t="s">
        <v>82</v>
      </c>
      <c r="AV231" s="13" t="s">
        <v>84</v>
      </c>
      <c r="AW231" s="13" t="s">
        <v>30</v>
      </c>
      <c r="AX231" s="13" t="s">
        <v>74</v>
      </c>
      <c r="AY231" s="157" t="s">
        <v>180</v>
      </c>
    </row>
    <row r="232" spans="2:65" s="14" customFormat="1" ht="10.199999999999999">
      <c r="B232" s="163"/>
      <c r="D232" s="150" t="s">
        <v>190</v>
      </c>
      <c r="E232" s="164" t="s">
        <v>1</v>
      </c>
      <c r="F232" s="165" t="s">
        <v>194</v>
      </c>
      <c r="H232" s="166">
        <v>250</v>
      </c>
      <c r="I232" s="167"/>
      <c r="L232" s="163"/>
      <c r="M232" s="168"/>
      <c r="T232" s="169"/>
      <c r="AT232" s="164" t="s">
        <v>190</v>
      </c>
      <c r="AU232" s="164" t="s">
        <v>82</v>
      </c>
      <c r="AV232" s="14" t="s">
        <v>188</v>
      </c>
      <c r="AW232" s="14" t="s">
        <v>30</v>
      </c>
      <c r="AX232" s="14" t="s">
        <v>82</v>
      </c>
      <c r="AY232" s="164" t="s">
        <v>180</v>
      </c>
    </row>
    <row r="233" spans="2:65" s="1" customFormat="1" ht="16.5" customHeight="1">
      <c r="B233" s="32"/>
      <c r="C233" s="136" t="s">
        <v>449</v>
      </c>
      <c r="D233" s="136" t="s">
        <v>183</v>
      </c>
      <c r="E233" s="137" t="s">
        <v>2842</v>
      </c>
      <c r="F233" s="138" t="s">
        <v>2843</v>
      </c>
      <c r="G233" s="139" t="s">
        <v>287</v>
      </c>
      <c r="H233" s="140">
        <v>240</v>
      </c>
      <c r="I233" s="141"/>
      <c r="J233" s="142">
        <f>ROUND(I233*H233,2)</f>
        <v>0</v>
      </c>
      <c r="K233" s="138" t="s">
        <v>2763</v>
      </c>
      <c r="L233" s="32"/>
      <c r="M233" s="143" t="s">
        <v>1</v>
      </c>
      <c r="N233" s="144" t="s">
        <v>39</v>
      </c>
      <c r="P233" s="145">
        <f>O233*H233</f>
        <v>0</v>
      </c>
      <c r="Q233" s="145">
        <v>0</v>
      </c>
      <c r="R233" s="145">
        <f>Q233*H233</f>
        <v>0</v>
      </c>
      <c r="S233" s="145">
        <v>0</v>
      </c>
      <c r="T233" s="146">
        <f>S233*H233</f>
        <v>0</v>
      </c>
      <c r="AR233" s="147" t="s">
        <v>294</v>
      </c>
      <c r="AT233" s="147" t="s">
        <v>183</v>
      </c>
      <c r="AU233" s="147" t="s">
        <v>82</v>
      </c>
      <c r="AY233" s="17" t="s">
        <v>180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17" t="s">
        <v>82</v>
      </c>
      <c r="BK233" s="148">
        <f>ROUND(I233*H233,2)</f>
        <v>0</v>
      </c>
      <c r="BL233" s="17" t="s">
        <v>294</v>
      </c>
      <c r="BM233" s="147" t="s">
        <v>362</v>
      </c>
    </row>
    <row r="234" spans="2:65" s="13" customFormat="1" ht="10.199999999999999">
      <c r="B234" s="156"/>
      <c r="D234" s="150" t="s">
        <v>190</v>
      </c>
      <c r="E234" s="157" t="s">
        <v>1</v>
      </c>
      <c r="F234" s="158" t="s">
        <v>2844</v>
      </c>
      <c r="H234" s="159">
        <v>240</v>
      </c>
      <c r="I234" s="160"/>
      <c r="L234" s="156"/>
      <c r="M234" s="161"/>
      <c r="T234" s="162"/>
      <c r="AT234" s="157" t="s">
        <v>190</v>
      </c>
      <c r="AU234" s="157" t="s">
        <v>82</v>
      </c>
      <c r="AV234" s="13" t="s">
        <v>84</v>
      </c>
      <c r="AW234" s="13" t="s">
        <v>30</v>
      </c>
      <c r="AX234" s="13" t="s">
        <v>74</v>
      </c>
      <c r="AY234" s="157" t="s">
        <v>180</v>
      </c>
    </row>
    <row r="235" spans="2:65" s="14" customFormat="1" ht="10.199999999999999">
      <c r="B235" s="163"/>
      <c r="D235" s="150" t="s">
        <v>190</v>
      </c>
      <c r="E235" s="164" t="s">
        <v>1</v>
      </c>
      <c r="F235" s="165" t="s">
        <v>194</v>
      </c>
      <c r="H235" s="166">
        <v>240</v>
      </c>
      <c r="I235" s="167"/>
      <c r="L235" s="163"/>
      <c r="M235" s="168"/>
      <c r="T235" s="169"/>
      <c r="AT235" s="164" t="s">
        <v>190</v>
      </c>
      <c r="AU235" s="164" t="s">
        <v>82</v>
      </c>
      <c r="AV235" s="14" t="s">
        <v>188</v>
      </c>
      <c r="AW235" s="14" t="s">
        <v>30</v>
      </c>
      <c r="AX235" s="14" t="s">
        <v>82</v>
      </c>
      <c r="AY235" s="164" t="s">
        <v>180</v>
      </c>
    </row>
    <row r="236" spans="2:65" s="1" customFormat="1" ht="16.5" customHeight="1">
      <c r="B236" s="32"/>
      <c r="C236" s="136" t="s">
        <v>456</v>
      </c>
      <c r="D236" s="136" t="s">
        <v>183</v>
      </c>
      <c r="E236" s="137" t="s">
        <v>2845</v>
      </c>
      <c r="F236" s="138" t="s">
        <v>2846</v>
      </c>
      <c r="G236" s="139" t="s">
        <v>287</v>
      </c>
      <c r="H236" s="140">
        <v>10</v>
      </c>
      <c r="I236" s="141"/>
      <c r="J236" s="142">
        <f>ROUND(I236*H236,2)</f>
        <v>0</v>
      </c>
      <c r="K236" s="138" t="s">
        <v>2763</v>
      </c>
      <c r="L236" s="32"/>
      <c r="M236" s="143" t="s">
        <v>1</v>
      </c>
      <c r="N236" s="144" t="s">
        <v>39</v>
      </c>
      <c r="P236" s="145">
        <f>O236*H236</f>
        <v>0</v>
      </c>
      <c r="Q236" s="145">
        <v>0</v>
      </c>
      <c r="R236" s="145">
        <f>Q236*H236</f>
        <v>0</v>
      </c>
      <c r="S236" s="145">
        <v>0</v>
      </c>
      <c r="T236" s="146">
        <f>S236*H236</f>
        <v>0</v>
      </c>
      <c r="AR236" s="147" t="s">
        <v>294</v>
      </c>
      <c r="AT236" s="147" t="s">
        <v>183</v>
      </c>
      <c r="AU236" s="147" t="s">
        <v>82</v>
      </c>
      <c r="AY236" s="17" t="s">
        <v>180</v>
      </c>
      <c r="BE236" s="148">
        <f>IF(N236="základní",J236,0)</f>
        <v>0</v>
      </c>
      <c r="BF236" s="148">
        <f>IF(N236="snížená",J236,0)</f>
        <v>0</v>
      </c>
      <c r="BG236" s="148">
        <f>IF(N236="zákl. přenesená",J236,0)</f>
        <v>0</v>
      </c>
      <c r="BH236" s="148">
        <f>IF(N236="sníž. přenesená",J236,0)</f>
        <v>0</v>
      </c>
      <c r="BI236" s="148">
        <f>IF(N236="nulová",J236,0)</f>
        <v>0</v>
      </c>
      <c r="BJ236" s="17" t="s">
        <v>82</v>
      </c>
      <c r="BK236" s="148">
        <f>ROUND(I236*H236,2)</f>
        <v>0</v>
      </c>
      <c r="BL236" s="17" t="s">
        <v>294</v>
      </c>
      <c r="BM236" s="147" t="s">
        <v>682</v>
      </c>
    </row>
    <row r="237" spans="2:65" s="13" customFormat="1" ht="10.199999999999999">
      <c r="B237" s="156"/>
      <c r="D237" s="150" t="s">
        <v>190</v>
      </c>
      <c r="E237" s="157" t="s">
        <v>1</v>
      </c>
      <c r="F237" s="158" t="s">
        <v>256</v>
      </c>
      <c r="H237" s="159">
        <v>10</v>
      </c>
      <c r="I237" s="160"/>
      <c r="L237" s="156"/>
      <c r="M237" s="161"/>
      <c r="T237" s="162"/>
      <c r="AT237" s="157" t="s">
        <v>190</v>
      </c>
      <c r="AU237" s="157" t="s">
        <v>82</v>
      </c>
      <c r="AV237" s="13" t="s">
        <v>84</v>
      </c>
      <c r="AW237" s="13" t="s">
        <v>30</v>
      </c>
      <c r="AX237" s="13" t="s">
        <v>74</v>
      </c>
      <c r="AY237" s="157" t="s">
        <v>180</v>
      </c>
    </row>
    <row r="238" spans="2:65" s="14" customFormat="1" ht="10.199999999999999">
      <c r="B238" s="163"/>
      <c r="D238" s="150" t="s">
        <v>190</v>
      </c>
      <c r="E238" s="164" t="s">
        <v>1</v>
      </c>
      <c r="F238" s="165" t="s">
        <v>194</v>
      </c>
      <c r="H238" s="166">
        <v>10</v>
      </c>
      <c r="I238" s="167"/>
      <c r="L238" s="163"/>
      <c r="M238" s="168"/>
      <c r="T238" s="169"/>
      <c r="AT238" s="164" t="s">
        <v>190</v>
      </c>
      <c r="AU238" s="164" t="s">
        <v>82</v>
      </c>
      <c r="AV238" s="14" t="s">
        <v>188</v>
      </c>
      <c r="AW238" s="14" t="s">
        <v>30</v>
      </c>
      <c r="AX238" s="14" t="s">
        <v>82</v>
      </c>
      <c r="AY238" s="164" t="s">
        <v>180</v>
      </c>
    </row>
    <row r="239" spans="2:65" s="1" customFormat="1" ht="16.5" customHeight="1">
      <c r="B239" s="32"/>
      <c r="C239" s="136" t="s">
        <v>461</v>
      </c>
      <c r="D239" s="136" t="s">
        <v>183</v>
      </c>
      <c r="E239" s="137" t="s">
        <v>2847</v>
      </c>
      <c r="F239" s="138" t="s">
        <v>2848</v>
      </c>
      <c r="G239" s="139" t="s">
        <v>279</v>
      </c>
      <c r="H239" s="140">
        <v>8</v>
      </c>
      <c r="I239" s="141"/>
      <c r="J239" s="142">
        <f>ROUND(I239*H239,2)</f>
        <v>0</v>
      </c>
      <c r="K239" s="138" t="s">
        <v>2763</v>
      </c>
      <c r="L239" s="32"/>
      <c r="M239" s="143" t="s">
        <v>1</v>
      </c>
      <c r="N239" s="144" t="s">
        <v>39</v>
      </c>
      <c r="P239" s="145">
        <f>O239*H239</f>
        <v>0</v>
      </c>
      <c r="Q239" s="145">
        <v>0</v>
      </c>
      <c r="R239" s="145">
        <f>Q239*H239</f>
        <v>0</v>
      </c>
      <c r="S239" s="145">
        <v>0</v>
      </c>
      <c r="T239" s="146">
        <f>S239*H239</f>
        <v>0</v>
      </c>
      <c r="AR239" s="147" t="s">
        <v>294</v>
      </c>
      <c r="AT239" s="147" t="s">
        <v>183</v>
      </c>
      <c r="AU239" s="147" t="s">
        <v>82</v>
      </c>
      <c r="AY239" s="17" t="s">
        <v>180</v>
      </c>
      <c r="BE239" s="148">
        <f>IF(N239="základní",J239,0)</f>
        <v>0</v>
      </c>
      <c r="BF239" s="148">
        <f>IF(N239="snížená",J239,0)</f>
        <v>0</v>
      </c>
      <c r="BG239" s="148">
        <f>IF(N239="zákl. přenesená",J239,0)</f>
        <v>0</v>
      </c>
      <c r="BH239" s="148">
        <f>IF(N239="sníž. přenesená",J239,0)</f>
        <v>0</v>
      </c>
      <c r="BI239" s="148">
        <f>IF(N239="nulová",J239,0)</f>
        <v>0</v>
      </c>
      <c r="BJ239" s="17" t="s">
        <v>82</v>
      </c>
      <c r="BK239" s="148">
        <f>ROUND(I239*H239,2)</f>
        <v>0</v>
      </c>
      <c r="BL239" s="17" t="s">
        <v>294</v>
      </c>
      <c r="BM239" s="147" t="s">
        <v>695</v>
      </c>
    </row>
    <row r="240" spans="2:65" s="13" customFormat="1" ht="10.199999999999999">
      <c r="B240" s="156"/>
      <c r="D240" s="150" t="s">
        <v>190</v>
      </c>
      <c r="E240" s="157" t="s">
        <v>1</v>
      </c>
      <c r="F240" s="158" t="s">
        <v>242</v>
      </c>
      <c r="H240" s="159">
        <v>8</v>
      </c>
      <c r="I240" s="160"/>
      <c r="L240" s="156"/>
      <c r="M240" s="161"/>
      <c r="T240" s="162"/>
      <c r="AT240" s="157" t="s">
        <v>190</v>
      </c>
      <c r="AU240" s="157" t="s">
        <v>82</v>
      </c>
      <c r="AV240" s="13" t="s">
        <v>84</v>
      </c>
      <c r="AW240" s="13" t="s">
        <v>30</v>
      </c>
      <c r="AX240" s="13" t="s">
        <v>74</v>
      </c>
      <c r="AY240" s="157" t="s">
        <v>180</v>
      </c>
    </row>
    <row r="241" spans="2:65" s="14" customFormat="1" ht="10.199999999999999">
      <c r="B241" s="163"/>
      <c r="D241" s="150" t="s">
        <v>190</v>
      </c>
      <c r="E241" s="164" t="s">
        <v>1</v>
      </c>
      <c r="F241" s="165" t="s">
        <v>194</v>
      </c>
      <c r="H241" s="166">
        <v>8</v>
      </c>
      <c r="I241" s="167"/>
      <c r="L241" s="163"/>
      <c r="M241" s="168"/>
      <c r="T241" s="169"/>
      <c r="AT241" s="164" t="s">
        <v>190</v>
      </c>
      <c r="AU241" s="164" t="s">
        <v>82</v>
      </c>
      <c r="AV241" s="14" t="s">
        <v>188</v>
      </c>
      <c r="AW241" s="14" t="s">
        <v>30</v>
      </c>
      <c r="AX241" s="14" t="s">
        <v>82</v>
      </c>
      <c r="AY241" s="164" t="s">
        <v>180</v>
      </c>
    </row>
    <row r="242" spans="2:65" s="1" customFormat="1" ht="16.5" customHeight="1">
      <c r="B242" s="32"/>
      <c r="C242" s="136" t="s">
        <v>467</v>
      </c>
      <c r="D242" s="136" t="s">
        <v>183</v>
      </c>
      <c r="E242" s="137" t="s">
        <v>2849</v>
      </c>
      <c r="F242" s="138" t="s">
        <v>2850</v>
      </c>
      <c r="G242" s="139" t="s">
        <v>279</v>
      </c>
      <c r="H242" s="140">
        <v>8</v>
      </c>
      <c r="I242" s="141"/>
      <c r="J242" s="142">
        <f>ROUND(I242*H242,2)</f>
        <v>0</v>
      </c>
      <c r="K242" s="138" t="s">
        <v>2763</v>
      </c>
      <c r="L242" s="32"/>
      <c r="M242" s="143" t="s">
        <v>1</v>
      </c>
      <c r="N242" s="144" t="s">
        <v>39</v>
      </c>
      <c r="P242" s="145">
        <f>O242*H242</f>
        <v>0</v>
      </c>
      <c r="Q242" s="145">
        <v>0</v>
      </c>
      <c r="R242" s="145">
        <f>Q242*H242</f>
        <v>0</v>
      </c>
      <c r="S242" s="145">
        <v>0</v>
      </c>
      <c r="T242" s="146">
        <f>S242*H242</f>
        <v>0</v>
      </c>
      <c r="AR242" s="147" t="s">
        <v>294</v>
      </c>
      <c r="AT242" s="147" t="s">
        <v>183</v>
      </c>
      <c r="AU242" s="147" t="s">
        <v>82</v>
      </c>
      <c r="AY242" s="17" t="s">
        <v>180</v>
      </c>
      <c r="BE242" s="148">
        <f>IF(N242="základní",J242,0)</f>
        <v>0</v>
      </c>
      <c r="BF242" s="148">
        <f>IF(N242="snížená",J242,0)</f>
        <v>0</v>
      </c>
      <c r="BG242" s="148">
        <f>IF(N242="zákl. přenesená",J242,0)</f>
        <v>0</v>
      </c>
      <c r="BH242" s="148">
        <f>IF(N242="sníž. přenesená",J242,0)</f>
        <v>0</v>
      </c>
      <c r="BI242" s="148">
        <f>IF(N242="nulová",J242,0)</f>
        <v>0</v>
      </c>
      <c r="BJ242" s="17" t="s">
        <v>82</v>
      </c>
      <c r="BK242" s="148">
        <f>ROUND(I242*H242,2)</f>
        <v>0</v>
      </c>
      <c r="BL242" s="17" t="s">
        <v>294</v>
      </c>
      <c r="BM242" s="147" t="s">
        <v>710</v>
      </c>
    </row>
    <row r="243" spans="2:65" s="13" customFormat="1" ht="10.199999999999999">
      <c r="B243" s="156"/>
      <c r="D243" s="150" t="s">
        <v>190</v>
      </c>
      <c r="E243" s="157" t="s">
        <v>1</v>
      </c>
      <c r="F243" s="158" t="s">
        <v>242</v>
      </c>
      <c r="H243" s="159">
        <v>8</v>
      </c>
      <c r="I243" s="160"/>
      <c r="L243" s="156"/>
      <c r="M243" s="161"/>
      <c r="T243" s="162"/>
      <c r="AT243" s="157" t="s">
        <v>190</v>
      </c>
      <c r="AU243" s="157" t="s">
        <v>82</v>
      </c>
      <c r="AV243" s="13" t="s">
        <v>84</v>
      </c>
      <c r="AW243" s="13" t="s">
        <v>30</v>
      </c>
      <c r="AX243" s="13" t="s">
        <v>74</v>
      </c>
      <c r="AY243" s="157" t="s">
        <v>180</v>
      </c>
    </row>
    <row r="244" spans="2:65" s="14" customFormat="1" ht="10.199999999999999">
      <c r="B244" s="163"/>
      <c r="D244" s="150" t="s">
        <v>190</v>
      </c>
      <c r="E244" s="164" t="s">
        <v>1</v>
      </c>
      <c r="F244" s="165" t="s">
        <v>194</v>
      </c>
      <c r="H244" s="166">
        <v>8</v>
      </c>
      <c r="I244" s="167"/>
      <c r="L244" s="163"/>
      <c r="M244" s="168"/>
      <c r="T244" s="169"/>
      <c r="AT244" s="164" t="s">
        <v>190</v>
      </c>
      <c r="AU244" s="164" t="s">
        <v>82</v>
      </c>
      <c r="AV244" s="14" t="s">
        <v>188</v>
      </c>
      <c r="AW244" s="14" t="s">
        <v>30</v>
      </c>
      <c r="AX244" s="14" t="s">
        <v>82</v>
      </c>
      <c r="AY244" s="164" t="s">
        <v>180</v>
      </c>
    </row>
    <row r="245" spans="2:65" s="1" customFormat="1" ht="16.5" customHeight="1">
      <c r="B245" s="32"/>
      <c r="C245" s="136" t="s">
        <v>471</v>
      </c>
      <c r="D245" s="136" t="s">
        <v>183</v>
      </c>
      <c r="E245" s="137" t="s">
        <v>2851</v>
      </c>
      <c r="F245" s="138" t="s">
        <v>2852</v>
      </c>
      <c r="G245" s="139" t="s">
        <v>287</v>
      </c>
      <c r="H245" s="140">
        <v>30</v>
      </c>
      <c r="I245" s="141"/>
      <c r="J245" s="142">
        <f>ROUND(I245*H245,2)</f>
        <v>0</v>
      </c>
      <c r="K245" s="138" t="s">
        <v>2763</v>
      </c>
      <c r="L245" s="32"/>
      <c r="M245" s="143" t="s">
        <v>1</v>
      </c>
      <c r="N245" s="144" t="s">
        <v>39</v>
      </c>
      <c r="P245" s="145">
        <f>O245*H245</f>
        <v>0</v>
      </c>
      <c r="Q245" s="145">
        <v>0</v>
      </c>
      <c r="R245" s="145">
        <f>Q245*H245</f>
        <v>0</v>
      </c>
      <c r="S245" s="145">
        <v>0</v>
      </c>
      <c r="T245" s="146">
        <f>S245*H245</f>
        <v>0</v>
      </c>
      <c r="AR245" s="147" t="s">
        <v>294</v>
      </c>
      <c r="AT245" s="147" t="s">
        <v>183</v>
      </c>
      <c r="AU245" s="147" t="s">
        <v>82</v>
      </c>
      <c r="AY245" s="17" t="s">
        <v>180</v>
      </c>
      <c r="BE245" s="148">
        <f>IF(N245="základní",J245,0)</f>
        <v>0</v>
      </c>
      <c r="BF245" s="148">
        <f>IF(N245="snížená",J245,0)</f>
        <v>0</v>
      </c>
      <c r="BG245" s="148">
        <f>IF(N245="zákl. přenesená",J245,0)</f>
        <v>0</v>
      </c>
      <c r="BH245" s="148">
        <f>IF(N245="sníž. přenesená",J245,0)</f>
        <v>0</v>
      </c>
      <c r="BI245" s="148">
        <f>IF(N245="nulová",J245,0)</f>
        <v>0</v>
      </c>
      <c r="BJ245" s="17" t="s">
        <v>82</v>
      </c>
      <c r="BK245" s="148">
        <f>ROUND(I245*H245,2)</f>
        <v>0</v>
      </c>
      <c r="BL245" s="17" t="s">
        <v>294</v>
      </c>
      <c r="BM245" s="147" t="s">
        <v>720</v>
      </c>
    </row>
    <row r="246" spans="2:65" s="13" customFormat="1" ht="10.199999999999999">
      <c r="B246" s="156"/>
      <c r="D246" s="150" t="s">
        <v>190</v>
      </c>
      <c r="E246" s="157" t="s">
        <v>1</v>
      </c>
      <c r="F246" s="158" t="s">
        <v>389</v>
      </c>
      <c r="H246" s="159">
        <v>30</v>
      </c>
      <c r="I246" s="160"/>
      <c r="L246" s="156"/>
      <c r="M246" s="161"/>
      <c r="T246" s="162"/>
      <c r="AT246" s="157" t="s">
        <v>190</v>
      </c>
      <c r="AU246" s="157" t="s">
        <v>82</v>
      </c>
      <c r="AV246" s="13" t="s">
        <v>84</v>
      </c>
      <c r="AW246" s="13" t="s">
        <v>30</v>
      </c>
      <c r="AX246" s="13" t="s">
        <v>74</v>
      </c>
      <c r="AY246" s="157" t="s">
        <v>180</v>
      </c>
    </row>
    <row r="247" spans="2:65" s="14" customFormat="1" ht="10.199999999999999">
      <c r="B247" s="163"/>
      <c r="D247" s="150" t="s">
        <v>190</v>
      </c>
      <c r="E247" s="164" t="s">
        <v>1</v>
      </c>
      <c r="F247" s="165" t="s">
        <v>194</v>
      </c>
      <c r="H247" s="166">
        <v>30</v>
      </c>
      <c r="I247" s="167"/>
      <c r="L247" s="163"/>
      <c r="M247" s="168"/>
      <c r="T247" s="169"/>
      <c r="AT247" s="164" t="s">
        <v>190</v>
      </c>
      <c r="AU247" s="164" t="s">
        <v>82</v>
      </c>
      <c r="AV247" s="14" t="s">
        <v>188</v>
      </c>
      <c r="AW247" s="14" t="s">
        <v>30</v>
      </c>
      <c r="AX247" s="14" t="s">
        <v>82</v>
      </c>
      <c r="AY247" s="164" t="s">
        <v>180</v>
      </c>
    </row>
    <row r="248" spans="2:65" s="1" customFormat="1" ht="16.5" customHeight="1">
      <c r="B248" s="32"/>
      <c r="C248" s="136" t="s">
        <v>477</v>
      </c>
      <c r="D248" s="136" t="s">
        <v>183</v>
      </c>
      <c r="E248" s="137" t="s">
        <v>2853</v>
      </c>
      <c r="F248" s="138" t="s">
        <v>2854</v>
      </c>
      <c r="G248" s="139" t="s">
        <v>287</v>
      </c>
      <c r="H248" s="140">
        <v>28</v>
      </c>
      <c r="I248" s="141"/>
      <c r="J248" s="142">
        <f>ROUND(I248*H248,2)</f>
        <v>0</v>
      </c>
      <c r="K248" s="138" t="s">
        <v>2763</v>
      </c>
      <c r="L248" s="32"/>
      <c r="M248" s="143" t="s">
        <v>1</v>
      </c>
      <c r="N248" s="144" t="s">
        <v>39</v>
      </c>
      <c r="P248" s="145">
        <f>O248*H248</f>
        <v>0</v>
      </c>
      <c r="Q248" s="145">
        <v>0</v>
      </c>
      <c r="R248" s="145">
        <f>Q248*H248</f>
        <v>0</v>
      </c>
      <c r="S248" s="145">
        <v>0</v>
      </c>
      <c r="T248" s="146">
        <f>S248*H248</f>
        <v>0</v>
      </c>
      <c r="AR248" s="147" t="s">
        <v>294</v>
      </c>
      <c r="AT248" s="147" t="s">
        <v>183</v>
      </c>
      <c r="AU248" s="147" t="s">
        <v>82</v>
      </c>
      <c r="AY248" s="17" t="s">
        <v>180</v>
      </c>
      <c r="BE248" s="148">
        <f>IF(N248="základní",J248,0)</f>
        <v>0</v>
      </c>
      <c r="BF248" s="148">
        <f>IF(N248="snížená",J248,0)</f>
        <v>0</v>
      </c>
      <c r="BG248" s="148">
        <f>IF(N248="zákl. přenesená",J248,0)</f>
        <v>0</v>
      </c>
      <c r="BH248" s="148">
        <f>IF(N248="sníž. přenesená",J248,0)</f>
        <v>0</v>
      </c>
      <c r="BI248" s="148">
        <f>IF(N248="nulová",J248,0)</f>
        <v>0</v>
      </c>
      <c r="BJ248" s="17" t="s">
        <v>82</v>
      </c>
      <c r="BK248" s="148">
        <f>ROUND(I248*H248,2)</f>
        <v>0</v>
      </c>
      <c r="BL248" s="17" t="s">
        <v>294</v>
      </c>
      <c r="BM248" s="147" t="s">
        <v>1680</v>
      </c>
    </row>
    <row r="249" spans="2:65" s="13" customFormat="1" ht="10.199999999999999">
      <c r="B249" s="156"/>
      <c r="D249" s="150" t="s">
        <v>190</v>
      </c>
      <c r="E249" s="157" t="s">
        <v>1</v>
      </c>
      <c r="F249" s="158" t="s">
        <v>376</v>
      </c>
      <c r="H249" s="159">
        <v>28</v>
      </c>
      <c r="I249" s="160"/>
      <c r="L249" s="156"/>
      <c r="M249" s="161"/>
      <c r="T249" s="162"/>
      <c r="AT249" s="157" t="s">
        <v>190</v>
      </c>
      <c r="AU249" s="157" t="s">
        <v>82</v>
      </c>
      <c r="AV249" s="13" t="s">
        <v>84</v>
      </c>
      <c r="AW249" s="13" t="s">
        <v>30</v>
      </c>
      <c r="AX249" s="13" t="s">
        <v>74</v>
      </c>
      <c r="AY249" s="157" t="s">
        <v>180</v>
      </c>
    </row>
    <row r="250" spans="2:65" s="14" customFormat="1" ht="10.199999999999999">
      <c r="B250" s="163"/>
      <c r="D250" s="150" t="s">
        <v>190</v>
      </c>
      <c r="E250" s="164" t="s">
        <v>1</v>
      </c>
      <c r="F250" s="165" t="s">
        <v>194</v>
      </c>
      <c r="H250" s="166">
        <v>28</v>
      </c>
      <c r="I250" s="167"/>
      <c r="L250" s="163"/>
      <c r="M250" s="168"/>
      <c r="T250" s="169"/>
      <c r="AT250" s="164" t="s">
        <v>190</v>
      </c>
      <c r="AU250" s="164" t="s">
        <v>82</v>
      </c>
      <c r="AV250" s="14" t="s">
        <v>188</v>
      </c>
      <c r="AW250" s="14" t="s">
        <v>30</v>
      </c>
      <c r="AX250" s="14" t="s">
        <v>82</v>
      </c>
      <c r="AY250" s="164" t="s">
        <v>180</v>
      </c>
    </row>
    <row r="251" spans="2:65" s="1" customFormat="1" ht="16.5" customHeight="1">
      <c r="B251" s="32"/>
      <c r="C251" s="136" t="s">
        <v>492</v>
      </c>
      <c r="D251" s="136" t="s">
        <v>183</v>
      </c>
      <c r="E251" s="137" t="s">
        <v>2855</v>
      </c>
      <c r="F251" s="138" t="s">
        <v>2856</v>
      </c>
      <c r="G251" s="139" t="s">
        <v>287</v>
      </c>
      <c r="H251" s="140">
        <v>32</v>
      </c>
      <c r="I251" s="141"/>
      <c r="J251" s="142">
        <f>ROUND(I251*H251,2)</f>
        <v>0</v>
      </c>
      <c r="K251" s="138" t="s">
        <v>2763</v>
      </c>
      <c r="L251" s="32"/>
      <c r="M251" s="143" t="s">
        <v>1</v>
      </c>
      <c r="N251" s="144" t="s">
        <v>39</v>
      </c>
      <c r="P251" s="145">
        <f>O251*H251</f>
        <v>0</v>
      </c>
      <c r="Q251" s="145">
        <v>0</v>
      </c>
      <c r="R251" s="145">
        <f>Q251*H251</f>
        <v>0</v>
      </c>
      <c r="S251" s="145">
        <v>0</v>
      </c>
      <c r="T251" s="146">
        <f>S251*H251</f>
        <v>0</v>
      </c>
      <c r="AR251" s="147" t="s">
        <v>294</v>
      </c>
      <c r="AT251" s="147" t="s">
        <v>183</v>
      </c>
      <c r="AU251" s="147" t="s">
        <v>82</v>
      </c>
      <c r="AY251" s="17" t="s">
        <v>180</v>
      </c>
      <c r="BE251" s="148">
        <f>IF(N251="základní",J251,0)</f>
        <v>0</v>
      </c>
      <c r="BF251" s="148">
        <f>IF(N251="snížená",J251,0)</f>
        <v>0</v>
      </c>
      <c r="BG251" s="148">
        <f>IF(N251="zákl. přenesená",J251,0)</f>
        <v>0</v>
      </c>
      <c r="BH251" s="148">
        <f>IF(N251="sníž. přenesená",J251,0)</f>
        <v>0</v>
      </c>
      <c r="BI251" s="148">
        <f>IF(N251="nulová",J251,0)</f>
        <v>0</v>
      </c>
      <c r="BJ251" s="17" t="s">
        <v>82</v>
      </c>
      <c r="BK251" s="148">
        <f>ROUND(I251*H251,2)</f>
        <v>0</v>
      </c>
      <c r="BL251" s="17" t="s">
        <v>294</v>
      </c>
      <c r="BM251" s="147" t="s">
        <v>731</v>
      </c>
    </row>
    <row r="252" spans="2:65" s="13" customFormat="1" ht="10.199999999999999">
      <c r="B252" s="156"/>
      <c r="D252" s="150" t="s">
        <v>190</v>
      </c>
      <c r="E252" s="157" t="s">
        <v>1</v>
      </c>
      <c r="F252" s="158" t="s">
        <v>331</v>
      </c>
      <c r="H252" s="159">
        <v>32</v>
      </c>
      <c r="I252" s="160"/>
      <c r="L252" s="156"/>
      <c r="M252" s="161"/>
      <c r="T252" s="162"/>
      <c r="AT252" s="157" t="s">
        <v>190</v>
      </c>
      <c r="AU252" s="157" t="s">
        <v>82</v>
      </c>
      <c r="AV252" s="13" t="s">
        <v>84</v>
      </c>
      <c r="AW252" s="13" t="s">
        <v>30</v>
      </c>
      <c r="AX252" s="13" t="s">
        <v>74</v>
      </c>
      <c r="AY252" s="157" t="s">
        <v>180</v>
      </c>
    </row>
    <row r="253" spans="2:65" s="14" customFormat="1" ht="10.199999999999999">
      <c r="B253" s="163"/>
      <c r="D253" s="150" t="s">
        <v>190</v>
      </c>
      <c r="E253" s="164" t="s">
        <v>1</v>
      </c>
      <c r="F253" s="165" t="s">
        <v>194</v>
      </c>
      <c r="H253" s="166">
        <v>32</v>
      </c>
      <c r="I253" s="167"/>
      <c r="L253" s="163"/>
      <c r="M253" s="168"/>
      <c r="T253" s="169"/>
      <c r="AT253" s="164" t="s">
        <v>190</v>
      </c>
      <c r="AU253" s="164" t="s">
        <v>82</v>
      </c>
      <c r="AV253" s="14" t="s">
        <v>188</v>
      </c>
      <c r="AW253" s="14" t="s">
        <v>30</v>
      </c>
      <c r="AX253" s="14" t="s">
        <v>82</v>
      </c>
      <c r="AY253" s="164" t="s">
        <v>180</v>
      </c>
    </row>
    <row r="254" spans="2:65" s="1" customFormat="1" ht="16.5" customHeight="1">
      <c r="B254" s="32"/>
      <c r="C254" s="136" t="s">
        <v>496</v>
      </c>
      <c r="D254" s="136" t="s">
        <v>183</v>
      </c>
      <c r="E254" s="137" t="s">
        <v>2857</v>
      </c>
      <c r="F254" s="138" t="s">
        <v>2858</v>
      </c>
      <c r="G254" s="139" t="s">
        <v>287</v>
      </c>
      <c r="H254" s="140">
        <v>4</v>
      </c>
      <c r="I254" s="141"/>
      <c r="J254" s="142">
        <f>ROUND(I254*H254,2)</f>
        <v>0</v>
      </c>
      <c r="K254" s="138" t="s">
        <v>2763</v>
      </c>
      <c r="L254" s="32"/>
      <c r="M254" s="143" t="s">
        <v>1</v>
      </c>
      <c r="N254" s="144" t="s">
        <v>39</v>
      </c>
      <c r="P254" s="145">
        <f>O254*H254</f>
        <v>0</v>
      </c>
      <c r="Q254" s="145">
        <v>0</v>
      </c>
      <c r="R254" s="145">
        <f>Q254*H254</f>
        <v>0</v>
      </c>
      <c r="S254" s="145">
        <v>0</v>
      </c>
      <c r="T254" s="146">
        <f>S254*H254</f>
        <v>0</v>
      </c>
      <c r="AR254" s="147" t="s">
        <v>294</v>
      </c>
      <c r="AT254" s="147" t="s">
        <v>183</v>
      </c>
      <c r="AU254" s="147" t="s">
        <v>82</v>
      </c>
      <c r="AY254" s="17" t="s">
        <v>180</v>
      </c>
      <c r="BE254" s="148">
        <f>IF(N254="základní",J254,0)</f>
        <v>0</v>
      </c>
      <c r="BF254" s="148">
        <f>IF(N254="snížená",J254,0)</f>
        <v>0</v>
      </c>
      <c r="BG254" s="148">
        <f>IF(N254="zákl. přenesená",J254,0)</f>
        <v>0</v>
      </c>
      <c r="BH254" s="148">
        <f>IF(N254="sníž. přenesená",J254,0)</f>
        <v>0</v>
      </c>
      <c r="BI254" s="148">
        <f>IF(N254="nulová",J254,0)</f>
        <v>0</v>
      </c>
      <c r="BJ254" s="17" t="s">
        <v>82</v>
      </c>
      <c r="BK254" s="148">
        <f>ROUND(I254*H254,2)</f>
        <v>0</v>
      </c>
      <c r="BL254" s="17" t="s">
        <v>294</v>
      </c>
      <c r="BM254" s="147" t="s">
        <v>739</v>
      </c>
    </row>
    <row r="255" spans="2:65" s="13" customFormat="1" ht="10.199999999999999">
      <c r="B255" s="156"/>
      <c r="D255" s="150" t="s">
        <v>190</v>
      </c>
      <c r="E255" s="157" t="s">
        <v>1</v>
      </c>
      <c r="F255" s="158" t="s">
        <v>188</v>
      </c>
      <c r="H255" s="159">
        <v>4</v>
      </c>
      <c r="I255" s="160"/>
      <c r="L255" s="156"/>
      <c r="M255" s="161"/>
      <c r="T255" s="162"/>
      <c r="AT255" s="157" t="s">
        <v>190</v>
      </c>
      <c r="AU255" s="157" t="s">
        <v>82</v>
      </c>
      <c r="AV255" s="13" t="s">
        <v>84</v>
      </c>
      <c r="AW255" s="13" t="s">
        <v>30</v>
      </c>
      <c r="AX255" s="13" t="s">
        <v>74</v>
      </c>
      <c r="AY255" s="157" t="s">
        <v>180</v>
      </c>
    </row>
    <row r="256" spans="2:65" s="14" customFormat="1" ht="10.199999999999999">
      <c r="B256" s="163"/>
      <c r="D256" s="150" t="s">
        <v>190</v>
      </c>
      <c r="E256" s="164" t="s">
        <v>1</v>
      </c>
      <c r="F256" s="165" t="s">
        <v>194</v>
      </c>
      <c r="H256" s="166">
        <v>4</v>
      </c>
      <c r="I256" s="167"/>
      <c r="L256" s="163"/>
      <c r="M256" s="168"/>
      <c r="T256" s="169"/>
      <c r="AT256" s="164" t="s">
        <v>190</v>
      </c>
      <c r="AU256" s="164" t="s">
        <v>82</v>
      </c>
      <c r="AV256" s="14" t="s">
        <v>188</v>
      </c>
      <c r="AW256" s="14" t="s">
        <v>30</v>
      </c>
      <c r="AX256" s="14" t="s">
        <v>82</v>
      </c>
      <c r="AY256" s="164" t="s">
        <v>180</v>
      </c>
    </row>
    <row r="257" spans="2:65" s="1" customFormat="1" ht="16.5" customHeight="1">
      <c r="B257" s="32"/>
      <c r="C257" s="136" t="s">
        <v>512</v>
      </c>
      <c r="D257" s="136" t="s">
        <v>183</v>
      </c>
      <c r="E257" s="137" t="s">
        <v>2859</v>
      </c>
      <c r="F257" s="138" t="s">
        <v>2860</v>
      </c>
      <c r="G257" s="139" t="s">
        <v>287</v>
      </c>
      <c r="H257" s="140">
        <v>2</v>
      </c>
      <c r="I257" s="141"/>
      <c r="J257" s="142">
        <f>ROUND(I257*H257,2)</f>
        <v>0</v>
      </c>
      <c r="K257" s="138" t="s">
        <v>2763</v>
      </c>
      <c r="L257" s="32"/>
      <c r="M257" s="143" t="s">
        <v>1</v>
      </c>
      <c r="N257" s="144" t="s">
        <v>39</v>
      </c>
      <c r="P257" s="145">
        <f>O257*H257</f>
        <v>0</v>
      </c>
      <c r="Q257" s="145">
        <v>0</v>
      </c>
      <c r="R257" s="145">
        <f>Q257*H257</f>
        <v>0</v>
      </c>
      <c r="S257" s="145">
        <v>0</v>
      </c>
      <c r="T257" s="146">
        <f>S257*H257</f>
        <v>0</v>
      </c>
      <c r="AR257" s="147" t="s">
        <v>294</v>
      </c>
      <c r="AT257" s="147" t="s">
        <v>183</v>
      </c>
      <c r="AU257" s="147" t="s">
        <v>82</v>
      </c>
      <c r="AY257" s="17" t="s">
        <v>180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82</v>
      </c>
      <c r="BK257" s="148">
        <f>ROUND(I257*H257,2)</f>
        <v>0</v>
      </c>
      <c r="BL257" s="17" t="s">
        <v>294</v>
      </c>
      <c r="BM257" s="147" t="s">
        <v>751</v>
      </c>
    </row>
    <row r="258" spans="2:65" s="13" customFormat="1" ht="10.199999999999999">
      <c r="B258" s="156"/>
      <c r="D258" s="150" t="s">
        <v>190</v>
      </c>
      <c r="E258" s="157" t="s">
        <v>1</v>
      </c>
      <c r="F258" s="158" t="s">
        <v>84</v>
      </c>
      <c r="H258" s="159">
        <v>2</v>
      </c>
      <c r="I258" s="160"/>
      <c r="L258" s="156"/>
      <c r="M258" s="161"/>
      <c r="T258" s="162"/>
      <c r="AT258" s="157" t="s">
        <v>190</v>
      </c>
      <c r="AU258" s="157" t="s">
        <v>82</v>
      </c>
      <c r="AV258" s="13" t="s">
        <v>84</v>
      </c>
      <c r="AW258" s="13" t="s">
        <v>30</v>
      </c>
      <c r="AX258" s="13" t="s">
        <v>74</v>
      </c>
      <c r="AY258" s="157" t="s">
        <v>180</v>
      </c>
    </row>
    <row r="259" spans="2:65" s="14" customFormat="1" ht="10.199999999999999">
      <c r="B259" s="163"/>
      <c r="D259" s="150" t="s">
        <v>190</v>
      </c>
      <c r="E259" s="164" t="s">
        <v>1</v>
      </c>
      <c r="F259" s="165" t="s">
        <v>194</v>
      </c>
      <c r="H259" s="166">
        <v>2</v>
      </c>
      <c r="I259" s="167"/>
      <c r="L259" s="163"/>
      <c r="M259" s="168"/>
      <c r="T259" s="169"/>
      <c r="AT259" s="164" t="s">
        <v>190</v>
      </c>
      <c r="AU259" s="164" t="s">
        <v>82</v>
      </c>
      <c r="AV259" s="14" t="s">
        <v>188</v>
      </c>
      <c r="AW259" s="14" t="s">
        <v>30</v>
      </c>
      <c r="AX259" s="14" t="s">
        <v>82</v>
      </c>
      <c r="AY259" s="164" t="s">
        <v>180</v>
      </c>
    </row>
    <row r="260" spans="2:65" s="1" customFormat="1" ht="16.5" customHeight="1">
      <c r="B260" s="32"/>
      <c r="C260" s="136" t="s">
        <v>525</v>
      </c>
      <c r="D260" s="136" t="s">
        <v>183</v>
      </c>
      <c r="E260" s="137" t="s">
        <v>2861</v>
      </c>
      <c r="F260" s="138" t="s">
        <v>2862</v>
      </c>
      <c r="G260" s="139" t="s">
        <v>1074</v>
      </c>
      <c r="H260" s="140">
        <v>68</v>
      </c>
      <c r="I260" s="141"/>
      <c r="J260" s="142">
        <f>ROUND(I260*H260,2)</f>
        <v>0</v>
      </c>
      <c r="K260" s="138" t="s">
        <v>2763</v>
      </c>
      <c r="L260" s="32"/>
      <c r="M260" s="143" t="s">
        <v>1</v>
      </c>
      <c r="N260" s="144" t="s">
        <v>39</v>
      </c>
      <c r="P260" s="145">
        <f>O260*H260</f>
        <v>0</v>
      </c>
      <c r="Q260" s="145">
        <v>0</v>
      </c>
      <c r="R260" s="145">
        <f>Q260*H260</f>
        <v>0</v>
      </c>
      <c r="S260" s="145">
        <v>0</v>
      </c>
      <c r="T260" s="146">
        <f>S260*H260</f>
        <v>0</v>
      </c>
      <c r="AR260" s="147" t="s">
        <v>294</v>
      </c>
      <c r="AT260" s="147" t="s">
        <v>183</v>
      </c>
      <c r="AU260" s="147" t="s">
        <v>82</v>
      </c>
      <c r="AY260" s="17" t="s">
        <v>180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17" t="s">
        <v>82</v>
      </c>
      <c r="BK260" s="148">
        <f>ROUND(I260*H260,2)</f>
        <v>0</v>
      </c>
      <c r="BL260" s="17" t="s">
        <v>294</v>
      </c>
      <c r="BM260" s="147" t="s">
        <v>800</v>
      </c>
    </row>
    <row r="261" spans="2:65" s="13" customFormat="1" ht="10.199999999999999">
      <c r="B261" s="156"/>
      <c r="D261" s="150" t="s">
        <v>190</v>
      </c>
      <c r="E261" s="157" t="s">
        <v>1</v>
      </c>
      <c r="F261" s="158" t="s">
        <v>662</v>
      </c>
      <c r="H261" s="159">
        <v>68</v>
      </c>
      <c r="I261" s="160"/>
      <c r="L261" s="156"/>
      <c r="M261" s="161"/>
      <c r="T261" s="162"/>
      <c r="AT261" s="157" t="s">
        <v>190</v>
      </c>
      <c r="AU261" s="157" t="s">
        <v>82</v>
      </c>
      <c r="AV261" s="13" t="s">
        <v>84</v>
      </c>
      <c r="AW261" s="13" t="s">
        <v>30</v>
      </c>
      <c r="AX261" s="13" t="s">
        <v>74</v>
      </c>
      <c r="AY261" s="157" t="s">
        <v>180</v>
      </c>
    </row>
    <row r="262" spans="2:65" s="14" customFormat="1" ht="10.199999999999999">
      <c r="B262" s="163"/>
      <c r="D262" s="150" t="s">
        <v>190</v>
      </c>
      <c r="E262" s="164" t="s">
        <v>1</v>
      </c>
      <c r="F262" s="165" t="s">
        <v>194</v>
      </c>
      <c r="H262" s="166">
        <v>68</v>
      </c>
      <c r="I262" s="167"/>
      <c r="L262" s="163"/>
      <c r="M262" s="168"/>
      <c r="T262" s="169"/>
      <c r="AT262" s="164" t="s">
        <v>190</v>
      </c>
      <c r="AU262" s="164" t="s">
        <v>82</v>
      </c>
      <c r="AV262" s="14" t="s">
        <v>188</v>
      </c>
      <c r="AW262" s="14" t="s">
        <v>30</v>
      </c>
      <c r="AX262" s="14" t="s">
        <v>82</v>
      </c>
      <c r="AY262" s="164" t="s">
        <v>180</v>
      </c>
    </row>
    <row r="263" spans="2:65" s="1" customFormat="1" ht="16.5" customHeight="1">
      <c r="B263" s="32"/>
      <c r="C263" s="136" t="s">
        <v>531</v>
      </c>
      <c r="D263" s="136" t="s">
        <v>183</v>
      </c>
      <c r="E263" s="137" t="s">
        <v>2863</v>
      </c>
      <c r="F263" s="138" t="s">
        <v>2864</v>
      </c>
      <c r="G263" s="139" t="s">
        <v>287</v>
      </c>
      <c r="H263" s="140">
        <v>2</v>
      </c>
      <c r="I263" s="141"/>
      <c r="J263" s="142">
        <f>ROUND(I263*H263,2)</f>
        <v>0</v>
      </c>
      <c r="K263" s="138" t="s">
        <v>2763</v>
      </c>
      <c r="L263" s="32"/>
      <c r="M263" s="143" t="s">
        <v>1</v>
      </c>
      <c r="N263" s="144" t="s">
        <v>39</v>
      </c>
      <c r="P263" s="145">
        <f>O263*H263</f>
        <v>0</v>
      </c>
      <c r="Q263" s="145">
        <v>0</v>
      </c>
      <c r="R263" s="145">
        <f>Q263*H263</f>
        <v>0</v>
      </c>
      <c r="S263" s="145">
        <v>0</v>
      </c>
      <c r="T263" s="146">
        <f>S263*H263</f>
        <v>0</v>
      </c>
      <c r="AR263" s="147" t="s">
        <v>294</v>
      </c>
      <c r="AT263" s="147" t="s">
        <v>183</v>
      </c>
      <c r="AU263" s="147" t="s">
        <v>82</v>
      </c>
      <c r="AY263" s="17" t="s">
        <v>180</v>
      </c>
      <c r="BE263" s="148">
        <f>IF(N263="základní",J263,0)</f>
        <v>0</v>
      </c>
      <c r="BF263" s="148">
        <f>IF(N263="snížená",J263,0)</f>
        <v>0</v>
      </c>
      <c r="BG263" s="148">
        <f>IF(N263="zákl. přenesená",J263,0)</f>
        <v>0</v>
      </c>
      <c r="BH263" s="148">
        <f>IF(N263="sníž. přenesená",J263,0)</f>
        <v>0</v>
      </c>
      <c r="BI263" s="148">
        <f>IF(N263="nulová",J263,0)</f>
        <v>0</v>
      </c>
      <c r="BJ263" s="17" t="s">
        <v>82</v>
      </c>
      <c r="BK263" s="148">
        <f>ROUND(I263*H263,2)</f>
        <v>0</v>
      </c>
      <c r="BL263" s="17" t="s">
        <v>294</v>
      </c>
      <c r="BM263" s="147" t="s">
        <v>810</v>
      </c>
    </row>
    <row r="264" spans="2:65" s="13" customFormat="1" ht="10.199999999999999">
      <c r="B264" s="156"/>
      <c r="D264" s="150" t="s">
        <v>190</v>
      </c>
      <c r="E264" s="157" t="s">
        <v>1</v>
      </c>
      <c r="F264" s="158" t="s">
        <v>84</v>
      </c>
      <c r="H264" s="159">
        <v>2</v>
      </c>
      <c r="I264" s="160"/>
      <c r="L264" s="156"/>
      <c r="M264" s="161"/>
      <c r="T264" s="162"/>
      <c r="AT264" s="157" t="s">
        <v>190</v>
      </c>
      <c r="AU264" s="157" t="s">
        <v>82</v>
      </c>
      <c r="AV264" s="13" t="s">
        <v>84</v>
      </c>
      <c r="AW264" s="13" t="s">
        <v>30</v>
      </c>
      <c r="AX264" s="13" t="s">
        <v>74</v>
      </c>
      <c r="AY264" s="157" t="s">
        <v>180</v>
      </c>
    </row>
    <row r="265" spans="2:65" s="14" customFormat="1" ht="10.199999999999999">
      <c r="B265" s="163"/>
      <c r="D265" s="150" t="s">
        <v>190</v>
      </c>
      <c r="E265" s="164" t="s">
        <v>1</v>
      </c>
      <c r="F265" s="165" t="s">
        <v>194</v>
      </c>
      <c r="H265" s="166">
        <v>2</v>
      </c>
      <c r="I265" s="167"/>
      <c r="L265" s="163"/>
      <c r="M265" s="168"/>
      <c r="T265" s="169"/>
      <c r="AT265" s="164" t="s">
        <v>190</v>
      </c>
      <c r="AU265" s="164" t="s">
        <v>82</v>
      </c>
      <c r="AV265" s="14" t="s">
        <v>188</v>
      </c>
      <c r="AW265" s="14" t="s">
        <v>30</v>
      </c>
      <c r="AX265" s="14" t="s">
        <v>82</v>
      </c>
      <c r="AY265" s="164" t="s">
        <v>180</v>
      </c>
    </row>
    <row r="266" spans="2:65" s="1" customFormat="1" ht="16.5" customHeight="1">
      <c r="B266" s="32"/>
      <c r="C266" s="136" t="s">
        <v>540</v>
      </c>
      <c r="D266" s="136" t="s">
        <v>183</v>
      </c>
      <c r="E266" s="137" t="s">
        <v>2865</v>
      </c>
      <c r="F266" s="138" t="s">
        <v>2866</v>
      </c>
      <c r="G266" s="139" t="s">
        <v>287</v>
      </c>
      <c r="H266" s="140">
        <v>3</v>
      </c>
      <c r="I266" s="141"/>
      <c r="J266" s="142">
        <f>ROUND(I266*H266,2)</f>
        <v>0</v>
      </c>
      <c r="K266" s="138" t="s">
        <v>2763</v>
      </c>
      <c r="L266" s="32"/>
      <c r="M266" s="143" t="s">
        <v>1</v>
      </c>
      <c r="N266" s="144" t="s">
        <v>39</v>
      </c>
      <c r="P266" s="145">
        <f>O266*H266</f>
        <v>0</v>
      </c>
      <c r="Q266" s="145">
        <v>0</v>
      </c>
      <c r="R266" s="145">
        <f>Q266*H266</f>
        <v>0</v>
      </c>
      <c r="S266" s="145">
        <v>0</v>
      </c>
      <c r="T266" s="146">
        <f>S266*H266</f>
        <v>0</v>
      </c>
      <c r="AR266" s="147" t="s">
        <v>294</v>
      </c>
      <c r="AT266" s="147" t="s">
        <v>183</v>
      </c>
      <c r="AU266" s="147" t="s">
        <v>82</v>
      </c>
      <c r="AY266" s="17" t="s">
        <v>180</v>
      </c>
      <c r="BE266" s="148">
        <f>IF(N266="základní",J266,0)</f>
        <v>0</v>
      </c>
      <c r="BF266" s="148">
        <f>IF(N266="snížená",J266,0)</f>
        <v>0</v>
      </c>
      <c r="BG266" s="148">
        <f>IF(N266="zákl. přenesená",J266,0)</f>
        <v>0</v>
      </c>
      <c r="BH266" s="148">
        <f>IF(N266="sníž. přenesená",J266,0)</f>
        <v>0</v>
      </c>
      <c r="BI266" s="148">
        <f>IF(N266="nulová",J266,0)</f>
        <v>0</v>
      </c>
      <c r="BJ266" s="17" t="s">
        <v>82</v>
      </c>
      <c r="BK266" s="148">
        <f>ROUND(I266*H266,2)</f>
        <v>0</v>
      </c>
      <c r="BL266" s="17" t="s">
        <v>294</v>
      </c>
      <c r="BM266" s="147" t="s">
        <v>825</v>
      </c>
    </row>
    <row r="267" spans="2:65" s="13" customFormat="1" ht="10.199999999999999">
      <c r="B267" s="156"/>
      <c r="D267" s="150" t="s">
        <v>190</v>
      </c>
      <c r="E267" s="157" t="s">
        <v>1</v>
      </c>
      <c r="F267" s="158" t="s">
        <v>181</v>
      </c>
      <c r="H267" s="159">
        <v>3</v>
      </c>
      <c r="I267" s="160"/>
      <c r="L267" s="156"/>
      <c r="M267" s="161"/>
      <c r="T267" s="162"/>
      <c r="AT267" s="157" t="s">
        <v>190</v>
      </c>
      <c r="AU267" s="157" t="s">
        <v>82</v>
      </c>
      <c r="AV267" s="13" t="s">
        <v>84</v>
      </c>
      <c r="AW267" s="13" t="s">
        <v>30</v>
      </c>
      <c r="AX267" s="13" t="s">
        <v>74</v>
      </c>
      <c r="AY267" s="157" t="s">
        <v>180</v>
      </c>
    </row>
    <row r="268" spans="2:65" s="14" customFormat="1" ht="10.199999999999999">
      <c r="B268" s="163"/>
      <c r="D268" s="150" t="s">
        <v>190</v>
      </c>
      <c r="E268" s="164" t="s">
        <v>1</v>
      </c>
      <c r="F268" s="165" t="s">
        <v>194</v>
      </c>
      <c r="H268" s="166">
        <v>3</v>
      </c>
      <c r="I268" s="167"/>
      <c r="L268" s="163"/>
      <c r="M268" s="168"/>
      <c r="T268" s="169"/>
      <c r="AT268" s="164" t="s">
        <v>190</v>
      </c>
      <c r="AU268" s="164" t="s">
        <v>82</v>
      </c>
      <c r="AV268" s="14" t="s">
        <v>188</v>
      </c>
      <c r="AW268" s="14" t="s">
        <v>30</v>
      </c>
      <c r="AX268" s="14" t="s">
        <v>82</v>
      </c>
      <c r="AY268" s="164" t="s">
        <v>180</v>
      </c>
    </row>
    <row r="269" spans="2:65" s="1" customFormat="1" ht="16.5" customHeight="1">
      <c r="B269" s="32"/>
      <c r="C269" s="136" t="s">
        <v>546</v>
      </c>
      <c r="D269" s="136" t="s">
        <v>183</v>
      </c>
      <c r="E269" s="137" t="s">
        <v>2867</v>
      </c>
      <c r="F269" s="138" t="s">
        <v>2868</v>
      </c>
      <c r="G269" s="139" t="s">
        <v>287</v>
      </c>
      <c r="H269" s="140">
        <v>88</v>
      </c>
      <c r="I269" s="141"/>
      <c r="J269" s="142">
        <f>ROUND(I269*H269,2)</f>
        <v>0</v>
      </c>
      <c r="K269" s="138" t="s">
        <v>2763</v>
      </c>
      <c r="L269" s="32"/>
      <c r="M269" s="143" t="s">
        <v>1</v>
      </c>
      <c r="N269" s="144" t="s">
        <v>39</v>
      </c>
      <c r="P269" s="145">
        <f>O269*H269</f>
        <v>0</v>
      </c>
      <c r="Q269" s="145">
        <v>0</v>
      </c>
      <c r="R269" s="145">
        <f>Q269*H269</f>
        <v>0</v>
      </c>
      <c r="S269" s="145">
        <v>0</v>
      </c>
      <c r="T269" s="146">
        <f>S269*H269</f>
        <v>0</v>
      </c>
      <c r="AR269" s="147" t="s">
        <v>294</v>
      </c>
      <c r="AT269" s="147" t="s">
        <v>183</v>
      </c>
      <c r="AU269" s="147" t="s">
        <v>82</v>
      </c>
      <c r="AY269" s="17" t="s">
        <v>180</v>
      </c>
      <c r="BE269" s="148">
        <f>IF(N269="základní",J269,0)</f>
        <v>0</v>
      </c>
      <c r="BF269" s="148">
        <f>IF(N269="snížená",J269,0)</f>
        <v>0</v>
      </c>
      <c r="BG269" s="148">
        <f>IF(N269="zákl. přenesená",J269,0)</f>
        <v>0</v>
      </c>
      <c r="BH269" s="148">
        <f>IF(N269="sníž. přenesená",J269,0)</f>
        <v>0</v>
      </c>
      <c r="BI269" s="148">
        <f>IF(N269="nulová",J269,0)</f>
        <v>0</v>
      </c>
      <c r="BJ269" s="17" t="s">
        <v>82</v>
      </c>
      <c r="BK269" s="148">
        <f>ROUND(I269*H269,2)</f>
        <v>0</v>
      </c>
      <c r="BL269" s="17" t="s">
        <v>294</v>
      </c>
      <c r="BM269" s="147" t="s">
        <v>851</v>
      </c>
    </row>
    <row r="270" spans="2:65" s="13" customFormat="1" ht="10.199999999999999">
      <c r="B270" s="156"/>
      <c r="D270" s="150" t="s">
        <v>190</v>
      </c>
      <c r="E270" s="157" t="s">
        <v>1</v>
      </c>
      <c r="F270" s="158" t="s">
        <v>800</v>
      </c>
      <c r="H270" s="159">
        <v>88</v>
      </c>
      <c r="I270" s="160"/>
      <c r="L270" s="156"/>
      <c r="M270" s="161"/>
      <c r="T270" s="162"/>
      <c r="AT270" s="157" t="s">
        <v>190</v>
      </c>
      <c r="AU270" s="157" t="s">
        <v>82</v>
      </c>
      <c r="AV270" s="13" t="s">
        <v>84</v>
      </c>
      <c r="AW270" s="13" t="s">
        <v>30</v>
      </c>
      <c r="AX270" s="13" t="s">
        <v>74</v>
      </c>
      <c r="AY270" s="157" t="s">
        <v>180</v>
      </c>
    </row>
    <row r="271" spans="2:65" s="14" customFormat="1" ht="10.199999999999999">
      <c r="B271" s="163"/>
      <c r="D271" s="150" t="s">
        <v>190</v>
      </c>
      <c r="E271" s="164" t="s">
        <v>1</v>
      </c>
      <c r="F271" s="165" t="s">
        <v>194</v>
      </c>
      <c r="H271" s="166">
        <v>88</v>
      </c>
      <c r="I271" s="167"/>
      <c r="L271" s="163"/>
      <c r="M271" s="168"/>
      <c r="T271" s="169"/>
      <c r="AT271" s="164" t="s">
        <v>190</v>
      </c>
      <c r="AU271" s="164" t="s">
        <v>82</v>
      </c>
      <c r="AV271" s="14" t="s">
        <v>188</v>
      </c>
      <c r="AW271" s="14" t="s">
        <v>30</v>
      </c>
      <c r="AX271" s="14" t="s">
        <v>82</v>
      </c>
      <c r="AY271" s="164" t="s">
        <v>180</v>
      </c>
    </row>
    <row r="272" spans="2:65" s="1" customFormat="1" ht="16.5" customHeight="1">
      <c r="B272" s="32"/>
      <c r="C272" s="136" t="s">
        <v>552</v>
      </c>
      <c r="D272" s="136" t="s">
        <v>183</v>
      </c>
      <c r="E272" s="137" t="s">
        <v>2869</v>
      </c>
      <c r="F272" s="138" t="s">
        <v>2870</v>
      </c>
      <c r="G272" s="139" t="s">
        <v>279</v>
      </c>
      <c r="H272" s="140">
        <v>526</v>
      </c>
      <c r="I272" s="141"/>
      <c r="J272" s="142">
        <f>ROUND(I272*H272,2)</f>
        <v>0</v>
      </c>
      <c r="K272" s="138" t="s">
        <v>2763</v>
      </c>
      <c r="L272" s="32"/>
      <c r="M272" s="143" t="s">
        <v>1</v>
      </c>
      <c r="N272" s="144" t="s">
        <v>39</v>
      </c>
      <c r="P272" s="145">
        <f>O272*H272</f>
        <v>0</v>
      </c>
      <c r="Q272" s="145">
        <v>0</v>
      </c>
      <c r="R272" s="145">
        <f>Q272*H272</f>
        <v>0</v>
      </c>
      <c r="S272" s="145">
        <v>0</v>
      </c>
      <c r="T272" s="146">
        <f>S272*H272</f>
        <v>0</v>
      </c>
      <c r="AR272" s="147" t="s">
        <v>294</v>
      </c>
      <c r="AT272" s="147" t="s">
        <v>183</v>
      </c>
      <c r="AU272" s="147" t="s">
        <v>82</v>
      </c>
      <c r="AY272" s="17" t="s">
        <v>180</v>
      </c>
      <c r="BE272" s="148">
        <f>IF(N272="základní",J272,0)</f>
        <v>0</v>
      </c>
      <c r="BF272" s="148">
        <f>IF(N272="snížená",J272,0)</f>
        <v>0</v>
      </c>
      <c r="BG272" s="148">
        <f>IF(N272="zákl. přenesená",J272,0)</f>
        <v>0</v>
      </c>
      <c r="BH272" s="148">
        <f>IF(N272="sníž. přenesená",J272,0)</f>
        <v>0</v>
      </c>
      <c r="BI272" s="148">
        <f>IF(N272="nulová",J272,0)</f>
        <v>0</v>
      </c>
      <c r="BJ272" s="17" t="s">
        <v>82</v>
      </c>
      <c r="BK272" s="148">
        <f>ROUND(I272*H272,2)</f>
        <v>0</v>
      </c>
      <c r="BL272" s="17" t="s">
        <v>294</v>
      </c>
      <c r="BM272" s="147" t="s">
        <v>863</v>
      </c>
    </row>
    <row r="273" spans="2:65" s="13" customFormat="1" ht="10.199999999999999">
      <c r="B273" s="156"/>
      <c r="D273" s="150" t="s">
        <v>190</v>
      </c>
      <c r="E273" s="157" t="s">
        <v>1</v>
      </c>
      <c r="F273" s="158" t="s">
        <v>2871</v>
      </c>
      <c r="H273" s="159">
        <v>526</v>
      </c>
      <c r="I273" s="160"/>
      <c r="L273" s="156"/>
      <c r="M273" s="161"/>
      <c r="T273" s="162"/>
      <c r="AT273" s="157" t="s">
        <v>190</v>
      </c>
      <c r="AU273" s="157" t="s">
        <v>82</v>
      </c>
      <c r="AV273" s="13" t="s">
        <v>84</v>
      </c>
      <c r="AW273" s="13" t="s">
        <v>30</v>
      </c>
      <c r="AX273" s="13" t="s">
        <v>74</v>
      </c>
      <c r="AY273" s="157" t="s">
        <v>180</v>
      </c>
    </row>
    <row r="274" spans="2:65" s="14" customFormat="1" ht="10.199999999999999">
      <c r="B274" s="163"/>
      <c r="D274" s="150" t="s">
        <v>190</v>
      </c>
      <c r="E274" s="164" t="s">
        <v>1</v>
      </c>
      <c r="F274" s="165" t="s">
        <v>194</v>
      </c>
      <c r="H274" s="166">
        <v>526</v>
      </c>
      <c r="I274" s="167"/>
      <c r="L274" s="163"/>
      <c r="M274" s="168"/>
      <c r="T274" s="169"/>
      <c r="AT274" s="164" t="s">
        <v>190</v>
      </c>
      <c r="AU274" s="164" t="s">
        <v>82</v>
      </c>
      <c r="AV274" s="14" t="s">
        <v>188</v>
      </c>
      <c r="AW274" s="14" t="s">
        <v>30</v>
      </c>
      <c r="AX274" s="14" t="s">
        <v>82</v>
      </c>
      <c r="AY274" s="164" t="s">
        <v>180</v>
      </c>
    </row>
    <row r="275" spans="2:65" s="1" customFormat="1" ht="16.5" customHeight="1">
      <c r="B275" s="32"/>
      <c r="C275" s="136" t="s">
        <v>560</v>
      </c>
      <c r="D275" s="136" t="s">
        <v>183</v>
      </c>
      <c r="E275" s="137" t="s">
        <v>2872</v>
      </c>
      <c r="F275" s="138" t="s">
        <v>2873</v>
      </c>
      <c r="G275" s="139" t="s">
        <v>279</v>
      </c>
      <c r="H275" s="140">
        <v>526</v>
      </c>
      <c r="I275" s="141"/>
      <c r="J275" s="142">
        <f>ROUND(I275*H275,2)</f>
        <v>0</v>
      </c>
      <c r="K275" s="138" t="s">
        <v>2763</v>
      </c>
      <c r="L275" s="32"/>
      <c r="M275" s="143" t="s">
        <v>1</v>
      </c>
      <c r="N275" s="144" t="s">
        <v>39</v>
      </c>
      <c r="P275" s="145">
        <f>O275*H275</f>
        <v>0</v>
      </c>
      <c r="Q275" s="145">
        <v>0</v>
      </c>
      <c r="R275" s="145">
        <f>Q275*H275</f>
        <v>0</v>
      </c>
      <c r="S275" s="145">
        <v>0</v>
      </c>
      <c r="T275" s="146">
        <f>S275*H275</f>
        <v>0</v>
      </c>
      <c r="AR275" s="147" t="s">
        <v>294</v>
      </c>
      <c r="AT275" s="147" t="s">
        <v>183</v>
      </c>
      <c r="AU275" s="147" t="s">
        <v>82</v>
      </c>
      <c r="AY275" s="17" t="s">
        <v>180</v>
      </c>
      <c r="BE275" s="148">
        <f>IF(N275="základní",J275,0)</f>
        <v>0</v>
      </c>
      <c r="BF275" s="148">
        <f>IF(N275="snížená",J275,0)</f>
        <v>0</v>
      </c>
      <c r="BG275" s="148">
        <f>IF(N275="zákl. přenesená",J275,0)</f>
        <v>0</v>
      </c>
      <c r="BH275" s="148">
        <f>IF(N275="sníž. přenesená",J275,0)</f>
        <v>0</v>
      </c>
      <c r="BI275" s="148">
        <f>IF(N275="nulová",J275,0)</f>
        <v>0</v>
      </c>
      <c r="BJ275" s="17" t="s">
        <v>82</v>
      </c>
      <c r="BK275" s="148">
        <f>ROUND(I275*H275,2)</f>
        <v>0</v>
      </c>
      <c r="BL275" s="17" t="s">
        <v>294</v>
      </c>
      <c r="BM275" s="147" t="s">
        <v>892</v>
      </c>
    </row>
    <row r="276" spans="2:65" s="13" customFormat="1" ht="10.199999999999999">
      <c r="B276" s="156"/>
      <c r="D276" s="150" t="s">
        <v>190</v>
      </c>
      <c r="E276" s="157" t="s">
        <v>1</v>
      </c>
      <c r="F276" s="158" t="s">
        <v>2871</v>
      </c>
      <c r="H276" s="159">
        <v>526</v>
      </c>
      <c r="I276" s="160"/>
      <c r="L276" s="156"/>
      <c r="M276" s="161"/>
      <c r="T276" s="162"/>
      <c r="AT276" s="157" t="s">
        <v>190</v>
      </c>
      <c r="AU276" s="157" t="s">
        <v>82</v>
      </c>
      <c r="AV276" s="13" t="s">
        <v>84</v>
      </c>
      <c r="AW276" s="13" t="s">
        <v>30</v>
      </c>
      <c r="AX276" s="13" t="s">
        <v>74</v>
      </c>
      <c r="AY276" s="157" t="s">
        <v>180</v>
      </c>
    </row>
    <row r="277" spans="2:65" s="14" customFormat="1" ht="10.199999999999999">
      <c r="B277" s="163"/>
      <c r="D277" s="150" t="s">
        <v>190</v>
      </c>
      <c r="E277" s="164" t="s">
        <v>1</v>
      </c>
      <c r="F277" s="165" t="s">
        <v>194</v>
      </c>
      <c r="H277" s="166">
        <v>526</v>
      </c>
      <c r="I277" s="167"/>
      <c r="L277" s="163"/>
      <c r="M277" s="168"/>
      <c r="T277" s="169"/>
      <c r="AT277" s="164" t="s">
        <v>190</v>
      </c>
      <c r="AU277" s="164" t="s">
        <v>82</v>
      </c>
      <c r="AV277" s="14" t="s">
        <v>188</v>
      </c>
      <c r="AW277" s="14" t="s">
        <v>30</v>
      </c>
      <c r="AX277" s="14" t="s">
        <v>82</v>
      </c>
      <c r="AY277" s="164" t="s">
        <v>180</v>
      </c>
    </row>
    <row r="278" spans="2:65" s="1" customFormat="1" ht="16.5" customHeight="1">
      <c r="B278" s="32"/>
      <c r="C278" s="136" t="s">
        <v>565</v>
      </c>
      <c r="D278" s="136" t="s">
        <v>183</v>
      </c>
      <c r="E278" s="137" t="s">
        <v>2874</v>
      </c>
      <c r="F278" s="138" t="s">
        <v>2875</v>
      </c>
      <c r="G278" s="139" t="s">
        <v>208</v>
      </c>
      <c r="H278" s="140">
        <v>0.374</v>
      </c>
      <c r="I278" s="141"/>
      <c r="J278" s="142">
        <f>ROUND(I278*H278,2)</f>
        <v>0</v>
      </c>
      <c r="K278" s="138" t="s">
        <v>2763</v>
      </c>
      <c r="L278" s="32"/>
      <c r="M278" s="143" t="s">
        <v>1</v>
      </c>
      <c r="N278" s="144" t="s">
        <v>39</v>
      </c>
      <c r="P278" s="145">
        <f>O278*H278</f>
        <v>0</v>
      </c>
      <c r="Q278" s="145">
        <v>0</v>
      </c>
      <c r="R278" s="145">
        <f>Q278*H278</f>
        <v>0</v>
      </c>
      <c r="S278" s="145">
        <v>0</v>
      </c>
      <c r="T278" s="146">
        <f>S278*H278</f>
        <v>0</v>
      </c>
      <c r="AR278" s="147" t="s">
        <v>294</v>
      </c>
      <c r="AT278" s="147" t="s">
        <v>183</v>
      </c>
      <c r="AU278" s="147" t="s">
        <v>82</v>
      </c>
      <c r="AY278" s="17" t="s">
        <v>180</v>
      </c>
      <c r="BE278" s="148">
        <f>IF(N278="základní",J278,0)</f>
        <v>0</v>
      </c>
      <c r="BF278" s="148">
        <f>IF(N278="snížená",J278,0)</f>
        <v>0</v>
      </c>
      <c r="BG278" s="148">
        <f>IF(N278="zákl. přenesená",J278,0)</f>
        <v>0</v>
      </c>
      <c r="BH278" s="148">
        <f>IF(N278="sníž. přenesená",J278,0)</f>
        <v>0</v>
      </c>
      <c r="BI278" s="148">
        <f>IF(N278="nulová",J278,0)</f>
        <v>0</v>
      </c>
      <c r="BJ278" s="17" t="s">
        <v>82</v>
      </c>
      <c r="BK278" s="148">
        <f>ROUND(I278*H278,2)</f>
        <v>0</v>
      </c>
      <c r="BL278" s="17" t="s">
        <v>294</v>
      </c>
      <c r="BM278" s="147" t="s">
        <v>902</v>
      </c>
    </row>
    <row r="279" spans="2:65" s="11" customFormat="1" ht="25.9" customHeight="1">
      <c r="B279" s="124"/>
      <c r="D279" s="125" t="s">
        <v>73</v>
      </c>
      <c r="E279" s="126" t="s">
        <v>2876</v>
      </c>
      <c r="F279" s="126" t="s">
        <v>2877</v>
      </c>
      <c r="I279" s="127"/>
      <c r="J279" s="128">
        <f>BK279</f>
        <v>0</v>
      </c>
      <c r="L279" s="124"/>
      <c r="M279" s="129"/>
      <c r="P279" s="130">
        <f>SUM(P280:P379)</f>
        <v>0</v>
      </c>
      <c r="R279" s="130">
        <f>SUM(R280:R379)</f>
        <v>0</v>
      </c>
      <c r="T279" s="131">
        <f>SUM(T280:T379)</f>
        <v>0</v>
      </c>
      <c r="AR279" s="125" t="s">
        <v>84</v>
      </c>
      <c r="AT279" s="132" t="s">
        <v>73</v>
      </c>
      <c r="AU279" s="132" t="s">
        <v>74</v>
      </c>
      <c r="AY279" s="125" t="s">
        <v>180</v>
      </c>
      <c r="BK279" s="133">
        <f>SUM(BK280:BK379)</f>
        <v>0</v>
      </c>
    </row>
    <row r="280" spans="2:65" s="1" customFormat="1" ht="16.5" customHeight="1">
      <c r="B280" s="32"/>
      <c r="C280" s="136" t="s">
        <v>570</v>
      </c>
      <c r="D280" s="136" t="s">
        <v>183</v>
      </c>
      <c r="E280" s="137" t="s">
        <v>2878</v>
      </c>
      <c r="F280" s="138" t="s">
        <v>2879</v>
      </c>
      <c r="G280" s="139" t="s">
        <v>1074</v>
      </c>
      <c r="H280" s="140">
        <v>14</v>
      </c>
      <c r="I280" s="141"/>
      <c r="J280" s="142">
        <f>ROUND(I280*H280,2)</f>
        <v>0</v>
      </c>
      <c r="K280" s="138" t="s">
        <v>2763</v>
      </c>
      <c r="L280" s="32"/>
      <c r="M280" s="143" t="s">
        <v>1</v>
      </c>
      <c r="N280" s="144" t="s">
        <v>39</v>
      </c>
      <c r="P280" s="145">
        <f>O280*H280</f>
        <v>0</v>
      </c>
      <c r="Q280" s="145">
        <v>0</v>
      </c>
      <c r="R280" s="145">
        <f>Q280*H280</f>
        <v>0</v>
      </c>
      <c r="S280" s="145">
        <v>0</v>
      </c>
      <c r="T280" s="146">
        <f>S280*H280</f>
        <v>0</v>
      </c>
      <c r="AR280" s="147" t="s">
        <v>294</v>
      </c>
      <c r="AT280" s="147" t="s">
        <v>183</v>
      </c>
      <c r="AU280" s="147" t="s">
        <v>82</v>
      </c>
      <c r="AY280" s="17" t="s">
        <v>180</v>
      </c>
      <c r="BE280" s="148">
        <f>IF(N280="základní",J280,0)</f>
        <v>0</v>
      </c>
      <c r="BF280" s="148">
        <f>IF(N280="snížená",J280,0)</f>
        <v>0</v>
      </c>
      <c r="BG280" s="148">
        <f>IF(N280="zákl. přenesená",J280,0)</f>
        <v>0</v>
      </c>
      <c r="BH280" s="148">
        <f>IF(N280="sníž. přenesená",J280,0)</f>
        <v>0</v>
      </c>
      <c r="BI280" s="148">
        <f>IF(N280="nulová",J280,0)</f>
        <v>0</v>
      </c>
      <c r="BJ280" s="17" t="s">
        <v>82</v>
      </c>
      <c r="BK280" s="148">
        <f>ROUND(I280*H280,2)</f>
        <v>0</v>
      </c>
      <c r="BL280" s="17" t="s">
        <v>294</v>
      </c>
      <c r="BM280" s="147" t="s">
        <v>925</v>
      </c>
    </row>
    <row r="281" spans="2:65" s="13" customFormat="1" ht="10.199999999999999">
      <c r="B281" s="156"/>
      <c r="D281" s="150" t="s">
        <v>190</v>
      </c>
      <c r="E281" s="157" t="s">
        <v>1</v>
      </c>
      <c r="F281" s="158" t="s">
        <v>283</v>
      </c>
      <c r="H281" s="159">
        <v>14</v>
      </c>
      <c r="I281" s="160"/>
      <c r="L281" s="156"/>
      <c r="M281" s="161"/>
      <c r="T281" s="162"/>
      <c r="AT281" s="157" t="s">
        <v>190</v>
      </c>
      <c r="AU281" s="157" t="s">
        <v>82</v>
      </c>
      <c r="AV281" s="13" t="s">
        <v>84</v>
      </c>
      <c r="AW281" s="13" t="s">
        <v>30</v>
      </c>
      <c r="AX281" s="13" t="s">
        <v>74</v>
      </c>
      <c r="AY281" s="157" t="s">
        <v>180</v>
      </c>
    </row>
    <row r="282" spans="2:65" s="14" customFormat="1" ht="10.199999999999999">
      <c r="B282" s="163"/>
      <c r="D282" s="150" t="s">
        <v>190</v>
      </c>
      <c r="E282" s="164" t="s">
        <v>1</v>
      </c>
      <c r="F282" s="165" t="s">
        <v>194</v>
      </c>
      <c r="H282" s="166">
        <v>14</v>
      </c>
      <c r="I282" s="167"/>
      <c r="L282" s="163"/>
      <c r="M282" s="168"/>
      <c r="T282" s="169"/>
      <c r="AT282" s="164" t="s">
        <v>190</v>
      </c>
      <c r="AU282" s="164" t="s">
        <v>82</v>
      </c>
      <c r="AV282" s="14" t="s">
        <v>188</v>
      </c>
      <c r="AW282" s="14" t="s">
        <v>30</v>
      </c>
      <c r="AX282" s="14" t="s">
        <v>82</v>
      </c>
      <c r="AY282" s="164" t="s">
        <v>180</v>
      </c>
    </row>
    <row r="283" spans="2:65" s="1" customFormat="1" ht="16.5" customHeight="1">
      <c r="B283" s="32"/>
      <c r="C283" s="136" t="s">
        <v>575</v>
      </c>
      <c r="D283" s="136" t="s">
        <v>183</v>
      </c>
      <c r="E283" s="137" t="s">
        <v>2880</v>
      </c>
      <c r="F283" s="138" t="s">
        <v>2881</v>
      </c>
      <c r="G283" s="139" t="s">
        <v>287</v>
      </c>
      <c r="H283" s="140">
        <v>14</v>
      </c>
      <c r="I283" s="141"/>
      <c r="J283" s="142">
        <f>ROUND(I283*H283,2)</f>
        <v>0</v>
      </c>
      <c r="K283" s="138" t="s">
        <v>2763</v>
      </c>
      <c r="L283" s="32"/>
      <c r="M283" s="143" t="s">
        <v>1</v>
      </c>
      <c r="N283" s="144" t="s">
        <v>39</v>
      </c>
      <c r="P283" s="145">
        <f>O283*H283</f>
        <v>0</v>
      </c>
      <c r="Q283" s="145">
        <v>0</v>
      </c>
      <c r="R283" s="145">
        <f>Q283*H283</f>
        <v>0</v>
      </c>
      <c r="S283" s="145">
        <v>0</v>
      </c>
      <c r="T283" s="146">
        <f>S283*H283</f>
        <v>0</v>
      </c>
      <c r="AR283" s="147" t="s">
        <v>294</v>
      </c>
      <c r="AT283" s="147" t="s">
        <v>183</v>
      </c>
      <c r="AU283" s="147" t="s">
        <v>82</v>
      </c>
      <c r="AY283" s="17" t="s">
        <v>180</v>
      </c>
      <c r="BE283" s="148">
        <f>IF(N283="základní",J283,0)</f>
        <v>0</v>
      </c>
      <c r="BF283" s="148">
        <f>IF(N283="snížená",J283,0)</f>
        <v>0</v>
      </c>
      <c r="BG283" s="148">
        <f>IF(N283="zákl. přenesená",J283,0)</f>
        <v>0</v>
      </c>
      <c r="BH283" s="148">
        <f>IF(N283="sníž. přenesená",J283,0)</f>
        <v>0</v>
      </c>
      <c r="BI283" s="148">
        <f>IF(N283="nulová",J283,0)</f>
        <v>0</v>
      </c>
      <c r="BJ283" s="17" t="s">
        <v>82</v>
      </c>
      <c r="BK283" s="148">
        <f>ROUND(I283*H283,2)</f>
        <v>0</v>
      </c>
      <c r="BL283" s="17" t="s">
        <v>294</v>
      </c>
      <c r="BM283" s="147" t="s">
        <v>935</v>
      </c>
    </row>
    <row r="284" spans="2:65" s="13" customFormat="1" ht="10.199999999999999">
      <c r="B284" s="156"/>
      <c r="D284" s="150" t="s">
        <v>190</v>
      </c>
      <c r="E284" s="157" t="s">
        <v>1</v>
      </c>
      <c r="F284" s="158" t="s">
        <v>283</v>
      </c>
      <c r="H284" s="159">
        <v>14</v>
      </c>
      <c r="I284" s="160"/>
      <c r="L284" s="156"/>
      <c r="M284" s="161"/>
      <c r="T284" s="162"/>
      <c r="AT284" s="157" t="s">
        <v>190</v>
      </c>
      <c r="AU284" s="157" t="s">
        <v>82</v>
      </c>
      <c r="AV284" s="13" t="s">
        <v>84</v>
      </c>
      <c r="AW284" s="13" t="s">
        <v>30</v>
      </c>
      <c r="AX284" s="13" t="s">
        <v>74</v>
      </c>
      <c r="AY284" s="157" t="s">
        <v>180</v>
      </c>
    </row>
    <row r="285" spans="2:65" s="14" customFormat="1" ht="10.199999999999999">
      <c r="B285" s="163"/>
      <c r="D285" s="150" t="s">
        <v>190</v>
      </c>
      <c r="E285" s="164" t="s">
        <v>1</v>
      </c>
      <c r="F285" s="165" t="s">
        <v>194</v>
      </c>
      <c r="H285" s="166">
        <v>14</v>
      </c>
      <c r="I285" s="167"/>
      <c r="L285" s="163"/>
      <c r="M285" s="168"/>
      <c r="T285" s="169"/>
      <c r="AT285" s="164" t="s">
        <v>190</v>
      </c>
      <c r="AU285" s="164" t="s">
        <v>82</v>
      </c>
      <c r="AV285" s="14" t="s">
        <v>188</v>
      </c>
      <c r="AW285" s="14" t="s">
        <v>30</v>
      </c>
      <c r="AX285" s="14" t="s">
        <v>82</v>
      </c>
      <c r="AY285" s="164" t="s">
        <v>180</v>
      </c>
    </row>
    <row r="286" spans="2:65" s="1" customFormat="1" ht="16.5" customHeight="1">
      <c r="B286" s="32"/>
      <c r="C286" s="136" t="s">
        <v>580</v>
      </c>
      <c r="D286" s="136" t="s">
        <v>183</v>
      </c>
      <c r="E286" s="137" t="s">
        <v>2882</v>
      </c>
      <c r="F286" s="138" t="s">
        <v>2883</v>
      </c>
      <c r="G286" s="139" t="s">
        <v>1074</v>
      </c>
      <c r="H286" s="140">
        <v>6</v>
      </c>
      <c r="I286" s="141"/>
      <c r="J286" s="142">
        <f>ROUND(I286*H286,2)</f>
        <v>0</v>
      </c>
      <c r="K286" s="138" t="s">
        <v>2763</v>
      </c>
      <c r="L286" s="32"/>
      <c r="M286" s="143" t="s">
        <v>1</v>
      </c>
      <c r="N286" s="144" t="s">
        <v>39</v>
      </c>
      <c r="P286" s="145">
        <f>O286*H286</f>
        <v>0</v>
      </c>
      <c r="Q286" s="145">
        <v>0</v>
      </c>
      <c r="R286" s="145">
        <f>Q286*H286</f>
        <v>0</v>
      </c>
      <c r="S286" s="145">
        <v>0</v>
      </c>
      <c r="T286" s="146">
        <f>S286*H286</f>
        <v>0</v>
      </c>
      <c r="AR286" s="147" t="s">
        <v>294</v>
      </c>
      <c r="AT286" s="147" t="s">
        <v>183</v>
      </c>
      <c r="AU286" s="147" t="s">
        <v>82</v>
      </c>
      <c r="AY286" s="17" t="s">
        <v>180</v>
      </c>
      <c r="BE286" s="148">
        <f>IF(N286="základní",J286,0)</f>
        <v>0</v>
      </c>
      <c r="BF286" s="148">
        <f>IF(N286="snížená",J286,0)</f>
        <v>0</v>
      </c>
      <c r="BG286" s="148">
        <f>IF(N286="zákl. přenesená",J286,0)</f>
        <v>0</v>
      </c>
      <c r="BH286" s="148">
        <f>IF(N286="sníž. přenesená",J286,0)</f>
        <v>0</v>
      </c>
      <c r="BI286" s="148">
        <f>IF(N286="nulová",J286,0)</f>
        <v>0</v>
      </c>
      <c r="BJ286" s="17" t="s">
        <v>82</v>
      </c>
      <c r="BK286" s="148">
        <f>ROUND(I286*H286,2)</f>
        <v>0</v>
      </c>
      <c r="BL286" s="17" t="s">
        <v>294</v>
      </c>
      <c r="BM286" s="147" t="s">
        <v>943</v>
      </c>
    </row>
    <row r="287" spans="2:65" s="13" customFormat="1" ht="10.199999999999999">
      <c r="B287" s="156"/>
      <c r="D287" s="150" t="s">
        <v>190</v>
      </c>
      <c r="E287" s="157" t="s">
        <v>1</v>
      </c>
      <c r="F287" s="158" t="s">
        <v>216</v>
      </c>
      <c r="H287" s="159">
        <v>6</v>
      </c>
      <c r="I287" s="160"/>
      <c r="L287" s="156"/>
      <c r="M287" s="161"/>
      <c r="T287" s="162"/>
      <c r="AT287" s="157" t="s">
        <v>190</v>
      </c>
      <c r="AU287" s="157" t="s">
        <v>82</v>
      </c>
      <c r="AV287" s="13" t="s">
        <v>84</v>
      </c>
      <c r="AW287" s="13" t="s">
        <v>30</v>
      </c>
      <c r="AX287" s="13" t="s">
        <v>74</v>
      </c>
      <c r="AY287" s="157" t="s">
        <v>180</v>
      </c>
    </row>
    <row r="288" spans="2:65" s="14" customFormat="1" ht="10.199999999999999">
      <c r="B288" s="163"/>
      <c r="D288" s="150" t="s">
        <v>190</v>
      </c>
      <c r="E288" s="164" t="s">
        <v>1</v>
      </c>
      <c r="F288" s="165" t="s">
        <v>194</v>
      </c>
      <c r="H288" s="166">
        <v>6</v>
      </c>
      <c r="I288" s="167"/>
      <c r="L288" s="163"/>
      <c r="M288" s="168"/>
      <c r="T288" s="169"/>
      <c r="AT288" s="164" t="s">
        <v>190</v>
      </c>
      <c r="AU288" s="164" t="s">
        <v>82</v>
      </c>
      <c r="AV288" s="14" t="s">
        <v>188</v>
      </c>
      <c r="AW288" s="14" t="s">
        <v>30</v>
      </c>
      <c r="AX288" s="14" t="s">
        <v>82</v>
      </c>
      <c r="AY288" s="164" t="s">
        <v>180</v>
      </c>
    </row>
    <row r="289" spans="2:65" s="1" customFormat="1" ht="16.5" customHeight="1">
      <c r="B289" s="32"/>
      <c r="C289" s="136" t="s">
        <v>587</v>
      </c>
      <c r="D289" s="136" t="s">
        <v>183</v>
      </c>
      <c r="E289" s="137" t="s">
        <v>2884</v>
      </c>
      <c r="F289" s="138" t="s">
        <v>2885</v>
      </c>
      <c r="G289" s="139" t="s">
        <v>287</v>
      </c>
      <c r="H289" s="140">
        <v>6</v>
      </c>
      <c r="I289" s="141"/>
      <c r="J289" s="142">
        <f>ROUND(I289*H289,2)</f>
        <v>0</v>
      </c>
      <c r="K289" s="138" t="s">
        <v>2803</v>
      </c>
      <c r="L289" s="32"/>
      <c r="M289" s="143" t="s">
        <v>1</v>
      </c>
      <c r="N289" s="144" t="s">
        <v>39</v>
      </c>
      <c r="P289" s="145">
        <f>O289*H289</f>
        <v>0</v>
      </c>
      <c r="Q289" s="145">
        <v>0</v>
      </c>
      <c r="R289" s="145">
        <f>Q289*H289</f>
        <v>0</v>
      </c>
      <c r="S289" s="145">
        <v>0</v>
      </c>
      <c r="T289" s="146">
        <f>S289*H289</f>
        <v>0</v>
      </c>
      <c r="AR289" s="147" t="s">
        <v>294</v>
      </c>
      <c r="AT289" s="147" t="s">
        <v>183</v>
      </c>
      <c r="AU289" s="147" t="s">
        <v>82</v>
      </c>
      <c r="AY289" s="17" t="s">
        <v>180</v>
      </c>
      <c r="BE289" s="148">
        <f>IF(N289="základní",J289,0)</f>
        <v>0</v>
      </c>
      <c r="BF289" s="148">
        <f>IF(N289="snížená",J289,0)</f>
        <v>0</v>
      </c>
      <c r="BG289" s="148">
        <f>IF(N289="zákl. přenesená",J289,0)</f>
        <v>0</v>
      </c>
      <c r="BH289" s="148">
        <f>IF(N289="sníž. přenesená",J289,0)</f>
        <v>0</v>
      </c>
      <c r="BI289" s="148">
        <f>IF(N289="nulová",J289,0)</f>
        <v>0</v>
      </c>
      <c r="BJ289" s="17" t="s">
        <v>82</v>
      </c>
      <c r="BK289" s="148">
        <f>ROUND(I289*H289,2)</f>
        <v>0</v>
      </c>
      <c r="BL289" s="17" t="s">
        <v>294</v>
      </c>
      <c r="BM289" s="147" t="s">
        <v>954</v>
      </c>
    </row>
    <row r="290" spans="2:65" s="13" customFormat="1" ht="10.199999999999999">
      <c r="B290" s="156"/>
      <c r="D290" s="150" t="s">
        <v>190</v>
      </c>
      <c r="E290" s="157" t="s">
        <v>1</v>
      </c>
      <c r="F290" s="158" t="s">
        <v>216</v>
      </c>
      <c r="H290" s="159">
        <v>6</v>
      </c>
      <c r="I290" s="160"/>
      <c r="L290" s="156"/>
      <c r="M290" s="161"/>
      <c r="T290" s="162"/>
      <c r="AT290" s="157" t="s">
        <v>190</v>
      </c>
      <c r="AU290" s="157" t="s">
        <v>82</v>
      </c>
      <c r="AV290" s="13" t="s">
        <v>84</v>
      </c>
      <c r="AW290" s="13" t="s">
        <v>30</v>
      </c>
      <c r="AX290" s="13" t="s">
        <v>74</v>
      </c>
      <c r="AY290" s="157" t="s">
        <v>180</v>
      </c>
    </row>
    <row r="291" spans="2:65" s="14" customFormat="1" ht="10.199999999999999">
      <c r="B291" s="163"/>
      <c r="D291" s="150" t="s">
        <v>190</v>
      </c>
      <c r="E291" s="164" t="s">
        <v>1</v>
      </c>
      <c r="F291" s="165" t="s">
        <v>194</v>
      </c>
      <c r="H291" s="166">
        <v>6</v>
      </c>
      <c r="I291" s="167"/>
      <c r="L291" s="163"/>
      <c r="M291" s="168"/>
      <c r="T291" s="169"/>
      <c r="AT291" s="164" t="s">
        <v>190</v>
      </c>
      <c r="AU291" s="164" t="s">
        <v>82</v>
      </c>
      <c r="AV291" s="14" t="s">
        <v>188</v>
      </c>
      <c r="AW291" s="14" t="s">
        <v>30</v>
      </c>
      <c r="AX291" s="14" t="s">
        <v>82</v>
      </c>
      <c r="AY291" s="164" t="s">
        <v>180</v>
      </c>
    </row>
    <row r="292" spans="2:65" s="1" customFormat="1" ht="16.5" customHeight="1">
      <c r="B292" s="32"/>
      <c r="C292" s="136" t="s">
        <v>593</v>
      </c>
      <c r="D292" s="136" t="s">
        <v>183</v>
      </c>
      <c r="E292" s="137" t="s">
        <v>2886</v>
      </c>
      <c r="F292" s="138" t="s">
        <v>2887</v>
      </c>
      <c r="G292" s="139" t="s">
        <v>287</v>
      </c>
      <c r="H292" s="140">
        <v>6</v>
      </c>
      <c r="I292" s="141"/>
      <c r="J292" s="142">
        <f>ROUND(I292*H292,2)</f>
        <v>0</v>
      </c>
      <c r="K292" s="138" t="s">
        <v>2763</v>
      </c>
      <c r="L292" s="32"/>
      <c r="M292" s="143" t="s">
        <v>1</v>
      </c>
      <c r="N292" s="144" t="s">
        <v>39</v>
      </c>
      <c r="P292" s="145">
        <f>O292*H292</f>
        <v>0</v>
      </c>
      <c r="Q292" s="145">
        <v>0</v>
      </c>
      <c r="R292" s="145">
        <f>Q292*H292</f>
        <v>0</v>
      </c>
      <c r="S292" s="145">
        <v>0</v>
      </c>
      <c r="T292" s="146">
        <f>S292*H292</f>
        <v>0</v>
      </c>
      <c r="AR292" s="147" t="s">
        <v>294</v>
      </c>
      <c r="AT292" s="147" t="s">
        <v>183</v>
      </c>
      <c r="AU292" s="147" t="s">
        <v>82</v>
      </c>
      <c r="AY292" s="17" t="s">
        <v>180</v>
      </c>
      <c r="BE292" s="148">
        <f>IF(N292="základní",J292,0)</f>
        <v>0</v>
      </c>
      <c r="BF292" s="148">
        <f>IF(N292="snížená",J292,0)</f>
        <v>0</v>
      </c>
      <c r="BG292" s="148">
        <f>IF(N292="zákl. přenesená",J292,0)</f>
        <v>0</v>
      </c>
      <c r="BH292" s="148">
        <f>IF(N292="sníž. přenesená",J292,0)</f>
        <v>0</v>
      </c>
      <c r="BI292" s="148">
        <f>IF(N292="nulová",J292,0)</f>
        <v>0</v>
      </c>
      <c r="BJ292" s="17" t="s">
        <v>82</v>
      </c>
      <c r="BK292" s="148">
        <f>ROUND(I292*H292,2)</f>
        <v>0</v>
      </c>
      <c r="BL292" s="17" t="s">
        <v>294</v>
      </c>
      <c r="BM292" s="147" t="s">
        <v>986</v>
      </c>
    </row>
    <row r="293" spans="2:65" s="13" customFormat="1" ht="10.199999999999999">
      <c r="B293" s="156"/>
      <c r="D293" s="150" t="s">
        <v>190</v>
      </c>
      <c r="E293" s="157" t="s">
        <v>1</v>
      </c>
      <c r="F293" s="158" t="s">
        <v>216</v>
      </c>
      <c r="H293" s="159">
        <v>6</v>
      </c>
      <c r="I293" s="160"/>
      <c r="L293" s="156"/>
      <c r="M293" s="161"/>
      <c r="T293" s="162"/>
      <c r="AT293" s="157" t="s">
        <v>190</v>
      </c>
      <c r="AU293" s="157" t="s">
        <v>82</v>
      </c>
      <c r="AV293" s="13" t="s">
        <v>84</v>
      </c>
      <c r="AW293" s="13" t="s">
        <v>30</v>
      </c>
      <c r="AX293" s="13" t="s">
        <v>74</v>
      </c>
      <c r="AY293" s="157" t="s">
        <v>180</v>
      </c>
    </row>
    <row r="294" spans="2:65" s="14" customFormat="1" ht="10.199999999999999">
      <c r="B294" s="163"/>
      <c r="D294" s="150" t="s">
        <v>190</v>
      </c>
      <c r="E294" s="164" t="s">
        <v>1</v>
      </c>
      <c r="F294" s="165" t="s">
        <v>194</v>
      </c>
      <c r="H294" s="166">
        <v>6</v>
      </c>
      <c r="I294" s="167"/>
      <c r="L294" s="163"/>
      <c r="M294" s="168"/>
      <c r="T294" s="169"/>
      <c r="AT294" s="164" t="s">
        <v>190</v>
      </c>
      <c r="AU294" s="164" t="s">
        <v>82</v>
      </c>
      <c r="AV294" s="14" t="s">
        <v>188</v>
      </c>
      <c r="AW294" s="14" t="s">
        <v>30</v>
      </c>
      <c r="AX294" s="14" t="s">
        <v>82</v>
      </c>
      <c r="AY294" s="164" t="s">
        <v>180</v>
      </c>
    </row>
    <row r="295" spans="2:65" s="1" customFormat="1" ht="16.5" customHeight="1">
      <c r="B295" s="32"/>
      <c r="C295" s="136" t="s">
        <v>599</v>
      </c>
      <c r="D295" s="136" t="s">
        <v>183</v>
      </c>
      <c r="E295" s="137" t="s">
        <v>2888</v>
      </c>
      <c r="F295" s="138" t="s">
        <v>2889</v>
      </c>
      <c r="G295" s="139" t="s">
        <v>287</v>
      </c>
      <c r="H295" s="140">
        <v>6</v>
      </c>
      <c r="I295" s="141"/>
      <c r="J295" s="142">
        <f>ROUND(I295*H295,2)</f>
        <v>0</v>
      </c>
      <c r="K295" s="138" t="s">
        <v>2763</v>
      </c>
      <c r="L295" s="32"/>
      <c r="M295" s="143" t="s">
        <v>1</v>
      </c>
      <c r="N295" s="144" t="s">
        <v>39</v>
      </c>
      <c r="P295" s="145">
        <f>O295*H295</f>
        <v>0</v>
      </c>
      <c r="Q295" s="145">
        <v>0</v>
      </c>
      <c r="R295" s="145">
        <f>Q295*H295</f>
        <v>0</v>
      </c>
      <c r="S295" s="145">
        <v>0</v>
      </c>
      <c r="T295" s="146">
        <f>S295*H295</f>
        <v>0</v>
      </c>
      <c r="AR295" s="147" t="s">
        <v>294</v>
      </c>
      <c r="AT295" s="147" t="s">
        <v>183</v>
      </c>
      <c r="AU295" s="147" t="s">
        <v>82</v>
      </c>
      <c r="AY295" s="17" t="s">
        <v>180</v>
      </c>
      <c r="BE295" s="148">
        <f>IF(N295="základní",J295,0)</f>
        <v>0</v>
      </c>
      <c r="BF295" s="148">
        <f>IF(N295="snížená",J295,0)</f>
        <v>0</v>
      </c>
      <c r="BG295" s="148">
        <f>IF(N295="zákl. přenesená",J295,0)</f>
        <v>0</v>
      </c>
      <c r="BH295" s="148">
        <f>IF(N295="sníž. přenesená",J295,0)</f>
        <v>0</v>
      </c>
      <c r="BI295" s="148">
        <f>IF(N295="nulová",J295,0)</f>
        <v>0</v>
      </c>
      <c r="BJ295" s="17" t="s">
        <v>82</v>
      </c>
      <c r="BK295" s="148">
        <f>ROUND(I295*H295,2)</f>
        <v>0</v>
      </c>
      <c r="BL295" s="17" t="s">
        <v>294</v>
      </c>
      <c r="BM295" s="147" t="s">
        <v>2038</v>
      </c>
    </row>
    <row r="296" spans="2:65" s="13" customFormat="1" ht="10.199999999999999">
      <c r="B296" s="156"/>
      <c r="D296" s="150" t="s">
        <v>190</v>
      </c>
      <c r="E296" s="157" t="s">
        <v>1</v>
      </c>
      <c r="F296" s="158" t="s">
        <v>216</v>
      </c>
      <c r="H296" s="159">
        <v>6</v>
      </c>
      <c r="I296" s="160"/>
      <c r="L296" s="156"/>
      <c r="M296" s="161"/>
      <c r="T296" s="162"/>
      <c r="AT296" s="157" t="s">
        <v>190</v>
      </c>
      <c r="AU296" s="157" t="s">
        <v>82</v>
      </c>
      <c r="AV296" s="13" t="s">
        <v>84</v>
      </c>
      <c r="AW296" s="13" t="s">
        <v>30</v>
      </c>
      <c r="AX296" s="13" t="s">
        <v>74</v>
      </c>
      <c r="AY296" s="157" t="s">
        <v>180</v>
      </c>
    </row>
    <row r="297" spans="2:65" s="14" customFormat="1" ht="10.199999999999999">
      <c r="B297" s="163"/>
      <c r="D297" s="150" t="s">
        <v>190</v>
      </c>
      <c r="E297" s="164" t="s">
        <v>1</v>
      </c>
      <c r="F297" s="165" t="s">
        <v>194</v>
      </c>
      <c r="H297" s="166">
        <v>6</v>
      </c>
      <c r="I297" s="167"/>
      <c r="L297" s="163"/>
      <c r="M297" s="168"/>
      <c r="T297" s="169"/>
      <c r="AT297" s="164" t="s">
        <v>190</v>
      </c>
      <c r="AU297" s="164" t="s">
        <v>82</v>
      </c>
      <c r="AV297" s="14" t="s">
        <v>188</v>
      </c>
      <c r="AW297" s="14" t="s">
        <v>30</v>
      </c>
      <c r="AX297" s="14" t="s">
        <v>82</v>
      </c>
      <c r="AY297" s="164" t="s">
        <v>180</v>
      </c>
    </row>
    <row r="298" spans="2:65" s="1" customFormat="1" ht="16.5" customHeight="1">
      <c r="B298" s="32"/>
      <c r="C298" s="136" t="s">
        <v>606</v>
      </c>
      <c r="D298" s="136" t="s">
        <v>183</v>
      </c>
      <c r="E298" s="137" t="s">
        <v>2890</v>
      </c>
      <c r="F298" s="138" t="s">
        <v>2891</v>
      </c>
      <c r="G298" s="139" t="s">
        <v>287</v>
      </c>
      <c r="H298" s="140">
        <v>6</v>
      </c>
      <c r="I298" s="141"/>
      <c r="J298" s="142">
        <f>ROUND(I298*H298,2)</f>
        <v>0</v>
      </c>
      <c r="K298" s="138" t="s">
        <v>2763</v>
      </c>
      <c r="L298" s="32"/>
      <c r="M298" s="143" t="s">
        <v>1</v>
      </c>
      <c r="N298" s="144" t="s">
        <v>39</v>
      </c>
      <c r="P298" s="145">
        <f>O298*H298</f>
        <v>0</v>
      </c>
      <c r="Q298" s="145">
        <v>0</v>
      </c>
      <c r="R298" s="145">
        <f>Q298*H298</f>
        <v>0</v>
      </c>
      <c r="S298" s="145">
        <v>0</v>
      </c>
      <c r="T298" s="146">
        <f>S298*H298</f>
        <v>0</v>
      </c>
      <c r="AR298" s="147" t="s">
        <v>294</v>
      </c>
      <c r="AT298" s="147" t="s">
        <v>183</v>
      </c>
      <c r="AU298" s="147" t="s">
        <v>82</v>
      </c>
      <c r="AY298" s="17" t="s">
        <v>180</v>
      </c>
      <c r="BE298" s="148">
        <f>IF(N298="základní",J298,0)</f>
        <v>0</v>
      </c>
      <c r="BF298" s="148">
        <f>IF(N298="snížená",J298,0)</f>
        <v>0</v>
      </c>
      <c r="BG298" s="148">
        <f>IF(N298="zákl. přenesená",J298,0)</f>
        <v>0</v>
      </c>
      <c r="BH298" s="148">
        <f>IF(N298="sníž. přenesená",J298,0)</f>
        <v>0</v>
      </c>
      <c r="BI298" s="148">
        <f>IF(N298="nulová",J298,0)</f>
        <v>0</v>
      </c>
      <c r="BJ298" s="17" t="s">
        <v>82</v>
      </c>
      <c r="BK298" s="148">
        <f>ROUND(I298*H298,2)</f>
        <v>0</v>
      </c>
      <c r="BL298" s="17" t="s">
        <v>294</v>
      </c>
      <c r="BM298" s="147" t="s">
        <v>2041</v>
      </c>
    </row>
    <row r="299" spans="2:65" s="13" customFormat="1" ht="10.199999999999999">
      <c r="B299" s="156"/>
      <c r="D299" s="150" t="s">
        <v>190</v>
      </c>
      <c r="E299" s="157" t="s">
        <v>1</v>
      </c>
      <c r="F299" s="158" t="s">
        <v>216</v>
      </c>
      <c r="H299" s="159">
        <v>6</v>
      </c>
      <c r="I299" s="160"/>
      <c r="L299" s="156"/>
      <c r="M299" s="161"/>
      <c r="T299" s="162"/>
      <c r="AT299" s="157" t="s">
        <v>190</v>
      </c>
      <c r="AU299" s="157" t="s">
        <v>82</v>
      </c>
      <c r="AV299" s="13" t="s">
        <v>84</v>
      </c>
      <c r="AW299" s="13" t="s">
        <v>30</v>
      </c>
      <c r="AX299" s="13" t="s">
        <v>74</v>
      </c>
      <c r="AY299" s="157" t="s">
        <v>180</v>
      </c>
    </row>
    <row r="300" spans="2:65" s="14" customFormat="1" ht="10.199999999999999">
      <c r="B300" s="163"/>
      <c r="D300" s="150" t="s">
        <v>190</v>
      </c>
      <c r="E300" s="164" t="s">
        <v>1</v>
      </c>
      <c r="F300" s="165" t="s">
        <v>194</v>
      </c>
      <c r="H300" s="166">
        <v>6</v>
      </c>
      <c r="I300" s="167"/>
      <c r="L300" s="163"/>
      <c r="M300" s="168"/>
      <c r="T300" s="169"/>
      <c r="AT300" s="164" t="s">
        <v>190</v>
      </c>
      <c r="AU300" s="164" t="s">
        <v>82</v>
      </c>
      <c r="AV300" s="14" t="s">
        <v>188</v>
      </c>
      <c r="AW300" s="14" t="s">
        <v>30</v>
      </c>
      <c r="AX300" s="14" t="s">
        <v>82</v>
      </c>
      <c r="AY300" s="164" t="s">
        <v>180</v>
      </c>
    </row>
    <row r="301" spans="2:65" s="1" customFormat="1" ht="16.5" customHeight="1">
      <c r="B301" s="32"/>
      <c r="C301" s="136" t="s">
        <v>611</v>
      </c>
      <c r="D301" s="136" t="s">
        <v>183</v>
      </c>
      <c r="E301" s="137" t="s">
        <v>2892</v>
      </c>
      <c r="F301" s="138" t="s">
        <v>2893</v>
      </c>
      <c r="G301" s="139" t="s">
        <v>287</v>
      </c>
      <c r="H301" s="140">
        <v>2</v>
      </c>
      <c r="I301" s="141"/>
      <c r="J301" s="142">
        <f>ROUND(I301*H301,2)</f>
        <v>0</v>
      </c>
      <c r="K301" s="138" t="s">
        <v>2803</v>
      </c>
      <c r="L301" s="32"/>
      <c r="M301" s="143" t="s">
        <v>1</v>
      </c>
      <c r="N301" s="144" t="s">
        <v>39</v>
      </c>
      <c r="P301" s="145">
        <f>O301*H301</f>
        <v>0</v>
      </c>
      <c r="Q301" s="145">
        <v>0</v>
      </c>
      <c r="R301" s="145">
        <f>Q301*H301</f>
        <v>0</v>
      </c>
      <c r="S301" s="145">
        <v>0</v>
      </c>
      <c r="T301" s="146">
        <f>S301*H301</f>
        <v>0</v>
      </c>
      <c r="AR301" s="147" t="s">
        <v>294</v>
      </c>
      <c r="AT301" s="147" t="s">
        <v>183</v>
      </c>
      <c r="AU301" s="147" t="s">
        <v>82</v>
      </c>
      <c r="AY301" s="17" t="s">
        <v>180</v>
      </c>
      <c r="BE301" s="148">
        <f>IF(N301="základní",J301,0)</f>
        <v>0</v>
      </c>
      <c r="BF301" s="148">
        <f>IF(N301="snížená",J301,0)</f>
        <v>0</v>
      </c>
      <c r="BG301" s="148">
        <f>IF(N301="zákl. přenesená",J301,0)</f>
        <v>0</v>
      </c>
      <c r="BH301" s="148">
        <f>IF(N301="sníž. přenesená",J301,0)</f>
        <v>0</v>
      </c>
      <c r="BI301" s="148">
        <f>IF(N301="nulová",J301,0)</f>
        <v>0</v>
      </c>
      <c r="BJ301" s="17" t="s">
        <v>82</v>
      </c>
      <c r="BK301" s="148">
        <f>ROUND(I301*H301,2)</f>
        <v>0</v>
      </c>
      <c r="BL301" s="17" t="s">
        <v>294</v>
      </c>
      <c r="BM301" s="147" t="s">
        <v>1181</v>
      </c>
    </row>
    <row r="302" spans="2:65" s="13" customFormat="1" ht="10.199999999999999">
      <c r="B302" s="156"/>
      <c r="D302" s="150" t="s">
        <v>190</v>
      </c>
      <c r="E302" s="157" t="s">
        <v>1</v>
      </c>
      <c r="F302" s="158" t="s">
        <v>84</v>
      </c>
      <c r="H302" s="159">
        <v>2</v>
      </c>
      <c r="I302" s="160"/>
      <c r="L302" s="156"/>
      <c r="M302" s="161"/>
      <c r="T302" s="162"/>
      <c r="AT302" s="157" t="s">
        <v>190</v>
      </c>
      <c r="AU302" s="157" t="s">
        <v>82</v>
      </c>
      <c r="AV302" s="13" t="s">
        <v>84</v>
      </c>
      <c r="AW302" s="13" t="s">
        <v>30</v>
      </c>
      <c r="AX302" s="13" t="s">
        <v>74</v>
      </c>
      <c r="AY302" s="157" t="s">
        <v>180</v>
      </c>
    </row>
    <row r="303" spans="2:65" s="14" customFormat="1" ht="10.199999999999999">
      <c r="B303" s="163"/>
      <c r="D303" s="150" t="s">
        <v>190</v>
      </c>
      <c r="E303" s="164" t="s">
        <v>1</v>
      </c>
      <c r="F303" s="165" t="s">
        <v>194</v>
      </c>
      <c r="H303" s="166">
        <v>2</v>
      </c>
      <c r="I303" s="167"/>
      <c r="L303" s="163"/>
      <c r="M303" s="168"/>
      <c r="T303" s="169"/>
      <c r="AT303" s="164" t="s">
        <v>190</v>
      </c>
      <c r="AU303" s="164" t="s">
        <v>82</v>
      </c>
      <c r="AV303" s="14" t="s">
        <v>188</v>
      </c>
      <c r="AW303" s="14" t="s">
        <v>30</v>
      </c>
      <c r="AX303" s="14" t="s">
        <v>82</v>
      </c>
      <c r="AY303" s="164" t="s">
        <v>180</v>
      </c>
    </row>
    <row r="304" spans="2:65" s="1" customFormat="1" ht="16.5" customHeight="1">
      <c r="B304" s="32"/>
      <c r="C304" s="136" t="s">
        <v>616</v>
      </c>
      <c r="D304" s="136" t="s">
        <v>183</v>
      </c>
      <c r="E304" s="137" t="s">
        <v>2894</v>
      </c>
      <c r="F304" s="138" t="s">
        <v>2895</v>
      </c>
      <c r="G304" s="139" t="s">
        <v>1074</v>
      </c>
      <c r="H304" s="140">
        <v>2</v>
      </c>
      <c r="I304" s="141"/>
      <c r="J304" s="142">
        <f>ROUND(I304*H304,2)</f>
        <v>0</v>
      </c>
      <c r="K304" s="138" t="s">
        <v>2763</v>
      </c>
      <c r="L304" s="32"/>
      <c r="M304" s="143" t="s">
        <v>1</v>
      </c>
      <c r="N304" s="144" t="s">
        <v>39</v>
      </c>
      <c r="P304" s="145">
        <f>O304*H304</f>
        <v>0</v>
      </c>
      <c r="Q304" s="145">
        <v>0</v>
      </c>
      <c r="R304" s="145">
        <f>Q304*H304</f>
        <v>0</v>
      </c>
      <c r="S304" s="145">
        <v>0</v>
      </c>
      <c r="T304" s="146">
        <f>S304*H304</f>
        <v>0</v>
      </c>
      <c r="AR304" s="147" t="s">
        <v>294</v>
      </c>
      <c r="AT304" s="147" t="s">
        <v>183</v>
      </c>
      <c r="AU304" s="147" t="s">
        <v>82</v>
      </c>
      <c r="AY304" s="17" t="s">
        <v>180</v>
      </c>
      <c r="BE304" s="148">
        <f>IF(N304="základní",J304,0)</f>
        <v>0</v>
      </c>
      <c r="BF304" s="148">
        <f>IF(N304="snížená",J304,0)</f>
        <v>0</v>
      </c>
      <c r="BG304" s="148">
        <f>IF(N304="zákl. přenesená",J304,0)</f>
        <v>0</v>
      </c>
      <c r="BH304" s="148">
        <f>IF(N304="sníž. přenesená",J304,0)</f>
        <v>0</v>
      </c>
      <c r="BI304" s="148">
        <f>IF(N304="nulová",J304,0)</f>
        <v>0</v>
      </c>
      <c r="BJ304" s="17" t="s">
        <v>82</v>
      </c>
      <c r="BK304" s="148">
        <f>ROUND(I304*H304,2)</f>
        <v>0</v>
      </c>
      <c r="BL304" s="17" t="s">
        <v>294</v>
      </c>
      <c r="BM304" s="147" t="s">
        <v>2045</v>
      </c>
    </row>
    <row r="305" spans="2:65" s="13" customFormat="1" ht="10.199999999999999">
      <c r="B305" s="156"/>
      <c r="D305" s="150" t="s">
        <v>190</v>
      </c>
      <c r="E305" s="157" t="s">
        <v>1</v>
      </c>
      <c r="F305" s="158" t="s">
        <v>84</v>
      </c>
      <c r="H305" s="159">
        <v>2</v>
      </c>
      <c r="I305" s="160"/>
      <c r="L305" s="156"/>
      <c r="M305" s="161"/>
      <c r="T305" s="162"/>
      <c r="AT305" s="157" t="s">
        <v>190</v>
      </c>
      <c r="AU305" s="157" t="s">
        <v>82</v>
      </c>
      <c r="AV305" s="13" t="s">
        <v>84</v>
      </c>
      <c r="AW305" s="13" t="s">
        <v>30</v>
      </c>
      <c r="AX305" s="13" t="s">
        <v>74</v>
      </c>
      <c r="AY305" s="157" t="s">
        <v>180</v>
      </c>
    </row>
    <row r="306" spans="2:65" s="14" customFormat="1" ht="10.199999999999999">
      <c r="B306" s="163"/>
      <c r="D306" s="150" t="s">
        <v>190</v>
      </c>
      <c r="E306" s="164" t="s">
        <v>1</v>
      </c>
      <c r="F306" s="165" t="s">
        <v>194</v>
      </c>
      <c r="H306" s="166">
        <v>2</v>
      </c>
      <c r="I306" s="167"/>
      <c r="L306" s="163"/>
      <c r="M306" s="168"/>
      <c r="T306" s="169"/>
      <c r="AT306" s="164" t="s">
        <v>190</v>
      </c>
      <c r="AU306" s="164" t="s">
        <v>82</v>
      </c>
      <c r="AV306" s="14" t="s">
        <v>188</v>
      </c>
      <c r="AW306" s="14" t="s">
        <v>30</v>
      </c>
      <c r="AX306" s="14" t="s">
        <v>82</v>
      </c>
      <c r="AY306" s="164" t="s">
        <v>180</v>
      </c>
    </row>
    <row r="307" spans="2:65" s="1" customFormat="1" ht="16.5" customHeight="1">
      <c r="B307" s="32"/>
      <c r="C307" s="136" t="s">
        <v>620</v>
      </c>
      <c r="D307" s="136" t="s">
        <v>183</v>
      </c>
      <c r="E307" s="137" t="s">
        <v>2896</v>
      </c>
      <c r="F307" s="138" t="s">
        <v>2897</v>
      </c>
      <c r="G307" s="139" t="s">
        <v>287</v>
      </c>
      <c r="H307" s="140">
        <v>2</v>
      </c>
      <c r="I307" s="141"/>
      <c r="J307" s="142">
        <f>ROUND(I307*H307,2)</f>
        <v>0</v>
      </c>
      <c r="K307" s="138" t="s">
        <v>2803</v>
      </c>
      <c r="L307" s="32"/>
      <c r="M307" s="143" t="s">
        <v>1</v>
      </c>
      <c r="N307" s="144" t="s">
        <v>39</v>
      </c>
      <c r="P307" s="145">
        <f>O307*H307</f>
        <v>0</v>
      </c>
      <c r="Q307" s="145">
        <v>0</v>
      </c>
      <c r="R307" s="145">
        <f>Q307*H307</f>
        <v>0</v>
      </c>
      <c r="S307" s="145">
        <v>0</v>
      </c>
      <c r="T307" s="146">
        <f>S307*H307</f>
        <v>0</v>
      </c>
      <c r="AR307" s="147" t="s">
        <v>294</v>
      </c>
      <c r="AT307" s="147" t="s">
        <v>183</v>
      </c>
      <c r="AU307" s="147" t="s">
        <v>82</v>
      </c>
      <c r="AY307" s="17" t="s">
        <v>180</v>
      </c>
      <c r="BE307" s="148">
        <f>IF(N307="základní",J307,0)</f>
        <v>0</v>
      </c>
      <c r="BF307" s="148">
        <f>IF(N307="snížená",J307,0)</f>
        <v>0</v>
      </c>
      <c r="BG307" s="148">
        <f>IF(N307="zákl. přenesená",J307,0)</f>
        <v>0</v>
      </c>
      <c r="BH307" s="148">
        <f>IF(N307="sníž. přenesená",J307,0)</f>
        <v>0</v>
      </c>
      <c r="BI307" s="148">
        <f>IF(N307="nulová",J307,0)</f>
        <v>0</v>
      </c>
      <c r="BJ307" s="17" t="s">
        <v>82</v>
      </c>
      <c r="BK307" s="148">
        <f>ROUND(I307*H307,2)</f>
        <v>0</v>
      </c>
      <c r="BL307" s="17" t="s">
        <v>294</v>
      </c>
      <c r="BM307" s="147" t="s">
        <v>2048</v>
      </c>
    </row>
    <row r="308" spans="2:65" s="13" customFormat="1" ht="10.199999999999999">
      <c r="B308" s="156"/>
      <c r="D308" s="150" t="s">
        <v>190</v>
      </c>
      <c r="E308" s="157" t="s">
        <v>1</v>
      </c>
      <c r="F308" s="158" t="s">
        <v>84</v>
      </c>
      <c r="H308" s="159">
        <v>2</v>
      </c>
      <c r="I308" s="160"/>
      <c r="L308" s="156"/>
      <c r="M308" s="161"/>
      <c r="T308" s="162"/>
      <c r="AT308" s="157" t="s">
        <v>190</v>
      </c>
      <c r="AU308" s="157" t="s">
        <v>82</v>
      </c>
      <c r="AV308" s="13" t="s">
        <v>84</v>
      </c>
      <c r="AW308" s="13" t="s">
        <v>30</v>
      </c>
      <c r="AX308" s="13" t="s">
        <v>74</v>
      </c>
      <c r="AY308" s="157" t="s">
        <v>180</v>
      </c>
    </row>
    <row r="309" spans="2:65" s="14" customFormat="1" ht="10.199999999999999">
      <c r="B309" s="163"/>
      <c r="D309" s="150" t="s">
        <v>190</v>
      </c>
      <c r="E309" s="164" t="s">
        <v>1</v>
      </c>
      <c r="F309" s="165" t="s">
        <v>194</v>
      </c>
      <c r="H309" s="166">
        <v>2</v>
      </c>
      <c r="I309" s="167"/>
      <c r="L309" s="163"/>
      <c r="M309" s="168"/>
      <c r="T309" s="169"/>
      <c r="AT309" s="164" t="s">
        <v>190</v>
      </c>
      <c r="AU309" s="164" t="s">
        <v>82</v>
      </c>
      <c r="AV309" s="14" t="s">
        <v>188</v>
      </c>
      <c r="AW309" s="14" t="s">
        <v>30</v>
      </c>
      <c r="AX309" s="14" t="s">
        <v>82</v>
      </c>
      <c r="AY309" s="164" t="s">
        <v>180</v>
      </c>
    </row>
    <row r="310" spans="2:65" s="1" customFormat="1" ht="16.5" customHeight="1">
      <c r="B310" s="32"/>
      <c r="C310" s="136" t="s">
        <v>1606</v>
      </c>
      <c r="D310" s="136" t="s">
        <v>183</v>
      </c>
      <c r="E310" s="137" t="s">
        <v>2898</v>
      </c>
      <c r="F310" s="138" t="s">
        <v>2899</v>
      </c>
      <c r="G310" s="139" t="s">
        <v>287</v>
      </c>
      <c r="H310" s="140">
        <v>2</v>
      </c>
      <c r="I310" s="141"/>
      <c r="J310" s="142">
        <f>ROUND(I310*H310,2)</f>
        <v>0</v>
      </c>
      <c r="K310" s="138" t="s">
        <v>2763</v>
      </c>
      <c r="L310" s="32"/>
      <c r="M310" s="143" t="s">
        <v>1</v>
      </c>
      <c r="N310" s="144" t="s">
        <v>39</v>
      </c>
      <c r="P310" s="145">
        <f>O310*H310</f>
        <v>0</v>
      </c>
      <c r="Q310" s="145">
        <v>0</v>
      </c>
      <c r="R310" s="145">
        <f>Q310*H310</f>
        <v>0</v>
      </c>
      <c r="S310" s="145">
        <v>0</v>
      </c>
      <c r="T310" s="146">
        <f>S310*H310</f>
        <v>0</v>
      </c>
      <c r="AR310" s="147" t="s">
        <v>294</v>
      </c>
      <c r="AT310" s="147" t="s">
        <v>183</v>
      </c>
      <c r="AU310" s="147" t="s">
        <v>82</v>
      </c>
      <c r="AY310" s="17" t="s">
        <v>180</v>
      </c>
      <c r="BE310" s="148">
        <f>IF(N310="základní",J310,0)</f>
        <v>0</v>
      </c>
      <c r="BF310" s="148">
        <f>IF(N310="snížená",J310,0)</f>
        <v>0</v>
      </c>
      <c r="BG310" s="148">
        <f>IF(N310="zákl. přenesená",J310,0)</f>
        <v>0</v>
      </c>
      <c r="BH310" s="148">
        <f>IF(N310="sníž. přenesená",J310,0)</f>
        <v>0</v>
      </c>
      <c r="BI310" s="148">
        <f>IF(N310="nulová",J310,0)</f>
        <v>0</v>
      </c>
      <c r="BJ310" s="17" t="s">
        <v>82</v>
      </c>
      <c r="BK310" s="148">
        <f>ROUND(I310*H310,2)</f>
        <v>0</v>
      </c>
      <c r="BL310" s="17" t="s">
        <v>294</v>
      </c>
      <c r="BM310" s="147" t="s">
        <v>2051</v>
      </c>
    </row>
    <row r="311" spans="2:65" s="13" customFormat="1" ht="10.199999999999999">
      <c r="B311" s="156"/>
      <c r="D311" s="150" t="s">
        <v>190</v>
      </c>
      <c r="E311" s="157" t="s">
        <v>1</v>
      </c>
      <c r="F311" s="158" t="s">
        <v>84</v>
      </c>
      <c r="H311" s="159">
        <v>2</v>
      </c>
      <c r="I311" s="160"/>
      <c r="L311" s="156"/>
      <c r="M311" s="161"/>
      <c r="T311" s="162"/>
      <c r="AT311" s="157" t="s">
        <v>190</v>
      </c>
      <c r="AU311" s="157" t="s">
        <v>82</v>
      </c>
      <c r="AV311" s="13" t="s">
        <v>84</v>
      </c>
      <c r="AW311" s="13" t="s">
        <v>30</v>
      </c>
      <c r="AX311" s="13" t="s">
        <v>74</v>
      </c>
      <c r="AY311" s="157" t="s">
        <v>180</v>
      </c>
    </row>
    <row r="312" spans="2:65" s="14" customFormat="1" ht="10.199999999999999">
      <c r="B312" s="163"/>
      <c r="D312" s="150" t="s">
        <v>190</v>
      </c>
      <c r="E312" s="164" t="s">
        <v>1</v>
      </c>
      <c r="F312" s="165" t="s">
        <v>194</v>
      </c>
      <c r="H312" s="166">
        <v>2</v>
      </c>
      <c r="I312" s="167"/>
      <c r="L312" s="163"/>
      <c r="M312" s="168"/>
      <c r="T312" s="169"/>
      <c r="AT312" s="164" t="s">
        <v>190</v>
      </c>
      <c r="AU312" s="164" t="s">
        <v>82</v>
      </c>
      <c r="AV312" s="14" t="s">
        <v>188</v>
      </c>
      <c r="AW312" s="14" t="s">
        <v>30</v>
      </c>
      <c r="AX312" s="14" t="s">
        <v>82</v>
      </c>
      <c r="AY312" s="164" t="s">
        <v>180</v>
      </c>
    </row>
    <row r="313" spans="2:65" s="1" customFormat="1" ht="16.5" customHeight="1">
      <c r="B313" s="32"/>
      <c r="C313" s="136" t="s">
        <v>624</v>
      </c>
      <c r="D313" s="136" t="s">
        <v>183</v>
      </c>
      <c r="E313" s="137" t="s">
        <v>2900</v>
      </c>
      <c r="F313" s="138" t="s">
        <v>2901</v>
      </c>
      <c r="G313" s="139" t="s">
        <v>1074</v>
      </c>
      <c r="H313" s="140">
        <v>4</v>
      </c>
      <c r="I313" s="141"/>
      <c r="J313" s="142">
        <f>ROUND(I313*H313,2)</f>
        <v>0</v>
      </c>
      <c r="K313" s="138" t="s">
        <v>2763</v>
      </c>
      <c r="L313" s="32"/>
      <c r="M313" s="143" t="s">
        <v>1</v>
      </c>
      <c r="N313" s="144" t="s">
        <v>39</v>
      </c>
      <c r="P313" s="145">
        <f>O313*H313</f>
        <v>0</v>
      </c>
      <c r="Q313" s="145">
        <v>0</v>
      </c>
      <c r="R313" s="145">
        <f>Q313*H313</f>
        <v>0</v>
      </c>
      <c r="S313" s="145">
        <v>0</v>
      </c>
      <c r="T313" s="146">
        <f>S313*H313</f>
        <v>0</v>
      </c>
      <c r="AR313" s="147" t="s">
        <v>294</v>
      </c>
      <c r="AT313" s="147" t="s">
        <v>183</v>
      </c>
      <c r="AU313" s="147" t="s">
        <v>82</v>
      </c>
      <c r="AY313" s="17" t="s">
        <v>180</v>
      </c>
      <c r="BE313" s="148">
        <f>IF(N313="základní",J313,0)</f>
        <v>0</v>
      </c>
      <c r="BF313" s="148">
        <f>IF(N313="snížená",J313,0)</f>
        <v>0</v>
      </c>
      <c r="BG313" s="148">
        <f>IF(N313="zákl. přenesená",J313,0)</f>
        <v>0</v>
      </c>
      <c r="BH313" s="148">
        <f>IF(N313="sníž. přenesená",J313,0)</f>
        <v>0</v>
      </c>
      <c r="BI313" s="148">
        <f>IF(N313="nulová",J313,0)</f>
        <v>0</v>
      </c>
      <c r="BJ313" s="17" t="s">
        <v>82</v>
      </c>
      <c r="BK313" s="148">
        <f>ROUND(I313*H313,2)</f>
        <v>0</v>
      </c>
      <c r="BL313" s="17" t="s">
        <v>294</v>
      </c>
      <c r="BM313" s="147" t="s">
        <v>2053</v>
      </c>
    </row>
    <row r="314" spans="2:65" s="13" customFormat="1" ht="10.199999999999999">
      <c r="B314" s="156"/>
      <c r="D314" s="150" t="s">
        <v>190</v>
      </c>
      <c r="E314" s="157" t="s">
        <v>1</v>
      </c>
      <c r="F314" s="158" t="s">
        <v>188</v>
      </c>
      <c r="H314" s="159">
        <v>4</v>
      </c>
      <c r="I314" s="160"/>
      <c r="L314" s="156"/>
      <c r="M314" s="161"/>
      <c r="T314" s="162"/>
      <c r="AT314" s="157" t="s">
        <v>190</v>
      </c>
      <c r="AU314" s="157" t="s">
        <v>82</v>
      </c>
      <c r="AV314" s="13" t="s">
        <v>84</v>
      </c>
      <c r="AW314" s="13" t="s">
        <v>30</v>
      </c>
      <c r="AX314" s="13" t="s">
        <v>74</v>
      </c>
      <c r="AY314" s="157" t="s">
        <v>180</v>
      </c>
    </row>
    <row r="315" spans="2:65" s="14" customFormat="1" ht="10.199999999999999">
      <c r="B315" s="163"/>
      <c r="D315" s="150" t="s">
        <v>190</v>
      </c>
      <c r="E315" s="164" t="s">
        <v>1</v>
      </c>
      <c r="F315" s="165" t="s">
        <v>194</v>
      </c>
      <c r="H315" s="166">
        <v>4</v>
      </c>
      <c r="I315" s="167"/>
      <c r="L315" s="163"/>
      <c r="M315" s="168"/>
      <c r="T315" s="169"/>
      <c r="AT315" s="164" t="s">
        <v>190</v>
      </c>
      <c r="AU315" s="164" t="s">
        <v>82</v>
      </c>
      <c r="AV315" s="14" t="s">
        <v>188</v>
      </c>
      <c r="AW315" s="14" t="s">
        <v>30</v>
      </c>
      <c r="AX315" s="14" t="s">
        <v>82</v>
      </c>
      <c r="AY315" s="164" t="s">
        <v>180</v>
      </c>
    </row>
    <row r="316" spans="2:65" s="1" customFormat="1" ht="16.5" customHeight="1">
      <c r="B316" s="32"/>
      <c r="C316" s="136" t="s">
        <v>628</v>
      </c>
      <c r="D316" s="136" t="s">
        <v>183</v>
      </c>
      <c r="E316" s="137" t="s">
        <v>2902</v>
      </c>
      <c r="F316" s="138" t="s">
        <v>2903</v>
      </c>
      <c r="G316" s="139" t="s">
        <v>1074</v>
      </c>
      <c r="H316" s="140">
        <v>1</v>
      </c>
      <c r="I316" s="141"/>
      <c r="J316" s="142">
        <f>ROUND(I316*H316,2)</f>
        <v>0</v>
      </c>
      <c r="K316" s="138" t="s">
        <v>2763</v>
      </c>
      <c r="L316" s="32"/>
      <c r="M316" s="143" t="s">
        <v>1</v>
      </c>
      <c r="N316" s="144" t="s">
        <v>39</v>
      </c>
      <c r="P316" s="145">
        <f>O316*H316</f>
        <v>0</v>
      </c>
      <c r="Q316" s="145">
        <v>0</v>
      </c>
      <c r="R316" s="145">
        <f>Q316*H316</f>
        <v>0</v>
      </c>
      <c r="S316" s="145">
        <v>0</v>
      </c>
      <c r="T316" s="146">
        <f>S316*H316</f>
        <v>0</v>
      </c>
      <c r="AR316" s="147" t="s">
        <v>294</v>
      </c>
      <c r="AT316" s="147" t="s">
        <v>183</v>
      </c>
      <c r="AU316" s="147" t="s">
        <v>82</v>
      </c>
      <c r="AY316" s="17" t="s">
        <v>180</v>
      </c>
      <c r="BE316" s="148">
        <f>IF(N316="základní",J316,0)</f>
        <v>0</v>
      </c>
      <c r="BF316" s="148">
        <f>IF(N316="snížená",J316,0)</f>
        <v>0</v>
      </c>
      <c r="BG316" s="148">
        <f>IF(N316="zákl. přenesená",J316,0)</f>
        <v>0</v>
      </c>
      <c r="BH316" s="148">
        <f>IF(N316="sníž. přenesená",J316,0)</f>
        <v>0</v>
      </c>
      <c r="BI316" s="148">
        <f>IF(N316="nulová",J316,0)</f>
        <v>0</v>
      </c>
      <c r="BJ316" s="17" t="s">
        <v>82</v>
      </c>
      <c r="BK316" s="148">
        <f>ROUND(I316*H316,2)</f>
        <v>0</v>
      </c>
      <c r="BL316" s="17" t="s">
        <v>294</v>
      </c>
      <c r="BM316" s="147" t="s">
        <v>2058</v>
      </c>
    </row>
    <row r="317" spans="2:65" s="13" customFormat="1" ht="10.199999999999999">
      <c r="B317" s="156"/>
      <c r="D317" s="150" t="s">
        <v>190</v>
      </c>
      <c r="E317" s="157" t="s">
        <v>1</v>
      </c>
      <c r="F317" s="158" t="s">
        <v>82</v>
      </c>
      <c r="H317" s="159">
        <v>1</v>
      </c>
      <c r="I317" s="160"/>
      <c r="L317" s="156"/>
      <c r="M317" s="161"/>
      <c r="T317" s="162"/>
      <c r="AT317" s="157" t="s">
        <v>190</v>
      </c>
      <c r="AU317" s="157" t="s">
        <v>82</v>
      </c>
      <c r="AV317" s="13" t="s">
        <v>84</v>
      </c>
      <c r="AW317" s="13" t="s">
        <v>30</v>
      </c>
      <c r="AX317" s="13" t="s">
        <v>74</v>
      </c>
      <c r="AY317" s="157" t="s">
        <v>180</v>
      </c>
    </row>
    <row r="318" spans="2:65" s="14" customFormat="1" ht="10.199999999999999">
      <c r="B318" s="163"/>
      <c r="D318" s="150" t="s">
        <v>190</v>
      </c>
      <c r="E318" s="164" t="s">
        <v>1</v>
      </c>
      <c r="F318" s="165" t="s">
        <v>194</v>
      </c>
      <c r="H318" s="166">
        <v>1</v>
      </c>
      <c r="I318" s="167"/>
      <c r="L318" s="163"/>
      <c r="M318" s="168"/>
      <c r="T318" s="169"/>
      <c r="AT318" s="164" t="s">
        <v>190</v>
      </c>
      <c r="AU318" s="164" t="s">
        <v>82</v>
      </c>
      <c r="AV318" s="14" t="s">
        <v>188</v>
      </c>
      <c r="AW318" s="14" t="s">
        <v>30</v>
      </c>
      <c r="AX318" s="14" t="s">
        <v>82</v>
      </c>
      <c r="AY318" s="164" t="s">
        <v>180</v>
      </c>
    </row>
    <row r="319" spans="2:65" s="1" customFormat="1" ht="16.5" customHeight="1">
      <c r="B319" s="32"/>
      <c r="C319" s="136" t="s">
        <v>636</v>
      </c>
      <c r="D319" s="136" t="s">
        <v>183</v>
      </c>
      <c r="E319" s="137" t="s">
        <v>2904</v>
      </c>
      <c r="F319" s="138" t="s">
        <v>2905</v>
      </c>
      <c r="G319" s="139" t="s">
        <v>287</v>
      </c>
      <c r="H319" s="140">
        <v>1</v>
      </c>
      <c r="I319" s="141"/>
      <c r="J319" s="142">
        <f>ROUND(I319*H319,2)</f>
        <v>0</v>
      </c>
      <c r="K319" s="138" t="s">
        <v>2763</v>
      </c>
      <c r="L319" s="32"/>
      <c r="M319" s="143" t="s">
        <v>1</v>
      </c>
      <c r="N319" s="144" t="s">
        <v>39</v>
      </c>
      <c r="P319" s="145">
        <f>O319*H319</f>
        <v>0</v>
      </c>
      <c r="Q319" s="145">
        <v>0</v>
      </c>
      <c r="R319" s="145">
        <f>Q319*H319</f>
        <v>0</v>
      </c>
      <c r="S319" s="145">
        <v>0</v>
      </c>
      <c r="T319" s="146">
        <f>S319*H319</f>
        <v>0</v>
      </c>
      <c r="AR319" s="147" t="s">
        <v>294</v>
      </c>
      <c r="AT319" s="147" t="s">
        <v>183</v>
      </c>
      <c r="AU319" s="147" t="s">
        <v>82</v>
      </c>
      <c r="AY319" s="17" t="s">
        <v>180</v>
      </c>
      <c r="BE319" s="148">
        <f>IF(N319="základní",J319,0)</f>
        <v>0</v>
      </c>
      <c r="BF319" s="148">
        <f>IF(N319="snížená",J319,0)</f>
        <v>0</v>
      </c>
      <c r="BG319" s="148">
        <f>IF(N319="zákl. přenesená",J319,0)</f>
        <v>0</v>
      </c>
      <c r="BH319" s="148">
        <f>IF(N319="sníž. přenesená",J319,0)</f>
        <v>0</v>
      </c>
      <c r="BI319" s="148">
        <f>IF(N319="nulová",J319,0)</f>
        <v>0</v>
      </c>
      <c r="BJ319" s="17" t="s">
        <v>82</v>
      </c>
      <c r="BK319" s="148">
        <f>ROUND(I319*H319,2)</f>
        <v>0</v>
      </c>
      <c r="BL319" s="17" t="s">
        <v>294</v>
      </c>
      <c r="BM319" s="147" t="s">
        <v>1602</v>
      </c>
    </row>
    <row r="320" spans="2:65" s="13" customFormat="1" ht="10.199999999999999">
      <c r="B320" s="156"/>
      <c r="D320" s="150" t="s">
        <v>190</v>
      </c>
      <c r="E320" s="157" t="s">
        <v>1</v>
      </c>
      <c r="F320" s="158" t="s">
        <v>82</v>
      </c>
      <c r="H320" s="159">
        <v>1</v>
      </c>
      <c r="I320" s="160"/>
      <c r="L320" s="156"/>
      <c r="M320" s="161"/>
      <c r="T320" s="162"/>
      <c r="AT320" s="157" t="s">
        <v>190</v>
      </c>
      <c r="AU320" s="157" t="s">
        <v>82</v>
      </c>
      <c r="AV320" s="13" t="s">
        <v>84</v>
      </c>
      <c r="AW320" s="13" t="s">
        <v>30</v>
      </c>
      <c r="AX320" s="13" t="s">
        <v>74</v>
      </c>
      <c r="AY320" s="157" t="s">
        <v>180</v>
      </c>
    </row>
    <row r="321" spans="2:65" s="14" customFormat="1" ht="10.199999999999999">
      <c r="B321" s="163"/>
      <c r="D321" s="150" t="s">
        <v>190</v>
      </c>
      <c r="E321" s="164" t="s">
        <v>1</v>
      </c>
      <c r="F321" s="165" t="s">
        <v>194</v>
      </c>
      <c r="H321" s="166">
        <v>1</v>
      </c>
      <c r="I321" s="167"/>
      <c r="L321" s="163"/>
      <c r="M321" s="168"/>
      <c r="T321" s="169"/>
      <c r="AT321" s="164" t="s">
        <v>190</v>
      </c>
      <c r="AU321" s="164" t="s">
        <v>82</v>
      </c>
      <c r="AV321" s="14" t="s">
        <v>188</v>
      </c>
      <c r="AW321" s="14" t="s">
        <v>30</v>
      </c>
      <c r="AX321" s="14" t="s">
        <v>82</v>
      </c>
      <c r="AY321" s="164" t="s">
        <v>180</v>
      </c>
    </row>
    <row r="322" spans="2:65" s="1" customFormat="1" ht="16.5" customHeight="1">
      <c r="B322" s="32"/>
      <c r="C322" s="136" t="s">
        <v>643</v>
      </c>
      <c r="D322" s="136" t="s">
        <v>183</v>
      </c>
      <c r="E322" s="137" t="s">
        <v>2906</v>
      </c>
      <c r="F322" s="138" t="s">
        <v>2907</v>
      </c>
      <c r="G322" s="139" t="s">
        <v>1074</v>
      </c>
      <c r="H322" s="140">
        <v>2</v>
      </c>
      <c r="I322" s="141"/>
      <c r="J322" s="142">
        <f>ROUND(I322*H322,2)</f>
        <v>0</v>
      </c>
      <c r="K322" s="138" t="s">
        <v>2763</v>
      </c>
      <c r="L322" s="32"/>
      <c r="M322" s="143" t="s">
        <v>1</v>
      </c>
      <c r="N322" s="144" t="s">
        <v>39</v>
      </c>
      <c r="P322" s="145">
        <f>O322*H322</f>
        <v>0</v>
      </c>
      <c r="Q322" s="145">
        <v>0</v>
      </c>
      <c r="R322" s="145">
        <f>Q322*H322</f>
        <v>0</v>
      </c>
      <c r="S322" s="145">
        <v>0</v>
      </c>
      <c r="T322" s="146">
        <f>S322*H322</f>
        <v>0</v>
      </c>
      <c r="AR322" s="147" t="s">
        <v>294</v>
      </c>
      <c r="AT322" s="147" t="s">
        <v>183</v>
      </c>
      <c r="AU322" s="147" t="s">
        <v>82</v>
      </c>
      <c r="AY322" s="17" t="s">
        <v>180</v>
      </c>
      <c r="BE322" s="148">
        <f>IF(N322="základní",J322,0)</f>
        <v>0</v>
      </c>
      <c r="BF322" s="148">
        <f>IF(N322="snížená",J322,0)</f>
        <v>0</v>
      </c>
      <c r="BG322" s="148">
        <f>IF(N322="zákl. přenesená",J322,0)</f>
        <v>0</v>
      </c>
      <c r="BH322" s="148">
        <f>IF(N322="sníž. přenesená",J322,0)</f>
        <v>0</v>
      </c>
      <c r="BI322" s="148">
        <f>IF(N322="nulová",J322,0)</f>
        <v>0</v>
      </c>
      <c r="BJ322" s="17" t="s">
        <v>82</v>
      </c>
      <c r="BK322" s="148">
        <f>ROUND(I322*H322,2)</f>
        <v>0</v>
      </c>
      <c r="BL322" s="17" t="s">
        <v>294</v>
      </c>
      <c r="BM322" s="147" t="s">
        <v>2063</v>
      </c>
    </row>
    <row r="323" spans="2:65" s="13" customFormat="1" ht="10.199999999999999">
      <c r="B323" s="156"/>
      <c r="D323" s="150" t="s">
        <v>190</v>
      </c>
      <c r="E323" s="157" t="s">
        <v>1</v>
      </c>
      <c r="F323" s="158" t="s">
        <v>84</v>
      </c>
      <c r="H323" s="159">
        <v>2</v>
      </c>
      <c r="I323" s="160"/>
      <c r="L323" s="156"/>
      <c r="M323" s="161"/>
      <c r="T323" s="162"/>
      <c r="AT323" s="157" t="s">
        <v>190</v>
      </c>
      <c r="AU323" s="157" t="s">
        <v>82</v>
      </c>
      <c r="AV323" s="13" t="s">
        <v>84</v>
      </c>
      <c r="AW323" s="13" t="s">
        <v>30</v>
      </c>
      <c r="AX323" s="13" t="s">
        <v>74</v>
      </c>
      <c r="AY323" s="157" t="s">
        <v>180</v>
      </c>
    </row>
    <row r="324" spans="2:65" s="14" customFormat="1" ht="10.199999999999999">
      <c r="B324" s="163"/>
      <c r="D324" s="150" t="s">
        <v>190</v>
      </c>
      <c r="E324" s="164" t="s">
        <v>1</v>
      </c>
      <c r="F324" s="165" t="s">
        <v>194</v>
      </c>
      <c r="H324" s="166">
        <v>2</v>
      </c>
      <c r="I324" s="167"/>
      <c r="L324" s="163"/>
      <c r="M324" s="168"/>
      <c r="T324" s="169"/>
      <c r="AT324" s="164" t="s">
        <v>190</v>
      </c>
      <c r="AU324" s="164" t="s">
        <v>82</v>
      </c>
      <c r="AV324" s="14" t="s">
        <v>188</v>
      </c>
      <c r="AW324" s="14" t="s">
        <v>30</v>
      </c>
      <c r="AX324" s="14" t="s">
        <v>82</v>
      </c>
      <c r="AY324" s="164" t="s">
        <v>180</v>
      </c>
    </row>
    <row r="325" spans="2:65" s="1" customFormat="1" ht="16.5" customHeight="1">
      <c r="B325" s="32"/>
      <c r="C325" s="136" t="s">
        <v>649</v>
      </c>
      <c r="D325" s="136" t="s">
        <v>183</v>
      </c>
      <c r="E325" s="137" t="s">
        <v>2908</v>
      </c>
      <c r="F325" s="138" t="s">
        <v>2909</v>
      </c>
      <c r="G325" s="139" t="s">
        <v>287</v>
      </c>
      <c r="H325" s="140">
        <v>2</v>
      </c>
      <c r="I325" s="141"/>
      <c r="J325" s="142">
        <f>ROUND(I325*H325,2)</f>
        <v>0</v>
      </c>
      <c r="K325" s="138" t="s">
        <v>2803</v>
      </c>
      <c r="L325" s="32"/>
      <c r="M325" s="143" t="s">
        <v>1</v>
      </c>
      <c r="N325" s="144" t="s">
        <v>39</v>
      </c>
      <c r="P325" s="145">
        <f>O325*H325</f>
        <v>0</v>
      </c>
      <c r="Q325" s="145">
        <v>0</v>
      </c>
      <c r="R325" s="145">
        <f>Q325*H325</f>
        <v>0</v>
      </c>
      <c r="S325" s="145">
        <v>0</v>
      </c>
      <c r="T325" s="146">
        <f>S325*H325</f>
        <v>0</v>
      </c>
      <c r="AR325" s="147" t="s">
        <v>294</v>
      </c>
      <c r="AT325" s="147" t="s">
        <v>183</v>
      </c>
      <c r="AU325" s="147" t="s">
        <v>82</v>
      </c>
      <c r="AY325" s="17" t="s">
        <v>180</v>
      </c>
      <c r="BE325" s="148">
        <f>IF(N325="základní",J325,0)</f>
        <v>0</v>
      </c>
      <c r="BF325" s="148">
        <f>IF(N325="snížená",J325,0)</f>
        <v>0</v>
      </c>
      <c r="BG325" s="148">
        <f>IF(N325="zákl. přenesená",J325,0)</f>
        <v>0</v>
      </c>
      <c r="BH325" s="148">
        <f>IF(N325="sníž. přenesená",J325,0)</f>
        <v>0</v>
      </c>
      <c r="BI325" s="148">
        <f>IF(N325="nulová",J325,0)</f>
        <v>0</v>
      </c>
      <c r="BJ325" s="17" t="s">
        <v>82</v>
      </c>
      <c r="BK325" s="148">
        <f>ROUND(I325*H325,2)</f>
        <v>0</v>
      </c>
      <c r="BL325" s="17" t="s">
        <v>294</v>
      </c>
      <c r="BM325" s="147" t="s">
        <v>2067</v>
      </c>
    </row>
    <row r="326" spans="2:65" s="13" customFormat="1" ht="10.199999999999999">
      <c r="B326" s="156"/>
      <c r="D326" s="150" t="s">
        <v>190</v>
      </c>
      <c r="E326" s="157" t="s">
        <v>1</v>
      </c>
      <c r="F326" s="158" t="s">
        <v>84</v>
      </c>
      <c r="H326" s="159">
        <v>2</v>
      </c>
      <c r="I326" s="160"/>
      <c r="L326" s="156"/>
      <c r="M326" s="161"/>
      <c r="T326" s="162"/>
      <c r="AT326" s="157" t="s">
        <v>190</v>
      </c>
      <c r="AU326" s="157" t="s">
        <v>82</v>
      </c>
      <c r="AV326" s="13" t="s">
        <v>84</v>
      </c>
      <c r="AW326" s="13" t="s">
        <v>30</v>
      </c>
      <c r="AX326" s="13" t="s">
        <v>74</v>
      </c>
      <c r="AY326" s="157" t="s">
        <v>180</v>
      </c>
    </row>
    <row r="327" spans="2:65" s="14" customFormat="1" ht="10.199999999999999">
      <c r="B327" s="163"/>
      <c r="D327" s="150" t="s">
        <v>190</v>
      </c>
      <c r="E327" s="164" t="s">
        <v>1</v>
      </c>
      <c r="F327" s="165" t="s">
        <v>194</v>
      </c>
      <c r="H327" s="166">
        <v>2</v>
      </c>
      <c r="I327" s="167"/>
      <c r="L327" s="163"/>
      <c r="M327" s="168"/>
      <c r="T327" s="169"/>
      <c r="AT327" s="164" t="s">
        <v>190</v>
      </c>
      <c r="AU327" s="164" t="s">
        <v>82</v>
      </c>
      <c r="AV327" s="14" t="s">
        <v>188</v>
      </c>
      <c r="AW327" s="14" t="s">
        <v>30</v>
      </c>
      <c r="AX327" s="14" t="s">
        <v>82</v>
      </c>
      <c r="AY327" s="164" t="s">
        <v>180</v>
      </c>
    </row>
    <row r="328" spans="2:65" s="1" customFormat="1" ht="16.5" customHeight="1">
      <c r="B328" s="32"/>
      <c r="C328" s="136" t="s">
        <v>656</v>
      </c>
      <c r="D328" s="136" t="s">
        <v>183</v>
      </c>
      <c r="E328" s="137" t="s">
        <v>2910</v>
      </c>
      <c r="F328" s="138" t="s">
        <v>2911</v>
      </c>
      <c r="G328" s="139" t="s">
        <v>1074</v>
      </c>
      <c r="H328" s="140">
        <v>32</v>
      </c>
      <c r="I328" s="141"/>
      <c r="J328" s="142">
        <f>ROUND(I328*H328,2)</f>
        <v>0</v>
      </c>
      <c r="K328" s="138" t="s">
        <v>2763</v>
      </c>
      <c r="L328" s="32"/>
      <c r="M328" s="143" t="s">
        <v>1</v>
      </c>
      <c r="N328" s="144" t="s">
        <v>39</v>
      </c>
      <c r="P328" s="145">
        <f>O328*H328</f>
        <v>0</v>
      </c>
      <c r="Q328" s="145">
        <v>0</v>
      </c>
      <c r="R328" s="145">
        <f>Q328*H328</f>
        <v>0</v>
      </c>
      <c r="S328" s="145">
        <v>0</v>
      </c>
      <c r="T328" s="146">
        <f>S328*H328</f>
        <v>0</v>
      </c>
      <c r="AR328" s="147" t="s">
        <v>294</v>
      </c>
      <c r="AT328" s="147" t="s">
        <v>183</v>
      </c>
      <c r="AU328" s="147" t="s">
        <v>82</v>
      </c>
      <c r="AY328" s="17" t="s">
        <v>180</v>
      </c>
      <c r="BE328" s="148">
        <f>IF(N328="základní",J328,0)</f>
        <v>0</v>
      </c>
      <c r="BF328" s="148">
        <f>IF(N328="snížená",J328,0)</f>
        <v>0</v>
      </c>
      <c r="BG328" s="148">
        <f>IF(N328="zákl. přenesená",J328,0)</f>
        <v>0</v>
      </c>
      <c r="BH328" s="148">
        <f>IF(N328="sníž. přenesená",J328,0)</f>
        <v>0</v>
      </c>
      <c r="BI328" s="148">
        <f>IF(N328="nulová",J328,0)</f>
        <v>0</v>
      </c>
      <c r="BJ328" s="17" t="s">
        <v>82</v>
      </c>
      <c r="BK328" s="148">
        <f>ROUND(I328*H328,2)</f>
        <v>0</v>
      </c>
      <c r="BL328" s="17" t="s">
        <v>294</v>
      </c>
      <c r="BM328" s="147" t="s">
        <v>2070</v>
      </c>
    </row>
    <row r="329" spans="2:65" s="13" customFormat="1" ht="10.199999999999999">
      <c r="B329" s="156"/>
      <c r="D329" s="150" t="s">
        <v>190</v>
      </c>
      <c r="E329" s="157" t="s">
        <v>1</v>
      </c>
      <c r="F329" s="158" t="s">
        <v>331</v>
      </c>
      <c r="H329" s="159">
        <v>32</v>
      </c>
      <c r="I329" s="160"/>
      <c r="L329" s="156"/>
      <c r="M329" s="161"/>
      <c r="T329" s="162"/>
      <c r="AT329" s="157" t="s">
        <v>190</v>
      </c>
      <c r="AU329" s="157" t="s">
        <v>82</v>
      </c>
      <c r="AV329" s="13" t="s">
        <v>84</v>
      </c>
      <c r="AW329" s="13" t="s">
        <v>30</v>
      </c>
      <c r="AX329" s="13" t="s">
        <v>74</v>
      </c>
      <c r="AY329" s="157" t="s">
        <v>180</v>
      </c>
    </row>
    <row r="330" spans="2:65" s="14" customFormat="1" ht="10.199999999999999">
      <c r="B330" s="163"/>
      <c r="D330" s="150" t="s">
        <v>190</v>
      </c>
      <c r="E330" s="164" t="s">
        <v>1</v>
      </c>
      <c r="F330" s="165" t="s">
        <v>194</v>
      </c>
      <c r="H330" s="166">
        <v>32</v>
      </c>
      <c r="I330" s="167"/>
      <c r="L330" s="163"/>
      <c r="M330" s="168"/>
      <c r="T330" s="169"/>
      <c r="AT330" s="164" t="s">
        <v>190</v>
      </c>
      <c r="AU330" s="164" t="s">
        <v>82</v>
      </c>
      <c r="AV330" s="14" t="s">
        <v>188</v>
      </c>
      <c r="AW330" s="14" t="s">
        <v>30</v>
      </c>
      <c r="AX330" s="14" t="s">
        <v>82</v>
      </c>
      <c r="AY330" s="164" t="s">
        <v>180</v>
      </c>
    </row>
    <row r="331" spans="2:65" s="1" customFormat="1" ht="16.5" customHeight="1">
      <c r="B331" s="32"/>
      <c r="C331" s="136" t="s">
        <v>662</v>
      </c>
      <c r="D331" s="136" t="s">
        <v>183</v>
      </c>
      <c r="E331" s="137" t="s">
        <v>2912</v>
      </c>
      <c r="F331" s="138" t="s">
        <v>2913</v>
      </c>
      <c r="G331" s="139" t="s">
        <v>287</v>
      </c>
      <c r="H331" s="140">
        <v>32</v>
      </c>
      <c r="I331" s="141"/>
      <c r="J331" s="142">
        <f>ROUND(I331*H331,2)</f>
        <v>0</v>
      </c>
      <c r="K331" s="138" t="s">
        <v>2763</v>
      </c>
      <c r="L331" s="32"/>
      <c r="M331" s="143" t="s">
        <v>1</v>
      </c>
      <c r="N331" s="144" t="s">
        <v>39</v>
      </c>
      <c r="P331" s="145">
        <f>O331*H331</f>
        <v>0</v>
      </c>
      <c r="Q331" s="145">
        <v>0</v>
      </c>
      <c r="R331" s="145">
        <f>Q331*H331</f>
        <v>0</v>
      </c>
      <c r="S331" s="145">
        <v>0</v>
      </c>
      <c r="T331" s="146">
        <f>S331*H331</f>
        <v>0</v>
      </c>
      <c r="AR331" s="147" t="s">
        <v>294</v>
      </c>
      <c r="AT331" s="147" t="s">
        <v>183</v>
      </c>
      <c r="AU331" s="147" t="s">
        <v>82</v>
      </c>
      <c r="AY331" s="17" t="s">
        <v>180</v>
      </c>
      <c r="BE331" s="148">
        <f>IF(N331="základní",J331,0)</f>
        <v>0</v>
      </c>
      <c r="BF331" s="148">
        <f>IF(N331="snížená",J331,0)</f>
        <v>0</v>
      </c>
      <c r="BG331" s="148">
        <f>IF(N331="zákl. přenesená",J331,0)</f>
        <v>0</v>
      </c>
      <c r="BH331" s="148">
        <f>IF(N331="sníž. přenesená",J331,0)</f>
        <v>0</v>
      </c>
      <c r="BI331" s="148">
        <f>IF(N331="nulová",J331,0)</f>
        <v>0</v>
      </c>
      <c r="BJ331" s="17" t="s">
        <v>82</v>
      </c>
      <c r="BK331" s="148">
        <f>ROUND(I331*H331,2)</f>
        <v>0</v>
      </c>
      <c r="BL331" s="17" t="s">
        <v>294</v>
      </c>
      <c r="BM331" s="147" t="s">
        <v>2073</v>
      </c>
    </row>
    <row r="332" spans="2:65" s="13" customFormat="1" ht="10.199999999999999">
      <c r="B332" s="156"/>
      <c r="D332" s="150" t="s">
        <v>190</v>
      </c>
      <c r="E332" s="157" t="s">
        <v>1</v>
      </c>
      <c r="F332" s="158" t="s">
        <v>2914</v>
      </c>
      <c r="H332" s="159">
        <v>32</v>
      </c>
      <c r="I332" s="160"/>
      <c r="L332" s="156"/>
      <c r="M332" s="161"/>
      <c r="T332" s="162"/>
      <c r="AT332" s="157" t="s">
        <v>190</v>
      </c>
      <c r="AU332" s="157" t="s">
        <v>82</v>
      </c>
      <c r="AV332" s="13" t="s">
        <v>84</v>
      </c>
      <c r="AW332" s="13" t="s">
        <v>30</v>
      </c>
      <c r="AX332" s="13" t="s">
        <v>74</v>
      </c>
      <c r="AY332" s="157" t="s">
        <v>180</v>
      </c>
    </row>
    <row r="333" spans="2:65" s="14" customFormat="1" ht="10.199999999999999">
      <c r="B333" s="163"/>
      <c r="D333" s="150" t="s">
        <v>190</v>
      </c>
      <c r="E333" s="164" t="s">
        <v>1</v>
      </c>
      <c r="F333" s="165" t="s">
        <v>194</v>
      </c>
      <c r="H333" s="166">
        <v>32</v>
      </c>
      <c r="I333" s="167"/>
      <c r="L333" s="163"/>
      <c r="M333" s="168"/>
      <c r="T333" s="169"/>
      <c r="AT333" s="164" t="s">
        <v>190</v>
      </c>
      <c r="AU333" s="164" t="s">
        <v>82</v>
      </c>
      <c r="AV333" s="14" t="s">
        <v>188</v>
      </c>
      <c r="AW333" s="14" t="s">
        <v>30</v>
      </c>
      <c r="AX333" s="14" t="s">
        <v>82</v>
      </c>
      <c r="AY333" s="164" t="s">
        <v>180</v>
      </c>
    </row>
    <row r="334" spans="2:65" s="1" customFormat="1" ht="16.5" customHeight="1">
      <c r="B334" s="32"/>
      <c r="C334" s="136" t="s">
        <v>666</v>
      </c>
      <c r="D334" s="136" t="s">
        <v>183</v>
      </c>
      <c r="E334" s="137" t="s">
        <v>2915</v>
      </c>
      <c r="F334" s="138" t="s">
        <v>2916</v>
      </c>
      <c r="G334" s="139" t="s">
        <v>287</v>
      </c>
      <c r="H334" s="140">
        <v>32</v>
      </c>
      <c r="I334" s="141"/>
      <c r="J334" s="142">
        <f>ROUND(I334*H334,2)</f>
        <v>0</v>
      </c>
      <c r="K334" s="138" t="s">
        <v>2763</v>
      </c>
      <c r="L334" s="32"/>
      <c r="M334" s="143" t="s">
        <v>1</v>
      </c>
      <c r="N334" s="144" t="s">
        <v>39</v>
      </c>
      <c r="P334" s="145">
        <f>O334*H334</f>
        <v>0</v>
      </c>
      <c r="Q334" s="145">
        <v>0</v>
      </c>
      <c r="R334" s="145">
        <f>Q334*H334</f>
        <v>0</v>
      </c>
      <c r="S334" s="145">
        <v>0</v>
      </c>
      <c r="T334" s="146">
        <f>S334*H334</f>
        <v>0</v>
      </c>
      <c r="AR334" s="147" t="s">
        <v>294</v>
      </c>
      <c r="AT334" s="147" t="s">
        <v>183</v>
      </c>
      <c r="AU334" s="147" t="s">
        <v>82</v>
      </c>
      <c r="AY334" s="17" t="s">
        <v>180</v>
      </c>
      <c r="BE334" s="148">
        <f>IF(N334="základní",J334,0)</f>
        <v>0</v>
      </c>
      <c r="BF334" s="148">
        <f>IF(N334="snížená",J334,0)</f>
        <v>0</v>
      </c>
      <c r="BG334" s="148">
        <f>IF(N334="zákl. přenesená",J334,0)</f>
        <v>0</v>
      </c>
      <c r="BH334" s="148">
        <f>IF(N334="sníž. přenesená",J334,0)</f>
        <v>0</v>
      </c>
      <c r="BI334" s="148">
        <f>IF(N334="nulová",J334,0)</f>
        <v>0</v>
      </c>
      <c r="BJ334" s="17" t="s">
        <v>82</v>
      </c>
      <c r="BK334" s="148">
        <f>ROUND(I334*H334,2)</f>
        <v>0</v>
      </c>
      <c r="BL334" s="17" t="s">
        <v>294</v>
      </c>
      <c r="BM334" s="147" t="s">
        <v>2076</v>
      </c>
    </row>
    <row r="335" spans="2:65" s="13" customFormat="1" ht="10.199999999999999">
      <c r="B335" s="156"/>
      <c r="D335" s="150" t="s">
        <v>190</v>
      </c>
      <c r="E335" s="157" t="s">
        <v>1</v>
      </c>
      <c r="F335" s="158" t="s">
        <v>331</v>
      </c>
      <c r="H335" s="159">
        <v>32</v>
      </c>
      <c r="I335" s="160"/>
      <c r="L335" s="156"/>
      <c r="M335" s="161"/>
      <c r="T335" s="162"/>
      <c r="AT335" s="157" t="s">
        <v>190</v>
      </c>
      <c r="AU335" s="157" t="s">
        <v>82</v>
      </c>
      <c r="AV335" s="13" t="s">
        <v>84</v>
      </c>
      <c r="AW335" s="13" t="s">
        <v>30</v>
      </c>
      <c r="AX335" s="13" t="s">
        <v>74</v>
      </c>
      <c r="AY335" s="157" t="s">
        <v>180</v>
      </c>
    </row>
    <row r="336" spans="2:65" s="14" customFormat="1" ht="10.199999999999999">
      <c r="B336" s="163"/>
      <c r="D336" s="150" t="s">
        <v>190</v>
      </c>
      <c r="E336" s="164" t="s">
        <v>1</v>
      </c>
      <c r="F336" s="165" t="s">
        <v>194</v>
      </c>
      <c r="H336" s="166">
        <v>32</v>
      </c>
      <c r="I336" s="167"/>
      <c r="L336" s="163"/>
      <c r="M336" s="168"/>
      <c r="T336" s="169"/>
      <c r="AT336" s="164" t="s">
        <v>190</v>
      </c>
      <c r="AU336" s="164" t="s">
        <v>82</v>
      </c>
      <c r="AV336" s="14" t="s">
        <v>188</v>
      </c>
      <c r="AW336" s="14" t="s">
        <v>30</v>
      </c>
      <c r="AX336" s="14" t="s">
        <v>82</v>
      </c>
      <c r="AY336" s="164" t="s">
        <v>180</v>
      </c>
    </row>
    <row r="337" spans="2:65" s="1" customFormat="1" ht="16.5" customHeight="1">
      <c r="B337" s="32"/>
      <c r="C337" s="136" t="s">
        <v>362</v>
      </c>
      <c r="D337" s="136" t="s">
        <v>183</v>
      </c>
      <c r="E337" s="137" t="s">
        <v>2917</v>
      </c>
      <c r="F337" s="138" t="s">
        <v>2918</v>
      </c>
      <c r="G337" s="139" t="s">
        <v>1074</v>
      </c>
      <c r="H337" s="140">
        <v>2</v>
      </c>
      <c r="I337" s="141"/>
      <c r="J337" s="142">
        <f>ROUND(I337*H337,2)</f>
        <v>0</v>
      </c>
      <c r="K337" s="138" t="s">
        <v>2763</v>
      </c>
      <c r="L337" s="32"/>
      <c r="M337" s="143" t="s">
        <v>1</v>
      </c>
      <c r="N337" s="144" t="s">
        <v>39</v>
      </c>
      <c r="P337" s="145">
        <f>O337*H337</f>
        <v>0</v>
      </c>
      <c r="Q337" s="145">
        <v>0</v>
      </c>
      <c r="R337" s="145">
        <f>Q337*H337</f>
        <v>0</v>
      </c>
      <c r="S337" s="145">
        <v>0</v>
      </c>
      <c r="T337" s="146">
        <f>S337*H337</f>
        <v>0</v>
      </c>
      <c r="AR337" s="147" t="s">
        <v>294</v>
      </c>
      <c r="AT337" s="147" t="s">
        <v>183</v>
      </c>
      <c r="AU337" s="147" t="s">
        <v>82</v>
      </c>
      <c r="AY337" s="17" t="s">
        <v>180</v>
      </c>
      <c r="BE337" s="148">
        <f>IF(N337="základní",J337,0)</f>
        <v>0</v>
      </c>
      <c r="BF337" s="148">
        <f>IF(N337="snížená",J337,0)</f>
        <v>0</v>
      </c>
      <c r="BG337" s="148">
        <f>IF(N337="zákl. přenesená",J337,0)</f>
        <v>0</v>
      </c>
      <c r="BH337" s="148">
        <f>IF(N337="sníž. přenesená",J337,0)</f>
        <v>0</v>
      </c>
      <c r="BI337" s="148">
        <f>IF(N337="nulová",J337,0)</f>
        <v>0</v>
      </c>
      <c r="BJ337" s="17" t="s">
        <v>82</v>
      </c>
      <c r="BK337" s="148">
        <f>ROUND(I337*H337,2)</f>
        <v>0</v>
      </c>
      <c r="BL337" s="17" t="s">
        <v>294</v>
      </c>
      <c r="BM337" s="147" t="s">
        <v>2079</v>
      </c>
    </row>
    <row r="338" spans="2:65" s="13" customFormat="1" ht="10.199999999999999">
      <c r="B338" s="156"/>
      <c r="D338" s="150" t="s">
        <v>190</v>
      </c>
      <c r="E338" s="157" t="s">
        <v>1</v>
      </c>
      <c r="F338" s="158" t="s">
        <v>84</v>
      </c>
      <c r="H338" s="159">
        <v>2</v>
      </c>
      <c r="I338" s="160"/>
      <c r="L338" s="156"/>
      <c r="M338" s="161"/>
      <c r="T338" s="162"/>
      <c r="AT338" s="157" t="s">
        <v>190</v>
      </c>
      <c r="AU338" s="157" t="s">
        <v>82</v>
      </c>
      <c r="AV338" s="13" t="s">
        <v>84</v>
      </c>
      <c r="AW338" s="13" t="s">
        <v>30</v>
      </c>
      <c r="AX338" s="13" t="s">
        <v>74</v>
      </c>
      <c r="AY338" s="157" t="s">
        <v>180</v>
      </c>
    </row>
    <row r="339" spans="2:65" s="14" customFormat="1" ht="10.199999999999999">
      <c r="B339" s="163"/>
      <c r="D339" s="150" t="s">
        <v>190</v>
      </c>
      <c r="E339" s="164" t="s">
        <v>1</v>
      </c>
      <c r="F339" s="165" t="s">
        <v>194</v>
      </c>
      <c r="H339" s="166">
        <v>2</v>
      </c>
      <c r="I339" s="167"/>
      <c r="L339" s="163"/>
      <c r="M339" s="168"/>
      <c r="T339" s="169"/>
      <c r="AT339" s="164" t="s">
        <v>190</v>
      </c>
      <c r="AU339" s="164" t="s">
        <v>82</v>
      </c>
      <c r="AV339" s="14" t="s">
        <v>188</v>
      </c>
      <c r="AW339" s="14" t="s">
        <v>30</v>
      </c>
      <c r="AX339" s="14" t="s">
        <v>82</v>
      </c>
      <c r="AY339" s="164" t="s">
        <v>180</v>
      </c>
    </row>
    <row r="340" spans="2:65" s="1" customFormat="1" ht="16.5" customHeight="1">
      <c r="B340" s="32"/>
      <c r="C340" s="136" t="s">
        <v>676</v>
      </c>
      <c r="D340" s="136" t="s">
        <v>183</v>
      </c>
      <c r="E340" s="137" t="s">
        <v>2919</v>
      </c>
      <c r="F340" s="138" t="s">
        <v>2920</v>
      </c>
      <c r="G340" s="139" t="s">
        <v>287</v>
      </c>
      <c r="H340" s="140">
        <v>2</v>
      </c>
      <c r="I340" s="141"/>
      <c r="J340" s="142">
        <f>ROUND(I340*H340,2)</f>
        <v>0</v>
      </c>
      <c r="K340" s="138" t="s">
        <v>2763</v>
      </c>
      <c r="L340" s="32"/>
      <c r="M340" s="143" t="s">
        <v>1</v>
      </c>
      <c r="N340" s="144" t="s">
        <v>39</v>
      </c>
      <c r="P340" s="145">
        <f>O340*H340</f>
        <v>0</v>
      </c>
      <c r="Q340" s="145">
        <v>0</v>
      </c>
      <c r="R340" s="145">
        <f>Q340*H340</f>
        <v>0</v>
      </c>
      <c r="S340" s="145">
        <v>0</v>
      </c>
      <c r="T340" s="146">
        <f>S340*H340</f>
        <v>0</v>
      </c>
      <c r="AR340" s="147" t="s">
        <v>294</v>
      </c>
      <c r="AT340" s="147" t="s">
        <v>183</v>
      </c>
      <c r="AU340" s="147" t="s">
        <v>82</v>
      </c>
      <c r="AY340" s="17" t="s">
        <v>180</v>
      </c>
      <c r="BE340" s="148">
        <f>IF(N340="základní",J340,0)</f>
        <v>0</v>
      </c>
      <c r="BF340" s="148">
        <f>IF(N340="snížená",J340,0)</f>
        <v>0</v>
      </c>
      <c r="BG340" s="148">
        <f>IF(N340="zákl. přenesená",J340,0)</f>
        <v>0</v>
      </c>
      <c r="BH340" s="148">
        <f>IF(N340="sníž. přenesená",J340,0)</f>
        <v>0</v>
      </c>
      <c r="BI340" s="148">
        <f>IF(N340="nulová",J340,0)</f>
        <v>0</v>
      </c>
      <c r="BJ340" s="17" t="s">
        <v>82</v>
      </c>
      <c r="BK340" s="148">
        <f>ROUND(I340*H340,2)</f>
        <v>0</v>
      </c>
      <c r="BL340" s="17" t="s">
        <v>294</v>
      </c>
      <c r="BM340" s="147" t="s">
        <v>2082</v>
      </c>
    </row>
    <row r="341" spans="2:65" s="13" customFormat="1" ht="10.199999999999999">
      <c r="B341" s="156"/>
      <c r="D341" s="150" t="s">
        <v>190</v>
      </c>
      <c r="E341" s="157" t="s">
        <v>1</v>
      </c>
      <c r="F341" s="158" t="s">
        <v>84</v>
      </c>
      <c r="H341" s="159">
        <v>2</v>
      </c>
      <c r="I341" s="160"/>
      <c r="L341" s="156"/>
      <c r="M341" s="161"/>
      <c r="T341" s="162"/>
      <c r="AT341" s="157" t="s">
        <v>190</v>
      </c>
      <c r="AU341" s="157" t="s">
        <v>82</v>
      </c>
      <c r="AV341" s="13" t="s">
        <v>84</v>
      </c>
      <c r="AW341" s="13" t="s">
        <v>30</v>
      </c>
      <c r="AX341" s="13" t="s">
        <v>74</v>
      </c>
      <c r="AY341" s="157" t="s">
        <v>180</v>
      </c>
    </row>
    <row r="342" spans="2:65" s="14" customFormat="1" ht="10.199999999999999">
      <c r="B342" s="163"/>
      <c r="D342" s="150" t="s">
        <v>190</v>
      </c>
      <c r="E342" s="164" t="s">
        <v>1</v>
      </c>
      <c r="F342" s="165" t="s">
        <v>194</v>
      </c>
      <c r="H342" s="166">
        <v>2</v>
      </c>
      <c r="I342" s="167"/>
      <c r="L342" s="163"/>
      <c r="M342" s="168"/>
      <c r="T342" s="169"/>
      <c r="AT342" s="164" t="s">
        <v>190</v>
      </c>
      <c r="AU342" s="164" t="s">
        <v>82</v>
      </c>
      <c r="AV342" s="14" t="s">
        <v>188</v>
      </c>
      <c r="AW342" s="14" t="s">
        <v>30</v>
      </c>
      <c r="AX342" s="14" t="s">
        <v>82</v>
      </c>
      <c r="AY342" s="164" t="s">
        <v>180</v>
      </c>
    </row>
    <row r="343" spans="2:65" s="1" customFormat="1" ht="16.5" customHeight="1">
      <c r="B343" s="32"/>
      <c r="C343" s="136" t="s">
        <v>682</v>
      </c>
      <c r="D343" s="136" t="s">
        <v>183</v>
      </c>
      <c r="E343" s="137" t="s">
        <v>2921</v>
      </c>
      <c r="F343" s="138" t="s">
        <v>2922</v>
      </c>
      <c r="G343" s="139" t="s">
        <v>287</v>
      </c>
      <c r="H343" s="140">
        <v>2</v>
      </c>
      <c r="I343" s="141"/>
      <c r="J343" s="142">
        <f>ROUND(I343*H343,2)</f>
        <v>0</v>
      </c>
      <c r="K343" s="138" t="s">
        <v>2763</v>
      </c>
      <c r="L343" s="32"/>
      <c r="M343" s="143" t="s">
        <v>1</v>
      </c>
      <c r="N343" s="144" t="s">
        <v>39</v>
      </c>
      <c r="P343" s="145">
        <f>O343*H343</f>
        <v>0</v>
      </c>
      <c r="Q343" s="145">
        <v>0</v>
      </c>
      <c r="R343" s="145">
        <f>Q343*H343</f>
        <v>0</v>
      </c>
      <c r="S343" s="145">
        <v>0</v>
      </c>
      <c r="T343" s="146">
        <f>S343*H343</f>
        <v>0</v>
      </c>
      <c r="AR343" s="147" t="s">
        <v>294</v>
      </c>
      <c r="AT343" s="147" t="s">
        <v>183</v>
      </c>
      <c r="AU343" s="147" t="s">
        <v>82</v>
      </c>
      <c r="AY343" s="17" t="s">
        <v>180</v>
      </c>
      <c r="BE343" s="148">
        <f>IF(N343="základní",J343,0)</f>
        <v>0</v>
      </c>
      <c r="BF343" s="148">
        <f>IF(N343="snížená",J343,0)</f>
        <v>0</v>
      </c>
      <c r="BG343" s="148">
        <f>IF(N343="zákl. přenesená",J343,0)</f>
        <v>0</v>
      </c>
      <c r="BH343" s="148">
        <f>IF(N343="sníž. přenesená",J343,0)</f>
        <v>0</v>
      </c>
      <c r="BI343" s="148">
        <f>IF(N343="nulová",J343,0)</f>
        <v>0</v>
      </c>
      <c r="BJ343" s="17" t="s">
        <v>82</v>
      </c>
      <c r="BK343" s="148">
        <f>ROUND(I343*H343,2)</f>
        <v>0</v>
      </c>
      <c r="BL343" s="17" t="s">
        <v>294</v>
      </c>
      <c r="BM343" s="147" t="s">
        <v>2084</v>
      </c>
    </row>
    <row r="344" spans="2:65" s="13" customFormat="1" ht="10.199999999999999">
      <c r="B344" s="156"/>
      <c r="D344" s="150" t="s">
        <v>190</v>
      </c>
      <c r="E344" s="157" t="s">
        <v>1</v>
      </c>
      <c r="F344" s="158" t="s">
        <v>84</v>
      </c>
      <c r="H344" s="159">
        <v>2</v>
      </c>
      <c r="I344" s="160"/>
      <c r="L344" s="156"/>
      <c r="M344" s="161"/>
      <c r="T344" s="162"/>
      <c r="AT344" s="157" t="s">
        <v>190</v>
      </c>
      <c r="AU344" s="157" t="s">
        <v>82</v>
      </c>
      <c r="AV344" s="13" t="s">
        <v>84</v>
      </c>
      <c r="AW344" s="13" t="s">
        <v>30</v>
      </c>
      <c r="AX344" s="13" t="s">
        <v>74</v>
      </c>
      <c r="AY344" s="157" t="s">
        <v>180</v>
      </c>
    </row>
    <row r="345" spans="2:65" s="14" customFormat="1" ht="10.199999999999999">
      <c r="B345" s="163"/>
      <c r="D345" s="150" t="s">
        <v>190</v>
      </c>
      <c r="E345" s="164" t="s">
        <v>1</v>
      </c>
      <c r="F345" s="165" t="s">
        <v>194</v>
      </c>
      <c r="H345" s="166">
        <v>2</v>
      </c>
      <c r="I345" s="167"/>
      <c r="L345" s="163"/>
      <c r="M345" s="168"/>
      <c r="T345" s="169"/>
      <c r="AT345" s="164" t="s">
        <v>190</v>
      </c>
      <c r="AU345" s="164" t="s">
        <v>82</v>
      </c>
      <c r="AV345" s="14" t="s">
        <v>188</v>
      </c>
      <c r="AW345" s="14" t="s">
        <v>30</v>
      </c>
      <c r="AX345" s="14" t="s">
        <v>82</v>
      </c>
      <c r="AY345" s="164" t="s">
        <v>180</v>
      </c>
    </row>
    <row r="346" spans="2:65" s="1" customFormat="1" ht="16.5" customHeight="1">
      <c r="B346" s="32"/>
      <c r="C346" s="136" t="s">
        <v>690</v>
      </c>
      <c r="D346" s="136" t="s">
        <v>183</v>
      </c>
      <c r="E346" s="137" t="s">
        <v>2923</v>
      </c>
      <c r="F346" s="138" t="s">
        <v>2924</v>
      </c>
      <c r="G346" s="139" t="s">
        <v>287</v>
      </c>
      <c r="H346" s="140">
        <v>2</v>
      </c>
      <c r="I346" s="141"/>
      <c r="J346" s="142">
        <f>ROUND(I346*H346,2)</f>
        <v>0</v>
      </c>
      <c r="K346" s="138" t="s">
        <v>2763</v>
      </c>
      <c r="L346" s="32"/>
      <c r="M346" s="143" t="s">
        <v>1</v>
      </c>
      <c r="N346" s="144" t="s">
        <v>39</v>
      </c>
      <c r="P346" s="145">
        <f>O346*H346</f>
        <v>0</v>
      </c>
      <c r="Q346" s="145">
        <v>0</v>
      </c>
      <c r="R346" s="145">
        <f>Q346*H346</f>
        <v>0</v>
      </c>
      <c r="S346" s="145">
        <v>0</v>
      </c>
      <c r="T346" s="146">
        <f>S346*H346</f>
        <v>0</v>
      </c>
      <c r="AR346" s="147" t="s">
        <v>294</v>
      </c>
      <c r="AT346" s="147" t="s">
        <v>183</v>
      </c>
      <c r="AU346" s="147" t="s">
        <v>82</v>
      </c>
      <c r="AY346" s="17" t="s">
        <v>180</v>
      </c>
      <c r="BE346" s="148">
        <f>IF(N346="základní",J346,0)</f>
        <v>0</v>
      </c>
      <c r="BF346" s="148">
        <f>IF(N346="snížená",J346,0)</f>
        <v>0</v>
      </c>
      <c r="BG346" s="148">
        <f>IF(N346="zákl. přenesená",J346,0)</f>
        <v>0</v>
      </c>
      <c r="BH346" s="148">
        <f>IF(N346="sníž. přenesená",J346,0)</f>
        <v>0</v>
      </c>
      <c r="BI346" s="148">
        <f>IF(N346="nulová",J346,0)</f>
        <v>0</v>
      </c>
      <c r="BJ346" s="17" t="s">
        <v>82</v>
      </c>
      <c r="BK346" s="148">
        <f>ROUND(I346*H346,2)</f>
        <v>0</v>
      </c>
      <c r="BL346" s="17" t="s">
        <v>294</v>
      </c>
      <c r="BM346" s="147" t="s">
        <v>2086</v>
      </c>
    </row>
    <row r="347" spans="2:65" s="13" customFormat="1" ht="10.199999999999999">
      <c r="B347" s="156"/>
      <c r="D347" s="150" t="s">
        <v>190</v>
      </c>
      <c r="E347" s="157" t="s">
        <v>1</v>
      </c>
      <c r="F347" s="158" t="s">
        <v>84</v>
      </c>
      <c r="H347" s="159">
        <v>2</v>
      </c>
      <c r="I347" s="160"/>
      <c r="L347" s="156"/>
      <c r="M347" s="161"/>
      <c r="T347" s="162"/>
      <c r="AT347" s="157" t="s">
        <v>190</v>
      </c>
      <c r="AU347" s="157" t="s">
        <v>82</v>
      </c>
      <c r="AV347" s="13" t="s">
        <v>84</v>
      </c>
      <c r="AW347" s="13" t="s">
        <v>30</v>
      </c>
      <c r="AX347" s="13" t="s">
        <v>74</v>
      </c>
      <c r="AY347" s="157" t="s">
        <v>180</v>
      </c>
    </row>
    <row r="348" spans="2:65" s="14" customFormat="1" ht="10.199999999999999">
      <c r="B348" s="163"/>
      <c r="D348" s="150" t="s">
        <v>190</v>
      </c>
      <c r="E348" s="164" t="s">
        <v>1</v>
      </c>
      <c r="F348" s="165" t="s">
        <v>194</v>
      </c>
      <c r="H348" s="166">
        <v>2</v>
      </c>
      <c r="I348" s="167"/>
      <c r="L348" s="163"/>
      <c r="M348" s="168"/>
      <c r="T348" s="169"/>
      <c r="AT348" s="164" t="s">
        <v>190</v>
      </c>
      <c r="AU348" s="164" t="s">
        <v>82</v>
      </c>
      <c r="AV348" s="14" t="s">
        <v>188</v>
      </c>
      <c r="AW348" s="14" t="s">
        <v>30</v>
      </c>
      <c r="AX348" s="14" t="s">
        <v>82</v>
      </c>
      <c r="AY348" s="164" t="s">
        <v>180</v>
      </c>
    </row>
    <row r="349" spans="2:65" s="1" customFormat="1" ht="16.5" customHeight="1">
      <c r="B349" s="32"/>
      <c r="C349" s="136" t="s">
        <v>695</v>
      </c>
      <c r="D349" s="136" t="s">
        <v>183</v>
      </c>
      <c r="E349" s="137" t="s">
        <v>2925</v>
      </c>
      <c r="F349" s="138" t="s">
        <v>2926</v>
      </c>
      <c r="G349" s="139" t="s">
        <v>287</v>
      </c>
      <c r="H349" s="140">
        <v>2</v>
      </c>
      <c r="I349" s="141"/>
      <c r="J349" s="142">
        <f>ROUND(I349*H349,2)</f>
        <v>0</v>
      </c>
      <c r="K349" s="138" t="s">
        <v>2763</v>
      </c>
      <c r="L349" s="32"/>
      <c r="M349" s="143" t="s">
        <v>1</v>
      </c>
      <c r="N349" s="144" t="s">
        <v>39</v>
      </c>
      <c r="P349" s="145">
        <f>O349*H349</f>
        <v>0</v>
      </c>
      <c r="Q349" s="145">
        <v>0</v>
      </c>
      <c r="R349" s="145">
        <f>Q349*H349</f>
        <v>0</v>
      </c>
      <c r="S349" s="145">
        <v>0</v>
      </c>
      <c r="T349" s="146">
        <f>S349*H349</f>
        <v>0</v>
      </c>
      <c r="AR349" s="147" t="s">
        <v>294</v>
      </c>
      <c r="AT349" s="147" t="s">
        <v>183</v>
      </c>
      <c r="AU349" s="147" t="s">
        <v>82</v>
      </c>
      <c r="AY349" s="17" t="s">
        <v>180</v>
      </c>
      <c r="BE349" s="148">
        <f>IF(N349="základní",J349,0)</f>
        <v>0</v>
      </c>
      <c r="BF349" s="148">
        <f>IF(N349="snížená",J349,0)</f>
        <v>0</v>
      </c>
      <c r="BG349" s="148">
        <f>IF(N349="zákl. přenesená",J349,0)</f>
        <v>0</v>
      </c>
      <c r="BH349" s="148">
        <f>IF(N349="sníž. přenesená",J349,0)</f>
        <v>0</v>
      </c>
      <c r="BI349" s="148">
        <f>IF(N349="nulová",J349,0)</f>
        <v>0</v>
      </c>
      <c r="BJ349" s="17" t="s">
        <v>82</v>
      </c>
      <c r="BK349" s="148">
        <f>ROUND(I349*H349,2)</f>
        <v>0</v>
      </c>
      <c r="BL349" s="17" t="s">
        <v>294</v>
      </c>
      <c r="BM349" s="147" t="s">
        <v>2261</v>
      </c>
    </row>
    <row r="350" spans="2:65" s="13" customFormat="1" ht="10.199999999999999">
      <c r="B350" s="156"/>
      <c r="D350" s="150" t="s">
        <v>190</v>
      </c>
      <c r="E350" s="157" t="s">
        <v>1</v>
      </c>
      <c r="F350" s="158" t="s">
        <v>84</v>
      </c>
      <c r="H350" s="159">
        <v>2</v>
      </c>
      <c r="I350" s="160"/>
      <c r="L350" s="156"/>
      <c r="M350" s="161"/>
      <c r="T350" s="162"/>
      <c r="AT350" s="157" t="s">
        <v>190</v>
      </c>
      <c r="AU350" s="157" t="s">
        <v>82</v>
      </c>
      <c r="AV350" s="13" t="s">
        <v>84</v>
      </c>
      <c r="AW350" s="13" t="s">
        <v>30</v>
      </c>
      <c r="AX350" s="13" t="s">
        <v>74</v>
      </c>
      <c r="AY350" s="157" t="s">
        <v>180</v>
      </c>
    </row>
    <row r="351" spans="2:65" s="14" customFormat="1" ht="10.199999999999999">
      <c r="B351" s="163"/>
      <c r="D351" s="150" t="s">
        <v>190</v>
      </c>
      <c r="E351" s="164" t="s">
        <v>1</v>
      </c>
      <c r="F351" s="165" t="s">
        <v>194</v>
      </c>
      <c r="H351" s="166">
        <v>2</v>
      </c>
      <c r="I351" s="167"/>
      <c r="L351" s="163"/>
      <c r="M351" s="168"/>
      <c r="T351" s="169"/>
      <c r="AT351" s="164" t="s">
        <v>190</v>
      </c>
      <c r="AU351" s="164" t="s">
        <v>82</v>
      </c>
      <c r="AV351" s="14" t="s">
        <v>188</v>
      </c>
      <c r="AW351" s="14" t="s">
        <v>30</v>
      </c>
      <c r="AX351" s="14" t="s">
        <v>82</v>
      </c>
      <c r="AY351" s="164" t="s">
        <v>180</v>
      </c>
    </row>
    <row r="352" spans="2:65" s="1" customFormat="1" ht="16.5" customHeight="1">
      <c r="B352" s="32"/>
      <c r="C352" s="136" t="s">
        <v>704</v>
      </c>
      <c r="D352" s="136" t="s">
        <v>183</v>
      </c>
      <c r="E352" s="137" t="s">
        <v>2927</v>
      </c>
      <c r="F352" s="138" t="s">
        <v>2928</v>
      </c>
      <c r="G352" s="139" t="s">
        <v>1074</v>
      </c>
      <c r="H352" s="140">
        <v>2</v>
      </c>
      <c r="I352" s="141"/>
      <c r="J352" s="142">
        <f>ROUND(I352*H352,2)</f>
        <v>0</v>
      </c>
      <c r="K352" s="138" t="s">
        <v>2763</v>
      </c>
      <c r="L352" s="32"/>
      <c r="M352" s="143" t="s">
        <v>1</v>
      </c>
      <c r="N352" s="144" t="s">
        <v>39</v>
      </c>
      <c r="P352" s="145">
        <f>O352*H352</f>
        <v>0</v>
      </c>
      <c r="Q352" s="145">
        <v>0</v>
      </c>
      <c r="R352" s="145">
        <f>Q352*H352</f>
        <v>0</v>
      </c>
      <c r="S352" s="145">
        <v>0</v>
      </c>
      <c r="T352" s="146">
        <f>S352*H352</f>
        <v>0</v>
      </c>
      <c r="AR352" s="147" t="s">
        <v>294</v>
      </c>
      <c r="AT352" s="147" t="s">
        <v>183</v>
      </c>
      <c r="AU352" s="147" t="s">
        <v>82</v>
      </c>
      <c r="AY352" s="17" t="s">
        <v>180</v>
      </c>
      <c r="BE352" s="148">
        <f>IF(N352="základní",J352,0)</f>
        <v>0</v>
      </c>
      <c r="BF352" s="148">
        <f>IF(N352="snížená",J352,0)</f>
        <v>0</v>
      </c>
      <c r="BG352" s="148">
        <f>IF(N352="zákl. přenesená",J352,0)</f>
        <v>0</v>
      </c>
      <c r="BH352" s="148">
        <f>IF(N352="sníž. přenesená",J352,0)</f>
        <v>0</v>
      </c>
      <c r="BI352" s="148">
        <f>IF(N352="nulová",J352,0)</f>
        <v>0</v>
      </c>
      <c r="BJ352" s="17" t="s">
        <v>82</v>
      </c>
      <c r="BK352" s="148">
        <f>ROUND(I352*H352,2)</f>
        <v>0</v>
      </c>
      <c r="BL352" s="17" t="s">
        <v>294</v>
      </c>
      <c r="BM352" s="147" t="s">
        <v>1155</v>
      </c>
    </row>
    <row r="353" spans="2:65" s="13" customFormat="1" ht="10.199999999999999">
      <c r="B353" s="156"/>
      <c r="D353" s="150" t="s">
        <v>190</v>
      </c>
      <c r="E353" s="157" t="s">
        <v>1</v>
      </c>
      <c r="F353" s="158" t="s">
        <v>84</v>
      </c>
      <c r="H353" s="159">
        <v>2</v>
      </c>
      <c r="I353" s="160"/>
      <c r="L353" s="156"/>
      <c r="M353" s="161"/>
      <c r="T353" s="162"/>
      <c r="AT353" s="157" t="s">
        <v>190</v>
      </c>
      <c r="AU353" s="157" t="s">
        <v>82</v>
      </c>
      <c r="AV353" s="13" t="s">
        <v>84</v>
      </c>
      <c r="AW353" s="13" t="s">
        <v>30</v>
      </c>
      <c r="AX353" s="13" t="s">
        <v>74</v>
      </c>
      <c r="AY353" s="157" t="s">
        <v>180</v>
      </c>
    </row>
    <row r="354" spans="2:65" s="14" customFormat="1" ht="10.199999999999999">
      <c r="B354" s="163"/>
      <c r="D354" s="150" t="s">
        <v>190</v>
      </c>
      <c r="E354" s="164" t="s">
        <v>1</v>
      </c>
      <c r="F354" s="165" t="s">
        <v>194</v>
      </c>
      <c r="H354" s="166">
        <v>2</v>
      </c>
      <c r="I354" s="167"/>
      <c r="L354" s="163"/>
      <c r="M354" s="168"/>
      <c r="T354" s="169"/>
      <c r="AT354" s="164" t="s">
        <v>190</v>
      </c>
      <c r="AU354" s="164" t="s">
        <v>82</v>
      </c>
      <c r="AV354" s="14" t="s">
        <v>188</v>
      </c>
      <c r="AW354" s="14" t="s">
        <v>30</v>
      </c>
      <c r="AX354" s="14" t="s">
        <v>82</v>
      </c>
      <c r="AY354" s="164" t="s">
        <v>180</v>
      </c>
    </row>
    <row r="355" spans="2:65" s="1" customFormat="1" ht="16.5" customHeight="1">
      <c r="B355" s="32"/>
      <c r="C355" s="136" t="s">
        <v>710</v>
      </c>
      <c r="D355" s="136" t="s">
        <v>183</v>
      </c>
      <c r="E355" s="137" t="s">
        <v>2929</v>
      </c>
      <c r="F355" s="138" t="s">
        <v>2930</v>
      </c>
      <c r="G355" s="139" t="s">
        <v>287</v>
      </c>
      <c r="H355" s="140">
        <v>2</v>
      </c>
      <c r="I355" s="141"/>
      <c r="J355" s="142">
        <f>ROUND(I355*H355,2)</f>
        <v>0</v>
      </c>
      <c r="K355" s="138" t="s">
        <v>2763</v>
      </c>
      <c r="L355" s="32"/>
      <c r="M355" s="143" t="s">
        <v>1</v>
      </c>
      <c r="N355" s="144" t="s">
        <v>39</v>
      </c>
      <c r="P355" s="145">
        <f>O355*H355</f>
        <v>0</v>
      </c>
      <c r="Q355" s="145">
        <v>0</v>
      </c>
      <c r="R355" s="145">
        <f>Q355*H355</f>
        <v>0</v>
      </c>
      <c r="S355" s="145">
        <v>0</v>
      </c>
      <c r="T355" s="146">
        <f>S355*H355</f>
        <v>0</v>
      </c>
      <c r="AR355" s="147" t="s">
        <v>294</v>
      </c>
      <c r="AT355" s="147" t="s">
        <v>183</v>
      </c>
      <c r="AU355" s="147" t="s">
        <v>82</v>
      </c>
      <c r="AY355" s="17" t="s">
        <v>180</v>
      </c>
      <c r="BE355" s="148">
        <f>IF(N355="základní",J355,0)</f>
        <v>0</v>
      </c>
      <c r="BF355" s="148">
        <f>IF(N355="snížená",J355,0)</f>
        <v>0</v>
      </c>
      <c r="BG355" s="148">
        <f>IF(N355="zákl. přenesená",J355,0)</f>
        <v>0</v>
      </c>
      <c r="BH355" s="148">
        <f>IF(N355="sníž. přenesená",J355,0)</f>
        <v>0</v>
      </c>
      <c r="BI355" s="148">
        <f>IF(N355="nulová",J355,0)</f>
        <v>0</v>
      </c>
      <c r="BJ355" s="17" t="s">
        <v>82</v>
      </c>
      <c r="BK355" s="148">
        <f>ROUND(I355*H355,2)</f>
        <v>0</v>
      </c>
      <c r="BL355" s="17" t="s">
        <v>294</v>
      </c>
      <c r="BM355" s="147" t="s">
        <v>2091</v>
      </c>
    </row>
    <row r="356" spans="2:65" s="13" customFormat="1" ht="10.199999999999999">
      <c r="B356" s="156"/>
      <c r="D356" s="150" t="s">
        <v>190</v>
      </c>
      <c r="E356" s="157" t="s">
        <v>1</v>
      </c>
      <c r="F356" s="158" t="s">
        <v>84</v>
      </c>
      <c r="H356" s="159">
        <v>2</v>
      </c>
      <c r="I356" s="160"/>
      <c r="L356" s="156"/>
      <c r="M356" s="161"/>
      <c r="T356" s="162"/>
      <c r="AT356" s="157" t="s">
        <v>190</v>
      </c>
      <c r="AU356" s="157" t="s">
        <v>82</v>
      </c>
      <c r="AV356" s="13" t="s">
        <v>84</v>
      </c>
      <c r="AW356" s="13" t="s">
        <v>30</v>
      </c>
      <c r="AX356" s="13" t="s">
        <v>74</v>
      </c>
      <c r="AY356" s="157" t="s">
        <v>180</v>
      </c>
    </row>
    <row r="357" spans="2:65" s="14" customFormat="1" ht="10.199999999999999">
      <c r="B357" s="163"/>
      <c r="D357" s="150" t="s">
        <v>190</v>
      </c>
      <c r="E357" s="164" t="s">
        <v>1</v>
      </c>
      <c r="F357" s="165" t="s">
        <v>194</v>
      </c>
      <c r="H357" s="166">
        <v>2</v>
      </c>
      <c r="I357" s="167"/>
      <c r="L357" s="163"/>
      <c r="M357" s="168"/>
      <c r="T357" s="169"/>
      <c r="AT357" s="164" t="s">
        <v>190</v>
      </c>
      <c r="AU357" s="164" t="s">
        <v>82</v>
      </c>
      <c r="AV357" s="14" t="s">
        <v>188</v>
      </c>
      <c r="AW357" s="14" t="s">
        <v>30</v>
      </c>
      <c r="AX357" s="14" t="s">
        <v>82</v>
      </c>
      <c r="AY357" s="164" t="s">
        <v>180</v>
      </c>
    </row>
    <row r="358" spans="2:65" s="1" customFormat="1" ht="16.5" customHeight="1">
      <c r="B358" s="32"/>
      <c r="C358" s="136" t="s">
        <v>715</v>
      </c>
      <c r="D358" s="136" t="s">
        <v>183</v>
      </c>
      <c r="E358" s="137" t="s">
        <v>2931</v>
      </c>
      <c r="F358" s="138" t="s">
        <v>2932</v>
      </c>
      <c r="G358" s="139" t="s">
        <v>287</v>
      </c>
      <c r="H358" s="140">
        <v>2</v>
      </c>
      <c r="I358" s="141"/>
      <c r="J358" s="142">
        <f>ROUND(I358*H358,2)</f>
        <v>0</v>
      </c>
      <c r="K358" s="138" t="s">
        <v>2763</v>
      </c>
      <c r="L358" s="32"/>
      <c r="M358" s="143" t="s">
        <v>1</v>
      </c>
      <c r="N358" s="144" t="s">
        <v>39</v>
      </c>
      <c r="P358" s="145">
        <f>O358*H358</f>
        <v>0</v>
      </c>
      <c r="Q358" s="145">
        <v>0</v>
      </c>
      <c r="R358" s="145">
        <f>Q358*H358</f>
        <v>0</v>
      </c>
      <c r="S358" s="145">
        <v>0</v>
      </c>
      <c r="T358" s="146">
        <f>S358*H358</f>
        <v>0</v>
      </c>
      <c r="AR358" s="147" t="s">
        <v>294</v>
      </c>
      <c r="AT358" s="147" t="s">
        <v>183</v>
      </c>
      <c r="AU358" s="147" t="s">
        <v>82</v>
      </c>
      <c r="AY358" s="17" t="s">
        <v>180</v>
      </c>
      <c r="BE358" s="148">
        <f>IF(N358="základní",J358,0)</f>
        <v>0</v>
      </c>
      <c r="BF358" s="148">
        <f>IF(N358="snížená",J358,0)</f>
        <v>0</v>
      </c>
      <c r="BG358" s="148">
        <f>IF(N358="zákl. přenesená",J358,0)</f>
        <v>0</v>
      </c>
      <c r="BH358" s="148">
        <f>IF(N358="sníž. přenesená",J358,0)</f>
        <v>0</v>
      </c>
      <c r="BI358" s="148">
        <f>IF(N358="nulová",J358,0)</f>
        <v>0</v>
      </c>
      <c r="BJ358" s="17" t="s">
        <v>82</v>
      </c>
      <c r="BK358" s="148">
        <f>ROUND(I358*H358,2)</f>
        <v>0</v>
      </c>
      <c r="BL358" s="17" t="s">
        <v>294</v>
      </c>
      <c r="BM358" s="147" t="s">
        <v>2093</v>
      </c>
    </row>
    <row r="359" spans="2:65" s="13" customFormat="1" ht="10.199999999999999">
      <c r="B359" s="156"/>
      <c r="D359" s="150" t="s">
        <v>190</v>
      </c>
      <c r="E359" s="157" t="s">
        <v>1</v>
      </c>
      <c r="F359" s="158" t="s">
        <v>84</v>
      </c>
      <c r="H359" s="159">
        <v>2</v>
      </c>
      <c r="I359" s="160"/>
      <c r="L359" s="156"/>
      <c r="M359" s="161"/>
      <c r="T359" s="162"/>
      <c r="AT359" s="157" t="s">
        <v>190</v>
      </c>
      <c r="AU359" s="157" t="s">
        <v>82</v>
      </c>
      <c r="AV359" s="13" t="s">
        <v>84</v>
      </c>
      <c r="AW359" s="13" t="s">
        <v>30</v>
      </c>
      <c r="AX359" s="13" t="s">
        <v>74</v>
      </c>
      <c r="AY359" s="157" t="s">
        <v>180</v>
      </c>
    </row>
    <row r="360" spans="2:65" s="14" customFormat="1" ht="10.199999999999999">
      <c r="B360" s="163"/>
      <c r="D360" s="150" t="s">
        <v>190</v>
      </c>
      <c r="E360" s="164" t="s">
        <v>1</v>
      </c>
      <c r="F360" s="165" t="s">
        <v>194</v>
      </c>
      <c r="H360" s="166">
        <v>2</v>
      </c>
      <c r="I360" s="167"/>
      <c r="L360" s="163"/>
      <c r="M360" s="168"/>
      <c r="T360" s="169"/>
      <c r="AT360" s="164" t="s">
        <v>190</v>
      </c>
      <c r="AU360" s="164" t="s">
        <v>82</v>
      </c>
      <c r="AV360" s="14" t="s">
        <v>188</v>
      </c>
      <c r="AW360" s="14" t="s">
        <v>30</v>
      </c>
      <c r="AX360" s="14" t="s">
        <v>82</v>
      </c>
      <c r="AY360" s="164" t="s">
        <v>180</v>
      </c>
    </row>
    <row r="361" spans="2:65" s="1" customFormat="1" ht="16.5" customHeight="1">
      <c r="B361" s="32"/>
      <c r="C361" s="136" t="s">
        <v>720</v>
      </c>
      <c r="D361" s="136" t="s">
        <v>183</v>
      </c>
      <c r="E361" s="137" t="s">
        <v>2933</v>
      </c>
      <c r="F361" s="138" t="s">
        <v>2934</v>
      </c>
      <c r="G361" s="139" t="s">
        <v>1074</v>
      </c>
      <c r="H361" s="140">
        <v>2</v>
      </c>
      <c r="I361" s="141"/>
      <c r="J361" s="142">
        <f>ROUND(I361*H361,2)</f>
        <v>0</v>
      </c>
      <c r="K361" s="138" t="s">
        <v>2763</v>
      </c>
      <c r="L361" s="32"/>
      <c r="M361" s="143" t="s">
        <v>1</v>
      </c>
      <c r="N361" s="144" t="s">
        <v>39</v>
      </c>
      <c r="P361" s="145">
        <f>O361*H361</f>
        <v>0</v>
      </c>
      <c r="Q361" s="145">
        <v>0</v>
      </c>
      <c r="R361" s="145">
        <f>Q361*H361</f>
        <v>0</v>
      </c>
      <c r="S361" s="145">
        <v>0</v>
      </c>
      <c r="T361" s="146">
        <f>S361*H361</f>
        <v>0</v>
      </c>
      <c r="AR361" s="147" t="s">
        <v>294</v>
      </c>
      <c r="AT361" s="147" t="s">
        <v>183</v>
      </c>
      <c r="AU361" s="147" t="s">
        <v>82</v>
      </c>
      <c r="AY361" s="17" t="s">
        <v>180</v>
      </c>
      <c r="BE361" s="148">
        <f>IF(N361="základní",J361,0)</f>
        <v>0</v>
      </c>
      <c r="BF361" s="148">
        <f>IF(N361="snížená",J361,0)</f>
        <v>0</v>
      </c>
      <c r="BG361" s="148">
        <f>IF(N361="zákl. přenesená",J361,0)</f>
        <v>0</v>
      </c>
      <c r="BH361" s="148">
        <f>IF(N361="sníž. přenesená",J361,0)</f>
        <v>0</v>
      </c>
      <c r="BI361" s="148">
        <f>IF(N361="nulová",J361,0)</f>
        <v>0</v>
      </c>
      <c r="BJ361" s="17" t="s">
        <v>82</v>
      </c>
      <c r="BK361" s="148">
        <f>ROUND(I361*H361,2)</f>
        <v>0</v>
      </c>
      <c r="BL361" s="17" t="s">
        <v>294</v>
      </c>
      <c r="BM361" s="147" t="s">
        <v>2096</v>
      </c>
    </row>
    <row r="362" spans="2:65" s="13" customFormat="1" ht="10.199999999999999">
      <c r="B362" s="156"/>
      <c r="D362" s="150" t="s">
        <v>190</v>
      </c>
      <c r="E362" s="157" t="s">
        <v>1</v>
      </c>
      <c r="F362" s="158" t="s">
        <v>84</v>
      </c>
      <c r="H362" s="159">
        <v>2</v>
      </c>
      <c r="I362" s="160"/>
      <c r="L362" s="156"/>
      <c r="M362" s="161"/>
      <c r="T362" s="162"/>
      <c r="AT362" s="157" t="s">
        <v>190</v>
      </c>
      <c r="AU362" s="157" t="s">
        <v>82</v>
      </c>
      <c r="AV362" s="13" t="s">
        <v>84</v>
      </c>
      <c r="AW362" s="13" t="s">
        <v>30</v>
      </c>
      <c r="AX362" s="13" t="s">
        <v>74</v>
      </c>
      <c r="AY362" s="157" t="s">
        <v>180</v>
      </c>
    </row>
    <row r="363" spans="2:65" s="14" customFormat="1" ht="10.199999999999999">
      <c r="B363" s="163"/>
      <c r="D363" s="150" t="s">
        <v>190</v>
      </c>
      <c r="E363" s="164" t="s">
        <v>1</v>
      </c>
      <c r="F363" s="165" t="s">
        <v>194</v>
      </c>
      <c r="H363" s="166">
        <v>2</v>
      </c>
      <c r="I363" s="167"/>
      <c r="L363" s="163"/>
      <c r="M363" s="168"/>
      <c r="T363" s="169"/>
      <c r="AT363" s="164" t="s">
        <v>190</v>
      </c>
      <c r="AU363" s="164" t="s">
        <v>82</v>
      </c>
      <c r="AV363" s="14" t="s">
        <v>188</v>
      </c>
      <c r="AW363" s="14" t="s">
        <v>30</v>
      </c>
      <c r="AX363" s="14" t="s">
        <v>82</v>
      </c>
      <c r="AY363" s="164" t="s">
        <v>180</v>
      </c>
    </row>
    <row r="364" spans="2:65" s="1" customFormat="1" ht="16.5" customHeight="1">
      <c r="B364" s="32"/>
      <c r="C364" s="136" t="s">
        <v>1674</v>
      </c>
      <c r="D364" s="136" t="s">
        <v>183</v>
      </c>
      <c r="E364" s="137" t="s">
        <v>2935</v>
      </c>
      <c r="F364" s="138" t="s">
        <v>2936</v>
      </c>
      <c r="G364" s="139" t="s">
        <v>287</v>
      </c>
      <c r="H364" s="140">
        <v>2</v>
      </c>
      <c r="I364" s="141"/>
      <c r="J364" s="142">
        <f>ROUND(I364*H364,2)</f>
        <v>0</v>
      </c>
      <c r="K364" s="138" t="s">
        <v>2803</v>
      </c>
      <c r="L364" s="32"/>
      <c r="M364" s="143" t="s">
        <v>1</v>
      </c>
      <c r="N364" s="144" t="s">
        <v>39</v>
      </c>
      <c r="P364" s="145">
        <f>O364*H364</f>
        <v>0</v>
      </c>
      <c r="Q364" s="145">
        <v>0</v>
      </c>
      <c r="R364" s="145">
        <f>Q364*H364</f>
        <v>0</v>
      </c>
      <c r="S364" s="145">
        <v>0</v>
      </c>
      <c r="T364" s="146">
        <f>S364*H364</f>
        <v>0</v>
      </c>
      <c r="AR364" s="147" t="s">
        <v>294</v>
      </c>
      <c r="AT364" s="147" t="s">
        <v>183</v>
      </c>
      <c r="AU364" s="147" t="s">
        <v>82</v>
      </c>
      <c r="AY364" s="17" t="s">
        <v>180</v>
      </c>
      <c r="BE364" s="148">
        <f>IF(N364="základní",J364,0)</f>
        <v>0</v>
      </c>
      <c r="BF364" s="148">
        <f>IF(N364="snížená",J364,0)</f>
        <v>0</v>
      </c>
      <c r="BG364" s="148">
        <f>IF(N364="zákl. přenesená",J364,0)</f>
        <v>0</v>
      </c>
      <c r="BH364" s="148">
        <f>IF(N364="sníž. přenesená",J364,0)</f>
        <v>0</v>
      </c>
      <c r="BI364" s="148">
        <f>IF(N364="nulová",J364,0)</f>
        <v>0</v>
      </c>
      <c r="BJ364" s="17" t="s">
        <v>82</v>
      </c>
      <c r="BK364" s="148">
        <f>ROUND(I364*H364,2)</f>
        <v>0</v>
      </c>
      <c r="BL364" s="17" t="s">
        <v>294</v>
      </c>
      <c r="BM364" s="147" t="s">
        <v>2099</v>
      </c>
    </row>
    <row r="365" spans="2:65" s="13" customFormat="1" ht="10.199999999999999">
      <c r="B365" s="156"/>
      <c r="D365" s="150" t="s">
        <v>190</v>
      </c>
      <c r="E365" s="157" t="s">
        <v>1</v>
      </c>
      <c r="F365" s="158" t="s">
        <v>84</v>
      </c>
      <c r="H365" s="159">
        <v>2</v>
      </c>
      <c r="I365" s="160"/>
      <c r="L365" s="156"/>
      <c r="M365" s="161"/>
      <c r="T365" s="162"/>
      <c r="AT365" s="157" t="s">
        <v>190</v>
      </c>
      <c r="AU365" s="157" t="s">
        <v>82</v>
      </c>
      <c r="AV365" s="13" t="s">
        <v>84</v>
      </c>
      <c r="AW365" s="13" t="s">
        <v>30</v>
      </c>
      <c r="AX365" s="13" t="s">
        <v>74</v>
      </c>
      <c r="AY365" s="157" t="s">
        <v>180</v>
      </c>
    </row>
    <row r="366" spans="2:65" s="14" customFormat="1" ht="10.199999999999999">
      <c r="B366" s="163"/>
      <c r="D366" s="150" t="s">
        <v>190</v>
      </c>
      <c r="E366" s="164" t="s">
        <v>1</v>
      </c>
      <c r="F366" s="165" t="s">
        <v>194</v>
      </c>
      <c r="H366" s="166">
        <v>2</v>
      </c>
      <c r="I366" s="167"/>
      <c r="L366" s="163"/>
      <c r="M366" s="168"/>
      <c r="T366" s="169"/>
      <c r="AT366" s="164" t="s">
        <v>190</v>
      </c>
      <c r="AU366" s="164" t="s">
        <v>82</v>
      </c>
      <c r="AV366" s="14" t="s">
        <v>188</v>
      </c>
      <c r="AW366" s="14" t="s">
        <v>30</v>
      </c>
      <c r="AX366" s="14" t="s">
        <v>82</v>
      </c>
      <c r="AY366" s="164" t="s">
        <v>180</v>
      </c>
    </row>
    <row r="367" spans="2:65" s="1" customFormat="1" ht="16.5" customHeight="1">
      <c r="B367" s="32"/>
      <c r="C367" s="136" t="s">
        <v>1680</v>
      </c>
      <c r="D367" s="136" t="s">
        <v>183</v>
      </c>
      <c r="E367" s="137" t="s">
        <v>2937</v>
      </c>
      <c r="F367" s="138" t="s">
        <v>2938</v>
      </c>
      <c r="G367" s="139" t="s">
        <v>287</v>
      </c>
      <c r="H367" s="140">
        <v>2</v>
      </c>
      <c r="I367" s="141"/>
      <c r="J367" s="142">
        <f>ROUND(I367*H367,2)</f>
        <v>0</v>
      </c>
      <c r="K367" s="138" t="s">
        <v>2763</v>
      </c>
      <c r="L367" s="32"/>
      <c r="M367" s="143" t="s">
        <v>1</v>
      </c>
      <c r="N367" s="144" t="s">
        <v>39</v>
      </c>
      <c r="P367" s="145">
        <f>O367*H367</f>
        <v>0</v>
      </c>
      <c r="Q367" s="145">
        <v>0</v>
      </c>
      <c r="R367" s="145">
        <f>Q367*H367</f>
        <v>0</v>
      </c>
      <c r="S367" s="145">
        <v>0</v>
      </c>
      <c r="T367" s="146">
        <f>S367*H367</f>
        <v>0</v>
      </c>
      <c r="AR367" s="147" t="s">
        <v>294</v>
      </c>
      <c r="AT367" s="147" t="s">
        <v>183</v>
      </c>
      <c r="AU367" s="147" t="s">
        <v>82</v>
      </c>
      <c r="AY367" s="17" t="s">
        <v>180</v>
      </c>
      <c r="BE367" s="148">
        <f>IF(N367="základní",J367,0)</f>
        <v>0</v>
      </c>
      <c r="BF367" s="148">
        <f>IF(N367="snížená",J367,0)</f>
        <v>0</v>
      </c>
      <c r="BG367" s="148">
        <f>IF(N367="zákl. přenesená",J367,0)</f>
        <v>0</v>
      </c>
      <c r="BH367" s="148">
        <f>IF(N367="sníž. přenesená",J367,0)</f>
        <v>0</v>
      </c>
      <c r="BI367" s="148">
        <f>IF(N367="nulová",J367,0)</f>
        <v>0</v>
      </c>
      <c r="BJ367" s="17" t="s">
        <v>82</v>
      </c>
      <c r="BK367" s="148">
        <f>ROUND(I367*H367,2)</f>
        <v>0</v>
      </c>
      <c r="BL367" s="17" t="s">
        <v>294</v>
      </c>
      <c r="BM367" s="147" t="s">
        <v>2101</v>
      </c>
    </row>
    <row r="368" spans="2:65" s="13" customFormat="1" ht="10.199999999999999">
      <c r="B368" s="156"/>
      <c r="D368" s="150" t="s">
        <v>190</v>
      </c>
      <c r="E368" s="157" t="s">
        <v>1</v>
      </c>
      <c r="F368" s="158" t="s">
        <v>84</v>
      </c>
      <c r="H368" s="159">
        <v>2</v>
      </c>
      <c r="I368" s="160"/>
      <c r="L368" s="156"/>
      <c r="M368" s="161"/>
      <c r="T368" s="162"/>
      <c r="AT368" s="157" t="s">
        <v>190</v>
      </c>
      <c r="AU368" s="157" t="s">
        <v>82</v>
      </c>
      <c r="AV368" s="13" t="s">
        <v>84</v>
      </c>
      <c r="AW368" s="13" t="s">
        <v>30</v>
      </c>
      <c r="AX368" s="13" t="s">
        <v>74</v>
      </c>
      <c r="AY368" s="157" t="s">
        <v>180</v>
      </c>
    </row>
    <row r="369" spans="2:65" s="14" customFormat="1" ht="10.199999999999999">
      <c r="B369" s="163"/>
      <c r="D369" s="150" t="s">
        <v>190</v>
      </c>
      <c r="E369" s="164" t="s">
        <v>1</v>
      </c>
      <c r="F369" s="165" t="s">
        <v>194</v>
      </c>
      <c r="H369" s="166">
        <v>2</v>
      </c>
      <c r="I369" s="167"/>
      <c r="L369" s="163"/>
      <c r="M369" s="168"/>
      <c r="T369" s="169"/>
      <c r="AT369" s="164" t="s">
        <v>190</v>
      </c>
      <c r="AU369" s="164" t="s">
        <v>82</v>
      </c>
      <c r="AV369" s="14" t="s">
        <v>188</v>
      </c>
      <c r="AW369" s="14" t="s">
        <v>30</v>
      </c>
      <c r="AX369" s="14" t="s">
        <v>82</v>
      </c>
      <c r="AY369" s="164" t="s">
        <v>180</v>
      </c>
    </row>
    <row r="370" spans="2:65" s="1" customFormat="1" ht="16.5" customHeight="1">
      <c r="B370" s="32"/>
      <c r="C370" s="136" t="s">
        <v>725</v>
      </c>
      <c r="D370" s="136" t="s">
        <v>183</v>
      </c>
      <c r="E370" s="137" t="s">
        <v>2939</v>
      </c>
      <c r="F370" s="138" t="s">
        <v>2940</v>
      </c>
      <c r="G370" s="139" t="s">
        <v>287</v>
      </c>
      <c r="H370" s="140">
        <v>2</v>
      </c>
      <c r="I370" s="141"/>
      <c r="J370" s="142">
        <f>ROUND(I370*H370,2)</f>
        <v>0</v>
      </c>
      <c r="K370" s="138" t="s">
        <v>2763</v>
      </c>
      <c r="L370" s="32"/>
      <c r="M370" s="143" t="s">
        <v>1</v>
      </c>
      <c r="N370" s="144" t="s">
        <v>39</v>
      </c>
      <c r="P370" s="145">
        <f>O370*H370</f>
        <v>0</v>
      </c>
      <c r="Q370" s="145">
        <v>0</v>
      </c>
      <c r="R370" s="145">
        <f>Q370*H370</f>
        <v>0</v>
      </c>
      <c r="S370" s="145">
        <v>0</v>
      </c>
      <c r="T370" s="146">
        <f>S370*H370</f>
        <v>0</v>
      </c>
      <c r="AR370" s="147" t="s">
        <v>294</v>
      </c>
      <c r="AT370" s="147" t="s">
        <v>183</v>
      </c>
      <c r="AU370" s="147" t="s">
        <v>82</v>
      </c>
      <c r="AY370" s="17" t="s">
        <v>180</v>
      </c>
      <c r="BE370" s="148">
        <f>IF(N370="základní",J370,0)</f>
        <v>0</v>
      </c>
      <c r="BF370" s="148">
        <f>IF(N370="snížená",J370,0)</f>
        <v>0</v>
      </c>
      <c r="BG370" s="148">
        <f>IF(N370="zákl. přenesená",J370,0)</f>
        <v>0</v>
      </c>
      <c r="BH370" s="148">
        <f>IF(N370="sníž. přenesená",J370,0)</f>
        <v>0</v>
      </c>
      <c r="BI370" s="148">
        <f>IF(N370="nulová",J370,0)</f>
        <v>0</v>
      </c>
      <c r="BJ370" s="17" t="s">
        <v>82</v>
      </c>
      <c r="BK370" s="148">
        <f>ROUND(I370*H370,2)</f>
        <v>0</v>
      </c>
      <c r="BL370" s="17" t="s">
        <v>294</v>
      </c>
      <c r="BM370" s="147" t="s">
        <v>2106</v>
      </c>
    </row>
    <row r="371" spans="2:65" s="13" customFormat="1" ht="10.199999999999999">
      <c r="B371" s="156"/>
      <c r="D371" s="150" t="s">
        <v>190</v>
      </c>
      <c r="E371" s="157" t="s">
        <v>1</v>
      </c>
      <c r="F371" s="158" t="s">
        <v>84</v>
      </c>
      <c r="H371" s="159">
        <v>2</v>
      </c>
      <c r="I371" s="160"/>
      <c r="L371" s="156"/>
      <c r="M371" s="161"/>
      <c r="T371" s="162"/>
      <c r="AT371" s="157" t="s">
        <v>190</v>
      </c>
      <c r="AU371" s="157" t="s">
        <v>82</v>
      </c>
      <c r="AV371" s="13" t="s">
        <v>84</v>
      </c>
      <c r="AW371" s="13" t="s">
        <v>30</v>
      </c>
      <c r="AX371" s="13" t="s">
        <v>74</v>
      </c>
      <c r="AY371" s="157" t="s">
        <v>180</v>
      </c>
    </row>
    <row r="372" spans="2:65" s="14" customFormat="1" ht="10.199999999999999">
      <c r="B372" s="163"/>
      <c r="D372" s="150" t="s">
        <v>190</v>
      </c>
      <c r="E372" s="164" t="s">
        <v>1</v>
      </c>
      <c r="F372" s="165" t="s">
        <v>194</v>
      </c>
      <c r="H372" s="166">
        <v>2</v>
      </c>
      <c r="I372" s="167"/>
      <c r="L372" s="163"/>
      <c r="M372" s="168"/>
      <c r="T372" s="169"/>
      <c r="AT372" s="164" t="s">
        <v>190</v>
      </c>
      <c r="AU372" s="164" t="s">
        <v>82</v>
      </c>
      <c r="AV372" s="14" t="s">
        <v>188</v>
      </c>
      <c r="AW372" s="14" t="s">
        <v>30</v>
      </c>
      <c r="AX372" s="14" t="s">
        <v>82</v>
      </c>
      <c r="AY372" s="164" t="s">
        <v>180</v>
      </c>
    </row>
    <row r="373" spans="2:65" s="1" customFormat="1" ht="16.5" customHeight="1">
      <c r="B373" s="32"/>
      <c r="C373" s="136" t="s">
        <v>731</v>
      </c>
      <c r="D373" s="136" t="s">
        <v>183</v>
      </c>
      <c r="E373" s="137" t="s">
        <v>2941</v>
      </c>
      <c r="F373" s="138" t="s">
        <v>2942</v>
      </c>
      <c r="G373" s="139" t="s">
        <v>287</v>
      </c>
      <c r="H373" s="140">
        <v>2</v>
      </c>
      <c r="I373" s="141"/>
      <c r="J373" s="142">
        <f>ROUND(I373*H373,2)</f>
        <v>0</v>
      </c>
      <c r="K373" s="138" t="s">
        <v>2763</v>
      </c>
      <c r="L373" s="32"/>
      <c r="M373" s="143" t="s">
        <v>1</v>
      </c>
      <c r="N373" s="144" t="s">
        <v>39</v>
      </c>
      <c r="P373" s="145">
        <f>O373*H373</f>
        <v>0</v>
      </c>
      <c r="Q373" s="145">
        <v>0</v>
      </c>
      <c r="R373" s="145">
        <f>Q373*H373</f>
        <v>0</v>
      </c>
      <c r="S373" s="145">
        <v>0</v>
      </c>
      <c r="T373" s="146">
        <f>S373*H373</f>
        <v>0</v>
      </c>
      <c r="AR373" s="147" t="s">
        <v>294</v>
      </c>
      <c r="AT373" s="147" t="s">
        <v>183</v>
      </c>
      <c r="AU373" s="147" t="s">
        <v>82</v>
      </c>
      <c r="AY373" s="17" t="s">
        <v>180</v>
      </c>
      <c r="BE373" s="148">
        <f>IF(N373="základní",J373,0)</f>
        <v>0</v>
      </c>
      <c r="BF373" s="148">
        <f>IF(N373="snížená",J373,0)</f>
        <v>0</v>
      </c>
      <c r="BG373" s="148">
        <f>IF(N373="zákl. přenesená",J373,0)</f>
        <v>0</v>
      </c>
      <c r="BH373" s="148">
        <f>IF(N373="sníž. přenesená",J373,0)</f>
        <v>0</v>
      </c>
      <c r="BI373" s="148">
        <f>IF(N373="nulová",J373,0)</f>
        <v>0</v>
      </c>
      <c r="BJ373" s="17" t="s">
        <v>82</v>
      </c>
      <c r="BK373" s="148">
        <f>ROUND(I373*H373,2)</f>
        <v>0</v>
      </c>
      <c r="BL373" s="17" t="s">
        <v>294</v>
      </c>
      <c r="BM373" s="147" t="s">
        <v>2109</v>
      </c>
    </row>
    <row r="374" spans="2:65" s="13" customFormat="1" ht="10.199999999999999">
      <c r="B374" s="156"/>
      <c r="D374" s="150" t="s">
        <v>190</v>
      </c>
      <c r="E374" s="157" t="s">
        <v>1</v>
      </c>
      <c r="F374" s="158" t="s">
        <v>84</v>
      </c>
      <c r="H374" s="159">
        <v>2</v>
      </c>
      <c r="I374" s="160"/>
      <c r="L374" s="156"/>
      <c r="M374" s="161"/>
      <c r="T374" s="162"/>
      <c r="AT374" s="157" t="s">
        <v>190</v>
      </c>
      <c r="AU374" s="157" t="s">
        <v>82</v>
      </c>
      <c r="AV374" s="13" t="s">
        <v>84</v>
      </c>
      <c r="AW374" s="13" t="s">
        <v>30</v>
      </c>
      <c r="AX374" s="13" t="s">
        <v>74</v>
      </c>
      <c r="AY374" s="157" t="s">
        <v>180</v>
      </c>
    </row>
    <row r="375" spans="2:65" s="14" customFormat="1" ht="10.199999999999999">
      <c r="B375" s="163"/>
      <c r="D375" s="150" t="s">
        <v>190</v>
      </c>
      <c r="E375" s="164" t="s">
        <v>1</v>
      </c>
      <c r="F375" s="165" t="s">
        <v>194</v>
      </c>
      <c r="H375" s="166">
        <v>2</v>
      </c>
      <c r="I375" s="167"/>
      <c r="L375" s="163"/>
      <c r="M375" s="168"/>
      <c r="T375" s="169"/>
      <c r="AT375" s="164" t="s">
        <v>190</v>
      </c>
      <c r="AU375" s="164" t="s">
        <v>82</v>
      </c>
      <c r="AV375" s="14" t="s">
        <v>188</v>
      </c>
      <c r="AW375" s="14" t="s">
        <v>30</v>
      </c>
      <c r="AX375" s="14" t="s">
        <v>82</v>
      </c>
      <c r="AY375" s="164" t="s">
        <v>180</v>
      </c>
    </row>
    <row r="376" spans="2:65" s="1" customFormat="1" ht="16.5" customHeight="1">
      <c r="B376" s="32"/>
      <c r="C376" s="136" t="s">
        <v>735</v>
      </c>
      <c r="D376" s="136" t="s">
        <v>183</v>
      </c>
      <c r="E376" s="137" t="s">
        <v>2943</v>
      </c>
      <c r="F376" s="138" t="s">
        <v>2944</v>
      </c>
      <c r="G376" s="139" t="s">
        <v>287</v>
      </c>
      <c r="H376" s="140">
        <v>24</v>
      </c>
      <c r="I376" s="141"/>
      <c r="J376" s="142">
        <f>ROUND(I376*H376,2)</f>
        <v>0</v>
      </c>
      <c r="K376" s="138" t="s">
        <v>2763</v>
      </c>
      <c r="L376" s="32"/>
      <c r="M376" s="143" t="s">
        <v>1</v>
      </c>
      <c r="N376" s="144" t="s">
        <v>39</v>
      </c>
      <c r="P376" s="145">
        <f>O376*H376</f>
        <v>0</v>
      </c>
      <c r="Q376" s="145">
        <v>0</v>
      </c>
      <c r="R376" s="145">
        <f>Q376*H376</f>
        <v>0</v>
      </c>
      <c r="S376" s="145">
        <v>0</v>
      </c>
      <c r="T376" s="146">
        <f>S376*H376</f>
        <v>0</v>
      </c>
      <c r="AR376" s="147" t="s">
        <v>294</v>
      </c>
      <c r="AT376" s="147" t="s">
        <v>183</v>
      </c>
      <c r="AU376" s="147" t="s">
        <v>82</v>
      </c>
      <c r="AY376" s="17" t="s">
        <v>180</v>
      </c>
      <c r="BE376" s="148">
        <f>IF(N376="základní",J376,0)</f>
        <v>0</v>
      </c>
      <c r="BF376" s="148">
        <f>IF(N376="snížená",J376,0)</f>
        <v>0</v>
      </c>
      <c r="BG376" s="148">
        <f>IF(N376="zákl. přenesená",J376,0)</f>
        <v>0</v>
      </c>
      <c r="BH376" s="148">
        <f>IF(N376="sníž. přenesená",J376,0)</f>
        <v>0</v>
      </c>
      <c r="BI376" s="148">
        <f>IF(N376="nulová",J376,0)</f>
        <v>0</v>
      </c>
      <c r="BJ376" s="17" t="s">
        <v>82</v>
      </c>
      <c r="BK376" s="148">
        <f>ROUND(I376*H376,2)</f>
        <v>0</v>
      </c>
      <c r="BL376" s="17" t="s">
        <v>294</v>
      </c>
      <c r="BM376" s="147" t="s">
        <v>2114</v>
      </c>
    </row>
    <row r="377" spans="2:65" s="13" customFormat="1" ht="10.199999999999999">
      <c r="B377" s="156"/>
      <c r="D377" s="150" t="s">
        <v>190</v>
      </c>
      <c r="E377" s="157" t="s">
        <v>1</v>
      </c>
      <c r="F377" s="158" t="s">
        <v>347</v>
      </c>
      <c r="H377" s="159">
        <v>24</v>
      </c>
      <c r="I377" s="160"/>
      <c r="L377" s="156"/>
      <c r="M377" s="161"/>
      <c r="T377" s="162"/>
      <c r="AT377" s="157" t="s">
        <v>190</v>
      </c>
      <c r="AU377" s="157" t="s">
        <v>82</v>
      </c>
      <c r="AV377" s="13" t="s">
        <v>84</v>
      </c>
      <c r="AW377" s="13" t="s">
        <v>30</v>
      </c>
      <c r="AX377" s="13" t="s">
        <v>74</v>
      </c>
      <c r="AY377" s="157" t="s">
        <v>180</v>
      </c>
    </row>
    <row r="378" spans="2:65" s="14" customFormat="1" ht="10.199999999999999">
      <c r="B378" s="163"/>
      <c r="D378" s="150" t="s">
        <v>190</v>
      </c>
      <c r="E378" s="164" t="s">
        <v>1</v>
      </c>
      <c r="F378" s="165" t="s">
        <v>194</v>
      </c>
      <c r="H378" s="166">
        <v>24</v>
      </c>
      <c r="I378" s="167"/>
      <c r="L378" s="163"/>
      <c r="M378" s="168"/>
      <c r="T378" s="169"/>
      <c r="AT378" s="164" t="s">
        <v>190</v>
      </c>
      <c r="AU378" s="164" t="s">
        <v>82</v>
      </c>
      <c r="AV378" s="14" t="s">
        <v>188</v>
      </c>
      <c r="AW378" s="14" t="s">
        <v>30</v>
      </c>
      <c r="AX378" s="14" t="s">
        <v>82</v>
      </c>
      <c r="AY378" s="164" t="s">
        <v>180</v>
      </c>
    </row>
    <row r="379" spans="2:65" s="1" customFormat="1" ht="16.5" customHeight="1">
      <c r="B379" s="32"/>
      <c r="C379" s="136" t="s">
        <v>739</v>
      </c>
      <c r="D379" s="136" t="s">
        <v>183</v>
      </c>
      <c r="E379" s="137" t="s">
        <v>2945</v>
      </c>
      <c r="F379" s="138" t="s">
        <v>2946</v>
      </c>
      <c r="G379" s="139" t="s">
        <v>208</v>
      </c>
      <c r="H379" s="140">
        <v>0.97299999999999998</v>
      </c>
      <c r="I379" s="141"/>
      <c r="J379" s="142">
        <f>ROUND(I379*H379,2)</f>
        <v>0</v>
      </c>
      <c r="K379" s="138" t="s">
        <v>2763</v>
      </c>
      <c r="L379" s="32"/>
      <c r="M379" s="143" t="s">
        <v>1</v>
      </c>
      <c r="N379" s="144" t="s">
        <v>39</v>
      </c>
      <c r="P379" s="145">
        <f>O379*H379</f>
        <v>0</v>
      </c>
      <c r="Q379" s="145">
        <v>0</v>
      </c>
      <c r="R379" s="145">
        <f>Q379*H379</f>
        <v>0</v>
      </c>
      <c r="S379" s="145">
        <v>0</v>
      </c>
      <c r="T379" s="146">
        <f>S379*H379</f>
        <v>0</v>
      </c>
      <c r="AR379" s="147" t="s">
        <v>294</v>
      </c>
      <c r="AT379" s="147" t="s">
        <v>183</v>
      </c>
      <c r="AU379" s="147" t="s">
        <v>82</v>
      </c>
      <c r="AY379" s="17" t="s">
        <v>180</v>
      </c>
      <c r="BE379" s="148">
        <f>IF(N379="základní",J379,0)</f>
        <v>0</v>
      </c>
      <c r="BF379" s="148">
        <f>IF(N379="snížená",J379,0)</f>
        <v>0</v>
      </c>
      <c r="BG379" s="148">
        <f>IF(N379="zákl. přenesená",J379,0)</f>
        <v>0</v>
      </c>
      <c r="BH379" s="148">
        <f>IF(N379="sníž. přenesená",J379,0)</f>
        <v>0</v>
      </c>
      <c r="BI379" s="148">
        <f>IF(N379="nulová",J379,0)</f>
        <v>0</v>
      </c>
      <c r="BJ379" s="17" t="s">
        <v>82</v>
      </c>
      <c r="BK379" s="148">
        <f>ROUND(I379*H379,2)</f>
        <v>0</v>
      </c>
      <c r="BL379" s="17" t="s">
        <v>294</v>
      </c>
      <c r="BM379" s="147" t="s">
        <v>2116</v>
      </c>
    </row>
    <row r="380" spans="2:65" s="11" customFormat="1" ht="25.9" customHeight="1">
      <c r="B380" s="124"/>
      <c r="D380" s="125" t="s">
        <v>73</v>
      </c>
      <c r="E380" s="126" t="s">
        <v>2947</v>
      </c>
      <c r="F380" s="126" t="s">
        <v>2948</v>
      </c>
      <c r="I380" s="127"/>
      <c r="J380" s="128">
        <f>BK380</f>
        <v>0</v>
      </c>
      <c r="L380" s="124"/>
      <c r="M380" s="129"/>
      <c r="P380" s="130">
        <f>SUM(P381:P384)</f>
        <v>0</v>
      </c>
      <c r="R380" s="130">
        <f>SUM(R381:R384)</f>
        <v>0</v>
      </c>
      <c r="T380" s="131">
        <f>SUM(T381:T384)</f>
        <v>0</v>
      </c>
      <c r="AR380" s="125" t="s">
        <v>84</v>
      </c>
      <c r="AT380" s="132" t="s">
        <v>73</v>
      </c>
      <c r="AU380" s="132" t="s">
        <v>74</v>
      </c>
      <c r="AY380" s="125" t="s">
        <v>180</v>
      </c>
      <c r="BK380" s="133">
        <f>SUM(BK381:BK384)</f>
        <v>0</v>
      </c>
    </row>
    <row r="381" spans="2:65" s="1" customFormat="1" ht="16.5" customHeight="1">
      <c r="B381" s="32"/>
      <c r="C381" s="136" t="s">
        <v>743</v>
      </c>
      <c r="D381" s="136" t="s">
        <v>183</v>
      </c>
      <c r="E381" s="137" t="s">
        <v>2949</v>
      </c>
      <c r="F381" s="138" t="s">
        <v>2950</v>
      </c>
      <c r="G381" s="139" t="s">
        <v>287</v>
      </c>
      <c r="H381" s="140">
        <v>14</v>
      </c>
      <c r="I381" s="141"/>
      <c r="J381" s="142">
        <f>ROUND(I381*H381,2)</f>
        <v>0</v>
      </c>
      <c r="K381" s="138" t="s">
        <v>2763</v>
      </c>
      <c r="L381" s="32"/>
      <c r="M381" s="143" t="s">
        <v>1</v>
      </c>
      <c r="N381" s="144" t="s">
        <v>39</v>
      </c>
      <c r="P381" s="145">
        <f>O381*H381</f>
        <v>0</v>
      </c>
      <c r="Q381" s="145">
        <v>0</v>
      </c>
      <c r="R381" s="145">
        <f>Q381*H381</f>
        <v>0</v>
      </c>
      <c r="S381" s="145">
        <v>0</v>
      </c>
      <c r="T381" s="146">
        <f>S381*H381</f>
        <v>0</v>
      </c>
      <c r="AR381" s="147" t="s">
        <v>294</v>
      </c>
      <c r="AT381" s="147" t="s">
        <v>183</v>
      </c>
      <c r="AU381" s="147" t="s">
        <v>82</v>
      </c>
      <c r="AY381" s="17" t="s">
        <v>180</v>
      </c>
      <c r="BE381" s="148">
        <f>IF(N381="základní",J381,0)</f>
        <v>0</v>
      </c>
      <c r="BF381" s="148">
        <f>IF(N381="snížená",J381,0)</f>
        <v>0</v>
      </c>
      <c r="BG381" s="148">
        <f>IF(N381="zákl. přenesená",J381,0)</f>
        <v>0</v>
      </c>
      <c r="BH381" s="148">
        <f>IF(N381="sníž. přenesená",J381,0)</f>
        <v>0</v>
      </c>
      <c r="BI381" s="148">
        <f>IF(N381="nulová",J381,0)</f>
        <v>0</v>
      </c>
      <c r="BJ381" s="17" t="s">
        <v>82</v>
      </c>
      <c r="BK381" s="148">
        <f>ROUND(I381*H381,2)</f>
        <v>0</v>
      </c>
      <c r="BL381" s="17" t="s">
        <v>294</v>
      </c>
      <c r="BM381" s="147" t="s">
        <v>2118</v>
      </c>
    </row>
    <row r="382" spans="2:65" s="13" customFormat="1" ht="10.199999999999999">
      <c r="B382" s="156"/>
      <c r="D382" s="150" t="s">
        <v>190</v>
      </c>
      <c r="E382" s="157" t="s">
        <v>1</v>
      </c>
      <c r="F382" s="158" t="s">
        <v>283</v>
      </c>
      <c r="H382" s="159">
        <v>14</v>
      </c>
      <c r="I382" s="160"/>
      <c r="L382" s="156"/>
      <c r="M382" s="161"/>
      <c r="T382" s="162"/>
      <c r="AT382" s="157" t="s">
        <v>190</v>
      </c>
      <c r="AU382" s="157" t="s">
        <v>82</v>
      </c>
      <c r="AV382" s="13" t="s">
        <v>84</v>
      </c>
      <c r="AW382" s="13" t="s">
        <v>30</v>
      </c>
      <c r="AX382" s="13" t="s">
        <v>74</v>
      </c>
      <c r="AY382" s="157" t="s">
        <v>180</v>
      </c>
    </row>
    <row r="383" spans="2:65" s="14" customFormat="1" ht="10.199999999999999">
      <c r="B383" s="163"/>
      <c r="D383" s="150" t="s">
        <v>190</v>
      </c>
      <c r="E383" s="164" t="s">
        <v>1</v>
      </c>
      <c r="F383" s="165" t="s">
        <v>194</v>
      </c>
      <c r="H383" s="166">
        <v>14</v>
      </c>
      <c r="I383" s="167"/>
      <c r="L383" s="163"/>
      <c r="M383" s="168"/>
      <c r="T383" s="169"/>
      <c r="AT383" s="164" t="s">
        <v>190</v>
      </c>
      <c r="AU383" s="164" t="s">
        <v>82</v>
      </c>
      <c r="AV383" s="14" t="s">
        <v>188</v>
      </c>
      <c r="AW383" s="14" t="s">
        <v>30</v>
      </c>
      <c r="AX383" s="14" t="s">
        <v>82</v>
      </c>
      <c r="AY383" s="164" t="s">
        <v>180</v>
      </c>
    </row>
    <row r="384" spans="2:65" s="1" customFormat="1" ht="16.5" customHeight="1">
      <c r="B384" s="32"/>
      <c r="C384" s="136" t="s">
        <v>751</v>
      </c>
      <c r="D384" s="136" t="s">
        <v>183</v>
      </c>
      <c r="E384" s="137" t="s">
        <v>2951</v>
      </c>
      <c r="F384" s="138" t="s">
        <v>2952</v>
      </c>
      <c r="G384" s="139" t="s">
        <v>208</v>
      </c>
      <c r="H384" s="140">
        <v>0.245</v>
      </c>
      <c r="I384" s="141"/>
      <c r="J384" s="142">
        <f>ROUND(I384*H384,2)</f>
        <v>0</v>
      </c>
      <c r="K384" s="138" t="s">
        <v>2763</v>
      </c>
      <c r="L384" s="32"/>
      <c r="M384" s="143" t="s">
        <v>1</v>
      </c>
      <c r="N384" s="144" t="s">
        <v>39</v>
      </c>
      <c r="P384" s="145">
        <f>O384*H384</f>
        <v>0</v>
      </c>
      <c r="Q384" s="145">
        <v>0</v>
      </c>
      <c r="R384" s="145">
        <f>Q384*H384</f>
        <v>0</v>
      </c>
      <c r="S384" s="145">
        <v>0</v>
      </c>
      <c r="T384" s="146">
        <f>S384*H384</f>
        <v>0</v>
      </c>
      <c r="AR384" s="147" t="s">
        <v>294</v>
      </c>
      <c r="AT384" s="147" t="s">
        <v>183</v>
      </c>
      <c r="AU384" s="147" t="s">
        <v>82</v>
      </c>
      <c r="AY384" s="17" t="s">
        <v>180</v>
      </c>
      <c r="BE384" s="148">
        <f>IF(N384="základní",J384,0)</f>
        <v>0</v>
      </c>
      <c r="BF384" s="148">
        <f>IF(N384="snížená",J384,0)</f>
        <v>0</v>
      </c>
      <c r="BG384" s="148">
        <f>IF(N384="zákl. přenesená",J384,0)</f>
        <v>0</v>
      </c>
      <c r="BH384" s="148">
        <f>IF(N384="sníž. přenesená",J384,0)</f>
        <v>0</v>
      </c>
      <c r="BI384" s="148">
        <f>IF(N384="nulová",J384,0)</f>
        <v>0</v>
      </c>
      <c r="BJ384" s="17" t="s">
        <v>82</v>
      </c>
      <c r="BK384" s="148">
        <f>ROUND(I384*H384,2)</f>
        <v>0</v>
      </c>
      <c r="BL384" s="17" t="s">
        <v>294</v>
      </c>
      <c r="BM384" s="147" t="s">
        <v>2124</v>
      </c>
    </row>
    <row r="385" spans="2:65" s="11" customFormat="1" ht="25.9" customHeight="1">
      <c r="B385" s="124"/>
      <c r="D385" s="125" t="s">
        <v>73</v>
      </c>
      <c r="E385" s="126" t="s">
        <v>2953</v>
      </c>
      <c r="F385" s="126" t="s">
        <v>2954</v>
      </c>
      <c r="I385" s="127"/>
      <c r="J385" s="128">
        <f>BK385</f>
        <v>0</v>
      </c>
      <c r="L385" s="124"/>
      <c r="M385" s="129"/>
      <c r="P385" s="130">
        <f>SUM(P386:P392)</f>
        <v>0</v>
      </c>
      <c r="R385" s="130">
        <f>SUM(R386:R392)</f>
        <v>0</v>
      </c>
      <c r="T385" s="131">
        <f>SUM(T386:T392)</f>
        <v>0</v>
      </c>
      <c r="AR385" s="125" t="s">
        <v>84</v>
      </c>
      <c r="AT385" s="132" t="s">
        <v>73</v>
      </c>
      <c r="AU385" s="132" t="s">
        <v>74</v>
      </c>
      <c r="AY385" s="125" t="s">
        <v>180</v>
      </c>
      <c r="BK385" s="133">
        <f>SUM(BK386:BK392)</f>
        <v>0</v>
      </c>
    </row>
    <row r="386" spans="2:65" s="1" customFormat="1" ht="16.5" customHeight="1">
      <c r="B386" s="32"/>
      <c r="C386" s="136" t="s">
        <v>795</v>
      </c>
      <c r="D386" s="136" t="s">
        <v>183</v>
      </c>
      <c r="E386" s="137" t="s">
        <v>2955</v>
      </c>
      <c r="F386" s="138" t="s">
        <v>2956</v>
      </c>
      <c r="G386" s="139" t="s">
        <v>1074</v>
      </c>
      <c r="H386" s="140">
        <v>1</v>
      </c>
      <c r="I386" s="141"/>
      <c r="J386" s="142">
        <f>ROUND(I386*H386,2)</f>
        <v>0</v>
      </c>
      <c r="K386" s="138" t="s">
        <v>2763</v>
      </c>
      <c r="L386" s="32"/>
      <c r="M386" s="143" t="s">
        <v>1</v>
      </c>
      <c r="N386" s="144" t="s">
        <v>39</v>
      </c>
      <c r="P386" s="145">
        <f>O386*H386</f>
        <v>0</v>
      </c>
      <c r="Q386" s="145">
        <v>0</v>
      </c>
      <c r="R386" s="145">
        <f>Q386*H386</f>
        <v>0</v>
      </c>
      <c r="S386" s="145">
        <v>0</v>
      </c>
      <c r="T386" s="146">
        <f>S386*H386</f>
        <v>0</v>
      </c>
      <c r="AR386" s="147" t="s">
        <v>294</v>
      </c>
      <c r="AT386" s="147" t="s">
        <v>183</v>
      </c>
      <c r="AU386" s="147" t="s">
        <v>82</v>
      </c>
      <c r="AY386" s="17" t="s">
        <v>180</v>
      </c>
      <c r="BE386" s="148">
        <f>IF(N386="základní",J386,0)</f>
        <v>0</v>
      </c>
      <c r="BF386" s="148">
        <f>IF(N386="snížená",J386,0)</f>
        <v>0</v>
      </c>
      <c r="BG386" s="148">
        <f>IF(N386="zákl. přenesená",J386,0)</f>
        <v>0</v>
      </c>
      <c r="BH386" s="148">
        <f>IF(N386="sníž. přenesená",J386,0)</f>
        <v>0</v>
      </c>
      <c r="BI386" s="148">
        <f>IF(N386="nulová",J386,0)</f>
        <v>0</v>
      </c>
      <c r="BJ386" s="17" t="s">
        <v>82</v>
      </c>
      <c r="BK386" s="148">
        <f>ROUND(I386*H386,2)</f>
        <v>0</v>
      </c>
      <c r="BL386" s="17" t="s">
        <v>294</v>
      </c>
      <c r="BM386" s="147" t="s">
        <v>2127</v>
      </c>
    </row>
    <row r="387" spans="2:65" s="13" customFormat="1" ht="10.199999999999999">
      <c r="B387" s="156"/>
      <c r="D387" s="150" t="s">
        <v>190</v>
      </c>
      <c r="E387" s="157" t="s">
        <v>1</v>
      </c>
      <c r="F387" s="158" t="s">
        <v>82</v>
      </c>
      <c r="H387" s="159">
        <v>1</v>
      </c>
      <c r="I387" s="160"/>
      <c r="L387" s="156"/>
      <c r="M387" s="161"/>
      <c r="T387" s="162"/>
      <c r="AT387" s="157" t="s">
        <v>190</v>
      </c>
      <c r="AU387" s="157" t="s">
        <v>82</v>
      </c>
      <c r="AV387" s="13" t="s">
        <v>84</v>
      </c>
      <c r="AW387" s="13" t="s">
        <v>30</v>
      </c>
      <c r="AX387" s="13" t="s">
        <v>74</v>
      </c>
      <c r="AY387" s="157" t="s">
        <v>180</v>
      </c>
    </row>
    <row r="388" spans="2:65" s="14" customFormat="1" ht="10.199999999999999">
      <c r="B388" s="163"/>
      <c r="D388" s="150" t="s">
        <v>190</v>
      </c>
      <c r="E388" s="164" t="s">
        <v>1</v>
      </c>
      <c r="F388" s="165" t="s">
        <v>194</v>
      </c>
      <c r="H388" s="166">
        <v>1</v>
      </c>
      <c r="I388" s="167"/>
      <c r="L388" s="163"/>
      <c r="M388" s="168"/>
      <c r="T388" s="169"/>
      <c r="AT388" s="164" t="s">
        <v>190</v>
      </c>
      <c r="AU388" s="164" t="s">
        <v>82</v>
      </c>
      <c r="AV388" s="14" t="s">
        <v>188</v>
      </c>
      <c r="AW388" s="14" t="s">
        <v>30</v>
      </c>
      <c r="AX388" s="14" t="s">
        <v>82</v>
      </c>
      <c r="AY388" s="164" t="s">
        <v>180</v>
      </c>
    </row>
    <row r="389" spans="2:65" s="1" customFormat="1" ht="16.5" customHeight="1">
      <c r="B389" s="32"/>
      <c r="C389" s="136" t="s">
        <v>800</v>
      </c>
      <c r="D389" s="136" t="s">
        <v>183</v>
      </c>
      <c r="E389" s="137" t="s">
        <v>2957</v>
      </c>
      <c r="F389" s="138" t="s">
        <v>2958</v>
      </c>
      <c r="G389" s="139" t="s">
        <v>287</v>
      </c>
      <c r="H389" s="140">
        <v>1</v>
      </c>
      <c r="I389" s="141"/>
      <c r="J389" s="142">
        <f>ROUND(I389*H389,2)</f>
        <v>0</v>
      </c>
      <c r="K389" s="138" t="s">
        <v>2763</v>
      </c>
      <c r="L389" s="32"/>
      <c r="M389" s="143" t="s">
        <v>1</v>
      </c>
      <c r="N389" s="144" t="s">
        <v>39</v>
      </c>
      <c r="P389" s="145">
        <f>O389*H389</f>
        <v>0</v>
      </c>
      <c r="Q389" s="145">
        <v>0</v>
      </c>
      <c r="R389" s="145">
        <f>Q389*H389</f>
        <v>0</v>
      </c>
      <c r="S389" s="145">
        <v>0</v>
      </c>
      <c r="T389" s="146">
        <f>S389*H389</f>
        <v>0</v>
      </c>
      <c r="AR389" s="147" t="s">
        <v>294</v>
      </c>
      <c r="AT389" s="147" t="s">
        <v>183</v>
      </c>
      <c r="AU389" s="147" t="s">
        <v>82</v>
      </c>
      <c r="AY389" s="17" t="s">
        <v>180</v>
      </c>
      <c r="BE389" s="148">
        <f>IF(N389="základní",J389,0)</f>
        <v>0</v>
      </c>
      <c r="BF389" s="148">
        <f>IF(N389="snížená",J389,0)</f>
        <v>0</v>
      </c>
      <c r="BG389" s="148">
        <f>IF(N389="zákl. přenesená",J389,0)</f>
        <v>0</v>
      </c>
      <c r="BH389" s="148">
        <f>IF(N389="sníž. přenesená",J389,0)</f>
        <v>0</v>
      </c>
      <c r="BI389" s="148">
        <f>IF(N389="nulová",J389,0)</f>
        <v>0</v>
      </c>
      <c r="BJ389" s="17" t="s">
        <v>82</v>
      </c>
      <c r="BK389" s="148">
        <f>ROUND(I389*H389,2)</f>
        <v>0</v>
      </c>
      <c r="BL389" s="17" t="s">
        <v>294</v>
      </c>
      <c r="BM389" s="147" t="s">
        <v>2129</v>
      </c>
    </row>
    <row r="390" spans="2:65" s="13" customFormat="1" ht="10.199999999999999">
      <c r="B390" s="156"/>
      <c r="D390" s="150" t="s">
        <v>190</v>
      </c>
      <c r="E390" s="157" t="s">
        <v>1</v>
      </c>
      <c r="F390" s="158" t="s">
        <v>82</v>
      </c>
      <c r="H390" s="159">
        <v>1</v>
      </c>
      <c r="I390" s="160"/>
      <c r="L390" s="156"/>
      <c r="M390" s="161"/>
      <c r="T390" s="162"/>
      <c r="AT390" s="157" t="s">
        <v>190</v>
      </c>
      <c r="AU390" s="157" t="s">
        <v>82</v>
      </c>
      <c r="AV390" s="13" t="s">
        <v>84</v>
      </c>
      <c r="AW390" s="13" t="s">
        <v>30</v>
      </c>
      <c r="AX390" s="13" t="s">
        <v>74</v>
      </c>
      <c r="AY390" s="157" t="s">
        <v>180</v>
      </c>
    </row>
    <row r="391" spans="2:65" s="14" customFormat="1" ht="10.199999999999999">
      <c r="B391" s="163"/>
      <c r="D391" s="150" t="s">
        <v>190</v>
      </c>
      <c r="E391" s="164" t="s">
        <v>1</v>
      </c>
      <c r="F391" s="165" t="s">
        <v>194</v>
      </c>
      <c r="H391" s="166">
        <v>1</v>
      </c>
      <c r="I391" s="167"/>
      <c r="L391" s="163"/>
      <c r="M391" s="168"/>
      <c r="T391" s="169"/>
      <c r="AT391" s="164" t="s">
        <v>190</v>
      </c>
      <c r="AU391" s="164" t="s">
        <v>82</v>
      </c>
      <c r="AV391" s="14" t="s">
        <v>188</v>
      </c>
      <c r="AW391" s="14" t="s">
        <v>30</v>
      </c>
      <c r="AX391" s="14" t="s">
        <v>82</v>
      </c>
      <c r="AY391" s="164" t="s">
        <v>180</v>
      </c>
    </row>
    <row r="392" spans="2:65" s="1" customFormat="1" ht="16.5" customHeight="1">
      <c r="B392" s="32"/>
      <c r="C392" s="136" t="s">
        <v>806</v>
      </c>
      <c r="D392" s="136" t="s">
        <v>183</v>
      </c>
      <c r="E392" s="137" t="s">
        <v>2959</v>
      </c>
      <c r="F392" s="138" t="s">
        <v>2960</v>
      </c>
      <c r="G392" s="139" t="s">
        <v>208</v>
      </c>
      <c r="H392" s="140">
        <v>2E-3</v>
      </c>
      <c r="I392" s="141"/>
      <c r="J392" s="142">
        <f>ROUND(I392*H392,2)</f>
        <v>0</v>
      </c>
      <c r="K392" s="138" t="s">
        <v>2763</v>
      </c>
      <c r="L392" s="32"/>
      <c r="M392" s="143" t="s">
        <v>1</v>
      </c>
      <c r="N392" s="144" t="s">
        <v>39</v>
      </c>
      <c r="P392" s="145">
        <f>O392*H392</f>
        <v>0</v>
      </c>
      <c r="Q392" s="145">
        <v>0</v>
      </c>
      <c r="R392" s="145">
        <f>Q392*H392</f>
        <v>0</v>
      </c>
      <c r="S392" s="145">
        <v>0</v>
      </c>
      <c r="T392" s="146">
        <f>S392*H392</f>
        <v>0</v>
      </c>
      <c r="AR392" s="147" t="s">
        <v>294</v>
      </c>
      <c r="AT392" s="147" t="s">
        <v>183</v>
      </c>
      <c r="AU392" s="147" t="s">
        <v>82</v>
      </c>
      <c r="AY392" s="17" t="s">
        <v>180</v>
      </c>
      <c r="BE392" s="148">
        <f>IF(N392="základní",J392,0)</f>
        <v>0</v>
      </c>
      <c r="BF392" s="148">
        <f>IF(N392="snížená",J392,0)</f>
        <v>0</v>
      </c>
      <c r="BG392" s="148">
        <f>IF(N392="zákl. přenesená",J392,0)</f>
        <v>0</v>
      </c>
      <c r="BH392" s="148">
        <f>IF(N392="sníž. přenesená",J392,0)</f>
        <v>0</v>
      </c>
      <c r="BI392" s="148">
        <f>IF(N392="nulová",J392,0)</f>
        <v>0</v>
      </c>
      <c r="BJ392" s="17" t="s">
        <v>82</v>
      </c>
      <c r="BK392" s="148">
        <f>ROUND(I392*H392,2)</f>
        <v>0</v>
      </c>
      <c r="BL392" s="17" t="s">
        <v>294</v>
      </c>
      <c r="BM392" s="147" t="s">
        <v>2133</v>
      </c>
    </row>
    <row r="393" spans="2:65" s="11" customFormat="1" ht="25.9" customHeight="1">
      <c r="B393" s="124"/>
      <c r="D393" s="125" t="s">
        <v>73</v>
      </c>
      <c r="E393" s="126" t="s">
        <v>345</v>
      </c>
      <c r="F393" s="126" t="s">
        <v>346</v>
      </c>
      <c r="I393" s="127"/>
      <c r="J393" s="128">
        <f>BK393</f>
        <v>0</v>
      </c>
      <c r="L393" s="124"/>
      <c r="M393" s="129"/>
      <c r="P393" s="130">
        <f>SUM(P394:P398)</f>
        <v>0</v>
      </c>
      <c r="R393" s="130">
        <f>SUM(R394:R398)</f>
        <v>0</v>
      </c>
      <c r="T393" s="131">
        <f>SUM(T394:T398)</f>
        <v>0</v>
      </c>
      <c r="AR393" s="125" t="s">
        <v>84</v>
      </c>
      <c r="AT393" s="132" t="s">
        <v>73</v>
      </c>
      <c r="AU393" s="132" t="s">
        <v>74</v>
      </c>
      <c r="AY393" s="125" t="s">
        <v>180</v>
      </c>
      <c r="BK393" s="133">
        <f>SUM(BK394:BK398)</f>
        <v>0</v>
      </c>
    </row>
    <row r="394" spans="2:65" s="1" customFormat="1" ht="16.5" customHeight="1">
      <c r="B394" s="32"/>
      <c r="C394" s="136" t="s">
        <v>810</v>
      </c>
      <c r="D394" s="136" t="s">
        <v>183</v>
      </c>
      <c r="E394" s="137" t="s">
        <v>2961</v>
      </c>
      <c r="F394" s="138" t="s">
        <v>2962</v>
      </c>
      <c r="G394" s="139" t="s">
        <v>198</v>
      </c>
      <c r="H394" s="140">
        <v>64.8</v>
      </c>
      <c r="I394" s="141"/>
      <c r="J394" s="142">
        <f>ROUND(I394*H394,2)</f>
        <v>0</v>
      </c>
      <c r="K394" s="138" t="s">
        <v>2763</v>
      </c>
      <c r="L394" s="32"/>
      <c r="M394" s="143" t="s">
        <v>1</v>
      </c>
      <c r="N394" s="144" t="s">
        <v>39</v>
      </c>
      <c r="P394" s="145">
        <f>O394*H394</f>
        <v>0</v>
      </c>
      <c r="Q394" s="145">
        <v>0</v>
      </c>
      <c r="R394" s="145">
        <f>Q394*H394</f>
        <v>0</v>
      </c>
      <c r="S394" s="145">
        <v>0</v>
      </c>
      <c r="T394" s="146">
        <f>S394*H394</f>
        <v>0</v>
      </c>
      <c r="AR394" s="147" t="s">
        <v>294</v>
      </c>
      <c r="AT394" s="147" t="s">
        <v>183</v>
      </c>
      <c r="AU394" s="147" t="s">
        <v>82</v>
      </c>
      <c r="AY394" s="17" t="s">
        <v>180</v>
      </c>
      <c r="BE394" s="148">
        <f>IF(N394="základní",J394,0)</f>
        <v>0</v>
      </c>
      <c r="BF394" s="148">
        <f>IF(N394="snížená",J394,0)</f>
        <v>0</v>
      </c>
      <c r="BG394" s="148">
        <f>IF(N394="zákl. přenesená",J394,0)</f>
        <v>0</v>
      </c>
      <c r="BH394" s="148">
        <f>IF(N394="sníž. přenesená",J394,0)</f>
        <v>0</v>
      </c>
      <c r="BI394" s="148">
        <f>IF(N394="nulová",J394,0)</f>
        <v>0</v>
      </c>
      <c r="BJ394" s="17" t="s">
        <v>82</v>
      </c>
      <c r="BK394" s="148">
        <f>ROUND(I394*H394,2)</f>
        <v>0</v>
      </c>
      <c r="BL394" s="17" t="s">
        <v>294</v>
      </c>
      <c r="BM394" s="147" t="s">
        <v>2136</v>
      </c>
    </row>
    <row r="395" spans="2:65" s="13" customFormat="1" ht="10.199999999999999">
      <c r="B395" s="156"/>
      <c r="D395" s="150" t="s">
        <v>190</v>
      </c>
      <c r="E395" s="157" t="s">
        <v>1</v>
      </c>
      <c r="F395" s="158" t="s">
        <v>2963</v>
      </c>
      <c r="H395" s="159">
        <v>16.8</v>
      </c>
      <c r="I395" s="160"/>
      <c r="L395" s="156"/>
      <c r="M395" s="161"/>
      <c r="T395" s="162"/>
      <c r="AT395" s="157" t="s">
        <v>190</v>
      </c>
      <c r="AU395" s="157" t="s">
        <v>82</v>
      </c>
      <c r="AV395" s="13" t="s">
        <v>84</v>
      </c>
      <c r="AW395" s="13" t="s">
        <v>30</v>
      </c>
      <c r="AX395" s="13" t="s">
        <v>74</v>
      </c>
      <c r="AY395" s="157" t="s">
        <v>180</v>
      </c>
    </row>
    <row r="396" spans="2:65" s="13" customFormat="1" ht="10.199999999999999">
      <c r="B396" s="156"/>
      <c r="D396" s="150" t="s">
        <v>190</v>
      </c>
      <c r="E396" s="157" t="s">
        <v>1</v>
      </c>
      <c r="F396" s="158" t="s">
        <v>552</v>
      </c>
      <c r="H396" s="159">
        <v>48</v>
      </c>
      <c r="I396" s="160"/>
      <c r="L396" s="156"/>
      <c r="M396" s="161"/>
      <c r="T396" s="162"/>
      <c r="AT396" s="157" t="s">
        <v>190</v>
      </c>
      <c r="AU396" s="157" t="s">
        <v>82</v>
      </c>
      <c r="AV396" s="13" t="s">
        <v>84</v>
      </c>
      <c r="AW396" s="13" t="s">
        <v>30</v>
      </c>
      <c r="AX396" s="13" t="s">
        <v>74</v>
      </c>
      <c r="AY396" s="157" t="s">
        <v>180</v>
      </c>
    </row>
    <row r="397" spans="2:65" s="14" customFormat="1" ht="10.199999999999999">
      <c r="B397" s="163"/>
      <c r="D397" s="150" t="s">
        <v>190</v>
      </c>
      <c r="E397" s="164" t="s">
        <v>1</v>
      </c>
      <c r="F397" s="165" t="s">
        <v>194</v>
      </c>
      <c r="H397" s="166">
        <v>64.8</v>
      </c>
      <c r="I397" s="167"/>
      <c r="L397" s="163"/>
      <c r="M397" s="168"/>
      <c r="T397" s="169"/>
      <c r="AT397" s="164" t="s">
        <v>190</v>
      </c>
      <c r="AU397" s="164" t="s">
        <v>82</v>
      </c>
      <c r="AV397" s="14" t="s">
        <v>188</v>
      </c>
      <c r="AW397" s="14" t="s">
        <v>30</v>
      </c>
      <c r="AX397" s="14" t="s">
        <v>82</v>
      </c>
      <c r="AY397" s="164" t="s">
        <v>180</v>
      </c>
    </row>
    <row r="398" spans="2:65" s="1" customFormat="1" ht="16.5" customHeight="1">
      <c r="B398" s="32"/>
      <c r="C398" s="136" t="s">
        <v>819</v>
      </c>
      <c r="D398" s="136" t="s">
        <v>183</v>
      </c>
      <c r="E398" s="137" t="s">
        <v>2964</v>
      </c>
      <c r="F398" s="138" t="s">
        <v>2965</v>
      </c>
      <c r="G398" s="139" t="s">
        <v>208</v>
      </c>
      <c r="H398" s="140">
        <v>0.71599999999999997</v>
      </c>
      <c r="I398" s="141"/>
      <c r="J398" s="142">
        <f>ROUND(I398*H398,2)</f>
        <v>0</v>
      </c>
      <c r="K398" s="138" t="s">
        <v>2763</v>
      </c>
      <c r="L398" s="32"/>
      <c r="M398" s="143" t="s">
        <v>1</v>
      </c>
      <c r="N398" s="144" t="s">
        <v>39</v>
      </c>
      <c r="P398" s="145">
        <f>O398*H398</f>
        <v>0</v>
      </c>
      <c r="Q398" s="145">
        <v>0</v>
      </c>
      <c r="R398" s="145">
        <f>Q398*H398</f>
        <v>0</v>
      </c>
      <c r="S398" s="145">
        <v>0</v>
      </c>
      <c r="T398" s="146">
        <f>S398*H398</f>
        <v>0</v>
      </c>
      <c r="AR398" s="147" t="s">
        <v>294</v>
      </c>
      <c r="AT398" s="147" t="s">
        <v>183</v>
      </c>
      <c r="AU398" s="147" t="s">
        <v>82</v>
      </c>
      <c r="AY398" s="17" t="s">
        <v>180</v>
      </c>
      <c r="BE398" s="148">
        <f>IF(N398="základní",J398,0)</f>
        <v>0</v>
      </c>
      <c r="BF398" s="148">
        <f>IF(N398="snížená",J398,0)</f>
        <v>0</v>
      </c>
      <c r="BG398" s="148">
        <f>IF(N398="zákl. přenesená",J398,0)</f>
        <v>0</v>
      </c>
      <c r="BH398" s="148">
        <f>IF(N398="sníž. přenesená",J398,0)</f>
        <v>0</v>
      </c>
      <c r="BI398" s="148">
        <f>IF(N398="nulová",J398,0)</f>
        <v>0</v>
      </c>
      <c r="BJ398" s="17" t="s">
        <v>82</v>
      </c>
      <c r="BK398" s="148">
        <f>ROUND(I398*H398,2)</f>
        <v>0</v>
      </c>
      <c r="BL398" s="17" t="s">
        <v>294</v>
      </c>
      <c r="BM398" s="147" t="s">
        <v>2139</v>
      </c>
    </row>
    <row r="399" spans="2:65" s="11" customFormat="1" ht="25.9" customHeight="1">
      <c r="B399" s="124"/>
      <c r="D399" s="125" t="s">
        <v>73</v>
      </c>
      <c r="E399" s="126" t="s">
        <v>597</v>
      </c>
      <c r="F399" s="126" t="s">
        <v>2966</v>
      </c>
      <c r="I399" s="127"/>
      <c r="J399" s="128">
        <f>BK399</f>
        <v>0</v>
      </c>
      <c r="L399" s="124"/>
      <c r="M399" s="129"/>
      <c r="P399" s="130">
        <f>SUM(P400:P412)</f>
        <v>0</v>
      </c>
      <c r="R399" s="130">
        <f>SUM(R400:R412)</f>
        <v>0</v>
      </c>
      <c r="T399" s="131">
        <f>SUM(T400:T412)</f>
        <v>0</v>
      </c>
      <c r="AR399" s="125" t="s">
        <v>84</v>
      </c>
      <c r="AT399" s="132" t="s">
        <v>73</v>
      </c>
      <c r="AU399" s="132" t="s">
        <v>74</v>
      </c>
      <c r="AY399" s="125" t="s">
        <v>180</v>
      </c>
      <c r="BK399" s="133">
        <f>SUM(BK400:BK412)</f>
        <v>0</v>
      </c>
    </row>
    <row r="400" spans="2:65" s="1" customFormat="1" ht="16.5" customHeight="1">
      <c r="B400" s="32"/>
      <c r="C400" s="136" t="s">
        <v>825</v>
      </c>
      <c r="D400" s="136" t="s">
        <v>183</v>
      </c>
      <c r="E400" s="137" t="s">
        <v>2967</v>
      </c>
      <c r="F400" s="138" t="s">
        <v>2968</v>
      </c>
      <c r="G400" s="139" t="s">
        <v>279</v>
      </c>
      <c r="H400" s="140">
        <v>138</v>
      </c>
      <c r="I400" s="141"/>
      <c r="J400" s="142">
        <f>ROUND(I400*H400,2)</f>
        <v>0</v>
      </c>
      <c r="K400" s="138" t="s">
        <v>2763</v>
      </c>
      <c r="L400" s="32"/>
      <c r="M400" s="143" t="s">
        <v>1</v>
      </c>
      <c r="N400" s="144" t="s">
        <v>39</v>
      </c>
      <c r="P400" s="145">
        <f>O400*H400</f>
        <v>0</v>
      </c>
      <c r="Q400" s="145">
        <v>0</v>
      </c>
      <c r="R400" s="145">
        <f>Q400*H400</f>
        <v>0</v>
      </c>
      <c r="S400" s="145">
        <v>0</v>
      </c>
      <c r="T400" s="146">
        <f>S400*H400</f>
        <v>0</v>
      </c>
      <c r="AR400" s="147" t="s">
        <v>294</v>
      </c>
      <c r="AT400" s="147" t="s">
        <v>183</v>
      </c>
      <c r="AU400" s="147" t="s">
        <v>82</v>
      </c>
      <c r="AY400" s="17" t="s">
        <v>180</v>
      </c>
      <c r="BE400" s="148">
        <f>IF(N400="základní",J400,0)</f>
        <v>0</v>
      </c>
      <c r="BF400" s="148">
        <f>IF(N400="snížená",J400,0)</f>
        <v>0</v>
      </c>
      <c r="BG400" s="148">
        <f>IF(N400="zákl. přenesená",J400,0)</f>
        <v>0</v>
      </c>
      <c r="BH400" s="148">
        <f>IF(N400="sníž. přenesená",J400,0)</f>
        <v>0</v>
      </c>
      <c r="BI400" s="148">
        <f>IF(N400="nulová",J400,0)</f>
        <v>0</v>
      </c>
      <c r="BJ400" s="17" t="s">
        <v>82</v>
      </c>
      <c r="BK400" s="148">
        <f>ROUND(I400*H400,2)</f>
        <v>0</v>
      </c>
      <c r="BL400" s="17" t="s">
        <v>294</v>
      </c>
      <c r="BM400" s="147" t="s">
        <v>2142</v>
      </c>
    </row>
    <row r="401" spans="2:65" s="13" customFormat="1" ht="10.199999999999999">
      <c r="B401" s="156"/>
      <c r="D401" s="150" t="s">
        <v>190</v>
      </c>
      <c r="E401" s="157" t="s">
        <v>1</v>
      </c>
      <c r="F401" s="158" t="s">
        <v>2076</v>
      </c>
      <c r="H401" s="159">
        <v>138</v>
      </c>
      <c r="I401" s="160"/>
      <c r="L401" s="156"/>
      <c r="M401" s="161"/>
      <c r="T401" s="162"/>
      <c r="AT401" s="157" t="s">
        <v>190</v>
      </c>
      <c r="AU401" s="157" t="s">
        <v>82</v>
      </c>
      <c r="AV401" s="13" t="s">
        <v>84</v>
      </c>
      <c r="AW401" s="13" t="s">
        <v>30</v>
      </c>
      <c r="AX401" s="13" t="s">
        <v>74</v>
      </c>
      <c r="AY401" s="157" t="s">
        <v>180</v>
      </c>
    </row>
    <row r="402" spans="2:65" s="14" customFormat="1" ht="10.199999999999999">
      <c r="B402" s="163"/>
      <c r="D402" s="150" t="s">
        <v>190</v>
      </c>
      <c r="E402" s="164" t="s">
        <v>1</v>
      </c>
      <c r="F402" s="165" t="s">
        <v>194</v>
      </c>
      <c r="H402" s="166">
        <v>138</v>
      </c>
      <c r="I402" s="167"/>
      <c r="L402" s="163"/>
      <c r="M402" s="168"/>
      <c r="T402" s="169"/>
      <c r="AT402" s="164" t="s">
        <v>190</v>
      </c>
      <c r="AU402" s="164" t="s">
        <v>82</v>
      </c>
      <c r="AV402" s="14" t="s">
        <v>188</v>
      </c>
      <c r="AW402" s="14" t="s">
        <v>30</v>
      </c>
      <c r="AX402" s="14" t="s">
        <v>82</v>
      </c>
      <c r="AY402" s="164" t="s">
        <v>180</v>
      </c>
    </row>
    <row r="403" spans="2:65" s="1" customFormat="1" ht="16.5" customHeight="1">
      <c r="B403" s="32"/>
      <c r="C403" s="136" t="s">
        <v>830</v>
      </c>
      <c r="D403" s="136" t="s">
        <v>183</v>
      </c>
      <c r="E403" s="137" t="s">
        <v>2969</v>
      </c>
      <c r="F403" s="138" t="s">
        <v>2970</v>
      </c>
      <c r="G403" s="139" t="s">
        <v>279</v>
      </c>
      <c r="H403" s="140">
        <v>22</v>
      </c>
      <c r="I403" s="141"/>
      <c r="J403" s="142">
        <f>ROUND(I403*H403,2)</f>
        <v>0</v>
      </c>
      <c r="K403" s="138" t="s">
        <v>2763</v>
      </c>
      <c r="L403" s="32"/>
      <c r="M403" s="143" t="s">
        <v>1</v>
      </c>
      <c r="N403" s="144" t="s">
        <v>39</v>
      </c>
      <c r="P403" s="145">
        <f>O403*H403</f>
        <v>0</v>
      </c>
      <c r="Q403" s="145">
        <v>0</v>
      </c>
      <c r="R403" s="145">
        <f>Q403*H403</f>
        <v>0</v>
      </c>
      <c r="S403" s="145">
        <v>0</v>
      </c>
      <c r="T403" s="146">
        <f>S403*H403</f>
        <v>0</v>
      </c>
      <c r="AR403" s="147" t="s">
        <v>294</v>
      </c>
      <c r="AT403" s="147" t="s">
        <v>183</v>
      </c>
      <c r="AU403" s="147" t="s">
        <v>82</v>
      </c>
      <c r="AY403" s="17" t="s">
        <v>180</v>
      </c>
      <c r="BE403" s="148">
        <f>IF(N403="základní",J403,0)</f>
        <v>0</v>
      </c>
      <c r="BF403" s="148">
        <f>IF(N403="snížená",J403,0)</f>
        <v>0</v>
      </c>
      <c r="BG403" s="148">
        <f>IF(N403="zákl. přenesená",J403,0)</f>
        <v>0</v>
      </c>
      <c r="BH403" s="148">
        <f>IF(N403="sníž. přenesená",J403,0)</f>
        <v>0</v>
      </c>
      <c r="BI403" s="148">
        <f>IF(N403="nulová",J403,0)</f>
        <v>0</v>
      </c>
      <c r="BJ403" s="17" t="s">
        <v>82</v>
      </c>
      <c r="BK403" s="148">
        <f>ROUND(I403*H403,2)</f>
        <v>0</v>
      </c>
      <c r="BL403" s="17" t="s">
        <v>294</v>
      </c>
      <c r="BM403" s="147" t="s">
        <v>2145</v>
      </c>
    </row>
    <row r="404" spans="2:65" s="13" customFormat="1" ht="10.199999999999999">
      <c r="B404" s="156"/>
      <c r="D404" s="150" t="s">
        <v>190</v>
      </c>
      <c r="E404" s="157" t="s">
        <v>1</v>
      </c>
      <c r="F404" s="158" t="s">
        <v>335</v>
      </c>
      <c r="H404" s="159">
        <v>22</v>
      </c>
      <c r="I404" s="160"/>
      <c r="L404" s="156"/>
      <c r="M404" s="161"/>
      <c r="T404" s="162"/>
      <c r="AT404" s="157" t="s">
        <v>190</v>
      </c>
      <c r="AU404" s="157" t="s">
        <v>82</v>
      </c>
      <c r="AV404" s="13" t="s">
        <v>84</v>
      </c>
      <c r="AW404" s="13" t="s">
        <v>30</v>
      </c>
      <c r="AX404" s="13" t="s">
        <v>74</v>
      </c>
      <c r="AY404" s="157" t="s">
        <v>180</v>
      </c>
    </row>
    <row r="405" spans="2:65" s="14" customFormat="1" ht="10.199999999999999">
      <c r="B405" s="163"/>
      <c r="D405" s="150" t="s">
        <v>190</v>
      </c>
      <c r="E405" s="164" t="s">
        <v>1</v>
      </c>
      <c r="F405" s="165" t="s">
        <v>194</v>
      </c>
      <c r="H405" s="166">
        <v>22</v>
      </c>
      <c r="I405" s="167"/>
      <c r="L405" s="163"/>
      <c r="M405" s="168"/>
      <c r="T405" s="169"/>
      <c r="AT405" s="164" t="s">
        <v>190</v>
      </c>
      <c r="AU405" s="164" t="s">
        <v>82</v>
      </c>
      <c r="AV405" s="14" t="s">
        <v>188</v>
      </c>
      <c r="AW405" s="14" t="s">
        <v>30</v>
      </c>
      <c r="AX405" s="14" t="s">
        <v>82</v>
      </c>
      <c r="AY405" s="164" t="s">
        <v>180</v>
      </c>
    </row>
    <row r="406" spans="2:65" s="1" customFormat="1" ht="16.5" customHeight="1">
      <c r="B406" s="32"/>
      <c r="C406" s="136" t="s">
        <v>851</v>
      </c>
      <c r="D406" s="136" t="s">
        <v>183</v>
      </c>
      <c r="E406" s="137" t="s">
        <v>2971</v>
      </c>
      <c r="F406" s="138" t="s">
        <v>2972</v>
      </c>
      <c r="G406" s="139" t="s">
        <v>279</v>
      </c>
      <c r="H406" s="140">
        <v>52</v>
      </c>
      <c r="I406" s="141"/>
      <c r="J406" s="142">
        <f>ROUND(I406*H406,2)</f>
        <v>0</v>
      </c>
      <c r="K406" s="138" t="s">
        <v>2763</v>
      </c>
      <c r="L406" s="32"/>
      <c r="M406" s="143" t="s">
        <v>1</v>
      </c>
      <c r="N406" s="144" t="s">
        <v>39</v>
      </c>
      <c r="P406" s="145">
        <f>O406*H406</f>
        <v>0</v>
      </c>
      <c r="Q406" s="145">
        <v>0</v>
      </c>
      <c r="R406" s="145">
        <f>Q406*H406</f>
        <v>0</v>
      </c>
      <c r="S406" s="145">
        <v>0</v>
      </c>
      <c r="T406" s="146">
        <f>S406*H406</f>
        <v>0</v>
      </c>
      <c r="AR406" s="147" t="s">
        <v>294</v>
      </c>
      <c r="AT406" s="147" t="s">
        <v>183</v>
      </c>
      <c r="AU406" s="147" t="s">
        <v>82</v>
      </c>
      <c r="AY406" s="17" t="s">
        <v>180</v>
      </c>
      <c r="BE406" s="148">
        <f>IF(N406="základní",J406,0)</f>
        <v>0</v>
      </c>
      <c r="BF406" s="148">
        <f>IF(N406="snížená",J406,0)</f>
        <v>0</v>
      </c>
      <c r="BG406" s="148">
        <f>IF(N406="zákl. přenesená",J406,0)</f>
        <v>0</v>
      </c>
      <c r="BH406" s="148">
        <f>IF(N406="sníž. přenesená",J406,0)</f>
        <v>0</v>
      </c>
      <c r="BI406" s="148">
        <f>IF(N406="nulová",J406,0)</f>
        <v>0</v>
      </c>
      <c r="BJ406" s="17" t="s">
        <v>82</v>
      </c>
      <c r="BK406" s="148">
        <f>ROUND(I406*H406,2)</f>
        <v>0</v>
      </c>
      <c r="BL406" s="17" t="s">
        <v>294</v>
      </c>
      <c r="BM406" s="147" t="s">
        <v>2146</v>
      </c>
    </row>
    <row r="407" spans="2:65" s="13" customFormat="1" ht="10.199999999999999">
      <c r="B407" s="156"/>
      <c r="D407" s="150" t="s">
        <v>190</v>
      </c>
      <c r="E407" s="157" t="s">
        <v>1</v>
      </c>
      <c r="F407" s="158" t="s">
        <v>575</v>
      </c>
      <c r="H407" s="159">
        <v>52</v>
      </c>
      <c r="I407" s="160"/>
      <c r="L407" s="156"/>
      <c r="M407" s="161"/>
      <c r="T407" s="162"/>
      <c r="AT407" s="157" t="s">
        <v>190</v>
      </c>
      <c r="AU407" s="157" t="s">
        <v>82</v>
      </c>
      <c r="AV407" s="13" t="s">
        <v>84</v>
      </c>
      <c r="AW407" s="13" t="s">
        <v>30</v>
      </c>
      <c r="AX407" s="13" t="s">
        <v>74</v>
      </c>
      <c r="AY407" s="157" t="s">
        <v>180</v>
      </c>
    </row>
    <row r="408" spans="2:65" s="14" customFormat="1" ht="10.199999999999999">
      <c r="B408" s="163"/>
      <c r="D408" s="150" t="s">
        <v>190</v>
      </c>
      <c r="E408" s="164" t="s">
        <v>1</v>
      </c>
      <c r="F408" s="165" t="s">
        <v>194</v>
      </c>
      <c r="H408" s="166">
        <v>52</v>
      </c>
      <c r="I408" s="167"/>
      <c r="L408" s="163"/>
      <c r="M408" s="168"/>
      <c r="T408" s="169"/>
      <c r="AT408" s="164" t="s">
        <v>190</v>
      </c>
      <c r="AU408" s="164" t="s">
        <v>82</v>
      </c>
      <c r="AV408" s="14" t="s">
        <v>188</v>
      </c>
      <c r="AW408" s="14" t="s">
        <v>30</v>
      </c>
      <c r="AX408" s="14" t="s">
        <v>82</v>
      </c>
      <c r="AY408" s="164" t="s">
        <v>180</v>
      </c>
    </row>
    <row r="409" spans="2:65" s="1" customFormat="1" ht="16.5" customHeight="1">
      <c r="B409" s="32"/>
      <c r="C409" s="136" t="s">
        <v>856</v>
      </c>
      <c r="D409" s="136" t="s">
        <v>183</v>
      </c>
      <c r="E409" s="137" t="s">
        <v>2973</v>
      </c>
      <c r="F409" s="138" t="s">
        <v>2974</v>
      </c>
      <c r="G409" s="139" t="s">
        <v>279</v>
      </c>
      <c r="H409" s="140">
        <v>32</v>
      </c>
      <c r="I409" s="141"/>
      <c r="J409" s="142">
        <f>ROUND(I409*H409,2)</f>
        <v>0</v>
      </c>
      <c r="K409" s="138" t="s">
        <v>2763</v>
      </c>
      <c r="L409" s="32"/>
      <c r="M409" s="143" t="s">
        <v>1</v>
      </c>
      <c r="N409" s="144" t="s">
        <v>39</v>
      </c>
      <c r="P409" s="145">
        <f>O409*H409</f>
        <v>0</v>
      </c>
      <c r="Q409" s="145">
        <v>0</v>
      </c>
      <c r="R409" s="145">
        <f>Q409*H409</f>
        <v>0</v>
      </c>
      <c r="S409" s="145">
        <v>0</v>
      </c>
      <c r="T409" s="146">
        <f>S409*H409</f>
        <v>0</v>
      </c>
      <c r="AR409" s="147" t="s">
        <v>294</v>
      </c>
      <c r="AT409" s="147" t="s">
        <v>183</v>
      </c>
      <c r="AU409" s="147" t="s">
        <v>82</v>
      </c>
      <c r="AY409" s="17" t="s">
        <v>180</v>
      </c>
      <c r="BE409" s="148">
        <f>IF(N409="základní",J409,0)</f>
        <v>0</v>
      </c>
      <c r="BF409" s="148">
        <f>IF(N409="snížená",J409,0)</f>
        <v>0</v>
      </c>
      <c r="BG409" s="148">
        <f>IF(N409="zákl. přenesená",J409,0)</f>
        <v>0</v>
      </c>
      <c r="BH409" s="148">
        <f>IF(N409="sníž. přenesená",J409,0)</f>
        <v>0</v>
      </c>
      <c r="BI409" s="148">
        <f>IF(N409="nulová",J409,0)</f>
        <v>0</v>
      </c>
      <c r="BJ409" s="17" t="s">
        <v>82</v>
      </c>
      <c r="BK409" s="148">
        <f>ROUND(I409*H409,2)</f>
        <v>0</v>
      </c>
      <c r="BL409" s="17" t="s">
        <v>294</v>
      </c>
      <c r="BM409" s="147" t="s">
        <v>2148</v>
      </c>
    </row>
    <row r="410" spans="2:65" s="13" customFormat="1" ht="10.199999999999999">
      <c r="B410" s="156"/>
      <c r="D410" s="150" t="s">
        <v>190</v>
      </c>
      <c r="E410" s="157" t="s">
        <v>1</v>
      </c>
      <c r="F410" s="158" t="s">
        <v>331</v>
      </c>
      <c r="H410" s="159">
        <v>32</v>
      </c>
      <c r="I410" s="160"/>
      <c r="L410" s="156"/>
      <c r="M410" s="161"/>
      <c r="T410" s="162"/>
      <c r="AT410" s="157" t="s">
        <v>190</v>
      </c>
      <c r="AU410" s="157" t="s">
        <v>82</v>
      </c>
      <c r="AV410" s="13" t="s">
        <v>84</v>
      </c>
      <c r="AW410" s="13" t="s">
        <v>30</v>
      </c>
      <c r="AX410" s="13" t="s">
        <v>74</v>
      </c>
      <c r="AY410" s="157" t="s">
        <v>180</v>
      </c>
    </row>
    <row r="411" spans="2:65" s="14" customFormat="1" ht="10.199999999999999">
      <c r="B411" s="163"/>
      <c r="D411" s="150" t="s">
        <v>190</v>
      </c>
      <c r="E411" s="164" t="s">
        <v>1</v>
      </c>
      <c r="F411" s="165" t="s">
        <v>194</v>
      </c>
      <c r="H411" s="166">
        <v>32</v>
      </c>
      <c r="I411" s="167"/>
      <c r="L411" s="163"/>
      <c r="M411" s="168"/>
      <c r="T411" s="169"/>
      <c r="AT411" s="164" t="s">
        <v>190</v>
      </c>
      <c r="AU411" s="164" t="s">
        <v>82</v>
      </c>
      <c r="AV411" s="14" t="s">
        <v>188</v>
      </c>
      <c r="AW411" s="14" t="s">
        <v>30</v>
      </c>
      <c r="AX411" s="14" t="s">
        <v>82</v>
      </c>
      <c r="AY411" s="164" t="s">
        <v>180</v>
      </c>
    </row>
    <row r="412" spans="2:65" s="1" customFormat="1" ht="16.5" customHeight="1">
      <c r="B412" s="32"/>
      <c r="C412" s="136" t="s">
        <v>863</v>
      </c>
      <c r="D412" s="136" t="s">
        <v>183</v>
      </c>
      <c r="E412" s="137" t="s">
        <v>2975</v>
      </c>
      <c r="F412" s="138" t="s">
        <v>2976</v>
      </c>
      <c r="G412" s="139" t="s">
        <v>208</v>
      </c>
      <c r="H412" s="140">
        <v>0.05</v>
      </c>
      <c r="I412" s="141"/>
      <c r="J412" s="142">
        <f>ROUND(I412*H412,2)</f>
        <v>0</v>
      </c>
      <c r="K412" s="138" t="s">
        <v>2763</v>
      </c>
      <c r="L412" s="32"/>
      <c r="M412" s="143" t="s">
        <v>1</v>
      </c>
      <c r="N412" s="144" t="s">
        <v>39</v>
      </c>
      <c r="P412" s="145">
        <f>O412*H412</f>
        <v>0</v>
      </c>
      <c r="Q412" s="145">
        <v>0</v>
      </c>
      <c r="R412" s="145">
        <f>Q412*H412</f>
        <v>0</v>
      </c>
      <c r="S412" s="145">
        <v>0</v>
      </c>
      <c r="T412" s="146">
        <f>S412*H412</f>
        <v>0</v>
      </c>
      <c r="AR412" s="147" t="s">
        <v>294</v>
      </c>
      <c r="AT412" s="147" t="s">
        <v>183</v>
      </c>
      <c r="AU412" s="147" t="s">
        <v>82</v>
      </c>
      <c r="AY412" s="17" t="s">
        <v>180</v>
      </c>
      <c r="BE412" s="148">
        <f>IF(N412="základní",J412,0)</f>
        <v>0</v>
      </c>
      <c r="BF412" s="148">
        <f>IF(N412="snížená",J412,0)</f>
        <v>0</v>
      </c>
      <c r="BG412" s="148">
        <f>IF(N412="zákl. přenesená",J412,0)</f>
        <v>0</v>
      </c>
      <c r="BH412" s="148">
        <f>IF(N412="sníž. přenesená",J412,0)</f>
        <v>0</v>
      </c>
      <c r="BI412" s="148">
        <f>IF(N412="nulová",J412,0)</f>
        <v>0</v>
      </c>
      <c r="BJ412" s="17" t="s">
        <v>82</v>
      </c>
      <c r="BK412" s="148">
        <f>ROUND(I412*H412,2)</f>
        <v>0</v>
      </c>
      <c r="BL412" s="17" t="s">
        <v>294</v>
      </c>
      <c r="BM412" s="147" t="s">
        <v>2389</v>
      </c>
    </row>
    <row r="413" spans="2:65" s="11" customFormat="1" ht="25.9" customHeight="1">
      <c r="B413" s="124"/>
      <c r="D413" s="125" t="s">
        <v>73</v>
      </c>
      <c r="E413" s="126" t="s">
        <v>810</v>
      </c>
      <c r="F413" s="126" t="s">
        <v>2726</v>
      </c>
      <c r="I413" s="127"/>
      <c r="J413" s="128">
        <f>BK413</f>
        <v>0</v>
      </c>
      <c r="L413" s="124"/>
      <c r="M413" s="129"/>
      <c r="P413" s="130">
        <f>SUM(P414:P416)</f>
        <v>0</v>
      </c>
      <c r="R413" s="130">
        <f>SUM(R414:R416)</f>
        <v>0</v>
      </c>
      <c r="T413" s="131">
        <f>SUM(T414:T416)</f>
        <v>0</v>
      </c>
      <c r="AR413" s="125" t="s">
        <v>82</v>
      </c>
      <c r="AT413" s="132" t="s">
        <v>73</v>
      </c>
      <c r="AU413" s="132" t="s">
        <v>74</v>
      </c>
      <c r="AY413" s="125" t="s">
        <v>180</v>
      </c>
      <c r="BK413" s="133">
        <f>SUM(BK414:BK416)</f>
        <v>0</v>
      </c>
    </row>
    <row r="414" spans="2:65" s="1" customFormat="1" ht="16.5" customHeight="1">
      <c r="B414" s="32"/>
      <c r="C414" s="136" t="s">
        <v>878</v>
      </c>
      <c r="D414" s="136" t="s">
        <v>183</v>
      </c>
      <c r="E414" s="137" t="s">
        <v>2977</v>
      </c>
      <c r="F414" s="138" t="s">
        <v>2978</v>
      </c>
      <c r="G414" s="139" t="s">
        <v>2729</v>
      </c>
      <c r="H414" s="140">
        <v>8</v>
      </c>
      <c r="I414" s="141"/>
      <c r="J414" s="142">
        <f>ROUND(I414*H414,2)</f>
        <v>0</v>
      </c>
      <c r="K414" s="138" t="s">
        <v>2763</v>
      </c>
      <c r="L414" s="32"/>
      <c r="M414" s="143" t="s">
        <v>1</v>
      </c>
      <c r="N414" s="144" t="s">
        <v>39</v>
      </c>
      <c r="P414" s="145">
        <f>O414*H414</f>
        <v>0</v>
      </c>
      <c r="Q414" s="145">
        <v>0</v>
      </c>
      <c r="R414" s="145">
        <f>Q414*H414</f>
        <v>0</v>
      </c>
      <c r="S414" s="145">
        <v>0</v>
      </c>
      <c r="T414" s="146">
        <f>S414*H414</f>
        <v>0</v>
      </c>
      <c r="AR414" s="147" t="s">
        <v>188</v>
      </c>
      <c r="AT414" s="147" t="s">
        <v>183</v>
      </c>
      <c r="AU414" s="147" t="s">
        <v>82</v>
      </c>
      <c r="AY414" s="17" t="s">
        <v>180</v>
      </c>
      <c r="BE414" s="148">
        <f>IF(N414="základní",J414,0)</f>
        <v>0</v>
      </c>
      <c r="BF414" s="148">
        <f>IF(N414="snížená",J414,0)</f>
        <v>0</v>
      </c>
      <c r="BG414" s="148">
        <f>IF(N414="zákl. přenesená",J414,0)</f>
        <v>0</v>
      </c>
      <c r="BH414" s="148">
        <f>IF(N414="sníž. přenesená",J414,0)</f>
        <v>0</v>
      </c>
      <c r="BI414" s="148">
        <f>IF(N414="nulová",J414,0)</f>
        <v>0</v>
      </c>
      <c r="BJ414" s="17" t="s">
        <v>82</v>
      </c>
      <c r="BK414" s="148">
        <f>ROUND(I414*H414,2)</f>
        <v>0</v>
      </c>
      <c r="BL414" s="17" t="s">
        <v>188</v>
      </c>
      <c r="BM414" s="147" t="s">
        <v>2390</v>
      </c>
    </row>
    <row r="415" spans="2:65" s="13" customFormat="1" ht="10.199999999999999">
      <c r="B415" s="156"/>
      <c r="D415" s="150" t="s">
        <v>190</v>
      </c>
      <c r="E415" s="157" t="s">
        <v>1</v>
      </c>
      <c r="F415" s="158" t="s">
        <v>242</v>
      </c>
      <c r="H415" s="159">
        <v>8</v>
      </c>
      <c r="I415" s="160"/>
      <c r="L415" s="156"/>
      <c r="M415" s="161"/>
      <c r="T415" s="162"/>
      <c r="AT415" s="157" t="s">
        <v>190</v>
      </c>
      <c r="AU415" s="157" t="s">
        <v>82</v>
      </c>
      <c r="AV415" s="13" t="s">
        <v>84</v>
      </c>
      <c r="AW415" s="13" t="s">
        <v>30</v>
      </c>
      <c r="AX415" s="13" t="s">
        <v>74</v>
      </c>
      <c r="AY415" s="157" t="s">
        <v>180</v>
      </c>
    </row>
    <row r="416" spans="2:65" s="14" customFormat="1" ht="10.199999999999999">
      <c r="B416" s="163"/>
      <c r="D416" s="150" t="s">
        <v>190</v>
      </c>
      <c r="E416" s="164" t="s">
        <v>1</v>
      </c>
      <c r="F416" s="165" t="s">
        <v>194</v>
      </c>
      <c r="H416" s="166">
        <v>8</v>
      </c>
      <c r="I416" s="167"/>
      <c r="L416" s="163"/>
      <c r="M416" s="168"/>
      <c r="T416" s="169"/>
      <c r="AT416" s="164" t="s">
        <v>190</v>
      </c>
      <c r="AU416" s="164" t="s">
        <v>82</v>
      </c>
      <c r="AV416" s="14" t="s">
        <v>188</v>
      </c>
      <c r="AW416" s="14" t="s">
        <v>30</v>
      </c>
      <c r="AX416" s="14" t="s">
        <v>82</v>
      </c>
      <c r="AY416" s="164" t="s">
        <v>180</v>
      </c>
    </row>
    <row r="417" spans="2:65" s="11" customFormat="1" ht="25.9" customHeight="1">
      <c r="B417" s="124"/>
      <c r="D417" s="125" t="s">
        <v>73</v>
      </c>
      <c r="E417" s="126" t="s">
        <v>851</v>
      </c>
      <c r="F417" s="126" t="s">
        <v>2979</v>
      </c>
      <c r="I417" s="127"/>
      <c r="J417" s="128">
        <f>BK417</f>
        <v>0</v>
      </c>
      <c r="L417" s="124"/>
      <c r="M417" s="129"/>
      <c r="P417" s="130">
        <f>SUM(P418:P420)</f>
        <v>0</v>
      </c>
      <c r="R417" s="130">
        <f>SUM(R418:R420)</f>
        <v>0</v>
      </c>
      <c r="T417" s="131">
        <f>SUM(T418:T420)</f>
        <v>0</v>
      </c>
      <c r="AR417" s="125" t="s">
        <v>82</v>
      </c>
      <c r="AT417" s="132" t="s">
        <v>73</v>
      </c>
      <c r="AU417" s="132" t="s">
        <v>74</v>
      </c>
      <c r="AY417" s="125" t="s">
        <v>180</v>
      </c>
      <c r="BK417" s="133">
        <f>SUM(BK418:BK420)</f>
        <v>0</v>
      </c>
    </row>
    <row r="418" spans="2:65" s="1" customFormat="1" ht="16.5" customHeight="1">
      <c r="B418" s="32"/>
      <c r="C418" s="136" t="s">
        <v>892</v>
      </c>
      <c r="D418" s="136" t="s">
        <v>183</v>
      </c>
      <c r="E418" s="137" t="s">
        <v>2980</v>
      </c>
      <c r="F418" s="138" t="s">
        <v>2981</v>
      </c>
      <c r="G418" s="139" t="s">
        <v>198</v>
      </c>
      <c r="H418" s="140">
        <v>74</v>
      </c>
      <c r="I418" s="141"/>
      <c r="J418" s="142">
        <f>ROUND(I418*H418,2)</f>
        <v>0</v>
      </c>
      <c r="K418" s="138" t="s">
        <v>2763</v>
      </c>
      <c r="L418" s="32"/>
      <c r="M418" s="143" t="s">
        <v>1</v>
      </c>
      <c r="N418" s="144" t="s">
        <v>39</v>
      </c>
      <c r="P418" s="145">
        <f>O418*H418</f>
        <v>0</v>
      </c>
      <c r="Q418" s="145">
        <v>0</v>
      </c>
      <c r="R418" s="145">
        <f>Q418*H418</f>
        <v>0</v>
      </c>
      <c r="S418" s="145">
        <v>0</v>
      </c>
      <c r="T418" s="146">
        <f>S418*H418</f>
        <v>0</v>
      </c>
      <c r="AR418" s="147" t="s">
        <v>188</v>
      </c>
      <c r="AT418" s="147" t="s">
        <v>183</v>
      </c>
      <c r="AU418" s="147" t="s">
        <v>82</v>
      </c>
      <c r="AY418" s="17" t="s">
        <v>180</v>
      </c>
      <c r="BE418" s="148">
        <f>IF(N418="základní",J418,0)</f>
        <v>0</v>
      </c>
      <c r="BF418" s="148">
        <f>IF(N418="snížená",J418,0)</f>
        <v>0</v>
      </c>
      <c r="BG418" s="148">
        <f>IF(N418="zákl. přenesená",J418,0)</f>
        <v>0</v>
      </c>
      <c r="BH418" s="148">
        <f>IF(N418="sníž. přenesená",J418,0)</f>
        <v>0</v>
      </c>
      <c r="BI418" s="148">
        <f>IF(N418="nulová",J418,0)</f>
        <v>0</v>
      </c>
      <c r="BJ418" s="17" t="s">
        <v>82</v>
      </c>
      <c r="BK418" s="148">
        <f>ROUND(I418*H418,2)</f>
        <v>0</v>
      </c>
      <c r="BL418" s="17" t="s">
        <v>188</v>
      </c>
      <c r="BM418" s="147" t="s">
        <v>2393</v>
      </c>
    </row>
    <row r="419" spans="2:65" s="13" customFormat="1" ht="10.199999999999999">
      <c r="B419" s="156"/>
      <c r="D419" s="150" t="s">
        <v>190</v>
      </c>
      <c r="E419" s="157" t="s">
        <v>1</v>
      </c>
      <c r="F419" s="158" t="s">
        <v>695</v>
      </c>
      <c r="H419" s="159">
        <v>74</v>
      </c>
      <c r="I419" s="160"/>
      <c r="L419" s="156"/>
      <c r="M419" s="161"/>
      <c r="T419" s="162"/>
      <c r="AT419" s="157" t="s">
        <v>190</v>
      </c>
      <c r="AU419" s="157" t="s">
        <v>82</v>
      </c>
      <c r="AV419" s="13" t="s">
        <v>84</v>
      </c>
      <c r="AW419" s="13" t="s">
        <v>30</v>
      </c>
      <c r="AX419" s="13" t="s">
        <v>74</v>
      </c>
      <c r="AY419" s="157" t="s">
        <v>180</v>
      </c>
    </row>
    <row r="420" spans="2:65" s="14" customFormat="1" ht="10.199999999999999">
      <c r="B420" s="163"/>
      <c r="D420" s="150" t="s">
        <v>190</v>
      </c>
      <c r="E420" s="164" t="s">
        <v>1</v>
      </c>
      <c r="F420" s="165" t="s">
        <v>194</v>
      </c>
      <c r="H420" s="166">
        <v>74</v>
      </c>
      <c r="I420" s="167"/>
      <c r="L420" s="163"/>
      <c r="M420" s="168"/>
      <c r="T420" s="169"/>
      <c r="AT420" s="164" t="s">
        <v>190</v>
      </c>
      <c r="AU420" s="164" t="s">
        <v>82</v>
      </c>
      <c r="AV420" s="14" t="s">
        <v>188</v>
      </c>
      <c r="AW420" s="14" t="s">
        <v>30</v>
      </c>
      <c r="AX420" s="14" t="s">
        <v>82</v>
      </c>
      <c r="AY420" s="164" t="s">
        <v>180</v>
      </c>
    </row>
    <row r="421" spans="2:65" s="11" customFormat="1" ht="25.9" customHeight="1">
      <c r="B421" s="124"/>
      <c r="D421" s="125" t="s">
        <v>73</v>
      </c>
      <c r="E421" s="126" t="s">
        <v>878</v>
      </c>
      <c r="F421" s="126" t="s">
        <v>2982</v>
      </c>
      <c r="I421" s="127"/>
      <c r="J421" s="128">
        <f>BK421</f>
        <v>0</v>
      </c>
      <c r="L421" s="124"/>
      <c r="M421" s="129"/>
      <c r="P421" s="130">
        <f>SUM(P422:P430)</f>
        <v>0</v>
      </c>
      <c r="R421" s="130">
        <f>SUM(R422:R430)</f>
        <v>0</v>
      </c>
      <c r="T421" s="131">
        <f>SUM(T422:T430)</f>
        <v>0</v>
      </c>
      <c r="AR421" s="125" t="s">
        <v>82</v>
      </c>
      <c r="AT421" s="132" t="s">
        <v>73</v>
      </c>
      <c r="AU421" s="132" t="s">
        <v>74</v>
      </c>
      <c r="AY421" s="125" t="s">
        <v>180</v>
      </c>
      <c r="BK421" s="133">
        <f>SUM(BK422:BK430)</f>
        <v>0</v>
      </c>
    </row>
    <row r="422" spans="2:65" s="1" customFormat="1" ht="16.5" customHeight="1">
      <c r="B422" s="32"/>
      <c r="C422" s="136" t="s">
        <v>898</v>
      </c>
      <c r="D422" s="136" t="s">
        <v>183</v>
      </c>
      <c r="E422" s="137" t="s">
        <v>2983</v>
      </c>
      <c r="F422" s="138" t="s">
        <v>2984</v>
      </c>
      <c r="G422" s="139" t="s">
        <v>279</v>
      </c>
      <c r="H422" s="140">
        <v>1</v>
      </c>
      <c r="I422" s="141"/>
      <c r="J422" s="142">
        <f>ROUND(I422*H422,2)</f>
        <v>0</v>
      </c>
      <c r="K422" s="138" t="s">
        <v>2763</v>
      </c>
      <c r="L422" s="32"/>
      <c r="M422" s="143" t="s">
        <v>1</v>
      </c>
      <c r="N422" s="144" t="s">
        <v>39</v>
      </c>
      <c r="P422" s="145">
        <f>O422*H422</f>
        <v>0</v>
      </c>
      <c r="Q422" s="145">
        <v>0</v>
      </c>
      <c r="R422" s="145">
        <f>Q422*H422</f>
        <v>0</v>
      </c>
      <c r="S422" s="145">
        <v>0</v>
      </c>
      <c r="T422" s="146">
        <f>S422*H422</f>
        <v>0</v>
      </c>
      <c r="AR422" s="147" t="s">
        <v>188</v>
      </c>
      <c r="AT422" s="147" t="s">
        <v>183</v>
      </c>
      <c r="AU422" s="147" t="s">
        <v>82</v>
      </c>
      <c r="AY422" s="17" t="s">
        <v>180</v>
      </c>
      <c r="BE422" s="148">
        <f>IF(N422="základní",J422,0)</f>
        <v>0</v>
      </c>
      <c r="BF422" s="148">
        <f>IF(N422="snížená",J422,0)</f>
        <v>0</v>
      </c>
      <c r="BG422" s="148">
        <f>IF(N422="zákl. přenesená",J422,0)</f>
        <v>0</v>
      </c>
      <c r="BH422" s="148">
        <f>IF(N422="sníž. přenesená",J422,0)</f>
        <v>0</v>
      </c>
      <c r="BI422" s="148">
        <f>IF(N422="nulová",J422,0)</f>
        <v>0</v>
      </c>
      <c r="BJ422" s="17" t="s">
        <v>82</v>
      </c>
      <c r="BK422" s="148">
        <f>ROUND(I422*H422,2)</f>
        <v>0</v>
      </c>
      <c r="BL422" s="17" t="s">
        <v>188</v>
      </c>
      <c r="BM422" s="147" t="s">
        <v>2985</v>
      </c>
    </row>
    <row r="423" spans="2:65" s="13" customFormat="1" ht="10.199999999999999">
      <c r="B423" s="156"/>
      <c r="D423" s="150" t="s">
        <v>190</v>
      </c>
      <c r="E423" s="157" t="s">
        <v>1</v>
      </c>
      <c r="F423" s="158" t="s">
        <v>82</v>
      </c>
      <c r="H423" s="159">
        <v>1</v>
      </c>
      <c r="I423" s="160"/>
      <c r="L423" s="156"/>
      <c r="M423" s="161"/>
      <c r="T423" s="162"/>
      <c r="AT423" s="157" t="s">
        <v>190</v>
      </c>
      <c r="AU423" s="157" t="s">
        <v>82</v>
      </c>
      <c r="AV423" s="13" t="s">
        <v>84</v>
      </c>
      <c r="AW423" s="13" t="s">
        <v>30</v>
      </c>
      <c r="AX423" s="13" t="s">
        <v>74</v>
      </c>
      <c r="AY423" s="157" t="s">
        <v>180</v>
      </c>
    </row>
    <row r="424" spans="2:65" s="14" customFormat="1" ht="10.199999999999999">
      <c r="B424" s="163"/>
      <c r="D424" s="150" t="s">
        <v>190</v>
      </c>
      <c r="E424" s="164" t="s">
        <v>1</v>
      </c>
      <c r="F424" s="165" t="s">
        <v>194</v>
      </c>
      <c r="H424" s="166">
        <v>1</v>
      </c>
      <c r="I424" s="167"/>
      <c r="L424" s="163"/>
      <c r="M424" s="168"/>
      <c r="T424" s="169"/>
      <c r="AT424" s="164" t="s">
        <v>190</v>
      </c>
      <c r="AU424" s="164" t="s">
        <v>82</v>
      </c>
      <c r="AV424" s="14" t="s">
        <v>188</v>
      </c>
      <c r="AW424" s="14" t="s">
        <v>30</v>
      </c>
      <c r="AX424" s="14" t="s">
        <v>82</v>
      </c>
      <c r="AY424" s="164" t="s">
        <v>180</v>
      </c>
    </row>
    <row r="425" spans="2:65" s="1" customFormat="1" ht="16.5" customHeight="1">
      <c r="B425" s="32"/>
      <c r="C425" s="136" t="s">
        <v>902</v>
      </c>
      <c r="D425" s="136" t="s">
        <v>183</v>
      </c>
      <c r="E425" s="137" t="s">
        <v>2986</v>
      </c>
      <c r="F425" s="138" t="s">
        <v>2987</v>
      </c>
      <c r="G425" s="139" t="s">
        <v>279</v>
      </c>
      <c r="H425" s="140">
        <v>1.5</v>
      </c>
      <c r="I425" s="141"/>
      <c r="J425" s="142">
        <f>ROUND(I425*H425,2)</f>
        <v>0</v>
      </c>
      <c r="K425" s="138" t="s">
        <v>2763</v>
      </c>
      <c r="L425" s="32"/>
      <c r="M425" s="143" t="s">
        <v>1</v>
      </c>
      <c r="N425" s="144" t="s">
        <v>39</v>
      </c>
      <c r="P425" s="145">
        <f>O425*H425</f>
        <v>0</v>
      </c>
      <c r="Q425" s="145">
        <v>0</v>
      </c>
      <c r="R425" s="145">
        <f>Q425*H425</f>
        <v>0</v>
      </c>
      <c r="S425" s="145">
        <v>0</v>
      </c>
      <c r="T425" s="146">
        <f>S425*H425</f>
        <v>0</v>
      </c>
      <c r="AR425" s="147" t="s">
        <v>188</v>
      </c>
      <c r="AT425" s="147" t="s">
        <v>183</v>
      </c>
      <c r="AU425" s="147" t="s">
        <v>82</v>
      </c>
      <c r="AY425" s="17" t="s">
        <v>180</v>
      </c>
      <c r="BE425" s="148">
        <f>IF(N425="základní",J425,0)</f>
        <v>0</v>
      </c>
      <c r="BF425" s="148">
        <f>IF(N425="snížená",J425,0)</f>
        <v>0</v>
      </c>
      <c r="BG425" s="148">
        <f>IF(N425="zákl. přenesená",J425,0)</f>
        <v>0</v>
      </c>
      <c r="BH425" s="148">
        <f>IF(N425="sníž. přenesená",J425,0)</f>
        <v>0</v>
      </c>
      <c r="BI425" s="148">
        <f>IF(N425="nulová",J425,0)</f>
        <v>0</v>
      </c>
      <c r="BJ425" s="17" t="s">
        <v>82</v>
      </c>
      <c r="BK425" s="148">
        <f>ROUND(I425*H425,2)</f>
        <v>0</v>
      </c>
      <c r="BL425" s="17" t="s">
        <v>188</v>
      </c>
      <c r="BM425" s="147" t="s">
        <v>2988</v>
      </c>
    </row>
    <row r="426" spans="2:65" s="13" customFormat="1" ht="10.199999999999999">
      <c r="B426" s="156"/>
      <c r="D426" s="150" t="s">
        <v>190</v>
      </c>
      <c r="E426" s="157" t="s">
        <v>1</v>
      </c>
      <c r="F426" s="158" t="s">
        <v>2989</v>
      </c>
      <c r="H426" s="159">
        <v>1.5</v>
      </c>
      <c r="I426" s="160"/>
      <c r="L426" s="156"/>
      <c r="M426" s="161"/>
      <c r="T426" s="162"/>
      <c r="AT426" s="157" t="s">
        <v>190</v>
      </c>
      <c r="AU426" s="157" t="s">
        <v>82</v>
      </c>
      <c r="AV426" s="13" t="s">
        <v>84</v>
      </c>
      <c r="AW426" s="13" t="s">
        <v>30</v>
      </c>
      <c r="AX426" s="13" t="s">
        <v>74</v>
      </c>
      <c r="AY426" s="157" t="s">
        <v>180</v>
      </c>
    </row>
    <row r="427" spans="2:65" s="14" customFormat="1" ht="10.199999999999999">
      <c r="B427" s="163"/>
      <c r="D427" s="150" t="s">
        <v>190</v>
      </c>
      <c r="E427" s="164" t="s">
        <v>1</v>
      </c>
      <c r="F427" s="165" t="s">
        <v>194</v>
      </c>
      <c r="H427" s="166">
        <v>1.5</v>
      </c>
      <c r="I427" s="167"/>
      <c r="L427" s="163"/>
      <c r="M427" s="168"/>
      <c r="T427" s="169"/>
      <c r="AT427" s="164" t="s">
        <v>190</v>
      </c>
      <c r="AU427" s="164" t="s">
        <v>82</v>
      </c>
      <c r="AV427" s="14" t="s">
        <v>188</v>
      </c>
      <c r="AW427" s="14" t="s">
        <v>30</v>
      </c>
      <c r="AX427" s="14" t="s">
        <v>82</v>
      </c>
      <c r="AY427" s="164" t="s">
        <v>180</v>
      </c>
    </row>
    <row r="428" spans="2:65" s="1" customFormat="1" ht="16.5" customHeight="1">
      <c r="B428" s="32"/>
      <c r="C428" s="136" t="s">
        <v>911</v>
      </c>
      <c r="D428" s="136" t="s">
        <v>183</v>
      </c>
      <c r="E428" s="137" t="s">
        <v>2990</v>
      </c>
      <c r="F428" s="138" t="s">
        <v>2991</v>
      </c>
      <c r="G428" s="139" t="s">
        <v>279</v>
      </c>
      <c r="H428" s="140">
        <v>2.5</v>
      </c>
      <c r="I428" s="141"/>
      <c r="J428" s="142">
        <f>ROUND(I428*H428,2)</f>
        <v>0</v>
      </c>
      <c r="K428" s="138" t="s">
        <v>2763</v>
      </c>
      <c r="L428" s="32"/>
      <c r="M428" s="143" t="s">
        <v>1</v>
      </c>
      <c r="N428" s="144" t="s">
        <v>39</v>
      </c>
      <c r="P428" s="145">
        <f>O428*H428</f>
        <v>0</v>
      </c>
      <c r="Q428" s="145">
        <v>0</v>
      </c>
      <c r="R428" s="145">
        <f>Q428*H428</f>
        <v>0</v>
      </c>
      <c r="S428" s="145">
        <v>0</v>
      </c>
      <c r="T428" s="146">
        <f>S428*H428</f>
        <v>0</v>
      </c>
      <c r="AR428" s="147" t="s">
        <v>188</v>
      </c>
      <c r="AT428" s="147" t="s">
        <v>183</v>
      </c>
      <c r="AU428" s="147" t="s">
        <v>82</v>
      </c>
      <c r="AY428" s="17" t="s">
        <v>180</v>
      </c>
      <c r="BE428" s="148">
        <f>IF(N428="základní",J428,0)</f>
        <v>0</v>
      </c>
      <c r="BF428" s="148">
        <f>IF(N428="snížená",J428,0)</f>
        <v>0</v>
      </c>
      <c r="BG428" s="148">
        <f>IF(N428="zákl. přenesená",J428,0)</f>
        <v>0</v>
      </c>
      <c r="BH428" s="148">
        <f>IF(N428="sníž. přenesená",J428,0)</f>
        <v>0</v>
      </c>
      <c r="BI428" s="148">
        <f>IF(N428="nulová",J428,0)</f>
        <v>0</v>
      </c>
      <c r="BJ428" s="17" t="s">
        <v>82</v>
      </c>
      <c r="BK428" s="148">
        <f>ROUND(I428*H428,2)</f>
        <v>0</v>
      </c>
      <c r="BL428" s="17" t="s">
        <v>188</v>
      </c>
      <c r="BM428" s="147" t="s">
        <v>2992</v>
      </c>
    </row>
    <row r="429" spans="2:65" s="13" customFormat="1" ht="10.199999999999999">
      <c r="B429" s="156"/>
      <c r="D429" s="150" t="s">
        <v>190</v>
      </c>
      <c r="E429" s="157" t="s">
        <v>1</v>
      </c>
      <c r="F429" s="158" t="s">
        <v>1158</v>
      </c>
      <c r="H429" s="159">
        <v>2.5</v>
      </c>
      <c r="I429" s="160"/>
      <c r="L429" s="156"/>
      <c r="M429" s="161"/>
      <c r="T429" s="162"/>
      <c r="AT429" s="157" t="s">
        <v>190</v>
      </c>
      <c r="AU429" s="157" t="s">
        <v>82</v>
      </c>
      <c r="AV429" s="13" t="s">
        <v>84</v>
      </c>
      <c r="AW429" s="13" t="s">
        <v>30</v>
      </c>
      <c r="AX429" s="13" t="s">
        <v>74</v>
      </c>
      <c r="AY429" s="157" t="s">
        <v>180</v>
      </c>
    </row>
    <row r="430" spans="2:65" s="14" customFormat="1" ht="10.199999999999999">
      <c r="B430" s="163"/>
      <c r="D430" s="150" t="s">
        <v>190</v>
      </c>
      <c r="E430" s="164" t="s">
        <v>1</v>
      </c>
      <c r="F430" s="165" t="s">
        <v>194</v>
      </c>
      <c r="H430" s="166">
        <v>2.5</v>
      </c>
      <c r="I430" s="167"/>
      <c r="L430" s="163"/>
      <c r="M430" s="168"/>
      <c r="T430" s="169"/>
      <c r="AT430" s="164" t="s">
        <v>190</v>
      </c>
      <c r="AU430" s="164" t="s">
        <v>82</v>
      </c>
      <c r="AV430" s="14" t="s">
        <v>188</v>
      </c>
      <c r="AW430" s="14" t="s">
        <v>30</v>
      </c>
      <c r="AX430" s="14" t="s">
        <v>82</v>
      </c>
      <c r="AY430" s="164" t="s">
        <v>180</v>
      </c>
    </row>
    <row r="431" spans="2:65" s="11" customFormat="1" ht="25.9" customHeight="1">
      <c r="B431" s="124"/>
      <c r="D431" s="125" t="s">
        <v>73</v>
      </c>
      <c r="E431" s="126" t="s">
        <v>2993</v>
      </c>
      <c r="F431" s="126" t="s">
        <v>2994</v>
      </c>
      <c r="I431" s="127"/>
      <c r="J431" s="128">
        <f>BK431</f>
        <v>0</v>
      </c>
      <c r="L431" s="124"/>
      <c r="M431" s="129"/>
      <c r="P431" s="130">
        <f>P432</f>
        <v>0</v>
      </c>
      <c r="R431" s="130">
        <f>R432</f>
        <v>0</v>
      </c>
      <c r="T431" s="131">
        <f>T432</f>
        <v>0</v>
      </c>
      <c r="AR431" s="125" t="s">
        <v>82</v>
      </c>
      <c r="AT431" s="132" t="s">
        <v>73</v>
      </c>
      <c r="AU431" s="132" t="s">
        <v>74</v>
      </c>
      <c r="AY431" s="125" t="s">
        <v>180</v>
      </c>
      <c r="BK431" s="133">
        <f>BK432</f>
        <v>0</v>
      </c>
    </row>
    <row r="432" spans="2:65" s="1" customFormat="1" ht="16.5" customHeight="1">
      <c r="B432" s="32"/>
      <c r="C432" s="136" t="s">
        <v>925</v>
      </c>
      <c r="D432" s="136" t="s">
        <v>183</v>
      </c>
      <c r="E432" s="137" t="s">
        <v>2995</v>
      </c>
      <c r="F432" s="138" t="s">
        <v>2996</v>
      </c>
      <c r="G432" s="139" t="s">
        <v>208</v>
      </c>
      <c r="H432" s="140">
        <v>0.92800000000000005</v>
      </c>
      <c r="I432" s="141"/>
      <c r="J432" s="142">
        <f>ROUND(I432*H432,2)</f>
        <v>0</v>
      </c>
      <c r="K432" s="138" t="s">
        <v>2763</v>
      </c>
      <c r="L432" s="32"/>
      <c r="M432" s="143" t="s">
        <v>1</v>
      </c>
      <c r="N432" s="144" t="s">
        <v>39</v>
      </c>
      <c r="P432" s="145">
        <f>O432*H432</f>
        <v>0</v>
      </c>
      <c r="Q432" s="145">
        <v>0</v>
      </c>
      <c r="R432" s="145">
        <f>Q432*H432</f>
        <v>0</v>
      </c>
      <c r="S432" s="145">
        <v>0</v>
      </c>
      <c r="T432" s="146">
        <f>S432*H432</f>
        <v>0</v>
      </c>
      <c r="AR432" s="147" t="s">
        <v>188</v>
      </c>
      <c r="AT432" s="147" t="s">
        <v>183</v>
      </c>
      <c r="AU432" s="147" t="s">
        <v>82</v>
      </c>
      <c r="AY432" s="17" t="s">
        <v>180</v>
      </c>
      <c r="BE432" s="148">
        <f>IF(N432="základní",J432,0)</f>
        <v>0</v>
      </c>
      <c r="BF432" s="148">
        <f>IF(N432="snížená",J432,0)</f>
        <v>0</v>
      </c>
      <c r="BG432" s="148">
        <f>IF(N432="zákl. přenesená",J432,0)</f>
        <v>0</v>
      </c>
      <c r="BH432" s="148">
        <f>IF(N432="sníž. přenesená",J432,0)</f>
        <v>0</v>
      </c>
      <c r="BI432" s="148">
        <f>IF(N432="nulová",J432,0)</f>
        <v>0</v>
      </c>
      <c r="BJ432" s="17" t="s">
        <v>82</v>
      </c>
      <c r="BK432" s="148">
        <f>ROUND(I432*H432,2)</f>
        <v>0</v>
      </c>
      <c r="BL432" s="17" t="s">
        <v>188</v>
      </c>
      <c r="BM432" s="147" t="s">
        <v>2997</v>
      </c>
    </row>
    <row r="433" spans="2:65" s="11" customFormat="1" ht="25.9" customHeight="1">
      <c r="B433" s="124"/>
      <c r="D433" s="125" t="s">
        <v>73</v>
      </c>
      <c r="E433" s="126" t="s">
        <v>2998</v>
      </c>
      <c r="F433" s="126" t="s">
        <v>2999</v>
      </c>
      <c r="I433" s="127"/>
      <c r="J433" s="128">
        <f>BK433</f>
        <v>0</v>
      </c>
      <c r="L433" s="124"/>
      <c r="M433" s="129"/>
      <c r="P433" s="130">
        <f>SUM(P434:P437)</f>
        <v>0</v>
      </c>
      <c r="R433" s="130">
        <f>SUM(R434:R437)</f>
        <v>0</v>
      </c>
      <c r="T433" s="131">
        <f>SUM(T434:T437)</f>
        <v>0</v>
      </c>
      <c r="AR433" s="125" t="s">
        <v>82</v>
      </c>
      <c r="AT433" s="132" t="s">
        <v>73</v>
      </c>
      <c r="AU433" s="132" t="s">
        <v>74</v>
      </c>
      <c r="AY433" s="125" t="s">
        <v>180</v>
      </c>
      <c r="BK433" s="133">
        <f>SUM(BK434:BK437)</f>
        <v>0</v>
      </c>
    </row>
    <row r="434" spans="2:65" s="1" customFormat="1" ht="16.5" customHeight="1">
      <c r="B434" s="32"/>
      <c r="C434" s="136" t="s">
        <v>931</v>
      </c>
      <c r="D434" s="136" t="s">
        <v>183</v>
      </c>
      <c r="E434" s="137" t="s">
        <v>3000</v>
      </c>
      <c r="F434" s="138" t="s">
        <v>3001</v>
      </c>
      <c r="G434" s="139" t="s">
        <v>208</v>
      </c>
      <c r="H434" s="140">
        <v>0.125</v>
      </c>
      <c r="I434" s="141"/>
      <c r="J434" s="142">
        <f>ROUND(I434*H434,2)</f>
        <v>0</v>
      </c>
      <c r="K434" s="138" t="s">
        <v>2763</v>
      </c>
      <c r="L434" s="32"/>
      <c r="M434" s="143" t="s">
        <v>1</v>
      </c>
      <c r="N434" s="144" t="s">
        <v>39</v>
      </c>
      <c r="P434" s="145">
        <f>O434*H434</f>
        <v>0</v>
      </c>
      <c r="Q434" s="145">
        <v>0</v>
      </c>
      <c r="R434" s="145">
        <f>Q434*H434</f>
        <v>0</v>
      </c>
      <c r="S434" s="145">
        <v>0</v>
      </c>
      <c r="T434" s="146">
        <f>S434*H434</f>
        <v>0</v>
      </c>
      <c r="AR434" s="147" t="s">
        <v>188</v>
      </c>
      <c r="AT434" s="147" t="s">
        <v>183</v>
      </c>
      <c r="AU434" s="147" t="s">
        <v>82</v>
      </c>
      <c r="AY434" s="17" t="s">
        <v>180</v>
      </c>
      <c r="BE434" s="148">
        <f>IF(N434="základní",J434,0)</f>
        <v>0</v>
      </c>
      <c r="BF434" s="148">
        <f>IF(N434="snížená",J434,0)</f>
        <v>0</v>
      </c>
      <c r="BG434" s="148">
        <f>IF(N434="zákl. přenesená",J434,0)</f>
        <v>0</v>
      </c>
      <c r="BH434" s="148">
        <f>IF(N434="sníž. přenesená",J434,0)</f>
        <v>0</v>
      </c>
      <c r="BI434" s="148">
        <f>IF(N434="nulová",J434,0)</f>
        <v>0</v>
      </c>
      <c r="BJ434" s="17" t="s">
        <v>82</v>
      </c>
      <c r="BK434" s="148">
        <f>ROUND(I434*H434,2)</f>
        <v>0</v>
      </c>
      <c r="BL434" s="17" t="s">
        <v>188</v>
      </c>
      <c r="BM434" s="147" t="s">
        <v>3002</v>
      </c>
    </row>
    <row r="435" spans="2:65" s="1" customFormat="1" ht="16.5" customHeight="1">
      <c r="B435" s="32"/>
      <c r="C435" s="136" t="s">
        <v>935</v>
      </c>
      <c r="D435" s="136" t="s">
        <v>183</v>
      </c>
      <c r="E435" s="137" t="s">
        <v>3003</v>
      </c>
      <c r="F435" s="138" t="s">
        <v>3004</v>
      </c>
      <c r="G435" s="139" t="s">
        <v>208</v>
      </c>
      <c r="H435" s="140">
        <v>0.125</v>
      </c>
      <c r="I435" s="141"/>
      <c r="J435" s="142">
        <f>ROUND(I435*H435,2)</f>
        <v>0</v>
      </c>
      <c r="K435" s="138" t="s">
        <v>2763</v>
      </c>
      <c r="L435" s="32"/>
      <c r="M435" s="143" t="s">
        <v>1</v>
      </c>
      <c r="N435" s="144" t="s">
        <v>39</v>
      </c>
      <c r="P435" s="145">
        <f>O435*H435</f>
        <v>0</v>
      </c>
      <c r="Q435" s="145">
        <v>0</v>
      </c>
      <c r="R435" s="145">
        <f>Q435*H435</f>
        <v>0</v>
      </c>
      <c r="S435" s="145">
        <v>0</v>
      </c>
      <c r="T435" s="146">
        <f>S435*H435</f>
        <v>0</v>
      </c>
      <c r="AR435" s="147" t="s">
        <v>188</v>
      </c>
      <c r="AT435" s="147" t="s">
        <v>183</v>
      </c>
      <c r="AU435" s="147" t="s">
        <v>82</v>
      </c>
      <c r="AY435" s="17" t="s">
        <v>180</v>
      </c>
      <c r="BE435" s="148">
        <f>IF(N435="základní",J435,0)</f>
        <v>0</v>
      </c>
      <c r="BF435" s="148">
        <f>IF(N435="snížená",J435,0)</f>
        <v>0</v>
      </c>
      <c r="BG435" s="148">
        <f>IF(N435="zákl. přenesená",J435,0)</f>
        <v>0</v>
      </c>
      <c r="BH435" s="148">
        <f>IF(N435="sníž. přenesená",J435,0)</f>
        <v>0</v>
      </c>
      <c r="BI435" s="148">
        <f>IF(N435="nulová",J435,0)</f>
        <v>0</v>
      </c>
      <c r="BJ435" s="17" t="s">
        <v>82</v>
      </c>
      <c r="BK435" s="148">
        <f>ROUND(I435*H435,2)</f>
        <v>0</v>
      </c>
      <c r="BL435" s="17" t="s">
        <v>188</v>
      </c>
      <c r="BM435" s="147" t="s">
        <v>3005</v>
      </c>
    </row>
    <row r="436" spans="2:65" s="1" customFormat="1" ht="16.5" customHeight="1">
      <c r="B436" s="32"/>
      <c r="C436" s="136" t="s">
        <v>939</v>
      </c>
      <c r="D436" s="136" t="s">
        <v>183</v>
      </c>
      <c r="E436" s="137" t="s">
        <v>3006</v>
      </c>
      <c r="F436" s="138" t="s">
        <v>3007</v>
      </c>
      <c r="G436" s="139" t="s">
        <v>208</v>
      </c>
      <c r="H436" s="140">
        <v>1.2490000000000001</v>
      </c>
      <c r="I436" s="141"/>
      <c r="J436" s="142">
        <f>ROUND(I436*H436,2)</f>
        <v>0</v>
      </c>
      <c r="K436" s="138" t="s">
        <v>2763</v>
      </c>
      <c r="L436" s="32"/>
      <c r="M436" s="143" t="s">
        <v>1</v>
      </c>
      <c r="N436" s="144" t="s">
        <v>39</v>
      </c>
      <c r="P436" s="145">
        <f>O436*H436</f>
        <v>0</v>
      </c>
      <c r="Q436" s="145">
        <v>0</v>
      </c>
      <c r="R436" s="145">
        <f>Q436*H436</f>
        <v>0</v>
      </c>
      <c r="S436" s="145">
        <v>0</v>
      </c>
      <c r="T436" s="146">
        <f>S436*H436</f>
        <v>0</v>
      </c>
      <c r="AR436" s="147" t="s">
        <v>188</v>
      </c>
      <c r="AT436" s="147" t="s">
        <v>183</v>
      </c>
      <c r="AU436" s="147" t="s">
        <v>82</v>
      </c>
      <c r="AY436" s="17" t="s">
        <v>180</v>
      </c>
      <c r="BE436" s="148">
        <f>IF(N436="základní",J436,0)</f>
        <v>0</v>
      </c>
      <c r="BF436" s="148">
        <f>IF(N436="snížená",J436,0)</f>
        <v>0</v>
      </c>
      <c r="BG436" s="148">
        <f>IF(N436="zákl. přenesená",J436,0)</f>
        <v>0</v>
      </c>
      <c r="BH436" s="148">
        <f>IF(N436="sníž. přenesená",J436,0)</f>
        <v>0</v>
      </c>
      <c r="BI436" s="148">
        <f>IF(N436="nulová",J436,0)</f>
        <v>0</v>
      </c>
      <c r="BJ436" s="17" t="s">
        <v>82</v>
      </c>
      <c r="BK436" s="148">
        <f>ROUND(I436*H436,2)</f>
        <v>0</v>
      </c>
      <c r="BL436" s="17" t="s">
        <v>188</v>
      </c>
      <c r="BM436" s="147" t="s">
        <v>3008</v>
      </c>
    </row>
    <row r="437" spans="2:65" s="1" customFormat="1" ht="16.5" customHeight="1">
      <c r="B437" s="32"/>
      <c r="C437" s="136" t="s">
        <v>943</v>
      </c>
      <c r="D437" s="136" t="s">
        <v>183</v>
      </c>
      <c r="E437" s="137" t="s">
        <v>3009</v>
      </c>
      <c r="F437" s="138" t="s">
        <v>3010</v>
      </c>
      <c r="G437" s="139" t="s">
        <v>208</v>
      </c>
      <c r="H437" s="140">
        <v>0.125</v>
      </c>
      <c r="I437" s="141"/>
      <c r="J437" s="142">
        <f>ROUND(I437*H437,2)</f>
        <v>0</v>
      </c>
      <c r="K437" s="138" t="s">
        <v>2803</v>
      </c>
      <c r="L437" s="32"/>
      <c r="M437" s="191" t="s">
        <v>1</v>
      </c>
      <c r="N437" s="192" t="s">
        <v>39</v>
      </c>
      <c r="O437" s="193"/>
      <c r="P437" s="194">
        <f>O437*H437</f>
        <v>0</v>
      </c>
      <c r="Q437" s="194">
        <v>0</v>
      </c>
      <c r="R437" s="194">
        <f>Q437*H437</f>
        <v>0</v>
      </c>
      <c r="S437" s="194">
        <v>0</v>
      </c>
      <c r="T437" s="195">
        <f>S437*H437</f>
        <v>0</v>
      </c>
      <c r="AR437" s="147" t="s">
        <v>188</v>
      </c>
      <c r="AT437" s="147" t="s">
        <v>183</v>
      </c>
      <c r="AU437" s="147" t="s">
        <v>82</v>
      </c>
      <c r="AY437" s="17" t="s">
        <v>180</v>
      </c>
      <c r="BE437" s="148">
        <f>IF(N437="základní",J437,0)</f>
        <v>0</v>
      </c>
      <c r="BF437" s="148">
        <f>IF(N437="snížená",J437,0)</f>
        <v>0</v>
      </c>
      <c r="BG437" s="148">
        <f>IF(N437="zákl. přenesená",J437,0)</f>
        <v>0</v>
      </c>
      <c r="BH437" s="148">
        <f>IF(N437="sníž. přenesená",J437,0)</f>
        <v>0</v>
      </c>
      <c r="BI437" s="148">
        <f>IF(N437="nulová",J437,0)</f>
        <v>0</v>
      </c>
      <c r="BJ437" s="17" t="s">
        <v>82</v>
      </c>
      <c r="BK437" s="148">
        <f>ROUND(I437*H437,2)</f>
        <v>0</v>
      </c>
      <c r="BL437" s="17" t="s">
        <v>188</v>
      </c>
      <c r="BM437" s="147" t="s">
        <v>3011</v>
      </c>
    </row>
    <row r="438" spans="2:65" s="1" customFormat="1" ht="7" customHeight="1">
      <c r="B438" s="44"/>
      <c r="C438" s="45"/>
      <c r="D438" s="45"/>
      <c r="E438" s="45"/>
      <c r="F438" s="45"/>
      <c r="G438" s="45"/>
      <c r="H438" s="45"/>
      <c r="I438" s="45"/>
      <c r="J438" s="45"/>
      <c r="K438" s="45"/>
      <c r="L438" s="32"/>
    </row>
  </sheetData>
  <sheetProtection algorithmName="SHA-512" hashValue="lzG1vIYU28pGOPOKuA7GUEIyao1msNjR4cKpIYqISBk3ARHFwUkonXGaxdw9K0817F2OUwQsRNtV2GHzXJlwIA==" saltValue="Lyv4ZvNxVdNoauVe6sGyVZ0YSLu0aIU0MDPMQKUKWHmNaBo+hNA6uC/y3MwSQqXy8x4dY0LVd3Z3mLHRaQt9JA==" spinCount="100000" sheet="1" objects="1" scenarios="1" formatColumns="0" formatRows="0" autoFilter="0"/>
  <autoFilter ref="C130:K437" xr:uid="{00000000-0009-0000-0000-00000F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90"/>
  <sheetViews>
    <sheetView showGridLines="0" workbookViewId="0"/>
  </sheetViews>
  <sheetFormatPr defaultRowHeight="14.4"/>
  <cols>
    <col min="1" max="1" width="8.33203125" customWidth="1"/>
    <col min="2" max="2" width="1.19921875" customWidth="1"/>
    <col min="3" max="3" width="4.1328125" customWidth="1"/>
    <col min="4" max="4" width="4.33203125" customWidth="1"/>
    <col min="5" max="5" width="17.1328125" customWidth="1"/>
    <col min="6" max="6" width="100.796875" customWidth="1"/>
    <col min="7" max="7" width="7.46484375" customWidth="1"/>
    <col min="8" max="8" width="14" customWidth="1"/>
    <col min="9" max="9" width="15.796875" customWidth="1"/>
    <col min="10" max="11" width="22.33203125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139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ZŠ NA SMETÁNCE - oprava střešního pláště a rekonstrukce podkroví</v>
      </c>
      <c r="F7" s="245"/>
      <c r="G7" s="245"/>
      <c r="H7" s="245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16.5" customHeight="1">
      <c r="B9" s="32"/>
      <c r="E9" s="207" t="s">
        <v>3012</v>
      </c>
      <c r="F9" s="246"/>
      <c r="G9" s="246"/>
      <c r="H9" s="246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24. 5. 2023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7" t="str">
        <f>'Rekapitulace stavby'!E14</f>
        <v>Vyplň údaj</v>
      </c>
      <c r="F18" s="213"/>
      <c r="G18" s="213"/>
      <c r="H18" s="213"/>
      <c r="I18" s="27" t="s">
        <v>26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26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4"/>
      <c r="E27" s="218" t="s">
        <v>1</v>
      </c>
      <c r="F27" s="218"/>
      <c r="G27" s="218"/>
      <c r="H27" s="218"/>
      <c r="L27" s="94"/>
    </row>
    <row r="28" spans="2:12" s="1" customFormat="1" ht="7" customHeight="1">
      <c r="B28" s="32"/>
      <c r="L28" s="32"/>
    </row>
    <row r="29" spans="2:12" s="1" customFormat="1" ht="7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5" t="s">
        <v>34</v>
      </c>
      <c r="J30" s="66">
        <f>ROUND(J123, 2)</f>
        <v>0</v>
      </c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" customHeight="1">
      <c r="B33" s="32"/>
      <c r="D33" s="55" t="s">
        <v>38</v>
      </c>
      <c r="E33" s="27" t="s">
        <v>39</v>
      </c>
      <c r="F33" s="86">
        <f>ROUND((SUM(BE123:BE189)),  2)</f>
        <v>0</v>
      </c>
      <c r="I33" s="96">
        <v>0.21</v>
      </c>
      <c r="J33" s="86">
        <f>ROUND(((SUM(BE123:BE189))*I33),  2)</f>
        <v>0</v>
      </c>
      <c r="L33" s="32"/>
    </row>
    <row r="34" spans="2:12" s="1" customFormat="1" ht="14.4" customHeight="1">
      <c r="B34" s="32"/>
      <c r="E34" s="27" t="s">
        <v>40</v>
      </c>
      <c r="F34" s="86">
        <f>ROUND((SUM(BF123:BF189)),  2)</f>
        <v>0</v>
      </c>
      <c r="I34" s="96">
        <v>0.15</v>
      </c>
      <c r="J34" s="86">
        <f>ROUND(((SUM(BF123:BF189))*I34),  2)</f>
        <v>0</v>
      </c>
      <c r="L34" s="32"/>
    </row>
    <row r="35" spans="2:12" s="1" customFormat="1" ht="14.4" hidden="1" customHeight="1">
      <c r="B35" s="32"/>
      <c r="E35" s="27" t="s">
        <v>41</v>
      </c>
      <c r="F35" s="86">
        <f>ROUND((SUM(BG123:BG189)),  2)</f>
        <v>0</v>
      </c>
      <c r="I35" s="96">
        <v>0.21</v>
      </c>
      <c r="J35" s="86">
        <f>0</f>
        <v>0</v>
      </c>
      <c r="L35" s="32"/>
    </row>
    <row r="36" spans="2:12" s="1" customFormat="1" ht="14.4" hidden="1" customHeight="1">
      <c r="B36" s="32"/>
      <c r="E36" s="27" t="s">
        <v>42</v>
      </c>
      <c r="F36" s="86">
        <f>ROUND((SUM(BH123:BH189)),  2)</f>
        <v>0</v>
      </c>
      <c r="I36" s="96">
        <v>0.15</v>
      </c>
      <c r="J36" s="86">
        <f>0</f>
        <v>0</v>
      </c>
      <c r="L36" s="32"/>
    </row>
    <row r="37" spans="2:12" s="1" customFormat="1" ht="14.4" hidden="1" customHeight="1">
      <c r="B37" s="32"/>
      <c r="E37" s="27" t="s">
        <v>43</v>
      </c>
      <c r="F37" s="86">
        <f>ROUND((SUM(BI123:BI189)),  2)</f>
        <v>0</v>
      </c>
      <c r="I37" s="96">
        <v>0</v>
      </c>
      <c r="J37" s="86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5" customHeight="1">
      <c r="B39" s="32"/>
      <c r="C39" s="97"/>
      <c r="D39" s="98" t="s">
        <v>44</v>
      </c>
      <c r="E39" s="57"/>
      <c r="F39" s="57"/>
      <c r="G39" s="99" t="s">
        <v>45</v>
      </c>
      <c r="H39" s="100" t="s">
        <v>46</v>
      </c>
      <c r="I39" s="57"/>
      <c r="J39" s="101">
        <f>SUM(J30:J37)</f>
        <v>0</v>
      </c>
      <c r="K39" s="102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2.3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2.3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2.3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5" customHeight="1">
      <c r="B82" s="32"/>
      <c r="C82" s="21" t="s">
        <v>143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4" t="str">
        <f>E7</f>
        <v>ZŠ NA SMETÁNCE - oprava střešního pláště a rekonstrukce podkroví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16.5" customHeight="1">
      <c r="B87" s="32"/>
      <c r="E87" s="207" t="str">
        <f>E9</f>
        <v>2022-01050199.08 - VRN+ON</v>
      </c>
      <c r="F87" s="246"/>
      <c r="G87" s="246"/>
      <c r="H87" s="246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24. 5. 2023</v>
      </c>
      <c r="L89" s="32"/>
    </row>
    <row r="90" spans="2:47" s="1" customFormat="1" ht="7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25.65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>KAVRO - Ing. Veronika Kloudová</v>
      </c>
      <c r="L92" s="32"/>
    </row>
    <row r="93" spans="2:47" s="1" customFormat="1" ht="10.3" customHeight="1">
      <c r="B93" s="32"/>
      <c r="L93" s="32"/>
    </row>
    <row r="94" spans="2:47" s="1" customFormat="1" ht="29.25" customHeight="1">
      <c r="B94" s="32"/>
      <c r="C94" s="105" t="s">
        <v>144</v>
      </c>
      <c r="D94" s="97"/>
      <c r="E94" s="97"/>
      <c r="F94" s="97"/>
      <c r="G94" s="97"/>
      <c r="H94" s="97"/>
      <c r="I94" s="97"/>
      <c r="J94" s="106" t="s">
        <v>145</v>
      </c>
      <c r="K94" s="97"/>
      <c r="L94" s="32"/>
    </row>
    <row r="95" spans="2:47" s="1" customFormat="1" ht="10.3" customHeight="1">
      <c r="B95" s="32"/>
      <c r="L95" s="32"/>
    </row>
    <row r="96" spans="2:47" s="1" customFormat="1" ht="22.8" customHeight="1">
      <c r="B96" s="32"/>
      <c r="C96" s="107" t="s">
        <v>146</v>
      </c>
      <c r="J96" s="66">
        <f>J123</f>
        <v>0</v>
      </c>
      <c r="L96" s="32"/>
      <c r="AU96" s="17" t="s">
        <v>147</v>
      </c>
    </row>
    <row r="97" spans="2:12" s="8" customFormat="1" ht="25" customHeight="1">
      <c r="B97" s="108"/>
      <c r="D97" s="109" t="s">
        <v>3013</v>
      </c>
      <c r="E97" s="110"/>
      <c r="F97" s="110"/>
      <c r="G97" s="110"/>
      <c r="H97" s="110"/>
      <c r="I97" s="110"/>
      <c r="J97" s="111">
        <f>J124</f>
        <v>0</v>
      </c>
      <c r="L97" s="108"/>
    </row>
    <row r="98" spans="2:12" s="9" customFormat="1" ht="19.899999999999999" customHeight="1">
      <c r="B98" s="112"/>
      <c r="D98" s="113" t="s">
        <v>3014</v>
      </c>
      <c r="E98" s="114"/>
      <c r="F98" s="114"/>
      <c r="G98" s="114"/>
      <c r="H98" s="114"/>
      <c r="I98" s="114"/>
      <c r="J98" s="115">
        <f>J125</f>
        <v>0</v>
      </c>
      <c r="L98" s="112"/>
    </row>
    <row r="99" spans="2:12" s="9" customFormat="1" ht="19.899999999999999" customHeight="1">
      <c r="B99" s="112"/>
      <c r="D99" s="113" t="s">
        <v>3015</v>
      </c>
      <c r="E99" s="114"/>
      <c r="F99" s="114"/>
      <c r="G99" s="114"/>
      <c r="H99" s="114"/>
      <c r="I99" s="114"/>
      <c r="J99" s="115">
        <f>J138</f>
        <v>0</v>
      </c>
      <c r="L99" s="112"/>
    </row>
    <row r="100" spans="2:12" s="9" customFormat="1" ht="19.899999999999999" customHeight="1">
      <c r="B100" s="112"/>
      <c r="D100" s="113" t="s">
        <v>3016</v>
      </c>
      <c r="E100" s="114"/>
      <c r="F100" s="114"/>
      <c r="G100" s="114"/>
      <c r="H100" s="114"/>
      <c r="I100" s="114"/>
      <c r="J100" s="115">
        <f>J149</f>
        <v>0</v>
      </c>
      <c r="L100" s="112"/>
    </row>
    <row r="101" spans="2:12" s="9" customFormat="1" ht="19.899999999999999" customHeight="1">
      <c r="B101" s="112"/>
      <c r="D101" s="113" t="s">
        <v>3017</v>
      </c>
      <c r="E101" s="114"/>
      <c r="F101" s="114"/>
      <c r="G101" s="114"/>
      <c r="H101" s="114"/>
      <c r="I101" s="114"/>
      <c r="J101" s="115">
        <f>J170</f>
        <v>0</v>
      </c>
      <c r="L101" s="112"/>
    </row>
    <row r="102" spans="2:12" s="9" customFormat="1" ht="19.899999999999999" customHeight="1">
      <c r="B102" s="112"/>
      <c r="D102" s="113" t="s">
        <v>3018</v>
      </c>
      <c r="E102" s="114"/>
      <c r="F102" s="114"/>
      <c r="G102" s="114"/>
      <c r="H102" s="114"/>
      <c r="I102" s="114"/>
      <c r="J102" s="115">
        <f>J172</f>
        <v>0</v>
      </c>
      <c r="L102" s="112"/>
    </row>
    <row r="103" spans="2:12" s="9" customFormat="1" ht="19.899999999999999" customHeight="1">
      <c r="B103" s="112"/>
      <c r="D103" s="113" t="s">
        <v>3019</v>
      </c>
      <c r="E103" s="114"/>
      <c r="F103" s="114"/>
      <c r="G103" s="114"/>
      <c r="H103" s="114"/>
      <c r="I103" s="114"/>
      <c r="J103" s="115">
        <f>J176</f>
        <v>0</v>
      </c>
      <c r="L103" s="112"/>
    </row>
    <row r="104" spans="2:12" s="1" customFormat="1" ht="21.85" customHeight="1">
      <c r="B104" s="32"/>
      <c r="L104" s="32"/>
    </row>
    <row r="105" spans="2:12" s="1" customFormat="1" ht="7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7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5" customHeight="1">
      <c r="B110" s="32"/>
      <c r="C110" s="21" t="s">
        <v>165</v>
      </c>
      <c r="L110" s="32"/>
    </row>
    <row r="111" spans="2:12" s="1" customFormat="1" ht="7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44" t="str">
        <f>E7</f>
        <v>ZŠ NA SMETÁNCE - oprava střešního pláště a rekonstrukce podkroví</v>
      </c>
      <c r="F113" s="245"/>
      <c r="G113" s="245"/>
      <c r="H113" s="245"/>
      <c r="L113" s="32"/>
    </row>
    <row r="114" spans="2:65" s="1" customFormat="1" ht="12" customHeight="1">
      <c r="B114" s="32"/>
      <c r="C114" s="27" t="s">
        <v>141</v>
      </c>
      <c r="L114" s="32"/>
    </row>
    <row r="115" spans="2:65" s="1" customFormat="1" ht="16.5" customHeight="1">
      <c r="B115" s="32"/>
      <c r="E115" s="207" t="str">
        <f>E9</f>
        <v>2022-01050199.08 - VRN+ON</v>
      </c>
      <c r="F115" s="246"/>
      <c r="G115" s="246"/>
      <c r="H115" s="246"/>
      <c r="L115" s="32"/>
    </row>
    <row r="116" spans="2:65" s="1" customFormat="1" ht="7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 xml:space="preserve"> </v>
      </c>
      <c r="I117" s="27" t="s">
        <v>22</v>
      </c>
      <c r="J117" s="52" t="str">
        <f>IF(J12="","",J12)</f>
        <v>24. 5. 2023</v>
      </c>
      <c r="L117" s="32"/>
    </row>
    <row r="118" spans="2:65" s="1" customFormat="1" ht="7" customHeight="1">
      <c r="B118" s="32"/>
      <c r="L118" s="32"/>
    </row>
    <row r="119" spans="2:65" s="1" customFormat="1" ht="15.15" customHeight="1">
      <c r="B119" s="32"/>
      <c r="C119" s="27" t="s">
        <v>24</v>
      </c>
      <c r="F119" s="25" t="str">
        <f>E15</f>
        <v xml:space="preserve"> </v>
      </c>
      <c r="I119" s="27" t="s">
        <v>29</v>
      </c>
      <c r="J119" s="30" t="str">
        <f>E21</f>
        <v xml:space="preserve"> </v>
      </c>
      <c r="L119" s="32"/>
    </row>
    <row r="120" spans="2:65" s="1" customFormat="1" ht="25.65" customHeight="1">
      <c r="B120" s="32"/>
      <c r="C120" s="27" t="s">
        <v>27</v>
      </c>
      <c r="F120" s="25" t="str">
        <f>IF(E18="","",E18)</f>
        <v>Vyplň údaj</v>
      </c>
      <c r="I120" s="27" t="s">
        <v>31</v>
      </c>
      <c r="J120" s="30" t="str">
        <f>E24</f>
        <v>KAVRO - Ing. Veronika Kloudová</v>
      </c>
      <c r="L120" s="32"/>
    </row>
    <row r="121" spans="2:65" s="1" customFormat="1" ht="10.3" customHeight="1">
      <c r="B121" s="32"/>
      <c r="L121" s="32"/>
    </row>
    <row r="122" spans="2:65" s="10" customFormat="1" ht="29.25" customHeight="1">
      <c r="B122" s="116"/>
      <c r="C122" s="117" t="s">
        <v>166</v>
      </c>
      <c r="D122" s="118" t="s">
        <v>59</v>
      </c>
      <c r="E122" s="118" t="s">
        <v>55</v>
      </c>
      <c r="F122" s="118" t="s">
        <v>56</v>
      </c>
      <c r="G122" s="118" t="s">
        <v>167</v>
      </c>
      <c r="H122" s="118" t="s">
        <v>168</v>
      </c>
      <c r="I122" s="118" t="s">
        <v>169</v>
      </c>
      <c r="J122" s="118" t="s">
        <v>145</v>
      </c>
      <c r="K122" s="119" t="s">
        <v>170</v>
      </c>
      <c r="L122" s="116"/>
      <c r="M122" s="59" t="s">
        <v>1</v>
      </c>
      <c r="N122" s="60" t="s">
        <v>38</v>
      </c>
      <c r="O122" s="60" t="s">
        <v>171</v>
      </c>
      <c r="P122" s="60" t="s">
        <v>172</v>
      </c>
      <c r="Q122" s="60" t="s">
        <v>173</v>
      </c>
      <c r="R122" s="60" t="s">
        <v>174</v>
      </c>
      <c r="S122" s="60" t="s">
        <v>175</v>
      </c>
      <c r="T122" s="61" t="s">
        <v>176</v>
      </c>
    </row>
    <row r="123" spans="2:65" s="1" customFormat="1" ht="22.8" customHeight="1">
      <c r="B123" s="32"/>
      <c r="C123" s="64" t="s">
        <v>177</v>
      </c>
      <c r="J123" s="120">
        <f>BK123</f>
        <v>0</v>
      </c>
      <c r="L123" s="32"/>
      <c r="M123" s="62"/>
      <c r="N123" s="53"/>
      <c r="O123" s="53"/>
      <c r="P123" s="121">
        <f>P124</f>
        <v>0</v>
      </c>
      <c r="Q123" s="53"/>
      <c r="R123" s="121">
        <f>R124</f>
        <v>0</v>
      </c>
      <c r="S123" s="53"/>
      <c r="T123" s="122">
        <f>T124</f>
        <v>0</v>
      </c>
      <c r="AT123" s="17" t="s">
        <v>73</v>
      </c>
      <c r="AU123" s="17" t="s">
        <v>147</v>
      </c>
      <c r="BK123" s="123">
        <f>BK124</f>
        <v>0</v>
      </c>
    </row>
    <row r="124" spans="2:65" s="11" customFormat="1" ht="25.9" customHeight="1">
      <c r="B124" s="124"/>
      <c r="D124" s="125" t="s">
        <v>73</v>
      </c>
      <c r="E124" s="126" t="s">
        <v>3020</v>
      </c>
      <c r="F124" s="126" t="s">
        <v>3021</v>
      </c>
      <c r="I124" s="127"/>
      <c r="J124" s="128">
        <f>BK124</f>
        <v>0</v>
      </c>
      <c r="L124" s="124"/>
      <c r="M124" s="129"/>
      <c r="P124" s="130">
        <f>P125+P138+P149+P170+P172+P176</f>
        <v>0</v>
      </c>
      <c r="R124" s="130">
        <f>R125+R138+R149+R170+R172+R176</f>
        <v>0</v>
      </c>
      <c r="T124" s="131">
        <f>T125+T138+T149+T170+T172+T176</f>
        <v>0</v>
      </c>
      <c r="AR124" s="125" t="s">
        <v>221</v>
      </c>
      <c r="AT124" s="132" t="s">
        <v>73</v>
      </c>
      <c r="AU124" s="132" t="s">
        <v>74</v>
      </c>
      <c r="AY124" s="125" t="s">
        <v>180</v>
      </c>
      <c r="BK124" s="133">
        <f>BK125+BK138+BK149+BK170+BK172+BK176</f>
        <v>0</v>
      </c>
    </row>
    <row r="125" spans="2:65" s="11" customFormat="1" ht="22.8" customHeight="1">
      <c r="B125" s="124"/>
      <c r="D125" s="125" t="s">
        <v>73</v>
      </c>
      <c r="E125" s="134" t="s">
        <v>3022</v>
      </c>
      <c r="F125" s="134" t="s">
        <v>3023</v>
      </c>
      <c r="I125" s="127"/>
      <c r="J125" s="135">
        <f>BK125</f>
        <v>0</v>
      </c>
      <c r="L125" s="124"/>
      <c r="M125" s="129"/>
      <c r="P125" s="130">
        <f>SUM(P126:P137)</f>
        <v>0</v>
      </c>
      <c r="R125" s="130">
        <f>SUM(R126:R137)</f>
        <v>0</v>
      </c>
      <c r="T125" s="131">
        <f>SUM(T126:T137)</f>
        <v>0</v>
      </c>
      <c r="AR125" s="125" t="s">
        <v>221</v>
      </c>
      <c r="AT125" s="132" t="s">
        <v>73</v>
      </c>
      <c r="AU125" s="132" t="s">
        <v>82</v>
      </c>
      <c r="AY125" s="125" t="s">
        <v>180</v>
      </c>
      <c r="BK125" s="133">
        <f>SUM(BK126:BK137)</f>
        <v>0</v>
      </c>
    </row>
    <row r="126" spans="2:65" s="1" customFormat="1" ht="16.5" customHeight="1">
      <c r="B126" s="32"/>
      <c r="C126" s="136" t="s">
        <v>82</v>
      </c>
      <c r="D126" s="136" t="s">
        <v>183</v>
      </c>
      <c r="E126" s="137" t="s">
        <v>3024</v>
      </c>
      <c r="F126" s="138" t="s">
        <v>3025</v>
      </c>
      <c r="G126" s="139" t="s">
        <v>646</v>
      </c>
      <c r="H126" s="140">
        <v>1</v>
      </c>
      <c r="I126" s="141"/>
      <c r="J126" s="142">
        <f>ROUND(I126*H126,2)</f>
        <v>0</v>
      </c>
      <c r="K126" s="138" t="s">
        <v>1</v>
      </c>
      <c r="L126" s="32"/>
      <c r="M126" s="143" t="s">
        <v>1</v>
      </c>
      <c r="N126" s="144" t="s">
        <v>39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188</v>
      </c>
      <c r="AT126" s="147" t="s">
        <v>183</v>
      </c>
      <c r="AU126" s="147" t="s">
        <v>84</v>
      </c>
      <c r="AY126" s="17" t="s">
        <v>180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7" t="s">
        <v>82</v>
      </c>
      <c r="BK126" s="148">
        <f>ROUND(I126*H126,2)</f>
        <v>0</v>
      </c>
      <c r="BL126" s="17" t="s">
        <v>188</v>
      </c>
      <c r="BM126" s="147" t="s">
        <v>84</v>
      </c>
    </row>
    <row r="127" spans="2:65" s="1" customFormat="1" ht="16.5" customHeight="1">
      <c r="B127" s="32"/>
      <c r="C127" s="136" t="s">
        <v>84</v>
      </c>
      <c r="D127" s="136" t="s">
        <v>183</v>
      </c>
      <c r="E127" s="137" t="s">
        <v>3026</v>
      </c>
      <c r="F127" s="138" t="s">
        <v>3027</v>
      </c>
      <c r="G127" s="139" t="s">
        <v>646</v>
      </c>
      <c r="H127" s="140">
        <v>1</v>
      </c>
      <c r="I127" s="141"/>
      <c r="J127" s="142">
        <f>ROUND(I127*H127,2)</f>
        <v>0</v>
      </c>
      <c r="K127" s="138" t="s">
        <v>1</v>
      </c>
      <c r="L127" s="32"/>
      <c r="M127" s="143" t="s">
        <v>1</v>
      </c>
      <c r="N127" s="144" t="s">
        <v>39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188</v>
      </c>
      <c r="AT127" s="147" t="s">
        <v>183</v>
      </c>
      <c r="AU127" s="147" t="s">
        <v>84</v>
      </c>
      <c r="AY127" s="17" t="s">
        <v>180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82</v>
      </c>
      <c r="BK127" s="148">
        <f>ROUND(I127*H127,2)</f>
        <v>0</v>
      </c>
      <c r="BL127" s="17" t="s">
        <v>188</v>
      </c>
      <c r="BM127" s="147" t="s">
        <v>188</v>
      </c>
    </row>
    <row r="128" spans="2:65" s="1" customFormat="1" ht="16.5" customHeight="1">
      <c r="B128" s="32"/>
      <c r="C128" s="136" t="s">
        <v>181</v>
      </c>
      <c r="D128" s="136" t="s">
        <v>183</v>
      </c>
      <c r="E128" s="137" t="s">
        <v>3028</v>
      </c>
      <c r="F128" s="138" t="s">
        <v>3029</v>
      </c>
      <c r="G128" s="139" t="s">
        <v>646</v>
      </c>
      <c r="H128" s="140">
        <v>1</v>
      </c>
      <c r="I128" s="141"/>
      <c r="J128" s="142">
        <f>ROUND(I128*H128,2)</f>
        <v>0</v>
      </c>
      <c r="K128" s="138" t="s">
        <v>1</v>
      </c>
      <c r="L128" s="32"/>
      <c r="M128" s="143" t="s">
        <v>1</v>
      </c>
      <c r="N128" s="144" t="s">
        <v>39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188</v>
      </c>
      <c r="AT128" s="147" t="s">
        <v>183</v>
      </c>
      <c r="AU128" s="147" t="s">
        <v>84</v>
      </c>
      <c r="AY128" s="17" t="s">
        <v>180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82</v>
      </c>
      <c r="BK128" s="148">
        <f>ROUND(I128*H128,2)</f>
        <v>0</v>
      </c>
      <c r="BL128" s="17" t="s">
        <v>188</v>
      </c>
      <c r="BM128" s="147" t="s">
        <v>216</v>
      </c>
    </row>
    <row r="129" spans="2:65" s="12" customFormat="1" ht="10.199999999999999">
      <c r="B129" s="149"/>
      <c r="D129" s="150" t="s">
        <v>190</v>
      </c>
      <c r="E129" s="151" t="s">
        <v>1</v>
      </c>
      <c r="F129" s="152" t="s">
        <v>3030</v>
      </c>
      <c r="H129" s="151" t="s">
        <v>1</v>
      </c>
      <c r="I129" s="153"/>
      <c r="L129" s="149"/>
      <c r="M129" s="154"/>
      <c r="T129" s="155"/>
      <c r="AT129" s="151" t="s">
        <v>190</v>
      </c>
      <c r="AU129" s="151" t="s">
        <v>84</v>
      </c>
      <c r="AV129" s="12" t="s">
        <v>82</v>
      </c>
      <c r="AW129" s="12" t="s">
        <v>30</v>
      </c>
      <c r="AX129" s="12" t="s">
        <v>74</v>
      </c>
      <c r="AY129" s="151" t="s">
        <v>180</v>
      </c>
    </row>
    <row r="130" spans="2:65" s="13" customFormat="1" ht="10.199999999999999">
      <c r="B130" s="156"/>
      <c r="D130" s="150" t="s">
        <v>190</v>
      </c>
      <c r="E130" s="157" t="s">
        <v>1</v>
      </c>
      <c r="F130" s="158" t="s">
        <v>3031</v>
      </c>
      <c r="H130" s="159">
        <v>1</v>
      </c>
      <c r="I130" s="160"/>
      <c r="L130" s="156"/>
      <c r="M130" s="161"/>
      <c r="T130" s="162"/>
      <c r="AT130" s="157" t="s">
        <v>190</v>
      </c>
      <c r="AU130" s="157" t="s">
        <v>84</v>
      </c>
      <c r="AV130" s="13" t="s">
        <v>84</v>
      </c>
      <c r="AW130" s="13" t="s">
        <v>30</v>
      </c>
      <c r="AX130" s="13" t="s">
        <v>74</v>
      </c>
      <c r="AY130" s="157" t="s">
        <v>180</v>
      </c>
    </row>
    <row r="131" spans="2:65" s="14" customFormat="1" ht="10.199999999999999">
      <c r="B131" s="163"/>
      <c r="D131" s="150" t="s">
        <v>190</v>
      </c>
      <c r="E131" s="164" t="s">
        <v>1</v>
      </c>
      <c r="F131" s="165" t="s">
        <v>194</v>
      </c>
      <c r="H131" s="166">
        <v>1</v>
      </c>
      <c r="I131" s="167"/>
      <c r="L131" s="163"/>
      <c r="M131" s="168"/>
      <c r="T131" s="169"/>
      <c r="AT131" s="164" t="s">
        <v>190</v>
      </c>
      <c r="AU131" s="164" t="s">
        <v>84</v>
      </c>
      <c r="AV131" s="14" t="s">
        <v>188</v>
      </c>
      <c r="AW131" s="14" t="s">
        <v>30</v>
      </c>
      <c r="AX131" s="14" t="s">
        <v>82</v>
      </c>
      <c r="AY131" s="164" t="s">
        <v>180</v>
      </c>
    </row>
    <row r="132" spans="2:65" s="1" customFormat="1" ht="16.5" customHeight="1">
      <c r="B132" s="32"/>
      <c r="C132" s="136" t="s">
        <v>188</v>
      </c>
      <c r="D132" s="136" t="s">
        <v>183</v>
      </c>
      <c r="E132" s="137" t="s">
        <v>3032</v>
      </c>
      <c r="F132" s="138" t="s">
        <v>3033</v>
      </c>
      <c r="G132" s="139" t="s">
        <v>646</v>
      </c>
      <c r="H132" s="140">
        <v>1</v>
      </c>
      <c r="I132" s="141"/>
      <c r="J132" s="142">
        <f>ROUND(I132*H132,2)</f>
        <v>0</v>
      </c>
      <c r="K132" s="138" t="s">
        <v>1</v>
      </c>
      <c r="L132" s="32"/>
      <c r="M132" s="143" t="s">
        <v>1</v>
      </c>
      <c r="N132" s="144" t="s">
        <v>39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188</v>
      </c>
      <c r="AT132" s="147" t="s">
        <v>183</v>
      </c>
      <c r="AU132" s="147" t="s">
        <v>84</v>
      </c>
      <c r="AY132" s="17" t="s">
        <v>180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7" t="s">
        <v>82</v>
      </c>
      <c r="BK132" s="148">
        <f>ROUND(I132*H132,2)</f>
        <v>0</v>
      </c>
      <c r="BL132" s="17" t="s">
        <v>188</v>
      </c>
      <c r="BM132" s="147" t="s">
        <v>242</v>
      </c>
    </row>
    <row r="133" spans="2:65" s="12" customFormat="1" ht="20.399999999999999">
      <c r="B133" s="149"/>
      <c r="D133" s="150" t="s">
        <v>190</v>
      </c>
      <c r="E133" s="151" t="s">
        <v>1</v>
      </c>
      <c r="F133" s="152" t="s">
        <v>3034</v>
      </c>
      <c r="H133" s="151" t="s">
        <v>1</v>
      </c>
      <c r="I133" s="153"/>
      <c r="L133" s="149"/>
      <c r="M133" s="154"/>
      <c r="T133" s="155"/>
      <c r="AT133" s="151" t="s">
        <v>190</v>
      </c>
      <c r="AU133" s="151" t="s">
        <v>84</v>
      </c>
      <c r="AV133" s="12" t="s">
        <v>82</v>
      </c>
      <c r="AW133" s="12" t="s">
        <v>30</v>
      </c>
      <c r="AX133" s="12" t="s">
        <v>74</v>
      </c>
      <c r="AY133" s="151" t="s">
        <v>180</v>
      </c>
    </row>
    <row r="134" spans="2:65" s="13" customFormat="1" ht="10.199999999999999">
      <c r="B134" s="156"/>
      <c r="D134" s="150" t="s">
        <v>190</v>
      </c>
      <c r="E134" s="157" t="s">
        <v>1</v>
      </c>
      <c r="F134" s="158" t="s">
        <v>3031</v>
      </c>
      <c r="H134" s="159">
        <v>1</v>
      </c>
      <c r="I134" s="160"/>
      <c r="L134" s="156"/>
      <c r="M134" s="161"/>
      <c r="T134" s="162"/>
      <c r="AT134" s="157" t="s">
        <v>190</v>
      </c>
      <c r="AU134" s="157" t="s">
        <v>84</v>
      </c>
      <c r="AV134" s="13" t="s">
        <v>84</v>
      </c>
      <c r="AW134" s="13" t="s">
        <v>30</v>
      </c>
      <c r="AX134" s="13" t="s">
        <v>74</v>
      </c>
      <c r="AY134" s="157" t="s">
        <v>180</v>
      </c>
    </row>
    <row r="135" spans="2:65" s="14" customFormat="1" ht="10.199999999999999">
      <c r="B135" s="163"/>
      <c r="D135" s="150" t="s">
        <v>190</v>
      </c>
      <c r="E135" s="164" t="s">
        <v>1</v>
      </c>
      <c r="F135" s="165" t="s">
        <v>194</v>
      </c>
      <c r="H135" s="166">
        <v>1</v>
      </c>
      <c r="I135" s="167"/>
      <c r="L135" s="163"/>
      <c r="M135" s="168"/>
      <c r="T135" s="169"/>
      <c r="AT135" s="164" t="s">
        <v>190</v>
      </c>
      <c r="AU135" s="164" t="s">
        <v>84</v>
      </c>
      <c r="AV135" s="14" t="s">
        <v>188</v>
      </c>
      <c r="AW135" s="14" t="s">
        <v>30</v>
      </c>
      <c r="AX135" s="14" t="s">
        <v>82</v>
      </c>
      <c r="AY135" s="164" t="s">
        <v>180</v>
      </c>
    </row>
    <row r="136" spans="2:65" s="1" customFormat="1" ht="16.5" customHeight="1">
      <c r="B136" s="32"/>
      <c r="C136" s="136" t="s">
        <v>221</v>
      </c>
      <c r="D136" s="136" t="s">
        <v>183</v>
      </c>
      <c r="E136" s="137" t="s">
        <v>3035</v>
      </c>
      <c r="F136" s="138" t="s">
        <v>3036</v>
      </c>
      <c r="G136" s="139" t="s">
        <v>646</v>
      </c>
      <c r="H136" s="140">
        <v>1</v>
      </c>
      <c r="I136" s="141"/>
      <c r="J136" s="142">
        <f>ROUND(I136*H136,2)</f>
        <v>0</v>
      </c>
      <c r="K136" s="138" t="s">
        <v>1</v>
      </c>
      <c r="L136" s="32"/>
      <c r="M136" s="143" t="s">
        <v>1</v>
      </c>
      <c r="N136" s="144" t="s">
        <v>39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188</v>
      </c>
      <c r="AT136" s="147" t="s">
        <v>183</v>
      </c>
      <c r="AU136" s="147" t="s">
        <v>84</v>
      </c>
      <c r="AY136" s="17" t="s">
        <v>180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82</v>
      </c>
      <c r="BK136" s="148">
        <f>ROUND(I136*H136,2)</f>
        <v>0</v>
      </c>
      <c r="BL136" s="17" t="s">
        <v>188</v>
      </c>
      <c r="BM136" s="147" t="s">
        <v>256</v>
      </c>
    </row>
    <row r="137" spans="2:65" s="1" customFormat="1" ht="27">
      <c r="B137" s="32"/>
      <c r="D137" s="150" t="s">
        <v>556</v>
      </c>
      <c r="F137" s="188" t="s">
        <v>3037</v>
      </c>
      <c r="I137" s="189"/>
      <c r="L137" s="32"/>
      <c r="M137" s="190"/>
      <c r="T137" s="56"/>
      <c r="AT137" s="17" t="s">
        <v>556</v>
      </c>
      <c r="AU137" s="17" t="s">
        <v>84</v>
      </c>
    </row>
    <row r="138" spans="2:65" s="11" customFormat="1" ht="22.8" customHeight="1">
      <c r="B138" s="124"/>
      <c r="D138" s="125" t="s">
        <v>73</v>
      </c>
      <c r="E138" s="134" t="s">
        <v>3038</v>
      </c>
      <c r="F138" s="134" t="s">
        <v>3039</v>
      </c>
      <c r="I138" s="127"/>
      <c r="J138" s="135">
        <f>BK138</f>
        <v>0</v>
      </c>
      <c r="L138" s="124"/>
      <c r="M138" s="129"/>
      <c r="P138" s="130">
        <f>SUM(P139:P148)</f>
        <v>0</v>
      </c>
      <c r="R138" s="130">
        <f>SUM(R139:R148)</f>
        <v>0</v>
      </c>
      <c r="T138" s="131">
        <f>SUM(T139:T148)</f>
        <v>0</v>
      </c>
      <c r="AR138" s="125" t="s">
        <v>221</v>
      </c>
      <c r="AT138" s="132" t="s">
        <v>73</v>
      </c>
      <c r="AU138" s="132" t="s">
        <v>82</v>
      </c>
      <c r="AY138" s="125" t="s">
        <v>180</v>
      </c>
      <c r="BK138" s="133">
        <f>SUM(BK139:BK148)</f>
        <v>0</v>
      </c>
    </row>
    <row r="139" spans="2:65" s="1" customFormat="1" ht="16.5" customHeight="1">
      <c r="B139" s="32"/>
      <c r="C139" s="136" t="s">
        <v>216</v>
      </c>
      <c r="D139" s="136" t="s">
        <v>183</v>
      </c>
      <c r="E139" s="137" t="s">
        <v>3040</v>
      </c>
      <c r="F139" s="138" t="s">
        <v>3041</v>
      </c>
      <c r="G139" s="139" t="s">
        <v>646</v>
      </c>
      <c r="H139" s="140">
        <v>1</v>
      </c>
      <c r="I139" s="141"/>
      <c r="J139" s="142">
        <f>ROUND(I139*H139,2)</f>
        <v>0</v>
      </c>
      <c r="K139" s="138" t="s">
        <v>1</v>
      </c>
      <c r="L139" s="32"/>
      <c r="M139" s="143" t="s">
        <v>1</v>
      </c>
      <c r="N139" s="144" t="s">
        <v>39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188</v>
      </c>
      <c r="AT139" s="147" t="s">
        <v>183</v>
      </c>
      <c r="AU139" s="147" t="s">
        <v>84</v>
      </c>
      <c r="AY139" s="17" t="s">
        <v>180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7" t="s">
        <v>82</v>
      </c>
      <c r="BK139" s="148">
        <f>ROUND(I139*H139,2)</f>
        <v>0</v>
      </c>
      <c r="BL139" s="17" t="s">
        <v>188</v>
      </c>
      <c r="BM139" s="147" t="s">
        <v>270</v>
      </c>
    </row>
    <row r="140" spans="2:65" s="1" customFormat="1" ht="45">
      <c r="B140" s="32"/>
      <c r="D140" s="150" t="s">
        <v>556</v>
      </c>
      <c r="F140" s="188" t="s">
        <v>3042</v>
      </c>
      <c r="I140" s="189"/>
      <c r="L140" s="32"/>
      <c r="M140" s="190"/>
      <c r="T140" s="56"/>
      <c r="AT140" s="17" t="s">
        <v>556</v>
      </c>
      <c r="AU140" s="17" t="s">
        <v>84</v>
      </c>
    </row>
    <row r="141" spans="2:65" s="13" customFormat="1" ht="10.199999999999999">
      <c r="B141" s="156"/>
      <c r="D141" s="150" t="s">
        <v>190</v>
      </c>
      <c r="E141" s="157" t="s">
        <v>1</v>
      </c>
      <c r="F141" s="158" t="s">
        <v>3031</v>
      </c>
      <c r="H141" s="159">
        <v>1</v>
      </c>
      <c r="I141" s="160"/>
      <c r="L141" s="156"/>
      <c r="M141" s="161"/>
      <c r="T141" s="162"/>
      <c r="AT141" s="157" t="s">
        <v>190</v>
      </c>
      <c r="AU141" s="157" t="s">
        <v>84</v>
      </c>
      <c r="AV141" s="13" t="s">
        <v>84</v>
      </c>
      <c r="AW141" s="13" t="s">
        <v>30</v>
      </c>
      <c r="AX141" s="13" t="s">
        <v>74</v>
      </c>
      <c r="AY141" s="157" t="s">
        <v>180</v>
      </c>
    </row>
    <row r="142" spans="2:65" s="14" customFormat="1" ht="10.199999999999999">
      <c r="B142" s="163"/>
      <c r="D142" s="150" t="s">
        <v>190</v>
      </c>
      <c r="E142" s="164" t="s">
        <v>1</v>
      </c>
      <c r="F142" s="165" t="s">
        <v>194</v>
      </c>
      <c r="H142" s="166">
        <v>1</v>
      </c>
      <c r="I142" s="167"/>
      <c r="L142" s="163"/>
      <c r="M142" s="168"/>
      <c r="T142" s="169"/>
      <c r="AT142" s="164" t="s">
        <v>190</v>
      </c>
      <c r="AU142" s="164" t="s">
        <v>84</v>
      </c>
      <c r="AV142" s="14" t="s">
        <v>188</v>
      </c>
      <c r="AW142" s="14" t="s">
        <v>30</v>
      </c>
      <c r="AX142" s="14" t="s">
        <v>82</v>
      </c>
      <c r="AY142" s="164" t="s">
        <v>180</v>
      </c>
    </row>
    <row r="143" spans="2:65" s="1" customFormat="1" ht="24.15" customHeight="1">
      <c r="B143" s="32"/>
      <c r="C143" s="136" t="s">
        <v>232</v>
      </c>
      <c r="D143" s="136" t="s">
        <v>183</v>
      </c>
      <c r="E143" s="137" t="s">
        <v>3043</v>
      </c>
      <c r="F143" s="138" t="s">
        <v>3044</v>
      </c>
      <c r="G143" s="139" t="s">
        <v>646</v>
      </c>
      <c r="H143" s="140">
        <v>1</v>
      </c>
      <c r="I143" s="141"/>
      <c r="J143" s="142">
        <f>ROUND(I143*H143,2)</f>
        <v>0</v>
      </c>
      <c r="K143" s="138" t="s">
        <v>1</v>
      </c>
      <c r="L143" s="32"/>
      <c r="M143" s="143" t="s">
        <v>1</v>
      </c>
      <c r="N143" s="144" t="s">
        <v>39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188</v>
      </c>
      <c r="AT143" s="147" t="s">
        <v>183</v>
      </c>
      <c r="AU143" s="147" t="s">
        <v>84</v>
      </c>
      <c r="AY143" s="17" t="s">
        <v>180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7" t="s">
        <v>82</v>
      </c>
      <c r="BK143" s="148">
        <f>ROUND(I143*H143,2)</f>
        <v>0</v>
      </c>
      <c r="BL143" s="17" t="s">
        <v>188</v>
      </c>
      <c r="BM143" s="147" t="s">
        <v>283</v>
      </c>
    </row>
    <row r="144" spans="2:65" s="1" customFormat="1" ht="16.5" customHeight="1">
      <c r="B144" s="32"/>
      <c r="C144" s="136" t="s">
        <v>347</v>
      </c>
      <c r="D144" s="136" t="s">
        <v>183</v>
      </c>
      <c r="E144" s="137" t="s">
        <v>3045</v>
      </c>
      <c r="F144" s="138" t="s">
        <v>3046</v>
      </c>
      <c r="G144" s="139" t="s">
        <v>646</v>
      </c>
      <c r="H144" s="140">
        <v>1</v>
      </c>
      <c r="I144" s="141"/>
      <c r="J144" s="142">
        <f>ROUND(I144*H144,2)</f>
        <v>0</v>
      </c>
      <c r="K144" s="138" t="s">
        <v>1</v>
      </c>
      <c r="L144" s="32"/>
      <c r="M144" s="143" t="s">
        <v>1</v>
      </c>
      <c r="N144" s="144" t="s">
        <v>39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188</v>
      </c>
      <c r="AT144" s="147" t="s">
        <v>183</v>
      </c>
      <c r="AU144" s="147" t="s">
        <v>84</v>
      </c>
      <c r="AY144" s="17" t="s">
        <v>180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82</v>
      </c>
      <c r="BK144" s="148">
        <f>ROUND(I144*H144,2)</f>
        <v>0</v>
      </c>
      <c r="BL144" s="17" t="s">
        <v>188</v>
      </c>
      <c r="BM144" s="147" t="s">
        <v>3047</v>
      </c>
    </row>
    <row r="145" spans="2:65" s="1" customFormat="1" ht="16.5" customHeight="1">
      <c r="B145" s="32"/>
      <c r="C145" s="136" t="s">
        <v>352</v>
      </c>
      <c r="D145" s="136" t="s">
        <v>183</v>
      </c>
      <c r="E145" s="137" t="s">
        <v>3048</v>
      </c>
      <c r="F145" s="138" t="s">
        <v>3049</v>
      </c>
      <c r="G145" s="139" t="s">
        <v>198</v>
      </c>
      <c r="H145" s="140">
        <v>307.5</v>
      </c>
      <c r="I145" s="141"/>
      <c r="J145" s="142">
        <f>ROUND(I145*H145,2)</f>
        <v>0</v>
      </c>
      <c r="K145" s="138" t="s">
        <v>1</v>
      </c>
      <c r="L145" s="32"/>
      <c r="M145" s="143" t="s">
        <v>1</v>
      </c>
      <c r="N145" s="144" t="s">
        <v>39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188</v>
      </c>
      <c r="AT145" s="147" t="s">
        <v>183</v>
      </c>
      <c r="AU145" s="147" t="s">
        <v>84</v>
      </c>
      <c r="AY145" s="17" t="s">
        <v>180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82</v>
      </c>
      <c r="BK145" s="148">
        <f>ROUND(I145*H145,2)</f>
        <v>0</v>
      </c>
      <c r="BL145" s="17" t="s">
        <v>188</v>
      </c>
      <c r="BM145" s="147" t="s">
        <v>3050</v>
      </c>
    </row>
    <row r="146" spans="2:65" s="13" customFormat="1" ht="10.199999999999999">
      <c r="B146" s="156"/>
      <c r="D146" s="150" t="s">
        <v>190</v>
      </c>
      <c r="E146" s="157" t="s">
        <v>1</v>
      </c>
      <c r="F146" s="158" t="s">
        <v>3051</v>
      </c>
      <c r="H146" s="159">
        <v>307.5</v>
      </c>
      <c r="I146" s="160"/>
      <c r="L146" s="156"/>
      <c r="M146" s="161"/>
      <c r="T146" s="162"/>
      <c r="AT146" s="157" t="s">
        <v>190</v>
      </c>
      <c r="AU146" s="157" t="s">
        <v>84</v>
      </c>
      <c r="AV146" s="13" t="s">
        <v>84</v>
      </c>
      <c r="AW146" s="13" t="s">
        <v>30</v>
      </c>
      <c r="AX146" s="13" t="s">
        <v>74</v>
      </c>
      <c r="AY146" s="157" t="s">
        <v>180</v>
      </c>
    </row>
    <row r="147" spans="2:65" s="14" customFormat="1" ht="10.199999999999999">
      <c r="B147" s="163"/>
      <c r="D147" s="150" t="s">
        <v>190</v>
      </c>
      <c r="E147" s="164" t="s">
        <v>1</v>
      </c>
      <c r="F147" s="165" t="s">
        <v>194</v>
      </c>
      <c r="H147" s="166">
        <v>307.5</v>
      </c>
      <c r="I147" s="167"/>
      <c r="L147" s="163"/>
      <c r="M147" s="168"/>
      <c r="T147" s="169"/>
      <c r="AT147" s="164" t="s">
        <v>190</v>
      </c>
      <c r="AU147" s="164" t="s">
        <v>84</v>
      </c>
      <c r="AV147" s="14" t="s">
        <v>188</v>
      </c>
      <c r="AW147" s="14" t="s">
        <v>30</v>
      </c>
      <c r="AX147" s="14" t="s">
        <v>82</v>
      </c>
      <c r="AY147" s="164" t="s">
        <v>180</v>
      </c>
    </row>
    <row r="148" spans="2:65" s="1" customFormat="1" ht="16.5" customHeight="1">
      <c r="B148" s="32"/>
      <c r="C148" s="136" t="s">
        <v>363</v>
      </c>
      <c r="D148" s="136" t="s">
        <v>183</v>
      </c>
      <c r="E148" s="137" t="s">
        <v>3052</v>
      </c>
      <c r="F148" s="138" t="s">
        <v>3053</v>
      </c>
      <c r="G148" s="139" t="s">
        <v>198</v>
      </c>
      <c r="H148" s="140">
        <v>145</v>
      </c>
      <c r="I148" s="141"/>
      <c r="J148" s="142">
        <f>ROUND(I148*H148,2)</f>
        <v>0</v>
      </c>
      <c r="K148" s="138" t="s">
        <v>1</v>
      </c>
      <c r="L148" s="32"/>
      <c r="M148" s="143" t="s">
        <v>1</v>
      </c>
      <c r="N148" s="144" t="s">
        <v>39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188</v>
      </c>
      <c r="AT148" s="147" t="s">
        <v>183</v>
      </c>
      <c r="AU148" s="147" t="s">
        <v>84</v>
      </c>
      <c r="AY148" s="17" t="s">
        <v>180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82</v>
      </c>
      <c r="BK148" s="148">
        <f>ROUND(I148*H148,2)</f>
        <v>0</v>
      </c>
      <c r="BL148" s="17" t="s">
        <v>188</v>
      </c>
      <c r="BM148" s="147" t="s">
        <v>3054</v>
      </c>
    </row>
    <row r="149" spans="2:65" s="11" customFormat="1" ht="22.8" customHeight="1">
      <c r="B149" s="124"/>
      <c r="D149" s="125" t="s">
        <v>73</v>
      </c>
      <c r="E149" s="134" t="s">
        <v>3055</v>
      </c>
      <c r="F149" s="134" t="s">
        <v>3056</v>
      </c>
      <c r="I149" s="127"/>
      <c r="J149" s="135">
        <f>BK149</f>
        <v>0</v>
      </c>
      <c r="L149" s="124"/>
      <c r="M149" s="129"/>
      <c r="P149" s="130">
        <f>SUM(P150:P169)</f>
        <v>0</v>
      </c>
      <c r="R149" s="130">
        <f>SUM(R150:R169)</f>
        <v>0</v>
      </c>
      <c r="T149" s="131">
        <f>SUM(T150:T169)</f>
        <v>0</v>
      </c>
      <c r="AR149" s="125" t="s">
        <v>221</v>
      </c>
      <c r="AT149" s="132" t="s">
        <v>73</v>
      </c>
      <c r="AU149" s="132" t="s">
        <v>82</v>
      </c>
      <c r="AY149" s="125" t="s">
        <v>180</v>
      </c>
      <c r="BK149" s="133">
        <f>SUM(BK150:BK169)</f>
        <v>0</v>
      </c>
    </row>
    <row r="150" spans="2:65" s="1" customFormat="1" ht="16.5" customHeight="1">
      <c r="B150" s="32"/>
      <c r="C150" s="136" t="s">
        <v>256</v>
      </c>
      <c r="D150" s="136" t="s">
        <v>183</v>
      </c>
      <c r="E150" s="137" t="s">
        <v>3057</v>
      </c>
      <c r="F150" s="138" t="s">
        <v>3058</v>
      </c>
      <c r="G150" s="139" t="s">
        <v>646</v>
      </c>
      <c r="H150" s="140">
        <v>1</v>
      </c>
      <c r="I150" s="141"/>
      <c r="J150" s="142">
        <f>ROUND(I150*H150,2)</f>
        <v>0</v>
      </c>
      <c r="K150" s="138" t="s">
        <v>1</v>
      </c>
      <c r="L150" s="32"/>
      <c r="M150" s="143" t="s">
        <v>1</v>
      </c>
      <c r="N150" s="144" t="s">
        <v>39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188</v>
      </c>
      <c r="AT150" s="147" t="s">
        <v>183</v>
      </c>
      <c r="AU150" s="147" t="s">
        <v>84</v>
      </c>
      <c r="AY150" s="17" t="s">
        <v>180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82</v>
      </c>
      <c r="BK150" s="148">
        <f>ROUND(I150*H150,2)</f>
        <v>0</v>
      </c>
      <c r="BL150" s="17" t="s">
        <v>188</v>
      </c>
      <c r="BM150" s="147" t="s">
        <v>320</v>
      </c>
    </row>
    <row r="151" spans="2:65" s="1" customFormat="1" ht="16.5" customHeight="1">
      <c r="B151" s="32"/>
      <c r="C151" s="136" t="s">
        <v>264</v>
      </c>
      <c r="D151" s="136" t="s">
        <v>183</v>
      </c>
      <c r="E151" s="137" t="s">
        <v>3059</v>
      </c>
      <c r="F151" s="138" t="s">
        <v>3060</v>
      </c>
      <c r="G151" s="139" t="s">
        <v>646</v>
      </c>
      <c r="H151" s="140">
        <v>1</v>
      </c>
      <c r="I151" s="141"/>
      <c r="J151" s="142">
        <f>ROUND(I151*H151,2)</f>
        <v>0</v>
      </c>
      <c r="K151" s="138" t="s">
        <v>1</v>
      </c>
      <c r="L151" s="32"/>
      <c r="M151" s="143" t="s">
        <v>1</v>
      </c>
      <c r="N151" s="144" t="s">
        <v>39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188</v>
      </c>
      <c r="AT151" s="147" t="s">
        <v>183</v>
      </c>
      <c r="AU151" s="147" t="s">
        <v>84</v>
      </c>
      <c r="AY151" s="17" t="s">
        <v>180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7" t="s">
        <v>82</v>
      </c>
      <c r="BK151" s="148">
        <f>ROUND(I151*H151,2)</f>
        <v>0</v>
      </c>
      <c r="BL151" s="17" t="s">
        <v>188</v>
      </c>
      <c r="BM151" s="147" t="s">
        <v>335</v>
      </c>
    </row>
    <row r="152" spans="2:65" s="12" customFormat="1" ht="20.399999999999999">
      <c r="B152" s="149"/>
      <c r="D152" s="150" t="s">
        <v>190</v>
      </c>
      <c r="E152" s="151" t="s">
        <v>1</v>
      </c>
      <c r="F152" s="152" t="s">
        <v>3061</v>
      </c>
      <c r="H152" s="151" t="s">
        <v>1</v>
      </c>
      <c r="I152" s="153"/>
      <c r="L152" s="149"/>
      <c r="M152" s="154"/>
      <c r="T152" s="155"/>
      <c r="AT152" s="151" t="s">
        <v>190</v>
      </c>
      <c r="AU152" s="151" t="s">
        <v>84</v>
      </c>
      <c r="AV152" s="12" t="s">
        <v>82</v>
      </c>
      <c r="AW152" s="12" t="s">
        <v>30</v>
      </c>
      <c r="AX152" s="12" t="s">
        <v>74</v>
      </c>
      <c r="AY152" s="151" t="s">
        <v>180</v>
      </c>
    </row>
    <row r="153" spans="2:65" s="13" customFormat="1" ht="10.199999999999999">
      <c r="B153" s="156"/>
      <c r="D153" s="150" t="s">
        <v>190</v>
      </c>
      <c r="E153" s="157" t="s">
        <v>1</v>
      </c>
      <c r="F153" s="158" t="s">
        <v>3031</v>
      </c>
      <c r="H153" s="159">
        <v>1</v>
      </c>
      <c r="I153" s="160"/>
      <c r="L153" s="156"/>
      <c r="M153" s="161"/>
      <c r="T153" s="162"/>
      <c r="AT153" s="157" t="s">
        <v>190</v>
      </c>
      <c r="AU153" s="157" t="s">
        <v>84</v>
      </c>
      <c r="AV153" s="13" t="s">
        <v>84</v>
      </c>
      <c r="AW153" s="13" t="s">
        <v>30</v>
      </c>
      <c r="AX153" s="13" t="s">
        <v>74</v>
      </c>
      <c r="AY153" s="157" t="s">
        <v>180</v>
      </c>
    </row>
    <row r="154" spans="2:65" s="14" customFormat="1" ht="10.199999999999999">
      <c r="B154" s="163"/>
      <c r="D154" s="150" t="s">
        <v>190</v>
      </c>
      <c r="E154" s="164" t="s">
        <v>1</v>
      </c>
      <c r="F154" s="165" t="s">
        <v>194</v>
      </c>
      <c r="H154" s="166">
        <v>1</v>
      </c>
      <c r="I154" s="167"/>
      <c r="L154" s="163"/>
      <c r="M154" s="168"/>
      <c r="T154" s="169"/>
      <c r="AT154" s="164" t="s">
        <v>190</v>
      </c>
      <c r="AU154" s="164" t="s">
        <v>84</v>
      </c>
      <c r="AV154" s="14" t="s">
        <v>188</v>
      </c>
      <c r="AW154" s="14" t="s">
        <v>30</v>
      </c>
      <c r="AX154" s="14" t="s">
        <v>82</v>
      </c>
      <c r="AY154" s="164" t="s">
        <v>180</v>
      </c>
    </row>
    <row r="155" spans="2:65" s="1" customFormat="1" ht="16.5" customHeight="1">
      <c r="B155" s="32"/>
      <c r="C155" s="136" t="s">
        <v>270</v>
      </c>
      <c r="D155" s="136" t="s">
        <v>183</v>
      </c>
      <c r="E155" s="137" t="s">
        <v>3062</v>
      </c>
      <c r="F155" s="138" t="s">
        <v>3063</v>
      </c>
      <c r="G155" s="139" t="s">
        <v>646</v>
      </c>
      <c r="H155" s="140">
        <v>1</v>
      </c>
      <c r="I155" s="141"/>
      <c r="J155" s="142">
        <f>ROUND(I155*H155,2)</f>
        <v>0</v>
      </c>
      <c r="K155" s="138" t="s">
        <v>1</v>
      </c>
      <c r="L155" s="32"/>
      <c r="M155" s="143" t="s">
        <v>1</v>
      </c>
      <c r="N155" s="144" t="s">
        <v>39</v>
      </c>
      <c r="P155" s="145">
        <f>O155*H155</f>
        <v>0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188</v>
      </c>
      <c r="AT155" s="147" t="s">
        <v>183</v>
      </c>
      <c r="AU155" s="147" t="s">
        <v>84</v>
      </c>
      <c r="AY155" s="17" t="s">
        <v>180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7" t="s">
        <v>82</v>
      </c>
      <c r="BK155" s="148">
        <f>ROUND(I155*H155,2)</f>
        <v>0</v>
      </c>
      <c r="BL155" s="17" t="s">
        <v>188</v>
      </c>
      <c r="BM155" s="147" t="s">
        <v>347</v>
      </c>
    </row>
    <row r="156" spans="2:65" s="12" customFormat="1" ht="20.399999999999999">
      <c r="B156" s="149"/>
      <c r="D156" s="150" t="s">
        <v>190</v>
      </c>
      <c r="E156" s="151" t="s">
        <v>1</v>
      </c>
      <c r="F156" s="152" t="s">
        <v>3064</v>
      </c>
      <c r="H156" s="151" t="s">
        <v>1</v>
      </c>
      <c r="I156" s="153"/>
      <c r="L156" s="149"/>
      <c r="M156" s="154"/>
      <c r="T156" s="155"/>
      <c r="AT156" s="151" t="s">
        <v>190</v>
      </c>
      <c r="AU156" s="151" t="s">
        <v>84</v>
      </c>
      <c r="AV156" s="12" t="s">
        <v>82</v>
      </c>
      <c r="AW156" s="12" t="s">
        <v>30</v>
      </c>
      <c r="AX156" s="12" t="s">
        <v>74</v>
      </c>
      <c r="AY156" s="151" t="s">
        <v>180</v>
      </c>
    </row>
    <row r="157" spans="2:65" s="12" customFormat="1" ht="10.199999999999999">
      <c r="B157" s="149"/>
      <c r="D157" s="150" t="s">
        <v>190</v>
      </c>
      <c r="E157" s="151" t="s">
        <v>1</v>
      </c>
      <c r="F157" s="152" t="s">
        <v>3065</v>
      </c>
      <c r="H157" s="151" t="s">
        <v>1</v>
      </c>
      <c r="I157" s="153"/>
      <c r="L157" s="149"/>
      <c r="M157" s="154"/>
      <c r="T157" s="155"/>
      <c r="AT157" s="151" t="s">
        <v>190</v>
      </c>
      <c r="AU157" s="151" t="s">
        <v>84</v>
      </c>
      <c r="AV157" s="12" t="s">
        <v>82</v>
      </c>
      <c r="AW157" s="12" t="s">
        <v>30</v>
      </c>
      <c r="AX157" s="12" t="s">
        <v>74</v>
      </c>
      <c r="AY157" s="151" t="s">
        <v>180</v>
      </c>
    </row>
    <row r="158" spans="2:65" s="13" customFormat="1" ht="10.199999999999999">
      <c r="B158" s="156"/>
      <c r="D158" s="150" t="s">
        <v>190</v>
      </c>
      <c r="E158" s="157" t="s">
        <v>1</v>
      </c>
      <c r="F158" s="158" t="s">
        <v>3031</v>
      </c>
      <c r="H158" s="159">
        <v>1</v>
      </c>
      <c r="I158" s="160"/>
      <c r="L158" s="156"/>
      <c r="M158" s="161"/>
      <c r="T158" s="162"/>
      <c r="AT158" s="157" t="s">
        <v>190</v>
      </c>
      <c r="AU158" s="157" t="s">
        <v>84</v>
      </c>
      <c r="AV158" s="13" t="s">
        <v>84</v>
      </c>
      <c r="AW158" s="13" t="s">
        <v>30</v>
      </c>
      <c r="AX158" s="13" t="s">
        <v>74</v>
      </c>
      <c r="AY158" s="157" t="s">
        <v>180</v>
      </c>
    </row>
    <row r="159" spans="2:65" s="14" customFormat="1" ht="10.199999999999999">
      <c r="B159" s="163"/>
      <c r="D159" s="150" t="s">
        <v>190</v>
      </c>
      <c r="E159" s="164" t="s">
        <v>1</v>
      </c>
      <c r="F159" s="165" t="s">
        <v>194</v>
      </c>
      <c r="H159" s="166">
        <v>1</v>
      </c>
      <c r="I159" s="167"/>
      <c r="L159" s="163"/>
      <c r="M159" s="168"/>
      <c r="T159" s="169"/>
      <c r="AT159" s="164" t="s">
        <v>190</v>
      </c>
      <c r="AU159" s="164" t="s">
        <v>84</v>
      </c>
      <c r="AV159" s="14" t="s">
        <v>188</v>
      </c>
      <c r="AW159" s="14" t="s">
        <v>30</v>
      </c>
      <c r="AX159" s="14" t="s">
        <v>82</v>
      </c>
      <c r="AY159" s="164" t="s">
        <v>180</v>
      </c>
    </row>
    <row r="160" spans="2:65" s="1" customFormat="1" ht="16.5" customHeight="1">
      <c r="B160" s="32"/>
      <c r="C160" s="136" t="s">
        <v>276</v>
      </c>
      <c r="D160" s="136" t="s">
        <v>183</v>
      </c>
      <c r="E160" s="137" t="s">
        <v>3066</v>
      </c>
      <c r="F160" s="138" t="s">
        <v>3067</v>
      </c>
      <c r="G160" s="139" t="s">
        <v>646</v>
      </c>
      <c r="H160" s="140">
        <v>1</v>
      </c>
      <c r="I160" s="141"/>
      <c r="J160" s="142">
        <f>ROUND(I160*H160,2)</f>
        <v>0</v>
      </c>
      <c r="K160" s="138" t="s">
        <v>1</v>
      </c>
      <c r="L160" s="32"/>
      <c r="M160" s="143" t="s">
        <v>1</v>
      </c>
      <c r="N160" s="144" t="s">
        <v>39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188</v>
      </c>
      <c r="AT160" s="147" t="s">
        <v>183</v>
      </c>
      <c r="AU160" s="147" t="s">
        <v>84</v>
      </c>
      <c r="AY160" s="17" t="s">
        <v>180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82</v>
      </c>
      <c r="BK160" s="148">
        <f>ROUND(I160*H160,2)</f>
        <v>0</v>
      </c>
      <c r="BL160" s="17" t="s">
        <v>188</v>
      </c>
      <c r="BM160" s="147" t="s">
        <v>363</v>
      </c>
    </row>
    <row r="161" spans="2:65" s="12" customFormat="1" ht="20.399999999999999">
      <c r="B161" s="149"/>
      <c r="D161" s="150" t="s">
        <v>190</v>
      </c>
      <c r="E161" s="151" t="s">
        <v>1</v>
      </c>
      <c r="F161" s="152" t="s">
        <v>3068</v>
      </c>
      <c r="H161" s="151" t="s">
        <v>1</v>
      </c>
      <c r="I161" s="153"/>
      <c r="L161" s="149"/>
      <c r="M161" s="154"/>
      <c r="T161" s="155"/>
      <c r="AT161" s="151" t="s">
        <v>190</v>
      </c>
      <c r="AU161" s="151" t="s">
        <v>84</v>
      </c>
      <c r="AV161" s="12" t="s">
        <v>82</v>
      </c>
      <c r="AW161" s="12" t="s">
        <v>30</v>
      </c>
      <c r="AX161" s="12" t="s">
        <v>74</v>
      </c>
      <c r="AY161" s="151" t="s">
        <v>180</v>
      </c>
    </row>
    <row r="162" spans="2:65" s="12" customFormat="1" ht="10.199999999999999">
      <c r="B162" s="149"/>
      <c r="D162" s="150" t="s">
        <v>190</v>
      </c>
      <c r="E162" s="151" t="s">
        <v>1</v>
      </c>
      <c r="F162" s="152" t="s">
        <v>3069</v>
      </c>
      <c r="H162" s="151" t="s">
        <v>1</v>
      </c>
      <c r="I162" s="153"/>
      <c r="L162" s="149"/>
      <c r="M162" s="154"/>
      <c r="T162" s="155"/>
      <c r="AT162" s="151" t="s">
        <v>190</v>
      </c>
      <c r="AU162" s="151" t="s">
        <v>84</v>
      </c>
      <c r="AV162" s="12" t="s">
        <v>82</v>
      </c>
      <c r="AW162" s="12" t="s">
        <v>30</v>
      </c>
      <c r="AX162" s="12" t="s">
        <v>74</v>
      </c>
      <c r="AY162" s="151" t="s">
        <v>180</v>
      </c>
    </row>
    <row r="163" spans="2:65" s="13" customFormat="1" ht="10.199999999999999">
      <c r="B163" s="156"/>
      <c r="D163" s="150" t="s">
        <v>190</v>
      </c>
      <c r="E163" s="157" t="s">
        <v>1</v>
      </c>
      <c r="F163" s="158" t="s">
        <v>3031</v>
      </c>
      <c r="H163" s="159">
        <v>1</v>
      </c>
      <c r="I163" s="160"/>
      <c r="L163" s="156"/>
      <c r="M163" s="161"/>
      <c r="T163" s="162"/>
      <c r="AT163" s="157" t="s">
        <v>190</v>
      </c>
      <c r="AU163" s="157" t="s">
        <v>84</v>
      </c>
      <c r="AV163" s="13" t="s">
        <v>84</v>
      </c>
      <c r="AW163" s="13" t="s">
        <v>30</v>
      </c>
      <c r="AX163" s="13" t="s">
        <v>74</v>
      </c>
      <c r="AY163" s="157" t="s">
        <v>180</v>
      </c>
    </row>
    <row r="164" spans="2:65" s="14" customFormat="1" ht="10.199999999999999">
      <c r="B164" s="163"/>
      <c r="D164" s="150" t="s">
        <v>190</v>
      </c>
      <c r="E164" s="164" t="s">
        <v>1</v>
      </c>
      <c r="F164" s="165" t="s">
        <v>194</v>
      </c>
      <c r="H164" s="166">
        <v>1</v>
      </c>
      <c r="I164" s="167"/>
      <c r="L164" s="163"/>
      <c r="M164" s="168"/>
      <c r="T164" s="169"/>
      <c r="AT164" s="164" t="s">
        <v>190</v>
      </c>
      <c r="AU164" s="164" t="s">
        <v>84</v>
      </c>
      <c r="AV164" s="14" t="s">
        <v>188</v>
      </c>
      <c r="AW164" s="14" t="s">
        <v>30</v>
      </c>
      <c r="AX164" s="14" t="s">
        <v>82</v>
      </c>
      <c r="AY164" s="164" t="s">
        <v>180</v>
      </c>
    </row>
    <row r="165" spans="2:65" s="1" customFormat="1" ht="16.5" customHeight="1">
      <c r="B165" s="32"/>
      <c r="C165" s="136" t="s">
        <v>283</v>
      </c>
      <c r="D165" s="136" t="s">
        <v>183</v>
      </c>
      <c r="E165" s="137" t="s">
        <v>3070</v>
      </c>
      <c r="F165" s="138" t="s">
        <v>3071</v>
      </c>
      <c r="G165" s="139" t="s">
        <v>646</v>
      </c>
      <c r="H165" s="140">
        <v>1</v>
      </c>
      <c r="I165" s="141"/>
      <c r="J165" s="142">
        <f>ROUND(I165*H165,2)</f>
        <v>0</v>
      </c>
      <c r="K165" s="138" t="s">
        <v>1</v>
      </c>
      <c r="L165" s="32"/>
      <c r="M165" s="143" t="s">
        <v>1</v>
      </c>
      <c r="N165" s="144" t="s">
        <v>39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188</v>
      </c>
      <c r="AT165" s="147" t="s">
        <v>183</v>
      </c>
      <c r="AU165" s="147" t="s">
        <v>84</v>
      </c>
      <c r="AY165" s="17" t="s">
        <v>180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82</v>
      </c>
      <c r="BK165" s="148">
        <f>ROUND(I165*H165,2)</f>
        <v>0</v>
      </c>
      <c r="BL165" s="17" t="s">
        <v>188</v>
      </c>
      <c r="BM165" s="147" t="s">
        <v>376</v>
      </c>
    </row>
    <row r="166" spans="2:65" s="1" customFormat="1" ht="16.5" customHeight="1">
      <c r="B166" s="32"/>
      <c r="C166" s="136" t="s">
        <v>8</v>
      </c>
      <c r="D166" s="136" t="s">
        <v>183</v>
      </c>
      <c r="E166" s="137" t="s">
        <v>3072</v>
      </c>
      <c r="F166" s="138" t="s">
        <v>3073</v>
      </c>
      <c r="G166" s="139" t="s">
        <v>646</v>
      </c>
      <c r="H166" s="140">
        <v>1</v>
      </c>
      <c r="I166" s="141"/>
      <c r="J166" s="142">
        <f>ROUND(I166*H166,2)</f>
        <v>0</v>
      </c>
      <c r="K166" s="138" t="s">
        <v>1</v>
      </c>
      <c r="L166" s="32"/>
      <c r="M166" s="143" t="s">
        <v>1</v>
      </c>
      <c r="N166" s="144" t="s">
        <v>39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188</v>
      </c>
      <c r="AT166" s="147" t="s">
        <v>183</v>
      </c>
      <c r="AU166" s="147" t="s">
        <v>84</v>
      </c>
      <c r="AY166" s="17" t="s">
        <v>180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82</v>
      </c>
      <c r="BK166" s="148">
        <f>ROUND(I166*H166,2)</f>
        <v>0</v>
      </c>
      <c r="BL166" s="17" t="s">
        <v>188</v>
      </c>
      <c r="BM166" s="147" t="s">
        <v>389</v>
      </c>
    </row>
    <row r="167" spans="2:65" s="1" customFormat="1" ht="18">
      <c r="B167" s="32"/>
      <c r="D167" s="150" t="s">
        <v>556</v>
      </c>
      <c r="F167" s="188" t="s">
        <v>3074</v>
      </c>
      <c r="I167" s="189"/>
      <c r="L167" s="32"/>
      <c r="M167" s="190"/>
      <c r="T167" s="56"/>
      <c r="AT167" s="17" t="s">
        <v>556</v>
      </c>
      <c r="AU167" s="17" t="s">
        <v>84</v>
      </c>
    </row>
    <row r="168" spans="2:65" s="1" customFormat="1" ht="16.5" customHeight="1">
      <c r="B168" s="32"/>
      <c r="C168" s="136" t="s">
        <v>294</v>
      </c>
      <c r="D168" s="136" t="s">
        <v>183</v>
      </c>
      <c r="E168" s="137" t="s">
        <v>3075</v>
      </c>
      <c r="F168" s="138" t="s">
        <v>3076</v>
      </c>
      <c r="G168" s="139" t="s">
        <v>646</v>
      </c>
      <c r="H168" s="140">
        <v>1</v>
      </c>
      <c r="I168" s="141"/>
      <c r="J168" s="142">
        <f>ROUND(I168*H168,2)</f>
        <v>0</v>
      </c>
      <c r="K168" s="138" t="s">
        <v>1</v>
      </c>
      <c r="L168" s="32"/>
      <c r="M168" s="143" t="s">
        <v>1</v>
      </c>
      <c r="N168" s="144" t="s">
        <v>39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188</v>
      </c>
      <c r="AT168" s="147" t="s">
        <v>183</v>
      </c>
      <c r="AU168" s="147" t="s">
        <v>84</v>
      </c>
      <c r="AY168" s="17" t="s">
        <v>180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7" t="s">
        <v>82</v>
      </c>
      <c r="BK168" s="148">
        <f>ROUND(I168*H168,2)</f>
        <v>0</v>
      </c>
      <c r="BL168" s="17" t="s">
        <v>188</v>
      </c>
      <c r="BM168" s="147" t="s">
        <v>331</v>
      </c>
    </row>
    <row r="169" spans="2:65" s="1" customFormat="1" ht="16.5" customHeight="1">
      <c r="B169" s="32"/>
      <c r="C169" s="136" t="s">
        <v>301</v>
      </c>
      <c r="D169" s="136" t="s">
        <v>183</v>
      </c>
      <c r="E169" s="137" t="s">
        <v>3077</v>
      </c>
      <c r="F169" s="138" t="s">
        <v>3078</v>
      </c>
      <c r="G169" s="139" t="s">
        <v>646</v>
      </c>
      <c r="H169" s="140">
        <v>1</v>
      </c>
      <c r="I169" s="141"/>
      <c r="J169" s="142">
        <f>ROUND(I169*H169,2)</f>
        <v>0</v>
      </c>
      <c r="K169" s="138" t="s">
        <v>1</v>
      </c>
      <c r="L169" s="32"/>
      <c r="M169" s="143" t="s">
        <v>1</v>
      </c>
      <c r="N169" s="144" t="s">
        <v>39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188</v>
      </c>
      <c r="AT169" s="147" t="s">
        <v>183</v>
      </c>
      <c r="AU169" s="147" t="s">
        <v>84</v>
      </c>
      <c r="AY169" s="17" t="s">
        <v>180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82</v>
      </c>
      <c r="BK169" s="148">
        <f>ROUND(I169*H169,2)</f>
        <v>0</v>
      </c>
      <c r="BL169" s="17" t="s">
        <v>188</v>
      </c>
      <c r="BM169" s="147" t="s">
        <v>442</v>
      </c>
    </row>
    <row r="170" spans="2:65" s="11" customFormat="1" ht="22.8" customHeight="1">
      <c r="B170" s="124"/>
      <c r="D170" s="125" t="s">
        <v>73</v>
      </c>
      <c r="E170" s="134" t="s">
        <v>3079</v>
      </c>
      <c r="F170" s="134" t="s">
        <v>3080</v>
      </c>
      <c r="I170" s="127"/>
      <c r="J170" s="135">
        <f>BK170</f>
        <v>0</v>
      </c>
      <c r="L170" s="124"/>
      <c r="M170" s="129"/>
      <c r="P170" s="130">
        <f>P171</f>
        <v>0</v>
      </c>
      <c r="R170" s="130">
        <f>R171</f>
        <v>0</v>
      </c>
      <c r="T170" s="131">
        <f>T171</f>
        <v>0</v>
      </c>
      <c r="AR170" s="125" t="s">
        <v>221</v>
      </c>
      <c r="AT170" s="132" t="s">
        <v>73</v>
      </c>
      <c r="AU170" s="132" t="s">
        <v>82</v>
      </c>
      <c r="AY170" s="125" t="s">
        <v>180</v>
      </c>
      <c r="BK170" s="133">
        <f>BK171</f>
        <v>0</v>
      </c>
    </row>
    <row r="171" spans="2:65" s="1" customFormat="1" ht="16.5" customHeight="1">
      <c r="B171" s="32"/>
      <c r="C171" s="136" t="s">
        <v>305</v>
      </c>
      <c r="D171" s="136" t="s">
        <v>183</v>
      </c>
      <c r="E171" s="137" t="s">
        <v>3081</v>
      </c>
      <c r="F171" s="138" t="s">
        <v>3080</v>
      </c>
      <c r="G171" s="139" t="s">
        <v>646</v>
      </c>
      <c r="H171" s="140">
        <v>1</v>
      </c>
      <c r="I171" s="141"/>
      <c r="J171" s="142">
        <f>ROUND(I171*H171,2)</f>
        <v>0</v>
      </c>
      <c r="K171" s="138" t="s">
        <v>1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188</v>
      </c>
      <c r="AT171" s="147" t="s">
        <v>183</v>
      </c>
      <c r="AU171" s="147" t="s">
        <v>84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188</v>
      </c>
      <c r="BM171" s="147" t="s">
        <v>456</v>
      </c>
    </row>
    <row r="172" spans="2:65" s="11" customFormat="1" ht="22.8" customHeight="1">
      <c r="B172" s="124"/>
      <c r="D172" s="125" t="s">
        <v>73</v>
      </c>
      <c r="E172" s="134" t="s">
        <v>3082</v>
      </c>
      <c r="F172" s="134" t="s">
        <v>3083</v>
      </c>
      <c r="I172" s="127"/>
      <c r="J172" s="135">
        <f>BK172</f>
        <v>0</v>
      </c>
      <c r="L172" s="124"/>
      <c r="M172" s="129"/>
      <c r="P172" s="130">
        <f>SUM(P173:P175)</f>
        <v>0</v>
      </c>
      <c r="R172" s="130">
        <f>SUM(R173:R175)</f>
        <v>0</v>
      </c>
      <c r="T172" s="131">
        <f>SUM(T173:T175)</f>
        <v>0</v>
      </c>
      <c r="AR172" s="125" t="s">
        <v>221</v>
      </c>
      <c r="AT172" s="132" t="s">
        <v>73</v>
      </c>
      <c r="AU172" s="132" t="s">
        <v>82</v>
      </c>
      <c r="AY172" s="125" t="s">
        <v>180</v>
      </c>
      <c r="BK172" s="133">
        <f>SUM(BK173:BK175)</f>
        <v>0</v>
      </c>
    </row>
    <row r="173" spans="2:65" s="1" customFormat="1" ht="16.5" customHeight="1">
      <c r="B173" s="32"/>
      <c r="C173" s="136" t="s">
        <v>312</v>
      </c>
      <c r="D173" s="136" t="s">
        <v>183</v>
      </c>
      <c r="E173" s="137" t="s">
        <v>3084</v>
      </c>
      <c r="F173" s="138" t="s">
        <v>3083</v>
      </c>
      <c r="G173" s="139" t="s">
        <v>646</v>
      </c>
      <c r="H173" s="140">
        <v>1</v>
      </c>
      <c r="I173" s="141"/>
      <c r="J173" s="142">
        <f>ROUND(I173*H173,2)</f>
        <v>0</v>
      </c>
      <c r="K173" s="138" t="s">
        <v>1</v>
      </c>
      <c r="L173" s="32"/>
      <c r="M173" s="143" t="s">
        <v>1</v>
      </c>
      <c r="N173" s="144" t="s">
        <v>39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188</v>
      </c>
      <c r="AT173" s="147" t="s">
        <v>183</v>
      </c>
      <c r="AU173" s="147" t="s">
        <v>84</v>
      </c>
      <c r="AY173" s="17" t="s">
        <v>180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82</v>
      </c>
      <c r="BK173" s="148">
        <f>ROUND(I173*H173,2)</f>
        <v>0</v>
      </c>
      <c r="BL173" s="17" t="s">
        <v>188</v>
      </c>
      <c r="BM173" s="147" t="s">
        <v>467</v>
      </c>
    </row>
    <row r="174" spans="2:65" s="1" customFormat="1" ht="16.5" customHeight="1">
      <c r="B174" s="32"/>
      <c r="C174" s="136" t="s">
        <v>320</v>
      </c>
      <c r="D174" s="136" t="s">
        <v>183</v>
      </c>
      <c r="E174" s="137" t="s">
        <v>3085</v>
      </c>
      <c r="F174" s="138" t="s">
        <v>3086</v>
      </c>
      <c r="G174" s="139" t="s">
        <v>646</v>
      </c>
      <c r="H174" s="140">
        <v>1</v>
      </c>
      <c r="I174" s="141"/>
      <c r="J174" s="142">
        <f>ROUND(I174*H174,2)</f>
        <v>0</v>
      </c>
      <c r="K174" s="138" t="s">
        <v>1</v>
      </c>
      <c r="L174" s="32"/>
      <c r="M174" s="143" t="s">
        <v>1</v>
      </c>
      <c r="N174" s="144" t="s">
        <v>39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188</v>
      </c>
      <c r="AT174" s="147" t="s">
        <v>183</v>
      </c>
      <c r="AU174" s="147" t="s">
        <v>84</v>
      </c>
      <c r="AY174" s="17" t="s">
        <v>180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82</v>
      </c>
      <c r="BK174" s="148">
        <f>ROUND(I174*H174,2)</f>
        <v>0</v>
      </c>
      <c r="BL174" s="17" t="s">
        <v>188</v>
      </c>
      <c r="BM174" s="147" t="s">
        <v>477</v>
      </c>
    </row>
    <row r="175" spans="2:65" s="1" customFormat="1" ht="63">
      <c r="B175" s="32"/>
      <c r="D175" s="150" t="s">
        <v>556</v>
      </c>
      <c r="F175" s="188" t="s">
        <v>3087</v>
      </c>
      <c r="I175" s="189"/>
      <c r="L175" s="32"/>
      <c r="M175" s="190"/>
      <c r="T175" s="56"/>
      <c r="AT175" s="17" t="s">
        <v>556</v>
      </c>
      <c r="AU175" s="17" t="s">
        <v>84</v>
      </c>
    </row>
    <row r="176" spans="2:65" s="11" customFormat="1" ht="22.8" customHeight="1">
      <c r="B176" s="124"/>
      <c r="D176" s="125" t="s">
        <v>73</v>
      </c>
      <c r="E176" s="134" t="s">
        <v>3088</v>
      </c>
      <c r="F176" s="134" t="s">
        <v>3089</v>
      </c>
      <c r="I176" s="127"/>
      <c r="J176" s="135">
        <f>BK176</f>
        <v>0</v>
      </c>
      <c r="L176" s="124"/>
      <c r="M176" s="129"/>
      <c r="P176" s="130">
        <f>SUM(P177:P189)</f>
        <v>0</v>
      </c>
      <c r="R176" s="130">
        <f>SUM(R177:R189)</f>
        <v>0</v>
      </c>
      <c r="T176" s="131">
        <f>SUM(T177:T189)</f>
        <v>0</v>
      </c>
      <c r="AR176" s="125" t="s">
        <v>221</v>
      </c>
      <c r="AT176" s="132" t="s">
        <v>73</v>
      </c>
      <c r="AU176" s="132" t="s">
        <v>82</v>
      </c>
      <c r="AY176" s="125" t="s">
        <v>180</v>
      </c>
      <c r="BK176" s="133">
        <f>SUM(BK177:BK189)</f>
        <v>0</v>
      </c>
    </row>
    <row r="177" spans="2:65" s="1" customFormat="1" ht="16.5" customHeight="1">
      <c r="B177" s="32"/>
      <c r="C177" s="136" t="s">
        <v>7</v>
      </c>
      <c r="D177" s="136" t="s">
        <v>183</v>
      </c>
      <c r="E177" s="137" t="s">
        <v>3090</v>
      </c>
      <c r="F177" s="138" t="s">
        <v>3091</v>
      </c>
      <c r="G177" s="139" t="s">
        <v>646</v>
      </c>
      <c r="H177" s="140">
        <v>1</v>
      </c>
      <c r="I177" s="141"/>
      <c r="J177" s="142">
        <f>ROUND(I177*H177,2)</f>
        <v>0</v>
      </c>
      <c r="K177" s="138" t="s">
        <v>1</v>
      </c>
      <c r="L177" s="32"/>
      <c r="M177" s="143" t="s">
        <v>1</v>
      </c>
      <c r="N177" s="144" t="s">
        <v>39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188</v>
      </c>
      <c r="AT177" s="147" t="s">
        <v>183</v>
      </c>
      <c r="AU177" s="147" t="s">
        <v>84</v>
      </c>
      <c r="AY177" s="17" t="s">
        <v>180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82</v>
      </c>
      <c r="BK177" s="148">
        <f>ROUND(I177*H177,2)</f>
        <v>0</v>
      </c>
      <c r="BL177" s="17" t="s">
        <v>188</v>
      </c>
      <c r="BM177" s="147" t="s">
        <v>496</v>
      </c>
    </row>
    <row r="178" spans="2:65" s="1" customFormat="1" ht="16.5" customHeight="1">
      <c r="B178" s="32"/>
      <c r="C178" s="136" t="s">
        <v>340</v>
      </c>
      <c r="D178" s="136" t="s">
        <v>183</v>
      </c>
      <c r="E178" s="137" t="s">
        <v>3092</v>
      </c>
      <c r="F178" s="138" t="s">
        <v>3093</v>
      </c>
      <c r="G178" s="139" t="s">
        <v>646</v>
      </c>
      <c r="H178" s="140">
        <v>1</v>
      </c>
      <c r="I178" s="141"/>
      <c r="J178" s="142">
        <f>ROUND(I178*H178,2)</f>
        <v>0</v>
      </c>
      <c r="K178" s="138" t="s">
        <v>1</v>
      </c>
      <c r="L178" s="32"/>
      <c r="M178" s="143" t="s">
        <v>1</v>
      </c>
      <c r="N178" s="144" t="s">
        <v>39</v>
      </c>
      <c r="P178" s="145">
        <f>O178*H178</f>
        <v>0</v>
      </c>
      <c r="Q178" s="145">
        <v>0</v>
      </c>
      <c r="R178" s="145">
        <f>Q178*H178</f>
        <v>0</v>
      </c>
      <c r="S178" s="145">
        <v>0</v>
      </c>
      <c r="T178" s="146">
        <f>S178*H178</f>
        <v>0</v>
      </c>
      <c r="AR178" s="147" t="s">
        <v>188</v>
      </c>
      <c r="AT178" s="147" t="s">
        <v>183</v>
      </c>
      <c r="AU178" s="147" t="s">
        <v>84</v>
      </c>
      <c r="AY178" s="17" t="s">
        <v>180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7" t="s">
        <v>82</v>
      </c>
      <c r="BK178" s="148">
        <f>ROUND(I178*H178,2)</f>
        <v>0</v>
      </c>
      <c r="BL178" s="17" t="s">
        <v>188</v>
      </c>
      <c r="BM178" s="147" t="s">
        <v>540</v>
      </c>
    </row>
    <row r="179" spans="2:65" s="12" customFormat="1" ht="20.399999999999999">
      <c r="B179" s="149"/>
      <c r="D179" s="150" t="s">
        <v>190</v>
      </c>
      <c r="E179" s="151" t="s">
        <v>1</v>
      </c>
      <c r="F179" s="152" t="s">
        <v>3094</v>
      </c>
      <c r="H179" s="151" t="s">
        <v>1</v>
      </c>
      <c r="I179" s="153"/>
      <c r="L179" s="149"/>
      <c r="M179" s="154"/>
      <c r="T179" s="155"/>
      <c r="AT179" s="151" t="s">
        <v>190</v>
      </c>
      <c r="AU179" s="151" t="s">
        <v>84</v>
      </c>
      <c r="AV179" s="12" t="s">
        <v>82</v>
      </c>
      <c r="AW179" s="12" t="s">
        <v>30</v>
      </c>
      <c r="AX179" s="12" t="s">
        <v>74</v>
      </c>
      <c r="AY179" s="151" t="s">
        <v>180</v>
      </c>
    </row>
    <row r="180" spans="2:65" s="13" customFormat="1" ht="10.199999999999999">
      <c r="B180" s="156"/>
      <c r="D180" s="150" t="s">
        <v>190</v>
      </c>
      <c r="E180" s="157" t="s">
        <v>1</v>
      </c>
      <c r="F180" s="158" t="s">
        <v>3031</v>
      </c>
      <c r="H180" s="159">
        <v>1</v>
      </c>
      <c r="I180" s="160"/>
      <c r="L180" s="156"/>
      <c r="M180" s="161"/>
      <c r="T180" s="162"/>
      <c r="AT180" s="157" t="s">
        <v>190</v>
      </c>
      <c r="AU180" s="157" t="s">
        <v>84</v>
      </c>
      <c r="AV180" s="13" t="s">
        <v>84</v>
      </c>
      <c r="AW180" s="13" t="s">
        <v>30</v>
      </c>
      <c r="AX180" s="13" t="s">
        <v>74</v>
      </c>
      <c r="AY180" s="157" t="s">
        <v>180</v>
      </c>
    </row>
    <row r="181" spans="2:65" s="14" customFormat="1" ht="10.199999999999999">
      <c r="B181" s="163"/>
      <c r="D181" s="150" t="s">
        <v>190</v>
      </c>
      <c r="E181" s="164" t="s">
        <v>1</v>
      </c>
      <c r="F181" s="165" t="s">
        <v>194</v>
      </c>
      <c r="H181" s="166">
        <v>1</v>
      </c>
      <c r="I181" s="167"/>
      <c r="L181" s="163"/>
      <c r="M181" s="168"/>
      <c r="T181" s="169"/>
      <c r="AT181" s="164" t="s">
        <v>190</v>
      </c>
      <c r="AU181" s="164" t="s">
        <v>84</v>
      </c>
      <c r="AV181" s="14" t="s">
        <v>188</v>
      </c>
      <c r="AW181" s="14" t="s">
        <v>30</v>
      </c>
      <c r="AX181" s="14" t="s">
        <v>82</v>
      </c>
      <c r="AY181" s="164" t="s">
        <v>180</v>
      </c>
    </row>
    <row r="182" spans="2:65" s="1" customFormat="1" ht="16.5" customHeight="1">
      <c r="B182" s="32"/>
      <c r="C182" s="136" t="s">
        <v>370</v>
      </c>
      <c r="D182" s="136" t="s">
        <v>183</v>
      </c>
      <c r="E182" s="137" t="s">
        <v>3095</v>
      </c>
      <c r="F182" s="138" t="s">
        <v>3096</v>
      </c>
      <c r="G182" s="139" t="s">
        <v>646</v>
      </c>
      <c r="H182" s="140">
        <v>1</v>
      </c>
      <c r="I182" s="141"/>
      <c r="J182" s="142">
        <f>ROUND(I182*H182,2)</f>
        <v>0</v>
      </c>
      <c r="K182" s="138" t="s">
        <v>1</v>
      </c>
      <c r="L182" s="32"/>
      <c r="M182" s="143" t="s">
        <v>1</v>
      </c>
      <c r="N182" s="144" t="s">
        <v>39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188</v>
      </c>
      <c r="AT182" s="147" t="s">
        <v>183</v>
      </c>
      <c r="AU182" s="147" t="s">
        <v>84</v>
      </c>
      <c r="AY182" s="17" t="s">
        <v>180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82</v>
      </c>
      <c r="BK182" s="148">
        <f>ROUND(I182*H182,2)</f>
        <v>0</v>
      </c>
      <c r="BL182" s="17" t="s">
        <v>188</v>
      </c>
      <c r="BM182" s="147" t="s">
        <v>3097</v>
      </c>
    </row>
    <row r="183" spans="2:65" s="12" customFormat="1" ht="10.199999999999999">
      <c r="B183" s="149"/>
      <c r="D183" s="150" t="s">
        <v>190</v>
      </c>
      <c r="E183" s="151" t="s">
        <v>1</v>
      </c>
      <c r="F183" s="152" t="s">
        <v>3098</v>
      </c>
      <c r="H183" s="151" t="s">
        <v>1</v>
      </c>
      <c r="I183" s="153"/>
      <c r="L183" s="149"/>
      <c r="M183" s="154"/>
      <c r="T183" s="155"/>
      <c r="AT183" s="151" t="s">
        <v>190</v>
      </c>
      <c r="AU183" s="151" t="s">
        <v>84</v>
      </c>
      <c r="AV183" s="12" t="s">
        <v>82</v>
      </c>
      <c r="AW183" s="12" t="s">
        <v>30</v>
      </c>
      <c r="AX183" s="12" t="s">
        <v>74</v>
      </c>
      <c r="AY183" s="151" t="s">
        <v>180</v>
      </c>
    </row>
    <row r="184" spans="2:65" s="12" customFormat="1" ht="10.199999999999999">
      <c r="B184" s="149"/>
      <c r="D184" s="150" t="s">
        <v>190</v>
      </c>
      <c r="E184" s="151" t="s">
        <v>1</v>
      </c>
      <c r="F184" s="152" t="s">
        <v>3099</v>
      </c>
      <c r="H184" s="151" t="s">
        <v>1</v>
      </c>
      <c r="I184" s="153"/>
      <c r="L184" s="149"/>
      <c r="M184" s="154"/>
      <c r="T184" s="155"/>
      <c r="AT184" s="151" t="s">
        <v>190</v>
      </c>
      <c r="AU184" s="151" t="s">
        <v>84</v>
      </c>
      <c r="AV184" s="12" t="s">
        <v>82</v>
      </c>
      <c r="AW184" s="12" t="s">
        <v>30</v>
      </c>
      <c r="AX184" s="12" t="s">
        <v>74</v>
      </c>
      <c r="AY184" s="151" t="s">
        <v>180</v>
      </c>
    </row>
    <row r="185" spans="2:65" s="12" customFormat="1" ht="10.199999999999999">
      <c r="B185" s="149"/>
      <c r="D185" s="150" t="s">
        <v>190</v>
      </c>
      <c r="E185" s="151" t="s">
        <v>1</v>
      </c>
      <c r="F185" s="152" t="s">
        <v>3100</v>
      </c>
      <c r="H185" s="151" t="s">
        <v>1</v>
      </c>
      <c r="I185" s="153"/>
      <c r="L185" s="149"/>
      <c r="M185" s="154"/>
      <c r="T185" s="155"/>
      <c r="AT185" s="151" t="s">
        <v>190</v>
      </c>
      <c r="AU185" s="151" t="s">
        <v>84</v>
      </c>
      <c r="AV185" s="12" t="s">
        <v>82</v>
      </c>
      <c r="AW185" s="12" t="s">
        <v>30</v>
      </c>
      <c r="AX185" s="12" t="s">
        <v>74</v>
      </c>
      <c r="AY185" s="151" t="s">
        <v>180</v>
      </c>
    </row>
    <row r="186" spans="2:65" s="12" customFormat="1" ht="10.199999999999999">
      <c r="B186" s="149"/>
      <c r="D186" s="150" t="s">
        <v>190</v>
      </c>
      <c r="E186" s="151" t="s">
        <v>1</v>
      </c>
      <c r="F186" s="152" t="s">
        <v>3101</v>
      </c>
      <c r="H186" s="151" t="s">
        <v>1</v>
      </c>
      <c r="I186" s="153"/>
      <c r="L186" s="149"/>
      <c r="M186" s="154"/>
      <c r="T186" s="155"/>
      <c r="AT186" s="151" t="s">
        <v>190</v>
      </c>
      <c r="AU186" s="151" t="s">
        <v>84</v>
      </c>
      <c r="AV186" s="12" t="s">
        <v>82</v>
      </c>
      <c r="AW186" s="12" t="s">
        <v>30</v>
      </c>
      <c r="AX186" s="12" t="s">
        <v>74</v>
      </c>
      <c r="AY186" s="151" t="s">
        <v>180</v>
      </c>
    </row>
    <row r="187" spans="2:65" s="13" customFormat="1" ht="10.199999999999999">
      <c r="B187" s="156"/>
      <c r="D187" s="150" t="s">
        <v>190</v>
      </c>
      <c r="E187" s="157" t="s">
        <v>1</v>
      </c>
      <c r="F187" s="158" t="s">
        <v>82</v>
      </c>
      <c r="H187" s="159">
        <v>1</v>
      </c>
      <c r="I187" s="160"/>
      <c r="L187" s="156"/>
      <c r="M187" s="161"/>
      <c r="T187" s="162"/>
      <c r="AT187" s="157" t="s">
        <v>190</v>
      </c>
      <c r="AU187" s="157" t="s">
        <v>84</v>
      </c>
      <c r="AV187" s="13" t="s">
        <v>84</v>
      </c>
      <c r="AW187" s="13" t="s">
        <v>30</v>
      </c>
      <c r="AX187" s="13" t="s">
        <v>74</v>
      </c>
      <c r="AY187" s="157" t="s">
        <v>180</v>
      </c>
    </row>
    <row r="188" spans="2:65" s="14" customFormat="1" ht="10.199999999999999">
      <c r="B188" s="163"/>
      <c r="D188" s="150" t="s">
        <v>190</v>
      </c>
      <c r="E188" s="164" t="s">
        <v>1</v>
      </c>
      <c r="F188" s="165" t="s">
        <v>194</v>
      </c>
      <c r="H188" s="166">
        <v>1</v>
      </c>
      <c r="I188" s="167"/>
      <c r="L188" s="163"/>
      <c r="M188" s="168"/>
      <c r="T188" s="169"/>
      <c r="AT188" s="164" t="s">
        <v>190</v>
      </c>
      <c r="AU188" s="164" t="s">
        <v>84</v>
      </c>
      <c r="AV188" s="14" t="s">
        <v>188</v>
      </c>
      <c r="AW188" s="14" t="s">
        <v>30</v>
      </c>
      <c r="AX188" s="14" t="s">
        <v>82</v>
      </c>
      <c r="AY188" s="164" t="s">
        <v>180</v>
      </c>
    </row>
    <row r="189" spans="2:65" s="1" customFormat="1" ht="16.5" customHeight="1">
      <c r="B189" s="32"/>
      <c r="C189" s="136" t="s">
        <v>376</v>
      </c>
      <c r="D189" s="136" t="s">
        <v>183</v>
      </c>
      <c r="E189" s="137" t="s">
        <v>3102</v>
      </c>
      <c r="F189" s="138" t="s">
        <v>3103</v>
      </c>
      <c r="G189" s="139" t="s">
        <v>646</v>
      </c>
      <c r="H189" s="140">
        <v>1</v>
      </c>
      <c r="I189" s="141"/>
      <c r="J189" s="142">
        <f>ROUND(I189*H189,2)</f>
        <v>0</v>
      </c>
      <c r="K189" s="138" t="s">
        <v>1</v>
      </c>
      <c r="L189" s="32"/>
      <c r="M189" s="191" t="s">
        <v>1</v>
      </c>
      <c r="N189" s="192" t="s">
        <v>39</v>
      </c>
      <c r="O189" s="193"/>
      <c r="P189" s="194">
        <f>O189*H189</f>
        <v>0</v>
      </c>
      <c r="Q189" s="194">
        <v>0</v>
      </c>
      <c r="R189" s="194">
        <f>Q189*H189</f>
        <v>0</v>
      </c>
      <c r="S189" s="194">
        <v>0</v>
      </c>
      <c r="T189" s="195">
        <f>S189*H189</f>
        <v>0</v>
      </c>
      <c r="AR189" s="147" t="s">
        <v>188</v>
      </c>
      <c r="AT189" s="147" t="s">
        <v>183</v>
      </c>
      <c r="AU189" s="147" t="s">
        <v>84</v>
      </c>
      <c r="AY189" s="17" t="s">
        <v>180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82</v>
      </c>
      <c r="BK189" s="148">
        <f>ROUND(I189*H189,2)</f>
        <v>0</v>
      </c>
      <c r="BL189" s="17" t="s">
        <v>188</v>
      </c>
      <c r="BM189" s="147" t="s">
        <v>3104</v>
      </c>
    </row>
    <row r="190" spans="2:65" s="1" customFormat="1" ht="7" customHeight="1">
      <c r="B190" s="44"/>
      <c r="C190" s="45"/>
      <c r="D190" s="45"/>
      <c r="E190" s="45"/>
      <c r="F190" s="45"/>
      <c r="G190" s="45"/>
      <c r="H190" s="45"/>
      <c r="I190" s="45"/>
      <c r="J190" s="45"/>
      <c r="K190" s="45"/>
      <c r="L190" s="32"/>
    </row>
  </sheetData>
  <sheetProtection algorithmName="SHA-512" hashValue="DWucV5GkZRDrmyEaiQTI3E4LqeKostmT6jOXZyjOdv8jyjOW27onKRpgpbxrSrZsq87VUBoSEEPLimljvkdmrQ==" saltValue="cRpLRgZnNY8/A8izBBwK4IIHKD09YGwc6nvI7vgVj3W9jD2xaHnOxX8eKB5KmHvlsruo8rrrJDbq2dO0sww9+g==" spinCount="100000" sheet="1" objects="1" scenarios="1" formatColumns="0" formatRows="0" autoFilter="0"/>
  <autoFilter ref="C122:K189" xr:uid="{00000000-0009-0000-0000-000010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870"/>
  <sheetViews>
    <sheetView showGridLines="0" workbookViewId="0"/>
  </sheetViews>
  <sheetFormatPr defaultRowHeight="14.4"/>
  <cols>
    <col min="1" max="1" width="8.33203125" customWidth="1"/>
    <col min="2" max="2" width="1.19921875" customWidth="1"/>
    <col min="3" max="3" width="4.1328125" customWidth="1"/>
    <col min="4" max="4" width="4.33203125" customWidth="1"/>
    <col min="5" max="5" width="17.1328125" customWidth="1"/>
    <col min="6" max="6" width="100.796875" customWidth="1"/>
    <col min="7" max="7" width="7.46484375" customWidth="1"/>
    <col min="8" max="8" width="14" customWidth="1"/>
    <col min="9" max="9" width="15.796875" customWidth="1"/>
    <col min="10" max="11" width="22.33203125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83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ZŠ NA SMETÁNCE - oprava střešního pláště a rekonstrukce podkroví</v>
      </c>
      <c r="F7" s="245"/>
      <c r="G7" s="245"/>
      <c r="H7" s="245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16.5" customHeight="1">
      <c r="B9" s="32"/>
      <c r="E9" s="207" t="s">
        <v>142</v>
      </c>
      <c r="F9" s="246"/>
      <c r="G9" s="246"/>
      <c r="H9" s="246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24. 5. 2023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7" t="str">
        <f>'Rekapitulace stavby'!E14</f>
        <v>Vyplň údaj</v>
      </c>
      <c r="F18" s="213"/>
      <c r="G18" s="213"/>
      <c r="H18" s="213"/>
      <c r="I18" s="27" t="s">
        <v>26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26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4"/>
      <c r="E27" s="218" t="s">
        <v>1</v>
      </c>
      <c r="F27" s="218"/>
      <c r="G27" s="218"/>
      <c r="H27" s="218"/>
      <c r="L27" s="94"/>
    </row>
    <row r="28" spans="2:12" s="1" customFormat="1" ht="7" customHeight="1">
      <c r="B28" s="32"/>
      <c r="L28" s="32"/>
    </row>
    <row r="29" spans="2:12" s="1" customFormat="1" ht="7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5" t="s">
        <v>34</v>
      </c>
      <c r="J30" s="66">
        <f>ROUND(J133, 2)</f>
        <v>0</v>
      </c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" customHeight="1">
      <c r="B33" s="32"/>
      <c r="D33" s="55" t="s">
        <v>38</v>
      </c>
      <c r="E33" s="27" t="s">
        <v>39</v>
      </c>
      <c r="F33" s="86">
        <f>ROUND((SUM(BE133:BE869)),  2)</f>
        <v>0</v>
      </c>
      <c r="I33" s="96">
        <v>0.21</v>
      </c>
      <c r="J33" s="86">
        <f>ROUND(((SUM(BE133:BE869))*I33),  2)</f>
        <v>0</v>
      </c>
      <c r="L33" s="32"/>
    </row>
    <row r="34" spans="2:12" s="1" customFormat="1" ht="14.4" customHeight="1">
      <c r="B34" s="32"/>
      <c r="E34" s="27" t="s">
        <v>40</v>
      </c>
      <c r="F34" s="86">
        <f>ROUND((SUM(BF133:BF869)),  2)</f>
        <v>0</v>
      </c>
      <c r="I34" s="96">
        <v>0.15</v>
      </c>
      <c r="J34" s="86">
        <f>ROUND(((SUM(BF133:BF869))*I34),  2)</f>
        <v>0</v>
      </c>
      <c r="L34" s="32"/>
    </row>
    <row r="35" spans="2:12" s="1" customFormat="1" ht="14.4" hidden="1" customHeight="1">
      <c r="B35" s="32"/>
      <c r="E35" s="27" t="s">
        <v>41</v>
      </c>
      <c r="F35" s="86">
        <f>ROUND((SUM(BG133:BG869)),  2)</f>
        <v>0</v>
      </c>
      <c r="I35" s="96">
        <v>0.21</v>
      </c>
      <c r="J35" s="86">
        <f>0</f>
        <v>0</v>
      </c>
      <c r="L35" s="32"/>
    </row>
    <row r="36" spans="2:12" s="1" customFormat="1" ht="14.4" hidden="1" customHeight="1">
      <c r="B36" s="32"/>
      <c r="E36" s="27" t="s">
        <v>42</v>
      </c>
      <c r="F36" s="86">
        <f>ROUND((SUM(BH133:BH869)),  2)</f>
        <v>0</v>
      </c>
      <c r="I36" s="96">
        <v>0.15</v>
      </c>
      <c r="J36" s="86">
        <f>0</f>
        <v>0</v>
      </c>
      <c r="L36" s="32"/>
    </row>
    <row r="37" spans="2:12" s="1" customFormat="1" ht="14.4" hidden="1" customHeight="1">
      <c r="B37" s="32"/>
      <c r="E37" s="27" t="s">
        <v>43</v>
      </c>
      <c r="F37" s="86">
        <f>ROUND((SUM(BI133:BI869)),  2)</f>
        <v>0</v>
      </c>
      <c r="I37" s="96">
        <v>0</v>
      </c>
      <c r="J37" s="86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5" customHeight="1">
      <c r="B39" s="32"/>
      <c r="C39" s="97"/>
      <c r="D39" s="98" t="s">
        <v>44</v>
      </c>
      <c r="E39" s="57"/>
      <c r="F39" s="57"/>
      <c r="G39" s="99" t="s">
        <v>45</v>
      </c>
      <c r="H39" s="100" t="s">
        <v>46</v>
      </c>
      <c r="I39" s="57"/>
      <c r="J39" s="101">
        <f>SUM(J30:J37)</f>
        <v>0</v>
      </c>
      <c r="K39" s="102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2.3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2.3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2.3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5" customHeight="1">
      <c r="B82" s="32"/>
      <c r="C82" s="21" t="s">
        <v>143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4" t="str">
        <f>E7</f>
        <v>ZŠ NA SMETÁNCE - oprava střešního pláště a rekonstrukce podkroví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16.5" customHeight="1">
      <c r="B87" s="32"/>
      <c r="E87" s="207" t="str">
        <f>E9</f>
        <v>2022-01050199.01 - Rekonstrukce podkroví</v>
      </c>
      <c r="F87" s="246"/>
      <c r="G87" s="246"/>
      <c r="H87" s="246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24. 5. 2023</v>
      </c>
      <c r="L89" s="32"/>
    </row>
    <row r="90" spans="2:47" s="1" customFormat="1" ht="7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25.65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>KAVRO - Ing. Veronika Kloudová</v>
      </c>
      <c r="L92" s="32"/>
    </row>
    <row r="93" spans="2:47" s="1" customFormat="1" ht="10.3" customHeight="1">
      <c r="B93" s="32"/>
      <c r="L93" s="32"/>
    </row>
    <row r="94" spans="2:47" s="1" customFormat="1" ht="29.25" customHeight="1">
      <c r="B94" s="32"/>
      <c r="C94" s="105" t="s">
        <v>144</v>
      </c>
      <c r="D94" s="97"/>
      <c r="E94" s="97"/>
      <c r="F94" s="97"/>
      <c r="G94" s="97"/>
      <c r="H94" s="97"/>
      <c r="I94" s="97"/>
      <c r="J94" s="106" t="s">
        <v>145</v>
      </c>
      <c r="K94" s="97"/>
      <c r="L94" s="32"/>
    </row>
    <row r="95" spans="2:47" s="1" customFormat="1" ht="10.3" customHeight="1">
      <c r="B95" s="32"/>
      <c r="L95" s="32"/>
    </row>
    <row r="96" spans="2:47" s="1" customFormat="1" ht="22.8" customHeight="1">
      <c r="B96" s="32"/>
      <c r="C96" s="107" t="s">
        <v>146</v>
      </c>
      <c r="J96" s="66">
        <f>J133</f>
        <v>0</v>
      </c>
      <c r="L96" s="32"/>
      <c r="AU96" s="17" t="s">
        <v>147</v>
      </c>
    </row>
    <row r="97" spans="2:12" s="8" customFormat="1" ht="25" customHeight="1">
      <c r="B97" s="108"/>
      <c r="D97" s="109" t="s">
        <v>148</v>
      </c>
      <c r="E97" s="110"/>
      <c r="F97" s="110"/>
      <c r="G97" s="110"/>
      <c r="H97" s="110"/>
      <c r="I97" s="110"/>
      <c r="J97" s="111">
        <f>J134</f>
        <v>0</v>
      </c>
      <c r="L97" s="108"/>
    </row>
    <row r="98" spans="2:12" s="9" customFormat="1" ht="19.899999999999999" customHeight="1">
      <c r="B98" s="112"/>
      <c r="D98" s="113" t="s">
        <v>149</v>
      </c>
      <c r="E98" s="114"/>
      <c r="F98" s="114"/>
      <c r="G98" s="114"/>
      <c r="H98" s="114"/>
      <c r="I98" s="114"/>
      <c r="J98" s="115">
        <f>J135</f>
        <v>0</v>
      </c>
      <c r="L98" s="112"/>
    </row>
    <row r="99" spans="2:12" s="9" customFormat="1" ht="19.899999999999999" customHeight="1">
      <c r="B99" s="112"/>
      <c r="D99" s="113" t="s">
        <v>150</v>
      </c>
      <c r="E99" s="114"/>
      <c r="F99" s="114"/>
      <c r="G99" s="114"/>
      <c r="H99" s="114"/>
      <c r="I99" s="114"/>
      <c r="J99" s="115">
        <f>J141</f>
        <v>0</v>
      </c>
      <c r="L99" s="112"/>
    </row>
    <row r="100" spans="2:12" s="9" customFormat="1" ht="19.899999999999999" customHeight="1">
      <c r="B100" s="112"/>
      <c r="D100" s="113" t="s">
        <v>151</v>
      </c>
      <c r="E100" s="114"/>
      <c r="F100" s="114"/>
      <c r="G100" s="114"/>
      <c r="H100" s="114"/>
      <c r="I100" s="114"/>
      <c r="J100" s="115">
        <f>J157</f>
        <v>0</v>
      </c>
      <c r="L100" s="112"/>
    </row>
    <row r="101" spans="2:12" s="9" customFormat="1" ht="19.899999999999999" customHeight="1">
      <c r="B101" s="112"/>
      <c r="D101" s="113" t="s">
        <v>152</v>
      </c>
      <c r="E101" s="114"/>
      <c r="F101" s="114"/>
      <c r="G101" s="114"/>
      <c r="H101" s="114"/>
      <c r="I101" s="114"/>
      <c r="J101" s="115">
        <f>J213</f>
        <v>0</v>
      </c>
      <c r="L101" s="112"/>
    </row>
    <row r="102" spans="2:12" s="9" customFormat="1" ht="19.899999999999999" customHeight="1">
      <c r="B102" s="112"/>
      <c r="D102" s="113" t="s">
        <v>153</v>
      </c>
      <c r="E102" s="114"/>
      <c r="F102" s="114"/>
      <c r="G102" s="114"/>
      <c r="H102" s="114"/>
      <c r="I102" s="114"/>
      <c r="J102" s="115">
        <f>J224</f>
        <v>0</v>
      </c>
      <c r="L102" s="112"/>
    </row>
    <row r="103" spans="2:12" s="8" customFormat="1" ht="25" customHeight="1">
      <c r="B103" s="108"/>
      <c r="D103" s="109" t="s">
        <v>154</v>
      </c>
      <c r="E103" s="110"/>
      <c r="F103" s="110"/>
      <c r="G103" s="110"/>
      <c r="H103" s="110"/>
      <c r="I103" s="110"/>
      <c r="J103" s="111">
        <f>J226</f>
        <v>0</v>
      </c>
      <c r="L103" s="108"/>
    </row>
    <row r="104" spans="2:12" s="9" customFormat="1" ht="19.899999999999999" customHeight="1">
      <c r="B104" s="112"/>
      <c r="D104" s="113" t="s">
        <v>155</v>
      </c>
      <c r="E104" s="114"/>
      <c r="F104" s="114"/>
      <c r="G104" s="114"/>
      <c r="H104" s="114"/>
      <c r="I104" s="114"/>
      <c r="J104" s="115">
        <f>J227</f>
        <v>0</v>
      </c>
      <c r="L104" s="112"/>
    </row>
    <row r="105" spans="2:12" s="9" customFormat="1" ht="19.899999999999999" customHeight="1">
      <c r="B105" s="112"/>
      <c r="D105" s="113" t="s">
        <v>156</v>
      </c>
      <c r="E105" s="114"/>
      <c r="F105" s="114"/>
      <c r="G105" s="114"/>
      <c r="H105" s="114"/>
      <c r="I105" s="114"/>
      <c r="J105" s="115">
        <f>J244</f>
        <v>0</v>
      </c>
      <c r="L105" s="112"/>
    </row>
    <row r="106" spans="2:12" s="9" customFormat="1" ht="19.899999999999999" customHeight="1">
      <c r="B106" s="112"/>
      <c r="D106" s="113" t="s">
        <v>157</v>
      </c>
      <c r="E106" s="114"/>
      <c r="F106" s="114"/>
      <c r="G106" s="114"/>
      <c r="H106" s="114"/>
      <c r="I106" s="114"/>
      <c r="J106" s="115">
        <f>J265</f>
        <v>0</v>
      </c>
      <c r="L106" s="112"/>
    </row>
    <row r="107" spans="2:12" s="9" customFormat="1" ht="19.899999999999999" customHeight="1">
      <c r="B107" s="112"/>
      <c r="D107" s="113" t="s">
        <v>158</v>
      </c>
      <c r="E107" s="114"/>
      <c r="F107" s="114"/>
      <c r="G107" s="114"/>
      <c r="H107" s="114"/>
      <c r="I107" s="114"/>
      <c r="J107" s="115">
        <f>J443</f>
        <v>0</v>
      </c>
      <c r="L107" s="112"/>
    </row>
    <row r="108" spans="2:12" s="9" customFormat="1" ht="19.899999999999999" customHeight="1">
      <c r="B108" s="112"/>
      <c r="D108" s="113" t="s">
        <v>159</v>
      </c>
      <c r="E108" s="114"/>
      <c r="F108" s="114"/>
      <c r="G108" s="114"/>
      <c r="H108" s="114"/>
      <c r="I108" s="114"/>
      <c r="J108" s="115">
        <f>J487</f>
        <v>0</v>
      </c>
      <c r="L108" s="112"/>
    </row>
    <row r="109" spans="2:12" s="9" customFormat="1" ht="19.899999999999999" customHeight="1">
      <c r="B109" s="112"/>
      <c r="D109" s="113" t="s">
        <v>160</v>
      </c>
      <c r="E109" s="114"/>
      <c r="F109" s="114"/>
      <c r="G109" s="114"/>
      <c r="H109" s="114"/>
      <c r="I109" s="114"/>
      <c r="J109" s="115">
        <f>J541</f>
        <v>0</v>
      </c>
      <c r="L109" s="112"/>
    </row>
    <row r="110" spans="2:12" s="9" customFormat="1" ht="19.899999999999999" customHeight="1">
      <c r="B110" s="112"/>
      <c r="D110" s="113" t="s">
        <v>161</v>
      </c>
      <c r="E110" s="114"/>
      <c r="F110" s="114"/>
      <c r="G110" s="114"/>
      <c r="H110" s="114"/>
      <c r="I110" s="114"/>
      <c r="J110" s="115">
        <f>J593</f>
        <v>0</v>
      </c>
      <c r="L110" s="112"/>
    </row>
    <row r="111" spans="2:12" s="9" customFormat="1" ht="19.899999999999999" customHeight="1">
      <c r="B111" s="112"/>
      <c r="D111" s="113" t="s">
        <v>162</v>
      </c>
      <c r="E111" s="114"/>
      <c r="F111" s="114"/>
      <c r="G111" s="114"/>
      <c r="H111" s="114"/>
      <c r="I111" s="114"/>
      <c r="J111" s="115">
        <f>J655</f>
        <v>0</v>
      </c>
      <c r="L111" s="112"/>
    </row>
    <row r="112" spans="2:12" s="9" customFormat="1" ht="19.899999999999999" customHeight="1">
      <c r="B112" s="112"/>
      <c r="D112" s="113" t="s">
        <v>163</v>
      </c>
      <c r="E112" s="114"/>
      <c r="F112" s="114"/>
      <c r="G112" s="114"/>
      <c r="H112" s="114"/>
      <c r="I112" s="114"/>
      <c r="J112" s="115">
        <f>J783</f>
        <v>0</v>
      </c>
      <c r="L112" s="112"/>
    </row>
    <row r="113" spans="2:12" s="9" customFormat="1" ht="19.899999999999999" customHeight="1">
      <c r="B113" s="112"/>
      <c r="D113" s="113" t="s">
        <v>164</v>
      </c>
      <c r="E113" s="114"/>
      <c r="F113" s="114"/>
      <c r="G113" s="114"/>
      <c r="H113" s="114"/>
      <c r="I113" s="114"/>
      <c r="J113" s="115">
        <f>J832</f>
        <v>0</v>
      </c>
      <c r="L113" s="112"/>
    </row>
    <row r="114" spans="2:12" s="1" customFormat="1" ht="21.85" customHeight="1">
      <c r="B114" s="32"/>
      <c r="L114" s="32"/>
    </row>
    <row r="115" spans="2:12" s="1" customFormat="1" ht="7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2"/>
    </row>
    <row r="119" spans="2:12" s="1" customFormat="1" ht="7" customHeight="1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2"/>
    </row>
    <row r="120" spans="2:12" s="1" customFormat="1" ht="25" customHeight="1">
      <c r="B120" s="32"/>
      <c r="C120" s="21" t="s">
        <v>165</v>
      </c>
      <c r="L120" s="32"/>
    </row>
    <row r="121" spans="2:12" s="1" customFormat="1" ht="7" customHeight="1">
      <c r="B121" s="32"/>
      <c r="L121" s="32"/>
    </row>
    <row r="122" spans="2:12" s="1" customFormat="1" ht="12" customHeight="1">
      <c r="B122" s="32"/>
      <c r="C122" s="27" t="s">
        <v>16</v>
      </c>
      <c r="L122" s="32"/>
    </row>
    <row r="123" spans="2:12" s="1" customFormat="1" ht="16.5" customHeight="1">
      <c r="B123" s="32"/>
      <c r="E123" s="244" t="str">
        <f>E7</f>
        <v>ZŠ NA SMETÁNCE - oprava střešního pláště a rekonstrukce podkroví</v>
      </c>
      <c r="F123" s="245"/>
      <c r="G123" s="245"/>
      <c r="H123" s="245"/>
      <c r="L123" s="32"/>
    </row>
    <row r="124" spans="2:12" s="1" customFormat="1" ht="12" customHeight="1">
      <c r="B124" s="32"/>
      <c r="C124" s="27" t="s">
        <v>141</v>
      </c>
      <c r="L124" s="32"/>
    </row>
    <row r="125" spans="2:12" s="1" customFormat="1" ht="16.5" customHeight="1">
      <c r="B125" s="32"/>
      <c r="E125" s="207" t="str">
        <f>E9</f>
        <v>2022-01050199.01 - Rekonstrukce podkroví</v>
      </c>
      <c r="F125" s="246"/>
      <c r="G125" s="246"/>
      <c r="H125" s="246"/>
      <c r="L125" s="32"/>
    </row>
    <row r="126" spans="2:12" s="1" customFormat="1" ht="7" customHeight="1">
      <c r="B126" s="32"/>
      <c r="L126" s="32"/>
    </row>
    <row r="127" spans="2:12" s="1" customFormat="1" ht="12" customHeight="1">
      <c r="B127" s="32"/>
      <c r="C127" s="27" t="s">
        <v>20</v>
      </c>
      <c r="F127" s="25" t="str">
        <f>F12</f>
        <v xml:space="preserve"> </v>
      </c>
      <c r="I127" s="27" t="s">
        <v>22</v>
      </c>
      <c r="J127" s="52" t="str">
        <f>IF(J12="","",J12)</f>
        <v>24. 5. 2023</v>
      </c>
      <c r="L127" s="32"/>
    </row>
    <row r="128" spans="2:12" s="1" customFormat="1" ht="7" customHeight="1">
      <c r="B128" s="32"/>
      <c r="L128" s="32"/>
    </row>
    <row r="129" spans="2:65" s="1" customFormat="1" ht="15.15" customHeight="1">
      <c r="B129" s="32"/>
      <c r="C129" s="27" t="s">
        <v>24</v>
      </c>
      <c r="F129" s="25" t="str">
        <f>E15</f>
        <v xml:space="preserve"> </v>
      </c>
      <c r="I129" s="27" t="s">
        <v>29</v>
      </c>
      <c r="J129" s="30" t="str">
        <f>E21</f>
        <v xml:space="preserve"> </v>
      </c>
      <c r="L129" s="32"/>
    </row>
    <row r="130" spans="2:65" s="1" customFormat="1" ht="25.65" customHeight="1">
      <c r="B130" s="32"/>
      <c r="C130" s="27" t="s">
        <v>27</v>
      </c>
      <c r="F130" s="25" t="str">
        <f>IF(E18="","",E18)</f>
        <v>Vyplň údaj</v>
      </c>
      <c r="I130" s="27" t="s">
        <v>31</v>
      </c>
      <c r="J130" s="30" t="str">
        <f>E24</f>
        <v>KAVRO - Ing. Veronika Kloudová</v>
      </c>
      <c r="L130" s="32"/>
    </row>
    <row r="131" spans="2:65" s="1" customFormat="1" ht="10.3" customHeight="1">
      <c r="B131" s="32"/>
      <c r="L131" s="32"/>
    </row>
    <row r="132" spans="2:65" s="10" customFormat="1" ht="29.25" customHeight="1">
      <c r="B132" s="116"/>
      <c r="C132" s="117" t="s">
        <v>166</v>
      </c>
      <c r="D132" s="118" t="s">
        <v>59</v>
      </c>
      <c r="E132" s="118" t="s">
        <v>55</v>
      </c>
      <c r="F132" s="118" t="s">
        <v>56</v>
      </c>
      <c r="G132" s="118" t="s">
        <v>167</v>
      </c>
      <c r="H132" s="118" t="s">
        <v>168</v>
      </c>
      <c r="I132" s="118" t="s">
        <v>169</v>
      </c>
      <c r="J132" s="118" t="s">
        <v>145</v>
      </c>
      <c r="K132" s="119" t="s">
        <v>170</v>
      </c>
      <c r="L132" s="116"/>
      <c r="M132" s="59" t="s">
        <v>1</v>
      </c>
      <c r="N132" s="60" t="s">
        <v>38</v>
      </c>
      <c r="O132" s="60" t="s">
        <v>171</v>
      </c>
      <c r="P132" s="60" t="s">
        <v>172</v>
      </c>
      <c r="Q132" s="60" t="s">
        <v>173</v>
      </c>
      <c r="R132" s="60" t="s">
        <v>174</v>
      </c>
      <c r="S132" s="60" t="s">
        <v>175</v>
      </c>
      <c r="T132" s="61" t="s">
        <v>176</v>
      </c>
    </row>
    <row r="133" spans="2:65" s="1" customFormat="1" ht="22.8" customHeight="1">
      <c r="B133" s="32"/>
      <c r="C133" s="64" t="s">
        <v>177</v>
      </c>
      <c r="J133" s="120">
        <f>BK133</f>
        <v>0</v>
      </c>
      <c r="L133" s="32"/>
      <c r="M133" s="62"/>
      <c r="N133" s="53"/>
      <c r="O133" s="53"/>
      <c r="P133" s="121">
        <f>P134+P226</f>
        <v>0</v>
      </c>
      <c r="Q133" s="53"/>
      <c r="R133" s="121">
        <f>R134+R226</f>
        <v>457.83049202999996</v>
      </c>
      <c r="S133" s="53"/>
      <c r="T133" s="122">
        <f>T134+T226</f>
        <v>0</v>
      </c>
      <c r="AT133" s="17" t="s">
        <v>73</v>
      </c>
      <c r="AU133" s="17" t="s">
        <v>147</v>
      </c>
      <c r="BK133" s="123">
        <f>BK134+BK226</f>
        <v>0</v>
      </c>
    </row>
    <row r="134" spans="2:65" s="11" customFormat="1" ht="25.9" customHeight="1">
      <c r="B134" s="124"/>
      <c r="D134" s="125" t="s">
        <v>73</v>
      </c>
      <c r="E134" s="126" t="s">
        <v>178</v>
      </c>
      <c r="F134" s="126" t="s">
        <v>179</v>
      </c>
      <c r="I134" s="127"/>
      <c r="J134" s="128">
        <f>BK134</f>
        <v>0</v>
      </c>
      <c r="L134" s="124"/>
      <c r="M134" s="129"/>
      <c r="P134" s="130">
        <f>P135+P141+P157+P213+P224</f>
        <v>0</v>
      </c>
      <c r="R134" s="130">
        <f>R135+R141+R157+R213+R224</f>
        <v>261.57630484999999</v>
      </c>
      <c r="T134" s="131">
        <f>T135+T141+T157+T213+T224</f>
        <v>0</v>
      </c>
      <c r="AR134" s="125" t="s">
        <v>82</v>
      </c>
      <c r="AT134" s="132" t="s">
        <v>73</v>
      </c>
      <c r="AU134" s="132" t="s">
        <v>74</v>
      </c>
      <c r="AY134" s="125" t="s">
        <v>180</v>
      </c>
      <c r="BK134" s="133">
        <f>BK135+BK141+BK157+BK213+BK224</f>
        <v>0</v>
      </c>
    </row>
    <row r="135" spans="2:65" s="11" customFormat="1" ht="22.8" customHeight="1">
      <c r="B135" s="124"/>
      <c r="D135" s="125" t="s">
        <v>73</v>
      </c>
      <c r="E135" s="134" t="s">
        <v>181</v>
      </c>
      <c r="F135" s="134" t="s">
        <v>182</v>
      </c>
      <c r="I135" s="127"/>
      <c r="J135" s="135">
        <f>BK135</f>
        <v>0</v>
      </c>
      <c r="L135" s="124"/>
      <c r="M135" s="129"/>
      <c r="P135" s="130">
        <f>SUM(P136:P140)</f>
        <v>0</v>
      </c>
      <c r="R135" s="130">
        <f>SUM(R136:R140)</f>
        <v>4.1135159999999997</v>
      </c>
      <c r="T135" s="131">
        <f>SUM(T136:T140)</f>
        <v>0</v>
      </c>
      <c r="AR135" s="125" t="s">
        <v>82</v>
      </c>
      <c r="AT135" s="132" t="s">
        <v>73</v>
      </c>
      <c r="AU135" s="132" t="s">
        <v>82</v>
      </c>
      <c r="AY135" s="125" t="s">
        <v>180</v>
      </c>
      <c r="BK135" s="133">
        <f>SUM(BK136:BK140)</f>
        <v>0</v>
      </c>
    </row>
    <row r="136" spans="2:65" s="1" customFormat="1" ht="16.5" customHeight="1">
      <c r="B136" s="32"/>
      <c r="C136" s="136" t="s">
        <v>82</v>
      </c>
      <c r="D136" s="136" t="s">
        <v>183</v>
      </c>
      <c r="E136" s="137" t="s">
        <v>184</v>
      </c>
      <c r="F136" s="138" t="s">
        <v>185</v>
      </c>
      <c r="G136" s="139" t="s">
        <v>186</v>
      </c>
      <c r="H136" s="140">
        <v>2.64</v>
      </c>
      <c r="I136" s="141"/>
      <c r="J136" s="142">
        <f>ROUND(I136*H136,2)</f>
        <v>0</v>
      </c>
      <c r="K136" s="138" t="s">
        <v>187</v>
      </c>
      <c r="L136" s="32"/>
      <c r="M136" s="143" t="s">
        <v>1</v>
      </c>
      <c r="N136" s="144" t="s">
        <v>39</v>
      </c>
      <c r="P136" s="145">
        <f>O136*H136</f>
        <v>0</v>
      </c>
      <c r="Q136" s="145">
        <v>1.5581499999999999</v>
      </c>
      <c r="R136" s="145">
        <f>Q136*H136</f>
        <v>4.1135159999999997</v>
      </c>
      <c r="S136" s="145">
        <v>0</v>
      </c>
      <c r="T136" s="146">
        <f>S136*H136</f>
        <v>0</v>
      </c>
      <c r="AR136" s="147" t="s">
        <v>188</v>
      </c>
      <c r="AT136" s="147" t="s">
        <v>183</v>
      </c>
      <c r="AU136" s="147" t="s">
        <v>84</v>
      </c>
      <c r="AY136" s="17" t="s">
        <v>180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82</v>
      </c>
      <c r="BK136" s="148">
        <f>ROUND(I136*H136,2)</f>
        <v>0</v>
      </c>
      <c r="BL136" s="17" t="s">
        <v>188</v>
      </c>
      <c r="BM136" s="147" t="s">
        <v>189</v>
      </c>
    </row>
    <row r="137" spans="2:65" s="12" customFormat="1" ht="10.199999999999999">
      <c r="B137" s="149"/>
      <c r="D137" s="150" t="s">
        <v>190</v>
      </c>
      <c r="E137" s="151" t="s">
        <v>1</v>
      </c>
      <c r="F137" s="152" t="s">
        <v>191</v>
      </c>
      <c r="H137" s="151" t="s">
        <v>1</v>
      </c>
      <c r="I137" s="153"/>
      <c r="L137" s="149"/>
      <c r="M137" s="154"/>
      <c r="T137" s="155"/>
      <c r="AT137" s="151" t="s">
        <v>190</v>
      </c>
      <c r="AU137" s="151" t="s">
        <v>84</v>
      </c>
      <c r="AV137" s="12" t="s">
        <v>82</v>
      </c>
      <c r="AW137" s="12" t="s">
        <v>30</v>
      </c>
      <c r="AX137" s="12" t="s">
        <v>74</v>
      </c>
      <c r="AY137" s="151" t="s">
        <v>180</v>
      </c>
    </row>
    <row r="138" spans="2:65" s="12" customFormat="1" ht="10.199999999999999">
      <c r="B138" s="149"/>
      <c r="D138" s="150" t="s">
        <v>190</v>
      </c>
      <c r="E138" s="151" t="s">
        <v>1</v>
      </c>
      <c r="F138" s="152" t="s">
        <v>192</v>
      </c>
      <c r="H138" s="151" t="s">
        <v>1</v>
      </c>
      <c r="I138" s="153"/>
      <c r="L138" s="149"/>
      <c r="M138" s="154"/>
      <c r="T138" s="155"/>
      <c r="AT138" s="151" t="s">
        <v>190</v>
      </c>
      <c r="AU138" s="151" t="s">
        <v>84</v>
      </c>
      <c r="AV138" s="12" t="s">
        <v>82</v>
      </c>
      <c r="AW138" s="12" t="s">
        <v>30</v>
      </c>
      <c r="AX138" s="12" t="s">
        <v>74</v>
      </c>
      <c r="AY138" s="151" t="s">
        <v>180</v>
      </c>
    </row>
    <row r="139" spans="2:65" s="13" customFormat="1" ht="10.199999999999999">
      <c r="B139" s="156"/>
      <c r="D139" s="150" t="s">
        <v>190</v>
      </c>
      <c r="E139" s="157" t="s">
        <v>1</v>
      </c>
      <c r="F139" s="158" t="s">
        <v>193</v>
      </c>
      <c r="H139" s="159">
        <v>2.64</v>
      </c>
      <c r="I139" s="160"/>
      <c r="L139" s="156"/>
      <c r="M139" s="161"/>
      <c r="T139" s="162"/>
      <c r="AT139" s="157" t="s">
        <v>190</v>
      </c>
      <c r="AU139" s="157" t="s">
        <v>84</v>
      </c>
      <c r="AV139" s="13" t="s">
        <v>84</v>
      </c>
      <c r="AW139" s="13" t="s">
        <v>30</v>
      </c>
      <c r="AX139" s="13" t="s">
        <v>74</v>
      </c>
      <c r="AY139" s="157" t="s">
        <v>180</v>
      </c>
    </row>
    <row r="140" spans="2:65" s="14" customFormat="1" ht="10.199999999999999">
      <c r="B140" s="163"/>
      <c r="D140" s="150" t="s">
        <v>190</v>
      </c>
      <c r="E140" s="164" t="s">
        <v>1</v>
      </c>
      <c r="F140" s="165" t="s">
        <v>194</v>
      </c>
      <c r="H140" s="166">
        <v>2.64</v>
      </c>
      <c r="I140" s="167"/>
      <c r="L140" s="163"/>
      <c r="M140" s="168"/>
      <c r="T140" s="169"/>
      <c r="AT140" s="164" t="s">
        <v>190</v>
      </c>
      <c r="AU140" s="164" t="s">
        <v>84</v>
      </c>
      <c r="AV140" s="14" t="s">
        <v>188</v>
      </c>
      <c r="AW140" s="14" t="s">
        <v>30</v>
      </c>
      <c r="AX140" s="14" t="s">
        <v>82</v>
      </c>
      <c r="AY140" s="164" t="s">
        <v>180</v>
      </c>
    </row>
    <row r="141" spans="2:65" s="11" customFormat="1" ht="22.8" customHeight="1">
      <c r="B141" s="124"/>
      <c r="D141" s="125" t="s">
        <v>73</v>
      </c>
      <c r="E141" s="134" t="s">
        <v>188</v>
      </c>
      <c r="F141" s="134" t="s">
        <v>195</v>
      </c>
      <c r="I141" s="127"/>
      <c r="J141" s="135">
        <f>BK141</f>
        <v>0</v>
      </c>
      <c r="L141" s="124"/>
      <c r="M141" s="129"/>
      <c r="P141" s="130">
        <f>SUM(P142:P156)</f>
        <v>0</v>
      </c>
      <c r="R141" s="130">
        <f>SUM(R142:R156)</f>
        <v>13.358015400000001</v>
      </c>
      <c r="T141" s="131">
        <f>SUM(T142:T156)</f>
        <v>0</v>
      </c>
      <c r="AR141" s="125" t="s">
        <v>82</v>
      </c>
      <c r="AT141" s="132" t="s">
        <v>73</v>
      </c>
      <c r="AU141" s="132" t="s">
        <v>82</v>
      </c>
      <c r="AY141" s="125" t="s">
        <v>180</v>
      </c>
      <c r="BK141" s="133">
        <f>SUM(BK142:BK156)</f>
        <v>0</v>
      </c>
    </row>
    <row r="142" spans="2:65" s="1" customFormat="1" ht="21.75" customHeight="1">
      <c r="B142" s="32"/>
      <c r="C142" s="136" t="s">
        <v>84</v>
      </c>
      <c r="D142" s="136" t="s">
        <v>183</v>
      </c>
      <c r="E142" s="137" t="s">
        <v>196</v>
      </c>
      <c r="F142" s="138" t="s">
        <v>197</v>
      </c>
      <c r="G142" s="139" t="s">
        <v>198</v>
      </c>
      <c r="H142" s="140">
        <v>1178.6400000000001</v>
      </c>
      <c r="I142" s="141"/>
      <c r="J142" s="142">
        <f>ROUND(I142*H142,2)</f>
        <v>0</v>
      </c>
      <c r="K142" s="138" t="s">
        <v>199</v>
      </c>
      <c r="L142" s="32"/>
      <c r="M142" s="143" t="s">
        <v>1</v>
      </c>
      <c r="N142" s="144" t="s">
        <v>39</v>
      </c>
      <c r="P142" s="145">
        <f>O142*H142</f>
        <v>0</v>
      </c>
      <c r="Q142" s="145">
        <v>1.128E-2</v>
      </c>
      <c r="R142" s="145">
        <f>Q142*H142</f>
        <v>13.295059200000001</v>
      </c>
      <c r="S142" s="145">
        <v>0</v>
      </c>
      <c r="T142" s="146">
        <f>S142*H142</f>
        <v>0</v>
      </c>
      <c r="AR142" s="147" t="s">
        <v>188</v>
      </c>
      <c r="AT142" s="147" t="s">
        <v>183</v>
      </c>
      <c r="AU142" s="147" t="s">
        <v>84</v>
      </c>
      <c r="AY142" s="17" t="s">
        <v>180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82</v>
      </c>
      <c r="BK142" s="148">
        <f>ROUND(I142*H142,2)</f>
        <v>0</v>
      </c>
      <c r="BL142" s="17" t="s">
        <v>188</v>
      </c>
      <c r="BM142" s="147" t="s">
        <v>200</v>
      </c>
    </row>
    <row r="143" spans="2:65" s="12" customFormat="1" ht="10.199999999999999">
      <c r="B143" s="149"/>
      <c r="D143" s="150" t="s">
        <v>190</v>
      </c>
      <c r="E143" s="151" t="s">
        <v>1</v>
      </c>
      <c r="F143" s="152" t="s">
        <v>201</v>
      </c>
      <c r="H143" s="151" t="s">
        <v>1</v>
      </c>
      <c r="I143" s="153"/>
      <c r="L143" s="149"/>
      <c r="M143" s="154"/>
      <c r="T143" s="155"/>
      <c r="AT143" s="151" t="s">
        <v>190</v>
      </c>
      <c r="AU143" s="151" t="s">
        <v>84</v>
      </c>
      <c r="AV143" s="12" t="s">
        <v>82</v>
      </c>
      <c r="AW143" s="12" t="s">
        <v>30</v>
      </c>
      <c r="AX143" s="12" t="s">
        <v>74</v>
      </c>
      <c r="AY143" s="151" t="s">
        <v>180</v>
      </c>
    </row>
    <row r="144" spans="2:65" s="12" customFormat="1" ht="20.399999999999999">
      <c r="B144" s="149"/>
      <c r="D144" s="150" t="s">
        <v>190</v>
      </c>
      <c r="E144" s="151" t="s">
        <v>1</v>
      </c>
      <c r="F144" s="152" t="s">
        <v>202</v>
      </c>
      <c r="H144" s="151" t="s">
        <v>1</v>
      </c>
      <c r="I144" s="153"/>
      <c r="L144" s="149"/>
      <c r="M144" s="154"/>
      <c r="T144" s="155"/>
      <c r="AT144" s="151" t="s">
        <v>190</v>
      </c>
      <c r="AU144" s="151" t="s">
        <v>84</v>
      </c>
      <c r="AV144" s="12" t="s">
        <v>82</v>
      </c>
      <c r="AW144" s="12" t="s">
        <v>30</v>
      </c>
      <c r="AX144" s="12" t="s">
        <v>74</v>
      </c>
      <c r="AY144" s="151" t="s">
        <v>180</v>
      </c>
    </row>
    <row r="145" spans="2:65" s="12" customFormat="1" ht="20.399999999999999">
      <c r="B145" s="149"/>
      <c r="D145" s="150" t="s">
        <v>190</v>
      </c>
      <c r="E145" s="151" t="s">
        <v>1</v>
      </c>
      <c r="F145" s="152" t="s">
        <v>203</v>
      </c>
      <c r="H145" s="151" t="s">
        <v>1</v>
      </c>
      <c r="I145" s="153"/>
      <c r="L145" s="149"/>
      <c r="M145" s="154"/>
      <c r="T145" s="155"/>
      <c r="AT145" s="151" t="s">
        <v>190</v>
      </c>
      <c r="AU145" s="151" t="s">
        <v>84</v>
      </c>
      <c r="AV145" s="12" t="s">
        <v>82</v>
      </c>
      <c r="AW145" s="12" t="s">
        <v>30</v>
      </c>
      <c r="AX145" s="12" t="s">
        <v>74</v>
      </c>
      <c r="AY145" s="151" t="s">
        <v>180</v>
      </c>
    </row>
    <row r="146" spans="2:65" s="12" customFormat="1" ht="10.199999999999999">
      <c r="B146" s="149"/>
      <c r="D146" s="150" t="s">
        <v>190</v>
      </c>
      <c r="E146" s="151" t="s">
        <v>1</v>
      </c>
      <c r="F146" s="152" t="s">
        <v>204</v>
      </c>
      <c r="H146" s="151" t="s">
        <v>1</v>
      </c>
      <c r="I146" s="153"/>
      <c r="L146" s="149"/>
      <c r="M146" s="154"/>
      <c r="T146" s="155"/>
      <c r="AT146" s="151" t="s">
        <v>190</v>
      </c>
      <c r="AU146" s="151" t="s">
        <v>84</v>
      </c>
      <c r="AV146" s="12" t="s">
        <v>82</v>
      </c>
      <c r="AW146" s="12" t="s">
        <v>30</v>
      </c>
      <c r="AX146" s="12" t="s">
        <v>74</v>
      </c>
      <c r="AY146" s="151" t="s">
        <v>180</v>
      </c>
    </row>
    <row r="147" spans="2:65" s="13" customFormat="1" ht="10.199999999999999">
      <c r="B147" s="156"/>
      <c r="D147" s="150" t="s">
        <v>190</v>
      </c>
      <c r="E147" s="157" t="s">
        <v>1</v>
      </c>
      <c r="F147" s="158" t="s">
        <v>205</v>
      </c>
      <c r="H147" s="159">
        <v>1178.6400000000001</v>
      </c>
      <c r="I147" s="160"/>
      <c r="L147" s="156"/>
      <c r="M147" s="161"/>
      <c r="T147" s="162"/>
      <c r="AT147" s="157" t="s">
        <v>190</v>
      </c>
      <c r="AU147" s="157" t="s">
        <v>84</v>
      </c>
      <c r="AV147" s="13" t="s">
        <v>84</v>
      </c>
      <c r="AW147" s="13" t="s">
        <v>30</v>
      </c>
      <c r="AX147" s="13" t="s">
        <v>74</v>
      </c>
      <c r="AY147" s="157" t="s">
        <v>180</v>
      </c>
    </row>
    <row r="148" spans="2:65" s="14" customFormat="1" ht="10.199999999999999">
      <c r="B148" s="163"/>
      <c r="D148" s="150" t="s">
        <v>190</v>
      </c>
      <c r="E148" s="164" t="s">
        <v>1</v>
      </c>
      <c r="F148" s="165" t="s">
        <v>194</v>
      </c>
      <c r="H148" s="166">
        <v>1178.6400000000001</v>
      </c>
      <c r="I148" s="167"/>
      <c r="L148" s="163"/>
      <c r="M148" s="168"/>
      <c r="T148" s="169"/>
      <c r="AT148" s="164" t="s">
        <v>190</v>
      </c>
      <c r="AU148" s="164" t="s">
        <v>84</v>
      </c>
      <c r="AV148" s="14" t="s">
        <v>188</v>
      </c>
      <c r="AW148" s="14" t="s">
        <v>30</v>
      </c>
      <c r="AX148" s="14" t="s">
        <v>82</v>
      </c>
      <c r="AY148" s="164" t="s">
        <v>180</v>
      </c>
    </row>
    <row r="149" spans="2:65" s="1" customFormat="1" ht="16.5" customHeight="1">
      <c r="B149" s="32"/>
      <c r="C149" s="136" t="s">
        <v>181</v>
      </c>
      <c r="D149" s="136" t="s">
        <v>183</v>
      </c>
      <c r="E149" s="137" t="s">
        <v>206</v>
      </c>
      <c r="F149" s="138" t="s">
        <v>207</v>
      </c>
      <c r="G149" s="139" t="s">
        <v>208</v>
      </c>
      <c r="H149" s="140">
        <v>0.06</v>
      </c>
      <c r="I149" s="141"/>
      <c r="J149" s="142">
        <f>ROUND(I149*H149,2)</f>
        <v>0</v>
      </c>
      <c r="K149" s="138" t="s">
        <v>187</v>
      </c>
      <c r="L149" s="32"/>
      <c r="M149" s="143" t="s">
        <v>1</v>
      </c>
      <c r="N149" s="144" t="s">
        <v>39</v>
      </c>
      <c r="P149" s="145">
        <f>O149*H149</f>
        <v>0</v>
      </c>
      <c r="Q149" s="145">
        <v>1.0492699999999999</v>
      </c>
      <c r="R149" s="145">
        <f>Q149*H149</f>
        <v>6.295619999999999E-2</v>
      </c>
      <c r="S149" s="145">
        <v>0</v>
      </c>
      <c r="T149" s="146">
        <f>S149*H149</f>
        <v>0</v>
      </c>
      <c r="AR149" s="147" t="s">
        <v>188</v>
      </c>
      <c r="AT149" s="147" t="s">
        <v>183</v>
      </c>
      <c r="AU149" s="147" t="s">
        <v>84</v>
      </c>
      <c r="AY149" s="17" t="s">
        <v>180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82</v>
      </c>
      <c r="BK149" s="148">
        <f>ROUND(I149*H149,2)</f>
        <v>0</v>
      </c>
      <c r="BL149" s="17" t="s">
        <v>188</v>
      </c>
      <c r="BM149" s="147" t="s">
        <v>209</v>
      </c>
    </row>
    <row r="150" spans="2:65" s="12" customFormat="1" ht="10.199999999999999">
      <c r="B150" s="149"/>
      <c r="D150" s="150" t="s">
        <v>190</v>
      </c>
      <c r="E150" s="151" t="s">
        <v>1</v>
      </c>
      <c r="F150" s="152" t="s">
        <v>210</v>
      </c>
      <c r="H150" s="151" t="s">
        <v>1</v>
      </c>
      <c r="I150" s="153"/>
      <c r="L150" s="149"/>
      <c r="M150" s="154"/>
      <c r="T150" s="155"/>
      <c r="AT150" s="151" t="s">
        <v>190</v>
      </c>
      <c r="AU150" s="151" t="s">
        <v>84</v>
      </c>
      <c r="AV150" s="12" t="s">
        <v>82</v>
      </c>
      <c r="AW150" s="12" t="s">
        <v>30</v>
      </c>
      <c r="AX150" s="12" t="s">
        <v>74</v>
      </c>
      <c r="AY150" s="151" t="s">
        <v>180</v>
      </c>
    </row>
    <row r="151" spans="2:65" s="12" customFormat="1" ht="10.199999999999999">
      <c r="B151" s="149"/>
      <c r="D151" s="150" t="s">
        <v>190</v>
      </c>
      <c r="E151" s="151" t="s">
        <v>1</v>
      </c>
      <c r="F151" s="152" t="s">
        <v>211</v>
      </c>
      <c r="H151" s="151" t="s">
        <v>1</v>
      </c>
      <c r="I151" s="153"/>
      <c r="L151" s="149"/>
      <c r="M151" s="154"/>
      <c r="T151" s="155"/>
      <c r="AT151" s="151" t="s">
        <v>190</v>
      </c>
      <c r="AU151" s="151" t="s">
        <v>84</v>
      </c>
      <c r="AV151" s="12" t="s">
        <v>82</v>
      </c>
      <c r="AW151" s="12" t="s">
        <v>30</v>
      </c>
      <c r="AX151" s="12" t="s">
        <v>74</v>
      </c>
      <c r="AY151" s="151" t="s">
        <v>180</v>
      </c>
    </row>
    <row r="152" spans="2:65" s="12" customFormat="1" ht="10.199999999999999">
      <c r="B152" s="149"/>
      <c r="D152" s="150" t="s">
        <v>190</v>
      </c>
      <c r="E152" s="151" t="s">
        <v>1</v>
      </c>
      <c r="F152" s="152" t="s">
        <v>212</v>
      </c>
      <c r="H152" s="151" t="s">
        <v>1</v>
      </c>
      <c r="I152" s="153"/>
      <c r="L152" s="149"/>
      <c r="M152" s="154"/>
      <c r="T152" s="155"/>
      <c r="AT152" s="151" t="s">
        <v>190</v>
      </c>
      <c r="AU152" s="151" t="s">
        <v>84</v>
      </c>
      <c r="AV152" s="12" t="s">
        <v>82</v>
      </c>
      <c r="AW152" s="12" t="s">
        <v>30</v>
      </c>
      <c r="AX152" s="12" t="s">
        <v>74</v>
      </c>
      <c r="AY152" s="151" t="s">
        <v>180</v>
      </c>
    </row>
    <row r="153" spans="2:65" s="12" customFormat="1" ht="10.199999999999999">
      <c r="B153" s="149"/>
      <c r="D153" s="150" t="s">
        <v>190</v>
      </c>
      <c r="E153" s="151" t="s">
        <v>1</v>
      </c>
      <c r="F153" s="152" t="s">
        <v>213</v>
      </c>
      <c r="H153" s="151" t="s">
        <v>1</v>
      </c>
      <c r="I153" s="153"/>
      <c r="L153" s="149"/>
      <c r="M153" s="154"/>
      <c r="T153" s="155"/>
      <c r="AT153" s="151" t="s">
        <v>190</v>
      </c>
      <c r="AU153" s="151" t="s">
        <v>84</v>
      </c>
      <c r="AV153" s="12" t="s">
        <v>82</v>
      </c>
      <c r="AW153" s="12" t="s">
        <v>30</v>
      </c>
      <c r="AX153" s="12" t="s">
        <v>74</v>
      </c>
      <c r="AY153" s="151" t="s">
        <v>180</v>
      </c>
    </row>
    <row r="154" spans="2:65" s="12" customFormat="1" ht="10.199999999999999">
      <c r="B154" s="149"/>
      <c r="D154" s="150" t="s">
        <v>190</v>
      </c>
      <c r="E154" s="151" t="s">
        <v>1</v>
      </c>
      <c r="F154" s="152" t="s">
        <v>214</v>
      </c>
      <c r="H154" s="151" t="s">
        <v>1</v>
      </c>
      <c r="I154" s="153"/>
      <c r="L154" s="149"/>
      <c r="M154" s="154"/>
      <c r="T154" s="155"/>
      <c r="AT154" s="151" t="s">
        <v>190</v>
      </c>
      <c r="AU154" s="151" t="s">
        <v>84</v>
      </c>
      <c r="AV154" s="12" t="s">
        <v>82</v>
      </c>
      <c r="AW154" s="12" t="s">
        <v>30</v>
      </c>
      <c r="AX154" s="12" t="s">
        <v>74</v>
      </c>
      <c r="AY154" s="151" t="s">
        <v>180</v>
      </c>
    </row>
    <row r="155" spans="2:65" s="13" customFormat="1" ht="10.199999999999999">
      <c r="B155" s="156"/>
      <c r="D155" s="150" t="s">
        <v>190</v>
      </c>
      <c r="E155" s="157" t="s">
        <v>1</v>
      </c>
      <c r="F155" s="158" t="s">
        <v>215</v>
      </c>
      <c r="H155" s="159">
        <v>0.06</v>
      </c>
      <c r="I155" s="160"/>
      <c r="L155" s="156"/>
      <c r="M155" s="161"/>
      <c r="T155" s="162"/>
      <c r="AT155" s="157" t="s">
        <v>190</v>
      </c>
      <c r="AU155" s="157" t="s">
        <v>84</v>
      </c>
      <c r="AV155" s="13" t="s">
        <v>84</v>
      </c>
      <c r="AW155" s="13" t="s">
        <v>30</v>
      </c>
      <c r="AX155" s="13" t="s">
        <v>74</v>
      </c>
      <c r="AY155" s="157" t="s">
        <v>180</v>
      </c>
    </row>
    <row r="156" spans="2:65" s="14" customFormat="1" ht="10.199999999999999">
      <c r="B156" s="163"/>
      <c r="D156" s="150" t="s">
        <v>190</v>
      </c>
      <c r="E156" s="164" t="s">
        <v>1</v>
      </c>
      <c r="F156" s="165" t="s">
        <v>194</v>
      </c>
      <c r="H156" s="166">
        <v>0.06</v>
      </c>
      <c r="I156" s="167"/>
      <c r="L156" s="163"/>
      <c r="M156" s="168"/>
      <c r="T156" s="169"/>
      <c r="AT156" s="164" t="s">
        <v>190</v>
      </c>
      <c r="AU156" s="164" t="s">
        <v>84</v>
      </c>
      <c r="AV156" s="14" t="s">
        <v>188</v>
      </c>
      <c r="AW156" s="14" t="s">
        <v>30</v>
      </c>
      <c r="AX156" s="14" t="s">
        <v>82</v>
      </c>
      <c r="AY156" s="164" t="s">
        <v>180</v>
      </c>
    </row>
    <row r="157" spans="2:65" s="11" customFormat="1" ht="22.8" customHeight="1">
      <c r="B157" s="124"/>
      <c r="D157" s="125" t="s">
        <v>73</v>
      </c>
      <c r="E157" s="134" t="s">
        <v>216</v>
      </c>
      <c r="F157" s="134" t="s">
        <v>217</v>
      </c>
      <c r="I157" s="127"/>
      <c r="J157" s="135">
        <f>BK157</f>
        <v>0</v>
      </c>
      <c r="L157" s="124"/>
      <c r="M157" s="129"/>
      <c r="P157" s="130">
        <f>SUM(P158:P212)</f>
        <v>0</v>
      </c>
      <c r="R157" s="130">
        <f>SUM(R158:R212)</f>
        <v>243.87025334999998</v>
      </c>
      <c r="T157" s="131">
        <f>SUM(T158:T212)</f>
        <v>0</v>
      </c>
      <c r="AR157" s="125" t="s">
        <v>82</v>
      </c>
      <c r="AT157" s="132" t="s">
        <v>73</v>
      </c>
      <c r="AU157" s="132" t="s">
        <v>82</v>
      </c>
      <c r="AY157" s="125" t="s">
        <v>180</v>
      </c>
      <c r="BK157" s="133">
        <f>SUM(BK158:BK212)</f>
        <v>0</v>
      </c>
    </row>
    <row r="158" spans="2:65" s="1" customFormat="1" ht="16.5" customHeight="1">
      <c r="B158" s="32"/>
      <c r="C158" s="136" t="s">
        <v>188</v>
      </c>
      <c r="D158" s="136" t="s">
        <v>183</v>
      </c>
      <c r="E158" s="137" t="s">
        <v>218</v>
      </c>
      <c r="F158" s="138" t="s">
        <v>219</v>
      </c>
      <c r="G158" s="139" t="s">
        <v>198</v>
      </c>
      <c r="H158" s="140">
        <v>167.68</v>
      </c>
      <c r="I158" s="141"/>
      <c r="J158" s="142">
        <f>ROUND(I158*H158,2)</f>
        <v>0</v>
      </c>
      <c r="K158" s="138" t="s">
        <v>187</v>
      </c>
      <c r="L158" s="32"/>
      <c r="M158" s="143" t="s">
        <v>1</v>
      </c>
      <c r="N158" s="144" t="s">
        <v>39</v>
      </c>
      <c r="P158" s="145">
        <f>O158*H158</f>
        <v>0</v>
      </c>
      <c r="Q158" s="145">
        <v>2.5999999999999998E-4</v>
      </c>
      <c r="R158" s="145">
        <f>Q158*H158</f>
        <v>4.3596799999999998E-2</v>
      </c>
      <c r="S158" s="145">
        <v>0</v>
      </c>
      <c r="T158" s="146">
        <f>S158*H158</f>
        <v>0</v>
      </c>
      <c r="AR158" s="147" t="s">
        <v>188</v>
      </c>
      <c r="AT158" s="147" t="s">
        <v>183</v>
      </c>
      <c r="AU158" s="147" t="s">
        <v>84</v>
      </c>
      <c r="AY158" s="17" t="s">
        <v>180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82</v>
      </c>
      <c r="BK158" s="148">
        <f>ROUND(I158*H158,2)</f>
        <v>0</v>
      </c>
      <c r="BL158" s="17" t="s">
        <v>188</v>
      </c>
      <c r="BM158" s="147" t="s">
        <v>220</v>
      </c>
    </row>
    <row r="159" spans="2:65" s="1" customFormat="1" ht="16.5" customHeight="1">
      <c r="B159" s="32"/>
      <c r="C159" s="136" t="s">
        <v>221</v>
      </c>
      <c r="D159" s="136" t="s">
        <v>183</v>
      </c>
      <c r="E159" s="137" t="s">
        <v>222</v>
      </c>
      <c r="F159" s="138" t="s">
        <v>223</v>
      </c>
      <c r="G159" s="139" t="s">
        <v>198</v>
      </c>
      <c r="H159" s="140">
        <v>167.68</v>
      </c>
      <c r="I159" s="141"/>
      <c r="J159" s="142">
        <f>ROUND(I159*H159,2)</f>
        <v>0</v>
      </c>
      <c r="K159" s="138" t="s">
        <v>187</v>
      </c>
      <c r="L159" s="32"/>
      <c r="M159" s="143" t="s">
        <v>1</v>
      </c>
      <c r="N159" s="144" t="s">
        <v>39</v>
      </c>
      <c r="P159" s="145">
        <f>O159*H159</f>
        <v>0</v>
      </c>
      <c r="Q159" s="145">
        <v>1.8380000000000001E-2</v>
      </c>
      <c r="R159" s="145">
        <f>Q159*H159</f>
        <v>3.0819584000000004</v>
      </c>
      <c r="S159" s="145">
        <v>0</v>
      </c>
      <c r="T159" s="146">
        <f>S159*H159</f>
        <v>0</v>
      </c>
      <c r="AR159" s="147" t="s">
        <v>188</v>
      </c>
      <c r="AT159" s="147" t="s">
        <v>183</v>
      </c>
      <c r="AU159" s="147" t="s">
        <v>84</v>
      </c>
      <c r="AY159" s="17" t="s">
        <v>180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7" t="s">
        <v>82</v>
      </c>
      <c r="BK159" s="148">
        <f>ROUND(I159*H159,2)</f>
        <v>0</v>
      </c>
      <c r="BL159" s="17" t="s">
        <v>188</v>
      </c>
      <c r="BM159" s="147" t="s">
        <v>224</v>
      </c>
    </row>
    <row r="160" spans="2:65" s="12" customFormat="1" ht="10.199999999999999">
      <c r="B160" s="149"/>
      <c r="D160" s="150" t="s">
        <v>190</v>
      </c>
      <c r="E160" s="151" t="s">
        <v>1</v>
      </c>
      <c r="F160" s="152" t="s">
        <v>225</v>
      </c>
      <c r="H160" s="151" t="s">
        <v>1</v>
      </c>
      <c r="I160" s="153"/>
      <c r="L160" s="149"/>
      <c r="M160" s="154"/>
      <c r="T160" s="155"/>
      <c r="AT160" s="151" t="s">
        <v>190</v>
      </c>
      <c r="AU160" s="151" t="s">
        <v>84</v>
      </c>
      <c r="AV160" s="12" t="s">
        <v>82</v>
      </c>
      <c r="AW160" s="12" t="s">
        <v>30</v>
      </c>
      <c r="AX160" s="12" t="s">
        <v>74</v>
      </c>
      <c r="AY160" s="151" t="s">
        <v>180</v>
      </c>
    </row>
    <row r="161" spans="2:65" s="12" customFormat="1" ht="10.199999999999999">
      <c r="B161" s="149"/>
      <c r="D161" s="150" t="s">
        <v>190</v>
      </c>
      <c r="E161" s="151" t="s">
        <v>1</v>
      </c>
      <c r="F161" s="152" t="s">
        <v>226</v>
      </c>
      <c r="H161" s="151" t="s">
        <v>1</v>
      </c>
      <c r="I161" s="153"/>
      <c r="L161" s="149"/>
      <c r="M161" s="154"/>
      <c r="T161" s="155"/>
      <c r="AT161" s="151" t="s">
        <v>190</v>
      </c>
      <c r="AU161" s="151" t="s">
        <v>84</v>
      </c>
      <c r="AV161" s="12" t="s">
        <v>82</v>
      </c>
      <c r="AW161" s="12" t="s">
        <v>30</v>
      </c>
      <c r="AX161" s="12" t="s">
        <v>74</v>
      </c>
      <c r="AY161" s="151" t="s">
        <v>180</v>
      </c>
    </row>
    <row r="162" spans="2:65" s="13" customFormat="1" ht="10.199999999999999">
      <c r="B162" s="156"/>
      <c r="D162" s="150" t="s">
        <v>190</v>
      </c>
      <c r="E162" s="157" t="s">
        <v>1</v>
      </c>
      <c r="F162" s="158" t="s">
        <v>227</v>
      </c>
      <c r="H162" s="159">
        <v>167.68</v>
      </c>
      <c r="I162" s="160"/>
      <c r="L162" s="156"/>
      <c r="M162" s="161"/>
      <c r="T162" s="162"/>
      <c r="AT162" s="157" t="s">
        <v>190</v>
      </c>
      <c r="AU162" s="157" t="s">
        <v>84</v>
      </c>
      <c r="AV162" s="13" t="s">
        <v>84</v>
      </c>
      <c r="AW162" s="13" t="s">
        <v>30</v>
      </c>
      <c r="AX162" s="13" t="s">
        <v>74</v>
      </c>
      <c r="AY162" s="157" t="s">
        <v>180</v>
      </c>
    </row>
    <row r="163" spans="2:65" s="14" customFormat="1" ht="10.199999999999999">
      <c r="B163" s="163"/>
      <c r="D163" s="150" t="s">
        <v>190</v>
      </c>
      <c r="E163" s="164" t="s">
        <v>1</v>
      </c>
      <c r="F163" s="165" t="s">
        <v>194</v>
      </c>
      <c r="H163" s="166">
        <v>167.68</v>
      </c>
      <c r="I163" s="167"/>
      <c r="L163" s="163"/>
      <c r="M163" s="168"/>
      <c r="T163" s="169"/>
      <c r="AT163" s="164" t="s">
        <v>190</v>
      </c>
      <c r="AU163" s="164" t="s">
        <v>84</v>
      </c>
      <c r="AV163" s="14" t="s">
        <v>188</v>
      </c>
      <c r="AW163" s="14" t="s">
        <v>30</v>
      </c>
      <c r="AX163" s="14" t="s">
        <v>82</v>
      </c>
      <c r="AY163" s="164" t="s">
        <v>180</v>
      </c>
    </row>
    <row r="164" spans="2:65" s="1" customFormat="1" ht="16.5" customHeight="1">
      <c r="B164" s="32"/>
      <c r="C164" s="136" t="s">
        <v>216</v>
      </c>
      <c r="D164" s="136" t="s">
        <v>183</v>
      </c>
      <c r="E164" s="137" t="s">
        <v>228</v>
      </c>
      <c r="F164" s="138" t="s">
        <v>229</v>
      </c>
      <c r="G164" s="139" t="s">
        <v>198</v>
      </c>
      <c r="H164" s="140">
        <v>938.42</v>
      </c>
      <c r="I164" s="141"/>
      <c r="J164" s="142">
        <f>ROUND(I164*H164,2)</f>
        <v>0</v>
      </c>
      <c r="K164" s="138" t="s">
        <v>187</v>
      </c>
      <c r="L164" s="32"/>
      <c r="M164" s="143" t="s">
        <v>1</v>
      </c>
      <c r="N164" s="144" t="s">
        <v>39</v>
      </c>
      <c r="P164" s="145">
        <f>O164*H164</f>
        <v>0</v>
      </c>
      <c r="Q164" s="145">
        <v>2.5999999999999998E-4</v>
      </c>
      <c r="R164" s="145">
        <f>Q164*H164</f>
        <v>0.24398919999999996</v>
      </c>
      <c r="S164" s="145">
        <v>0</v>
      </c>
      <c r="T164" s="146">
        <f>S164*H164</f>
        <v>0</v>
      </c>
      <c r="AR164" s="147" t="s">
        <v>188</v>
      </c>
      <c r="AT164" s="147" t="s">
        <v>183</v>
      </c>
      <c r="AU164" s="147" t="s">
        <v>84</v>
      </c>
      <c r="AY164" s="17" t="s">
        <v>180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82</v>
      </c>
      <c r="BK164" s="148">
        <f>ROUND(I164*H164,2)</f>
        <v>0</v>
      </c>
      <c r="BL164" s="17" t="s">
        <v>188</v>
      </c>
      <c r="BM164" s="147" t="s">
        <v>230</v>
      </c>
    </row>
    <row r="165" spans="2:65" s="13" customFormat="1" ht="10.199999999999999">
      <c r="B165" s="156"/>
      <c r="D165" s="150" t="s">
        <v>190</v>
      </c>
      <c r="E165" s="157" t="s">
        <v>1</v>
      </c>
      <c r="F165" s="158" t="s">
        <v>231</v>
      </c>
      <c r="H165" s="159">
        <v>938.42</v>
      </c>
      <c r="I165" s="160"/>
      <c r="L165" s="156"/>
      <c r="M165" s="161"/>
      <c r="T165" s="162"/>
      <c r="AT165" s="157" t="s">
        <v>190</v>
      </c>
      <c r="AU165" s="157" t="s">
        <v>84</v>
      </c>
      <c r="AV165" s="13" t="s">
        <v>84</v>
      </c>
      <c r="AW165" s="13" t="s">
        <v>30</v>
      </c>
      <c r="AX165" s="13" t="s">
        <v>74</v>
      </c>
      <c r="AY165" s="157" t="s">
        <v>180</v>
      </c>
    </row>
    <row r="166" spans="2:65" s="14" customFormat="1" ht="10.199999999999999">
      <c r="B166" s="163"/>
      <c r="D166" s="150" t="s">
        <v>190</v>
      </c>
      <c r="E166" s="164" t="s">
        <v>1</v>
      </c>
      <c r="F166" s="165" t="s">
        <v>194</v>
      </c>
      <c r="H166" s="166">
        <v>938.42</v>
      </c>
      <c r="I166" s="167"/>
      <c r="L166" s="163"/>
      <c r="M166" s="168"/>
      <c r="T166" s="169"/>
      <c r="AT166" s="164" t="s">
        <v>190</v>
      </c>
      <c r="AU166" s="164" t="s">
        <v>84</v>
      </c>
      <c r="AV166" s="14" t="s">
        <v>188</v>
      </c>
      <c r="AW166" s="14" t="s">
        <v>30</v>
      </c>
      <c r="AX166" s="14" t="s">
        <v>82</v>
      </c>
      <c r="AY166" s="164" t="s">
        <v>180</v>
      </c>
    </row>
    <row r="167" spans="2:65" s="1" customFormat="1" ht="16.5" customHeight="1">
      <c r="B167" s="32"/>
      <c r="C167" s="136" t="s">
        <v>232</v>
      </c>
      <c r="D167" s="136" t="s">
        <v>183</v>
      </c>
      <c r="E167" s="137" t="s">
        <v>233</v>
      </c>
      <c r="F167" s="138" t="s">
        <v>234</v>
      </c>
      <c r="G167" s="139" t="s">
        <v>198</v>
      </c>
      <c r="H167" s="140">
        <v>938.42</v>
      </c>
      <c r="I167" s="141"/>
      <c r="J167" s="142">
        <f>ROUND(I167*H167,2)</f>
        <v>0</v>
      </c>
      <c r="K167" s="138" t="s">
        <v>187</v>
      </c>
      <c r="L167" s="32"/>
      <c r="M167" s="143" t="s">
        <v>1</v>
      </c>
      <c r="N167" s="144" t="s">
        <v>39</v>
      </c>
      <c r="P167" s="145">
        <f>O167*H167</f>
        <v>0</v>
      </c>
      <c r="Q167" s="145">
        <v>1.54E-2</v>
      </c>
      <c r="R167" s="145">
        <f>Q167*H167</f>
        <v>14.451668</v>
      </c>
      <c r="S167" s="145">
        <v>0</v>
      </c>
      <c r="T167" s="146">
        <f>S167*H167</f>
        <v>0</v>
      </c>
      <c r="AR167" s="147" t="s">
        <v>188</v>
      </c>
      <c r="AT167" s="147" t="s">
        <v>183</v>
      </c>
      <c r="AU167" s="147" t="s">
        <v>84</v>
      </c>
      <c r="AY167" s="17" t="s">
        <v>180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82</v>
      </c>
      <c r="BK167" s="148">
        <f>ROUND(I167*H167,2)</f>
        <v>0</v>
      </c>
      <c r="BL167" s="17" t="s">
        <v>188</v>
      </c>
      <c r="BM167" s="147" t="s">
        <v>235</v>
      </c>
    </row>
    <row r="168" spans="2:65" s="12" customFormat="1" ht="10.199999999999999">
      <c r="B168" s="149"/>
      <c r="D168" s="150" t="s">
        <v>190</v>
      </c>
      <c r="E168" s="151" t="s">
        <v>1</v>
      </c>
      <c r="F168" s="152" t="s">
        <v>236</v>
      </c>
      <c r="H168" s="151" t="s">
        <v>1</v>
      </c>
      <c r="I168" s="153"/>
      <c r="L168" s="149"/>
      <c r="M168" s="154"/>
      <c r="T168" s="155"/>
      <c r="AT168" s="151" t="s">
        <v>190</v>
      </c>
      <c r="AU168" s="151" t="s">
        <v>84</v>
      </c>
      <c r="AV168" s="12" t="s">
        <v>82</v>
      </c>
      <c r="AW168" s="12" t="s">
        <v>30</v>
      </c>
      <c r="AX168" s="12" t="s">
        <v>74</v>
      </c>
      <c r="AY168" s="151" t="s">
        <v>180</v>
      </c>
    </row>
    <row r="169" spans="2:65" s="12" customFormat="1" ht="10.199999999999999">
      <c r="B169" s="149"/>
      <c r="D169" s="150" t="s">
        <v>190</v>
      </c>
      <c r="E169" s="151" t="s">
        <v>1</v>
      </c>
      <c r="F169" s="152" t="s">
        <v>237</v>
      </c>
      <c r="H169" s="151" t="s">
        <v>1</v>
      </c>
      <c r="I169" s="153"/>
      <c r="L169" s="149"/>
      <c r="M169" s="154"/>
      <c r="T169" s="155"/>
      <c r="AT169" s="151" t="s">
        <v>190</v>
      </c>
      <c r="AU169" s="151" t="s">
        <v>84</v>
      </c>
      <c r="AV169" s="12" t="s">
        <v>82</v>
      </c>
      <c r="AW169" s="12" t="s">
        <v>30</v>
      </c>
      <c r="AX169" s="12" t="s">
        <v>74</v>
      </c>
      <c r="AY169" s="151" t="s">
        <v>180</v>
      </c>
    </row>
    <row r="170" spans="2:65" s="13" customFormat="1" ht="10.199999999999999">
      <c r="B170" s="156"/>
      <c r="D170" s="150" t="s">
        <v>190</v>
      </c>
      <c r="E170" s="157" t="s">
        <v>1</v>
      </c>
      <c r="F170" s="158" t="s">
        <v>238</v>
      </c>
      <c r="H170" s="159">
        <v>147.21</v>
      </c>
      <c r="I170" s="160"/>
      <c r="L170" s="156"/>
      <c r="M170" s="161"/>
      <c r="T170" s="162"/>
      <c r="AT170" s="157" t="s">
        <v>190</v>
      </c>
      <c r="AU170" s="157" t="s">
        <v>84</v>
      </c>
      <c r="AV170" s="13" t="s">
        <v>84</v>
      </c>
      <c r="AW170" s="13" t="s">
        <v>30</v>
      </c>
      <c r="AX170" s="13" t="s">
        <v>74</v>
      </c>
      <c r="AY170" s="157" t="s">
        <v>180</v>
      </c>
    </row>
    <row r="171" spans="2:65" s="13" customFormat="1" ht="20.399999999999999">
      <c r="B171" s="156"/>
      <c r="D171" s="150" t="s">
        <v>190</v>
      </c>
      <c r="E171" s="157" t="s">
        <v>1</v>
      </c>
      <c r="F171" s="158" t="s">
        <v>239</v>
      </c>
      <c r="H171" s="159">
        <v>128.69</v>
      </c>
      <c r="I171" s="160"/>
      <c r="L171" s="156"/>
      <c r="M171" s="161"/>
      <c r="T171" s="162"/>
      <c r="AT171" s="157" t="s">
        <v>190</v>
      </c>
      <c r="AU171" s="157" t="s">
        <v>84</v>
      </c>
      <c r="AV171" s="13" t="s">
        <v>84</v>
      </c>
      <c r="AW171" s="13" t="s">
        <v>30</v>
      </c>
      <c r="AX171" s="13" t="s">
        <v>74</v>
      </c>
      <c r="AY171" s="157" t="s">
        <v>180</v>
      </c>
    </row>
    <row r="172" spans="2:65" s="12" customFormat="1" ht="10.199999999999999">
      <c r="B172" s="149"/>
      <c r="D172" s="150" t="s">
        <v>190</v>
      </c>
      <c r="E172" s="151" t="s">
        <v>1</v>
      </c>
      <c r="F172" s="152" t="s">
        <v>240</v>
      </c>
      <c r="H172" s="151" t="s">
        <v>1</v>
      </c>
      <c r="I172" s="153"/>
      <c r="L172" s="149"/>
      <c r="M172" s="154"/>
      <c r="T172" s="155"/>
      <c r="AT172" s="151" t="s">
        <v>190</v>
      </c>
      <c r="AU172" s="151" t="s">
        <v>84</v>
      </c>
      <c r="AV172" s="12" t="s">
        <v>82</v>
      </c>
      <c r="AW172" s="12" t="s">
        <v>30</v>
      </c>
      <c r="AX172" s="12" t="s">
        <v>74</v>
      </c>
      <c r="AY172" s="151" t="s">
        <v>180</v>
      </c>
    </row>
    <row r="173" spans="2:65" s="13" customFormat="1" ht="10.199999999999999">
      <c r="B173" s="156"/>
      <c r="D173" s="150" t="s">
        <v>190</v>
      </c>
      <c r="E173" s="157" t="s">
        <v>1</v>
      </c>
      <c r="F173" s="158" t="s">
        <v>241</v>
      </c>
      <c r="H173" s="159">
        <v>662.52</v>
      </c>
      <c r="I173" s="160"/>
      <c r="L173" s="156"/>
      <c r="M173" s="161"/>
      <c r="T173" s="162"/>
      <c r="AT173" s="157" t="s">
        <v>190</v>
      </c>
      <c r="AU173" s="157" t="s">
        <v>84</v>
      </c>
      <c r="AV173" s="13" t="s">
        <v>84</v>
      </c>
      <c r="AW173" s="13" t="s">
        <v>30</v>
      </c>
      <c r="AX173" s="13" t="s">
        <v>74</v>
      </c>
      <c r="AY173" s="157" t="s">
        <v>180</v>
      </c>
    </row>
    <row r="174" spans="2:65" s="14" customFormat="1" ht="10.199999999999999">
      <c r="B174" s="163"/>
      <c r="D174" s="150" t="s">
        <v>190</v>
      </c>
      <c r="E174" s="164" t="s">
        <v>1</v>
      </c>
      <c r="F174" s="165" t="s">
        <v>194</v>
      </c>
      <c r="H174" s="166">
        <v>938.42</v>
      </c>
      <c r="I174" s="167"/>
      <c r="L174" s="163"/>
      <c r="M174" s="168"/>
      <c r="T174" s="169"/>
      <c r="AT174" s="164" t="s">
        <v>190</v>
      </c>
      <c r="AU174" s="164" t="s">
        <v>84</v>
      </c>
      <c r="AV174" s="14" t="s">
        <v>188</v>
      </c>
      <c r="AW174" s="14" t="s">
        <v>30</v>
      </c>
      <c r="AX174" s="14" t="s">
        <v>82</v>
      </c>
      <c r="AY174" s="164" t="s">
        <v>180</v>
      </c>
    </row>
    <row r="175" spans="2:65" s="1" customFormat="1" ht="16.5" customHeight="1">
      <c r="B175" s="32"/>
      <c r="C175" s="136" t="s">
        <v>242</v>
      </c>
      <c r="D175" s="136" t="s">
        <v>183</v>
      </c>
      <c r="E175" s="137" t="s">
        <v>243</v>
      </c>
      <c r="F175" s="138" t="s">
        <v>244</v>
      </c>
      <c r="G175" s="139" t="s">
        <v>186</v>
      </c>
      <c r="H175" s="140">
        <v>85.707999999999998</v>
      </c>
      <c r="I175" s="141"/>
      <c r="J175" s="142">
        <f>ROUND(I175*H175,2)</f>
        <v>0</v>
      </c>
      <c r="K175" s="138" t="s">
        <v>187</v>
      </c>
      <c r="L175" s="32"/>
      <c r="M175" s="143" t="s">
        <v>1</v>
      </c>
      <c r="N175" s="144" t="s">
        <v>39</v>
      </c>
      <c r="P175" s="145">
        <f>O175*H175</f>
        <v>0</v>
      </c>
      <c r="Q175" s="145">
        <v>2.5018699999999998</v>
      </c>
      <c r="R175" s="145">
        <f>Q175*H175</f>
        <v>214.43027395999999</v>
      </c>
      <c r="S175" s="145">
        <v>0</v>
      </c>
      <c r="T175" s="146">
        <f>S175*H175</f>
        <v>0</v>
      </c>
      <c r="AR175" s="147" t="s">
        <v>188</v>
      </c>
      <c r="AT175" s="147" t="s">
        <v>183</v>
      </c>
      <c r="AU175" s="147" t="s">
        <v>84</v>
      </c>
      <c r="AY175" s="17" t="s">
        <v>180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82</v>
      </c>
      <c r="BK175" s="148">
        <f>ROUND(I175*H175,2)</f>
        <v>0</v>
      </c>
      <c r="BL175" s="17" t="s">
        <v>188</v>
      </c>
      <c r="BM175" s="147" t="s">
        <v>245</v>
      </c>
    </row>
    <row r="176" spans="2:65" s="12" customFormat="1" ht="10.199999999999999">
      <c r="B176" s="149"/>
      <c r="D176" s="150" t="s">
        <v>190</v>
      </c>
      <c r="E176" s="151" t="s">
        <v>1</v>
      </c>
      <c r="F176" s="152" t="s">
        <v>246</v>
      </c>
      <c r="H176" s="151" t="s">
        <v>1</v>
      </c>
      <c r="I176" s="153"/>
      <c r="L176" s="149"/>
      <c r="M176" s="154"/>
      <c r="T176" s="155"/>
      <c r="AT176" s="151" t="s">
        <v>190</v>
      </c>
      <c r="AU176" s="151" t="s">
        <v>84</v>
      </c>
      <c r="AV176" s="12" t="s">
        <v>82</v>
      </c>
      <c r="AW176" s="12" t="s">
        <v>30</v>
      </c>
      <c r="AX176" s="12" t="s">
        <v>74</v>
      </c>
      <c r="AY176" s="151" t="s">
        <v>180</v>
      </c>
    </row>
    <row r="177" spans="2:65" s="12" customFormat="1" ht="10.199999999999999">
      <c r="B177" s="149"/>
      <c r="D177" s="150" t="s">
        <v>190</v>
      </c>
      <c r="E177" s="151" t="s">
        <v>1</v>
      </c>
      <c r="F177" s="152" t="s">
        <v>247</v>
      </c>
      <c r="H177" s="151" t="s">
        <v>1</v>
      </c>
      <c r="I177" s="153"/>
      <c r="L177" s="149"/>
      <c r="M177" s="154"/>
      <c r="T177" s="155"/>
      <c r="AT177" s="151" t="s">
        <v>190</v>
      </c>
      <c r="AU177" s="151" t="s">
        <v>84</v>
      </c>
      <c r="AV177" s="12" t="s">
        <v>82</v>
      </c>
      <c r="AW177" s="12" t="s">
        <v>30</v>
      </c>
      <c r="AX177" s="12" t="s">
        <v>74</v>
      </c>
      <c r="AY177" s="151" t="s">
        <v>180</v>
      </c>
    </row>
    <row r="178" spans="2:65" s="13" customFormat="1" ht="10.199999999999999">
      <c r="B178" s="156"/>
      <c r="D178" s="150" t="s">
        <v>190</v>
      </c>
      <c r="E178" s="157" t="s">
        <v>1</v>
      </c>
      <c r="F178" s="158" t="s">
        <v>248</v>
      </c>
      <c r="H178" s="159">
        <v>4.6760000000000002</v>
      </c>
      <c r="I178" s="160"/>
      <c r="L178" s="156"/>
      <c r="M178" s="161"/>
      <c r="T178" s="162"/>
      <c r="AT178" s="157" t="s">
        <v>190</v>
      </c>
      <c r="AU178" s="157" t="s">
        <v>84</v>
      </c>
      <c r="AV178" s="13" t="s">
        <v>84</v>
      </c>
      <c r="AW178" s="13" t="s">
        <v>30</v>
      </c>
      <c r="AX178" s="13" t="s">
        <v>74</v>
      </c>
      <c r="AY178" s="157" t="s">
        <v>180</v>
      </c>
    </row>
    <row r="179" spans="2:65" s="15" customFormat="1" ht="10.199999999999999">
      <c r="B179" s="170"/>
      <c r="D179" s="150" t="s">
        <v>190</v>
      </c>
      <c r="E179" s="171" t="s">
        <v>1</v>
      </c>
      <c r="F179" s="172" t="s">
        <v>249</v>
      </c>
      <c r="H179" s="173">
        <v>4.6760000000000002</v>
      </c>
      <c r="I179" s="174"/>
      <c r="L179" s="170"/>
      <c r="M179" s="175"/>
      <c r="T179" s="176"/>
      <c r="AT179" s="171" t="s">
        <v>190</v>
      </c>
      <c r="AU179" s="171" t="s">
        <v>84</v>
      </c>
      <c r="AV179" s="15" t="s">
        <v>181</v>
      </c>
      <c r="AW179" s="15" t="s">
        <v>30</v>
      </c>
      <c r="AX179" s="15" t="s">
        <v>74</v>
      </c>
      <c r="AY179" s="171" t="s">
        <v>180</v>
      </c>
    </row>
    <row r="180" spans="2:65" s="12" customFormat="1" ht="10.199999999999999">
      <c r="B180" s="149"/>
      <c r="D180" s="150" t="s">
        <v>190</v>
      </c>
      <c r="E180" s="151" t="s">
        <v>1</v>
      </c>
      <c r="F180" s="152" t="s">
        <v>246</v>
      </c>
      <c r="H180" s="151" t="s">
        <v>1</v>
      </c>
      <c r="I180" s="153"/>
      <c r="L180" s="149"/>
      <c r="M180" s="154"/>
      <c r="T180" s="155"/>
      <c r="AT180" s="151" t="s">
        <v>190</v>
      </c>
      <c r="AU180" s="151" t="s">
        <v>84</v>
      </c>
      <c r="AV180" s="12" t="s">
        <v>82</v>
      </c>
      <c r="AW180" s="12" t="s">
        <v>30</v>
      </c>
      <c r="AX180" s="12" t="s">
        <v>74</v>
      </c>
      <c r="AY180" s="151" t="s">
        <v>180</v>
      </c>
    </row>
    <row r="181" spans="2:65" s="12" customFormat="1" ht="10.199999999999999">
      <c r="B181" s="149"/>
      <c r="D181" s="150" t="s">
        <v>190</v>
      </c>
      <c r="E181" s="151" t="s">
        <v>1</v>
      </c>
      <c r="F181" s="152" t="s">
        <v>204</v>
      </c>
      <c r="H181" s="151" t="s">
        <v>1</v>
      </c>
      <c r="I181" s="153"/>
      <c r="L181" s="149"/>
      <c r="M181" s="154"/>
      <c r="T181" s="155"/>
      <c r="AT181" s="151" t="s">
        <v>190</v>
      </c>
      <c r="AU181" s="151" t="s">
        <v>84</v>
      </c>
      <c r="AV181" s="12" t="s">
        <v>82</v>
      </c>
      <c r="AW181" s="12" t="s">
        <v>30</v>
      </c>
      <c r="AX181" s="12" t="s">
        <v>74</v>
      </c>
      <c r="AY181" s="151" t="s">
        <v>180</v>
      </c>
    </row>
    <row r="182" spans="2:65" s="13" customFormat="1" ht="10.199999999999999">
      <c r="B182" s="156"/>
      <c r="D182" s="150" t="s">
        <v>190</v>
      </c>
      <c r="E182" s="157" t="s">
        <v>1</v>
      </c>
      <c r="F182" s="158" t="s">
        <v>250</v>
      </c>
      <c r="H182" s="159">
        <v>49.11</v>
      </c>
      <c r="I182" s="160"/>
      <c r="L182" s="156"/>
      <c r="M182" s="161"/>
      <c r="T182" s="162"/>
      <c r="AT182" s="157" t="s">
        <v>190</v>
      </c>
      <c r="AU182" s="157" t="s">
        <v>84</v>
      </c>
      <c r="AV182" s="13" t="s">
        <v>84</v>
      </c>
      <c r="AW182" s="13" t="s">
        <v>30</v>
      </c>
      <c r="AX182" s="13" t="s">
        <v>74</v>
      </c>
      <c r="AY182" s="157" t="s">
        <v>180</v>
      </c>
    </row>
    <row r="183" spans="2:65" s="13" customFormat="1" ht="10.199999999999999">
      <c r="B183" s="156"/>
      <c r="D183" s="150" t="s">
        <v>190</v>
      </c>
      <c r="E183" s="157" t="s">
        <v>1</v>
      </c>
      <c r="F183" s="158" t="s">
        <v>251</v>
      </c>
      <c r="H183" s="159">
        <v>31.922000000000001</v>
      </c>
      <c r="I183" s="160"/>
      <c r="L183" s="156"/>
      <c r="M183" s="161"/>
      <c r="T183" s="162"/>
      <c r="AT183" s="157" t="s">
        <v>190</v>
      </c>
      <c r="AU183" s="157" t="s">
        <v>84</v>
      </c>
      <c r="AV183" s="13" t="s">
        <v>84</v>
      </c>
      <c r="AW183" s="13" t="s">
        <v>30</v>
      </c>
      <c r="AX183" s="13" t="s">
        <v>74</v>
      </c>
      <c r="AY183" s="157" t="s">
        <v>180</v>
      </c>
    </row>
    <row r="184" spans="2:65" s="15" customFormat="1" ht="10.199999999999999">
      <c r="B184" s="170"/>
      <c r="D184" s="150" t="s">
        <v>190</v>
      </c>
      <c r="E184" s="171" t="s">
        <v>1</v>
      </c>
      <c r="F184" s="172" t="s">
        <v>249</v>
      </c>
      <c r="H184" s="173">
        <v>81.031999999999996</v>
      </c>
      <c r="I184" s="174"/>
      <c r="L184" s="170"/>
      <c r="M184" s="175"/>
      <c r="T184" s="176"/>
      <c r="AT184" s="171" t="s">
        <v>190</v>
      </c>
      <c r="AU184" s="171" t="s">
        <v>84</v>
      </c>
      <c r="AV184" s="15" t="s">
        <v>181</v>
      </c>
      <c r="AW184" s="15" t="s">
        <v>30</v>
      </c>
      <c r="AX184" s="15" t="s">
        <v>74</v>
      </c>
      <c r="AY184" s="171" t="s">
        <v>180</v>
      </c>
    </row>
    <row r="185" spans="2:65" s="14" customFormat="1" ht="10.199999999999999">
      <c r="B185" s="163"/>
      <c r="D185" s="150" t="s">
        <v>190</v>
      </c>
      <c r="E185" s="164" t="s">
        <v>1</v>
      </c>
      <c r="F185" s="165" t="s">
        <v>194</v>
      </c>
      <c r="H185" s="166">
        <v>85.707999999999998</v>
      </c>
      <c r="I185" s="167"/>
      <c r="L185" s="163"/>
      <c r="M185" s="168"/>
      <c r="T185" s="169"/>
      <c r="AT185" s="164" t="s">
        <v>190</v>
      </c>
      <c r="AU185" s="164" t="s">
        <v>84</v>
      </c>
      <c r="AV185" s="14" t="s">
        <v>188</v>
      </c>
      <c r="AW185" s="14" t="s">
        <v>30</v>
      </c>
      <c r="AX185" s="14" t="s">
        <v>82</v>
      </c>
      <c r="AY185" s="164" t="s">
        <v>180</v>
      </c>
    </row>
    <row r="186" spans="2:65" s="1" customFormat="1" ht="16.5" customHeight="1">
      <c r="B186" s="32"/>
      <c r="C186" s="136" t="s">
        <v>252</v>
      </c>
      <c r="D186" s="136" t="s">
        <v>183</v>
      </c>
      <c r="E186" s="137" t="s">
        <v>253</v>
      </c>
      <c r="F186" s="138" t="s">
        <v>254</v>
      </c>
      <c r="G186" s="139" t="s">
        <v>186</v>
      </c>
      <c r="H186" s="140">
        <v>85.707999999999998</v>
      </c>
      <c r="I186" s="141"/>
      <c r="J186" s="142">
        <f>ROUND(I186*H186,2)</f>
        <v>0</v>
      </c>
      <c r="K186" s="138" t="s">
        <v>187</v>
      </c>
      <c r="L186" s="32"/>
      <c r="M186" s="143" t="s">
        <v>1</v>
      </c>
      <c r="N186" s="144" t="s">
        <v>39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188</v>
      </c>
      <c r="AT186" s="147" t="s">
        <v>183</v>
      </c>
      <c r="AU186" s="147" t="s">
        <v>84</v>
      </c>
      <c r="AY186" s="17" t="s">
        <v>180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82</v>
      </c>
      <c r="BK186" s="148">
        <f>ROUND(I186*H186,2)</f>
        <v>0</v>
      </c>
      <c r="BL186" s="17" t="s">
        <v>188</v>
      </c>
      <c r="BM186" s="147" t="s">
        <v>255</v>
      </c>
    </row>
    <row r="187" spans="2:65" s="1" customFormat="1" ht="16.5" customHeight="1">
      <c r="B187" s="32"/>
      <c r="C187" s="136" t="s">
        <v>256</v>
      </c>
      <c r="D187" s="136" t="s">
        <v>183</v>
      </c>
      <c r="E187" s="137" t="s">
        <v>257</v>
      </c>
      <c r="F187" s="138" t="s">
        <v>258</v>
      </c>
      <c r="G187" s="139" t="s">
        <v>208</v>
      </c>
      <c r="H187" s="140">
        <v>10.196999999999999</v>
      </c>
      <c r="I187" s="141"/>
      <c r="J187" s="142">
        <f>ROUND(I187*H187,2)</f>
        <v>0</v>
      </c>
      <c r="K187" s="138" t="s">
        <v>187</v>
      </c>
      <c r="L187" s="32"/>
      <c r="M187" s="143" t="s">
        <v>1</v>
      </c>
      <c r="N187" s="144" t="s">
        <v>39</v>
      </c>
      <c r="P187" s="145">
        <f>O187*H187</f>
        <v>0</v>
      </c>
      <c r="Q187" s="145">
        <v>1.06277</v>
      </c>
      <c r="R187" s="145">
        <f>Q187*H187</f>
        <v>10.837065689999999</v>
      </c>
      <c r="S187" s="145">
        <v>0</v>
      </c>
      <c r="T187" s="146">
        <f>S187*H187</f>
        <v>0</v>
      </c>
      <c r="AR187" s="147" t="s">
        <v>188</v>
      </c>
      <c r="AT187" s="147" t="s">
        <v>183</v>
      </c>
      <c r="AU187" s="147" t="s">
        <v>84</v>
      </c>
      <c r="AY187" s="17" t="s">
        <v>180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82</v>
      </c>
      <c r="BK187" s="148">
        <f>ROUND(I187*H187,2)</f>
        <v>0</v>
      </c>
      <c r="BL187" s="17" t="s">
        <v>188</v>
      </c>
      <c r="BM187" s="147" t="s">
        <v>259</v>
      </c>
    </row>
    <row r="188" spans="2:65" s="12" customFormat="1" ht="10.199999999999999">
      <c r="B188" s="149"/>
      <c r="D188" s="150" t="s">
        <v>190</v>
      </c>
      <c r="E188" s="151" t="s">
        <v>1</v>
      </c>
      <c r="F188" s="152" t="s">
        <v>260</v>
      </c>
      <c r="H188" s="151" t="s">
        <v>1</v>
      </c>
      <c r="I188" s="153"/>
      <c r="L188" s="149"/>
      <c r="M188" s="154"/>
      <c r="T188" s="155"/>
      <c r="AT188" s="151" t="s">
        <v>190</v>
      </c>
      <c r="AU188" s="151" t="s">
        <v>84</v>
      </c>
      <c r="AV188" s="12" t="s">
        <v>82</v>
      </c>
      <c r="AW188" s="12" t="s">
        <v>30</v>
      </c>
      <c r="AX188" s="12" t="s">
        <v>74</v>
      </c>
      <c r="AY188" s="151" t="s">
        <v>180</v>
      </c>
    </row>
    <row r="189" spans="2:65" s="12" customFormat="1" ht="10.199999999999999">
      <c r="B189" s="149"/>
      <c r="D189" s="150" t="s">
        <v>190</v>
      </c>
      <c r="E189" s="151" t="s">
        <v>1</v>
      </c>
      <c r="F189" s="152" t="s">
        <v>247</v>
      </c>
      <c r="H189" s="151" t="s">
        <v>1</v>
      </c>
      <c r="I189" s="153"/>
      <c r="L189" s="149"/>
      <c r="M189" s="154"/>
      <c r="T189" s="155"/>
      <c r="AT189" s="151" t="s">
        <v>190</v>
      </c>
      <c r="AU189" s="151" t="s">
        <v>84</v>
      </c>
      <c r="AV189" s="12" t="s">
        <v>82</v>
      </c>
      <c r="AW189" s="12" t="s">
        <v>30</v>
      </c>
      <c r="AX189" s="12" t="s">
        <v>74</v>
      </c>
      <c r="AY189" s="151" t="s">
        <v>180</v>
      </c>
    </row>
    <row r="190" spans="2:65" s="13" customFormat="1" ht="10.199999999999999">
      <c r="B190" s="156"/>
      <c r="D190" s="150" t="s">
        <v>190</v>
      </c>
      <c r="E190" s="157" t="s">
        <v>1</v>
      </c>
      <c r="F190" s="158" t="s">
        <v>261</v>
      </c>
      <c r="H190" s="159">
        <v>0.88600000000000001</v>
      </c>
      <c r="I190" s="160"/>
      <c r="L190" s="156"/>
      <c r="M190" s="161"/>
      <c r="T190" s="162"/>
      <c r="AT190" s="157" t="s">
        <v>190</v>
      </c>
      <c r="AU190" s="157" t="s">
        <v>84</v>
      </c>
      <c r="AV190" s="13" t="s">
        <v>84</v>
      </c>
      <c r="AW190" s="13" t="s">
        <v>30</v>
      </c>
      <c r="AX190" s="13" t="s">
        <v>74</v>
      </c>
      <c r="AY190" s="157" t="s">
        <v>180</v>
      </c>
    </row>
    <row r="191" spans="2:65" s="15" customFormat="1" ht="10.199999999999999">
      <c r="B191" s="170"/>
      <c r="D191" s="150" t="s">
        <v>190</v>
      </c>
      <c r="E191" s="171" t="s">
        <v>1</v>
      </c>
      <c r="F191" s="172" t="s">
        <v>249</v>
      </c>
      <c r="H191" s="173">
        <v>0.88600000000000001</v>
      </c>
      <c r="I191" s="174"/>
      <c r="L191" s="170"/>
      <c r="M191" s="175"/>
      <c r="T191" s="176"/>
      <c r="AT191" s="171" t="s">
        <v>190</v>
      </c>
      <c r="AU191" s="171" t="s">
        <v>84</v>
      </c>
      <c r="AV191" s="15" t="s">
        <v>181</v>
      </c>
      <c r="AW191" s="15" t="s">
        <v>30</v>
      </c>
      <c r="AX191" s="15" t="s">
        <v>74</v>
      </c>
      <c r="AY191" s="171" t="s">
        <v>180</v>
      </c>
    </row>
    <row r="192" spans="2:65" s="12" customFormat="1" ht="10.199999999999999">
      <c r="B192" s="149"/>
      <c r="D192" s="150" t="s">
        <v>190</v>
      </c>
      <c r="E192" s="151" t="s">
        <v>1</v>
      </c>
      <c r="F192" s="152" t="s">
        <v>262</v>
      </c>
      <c r="H192" s="151" t="s">
        <v>1</v>
      </c>
      <c r="I192" s="153"/>
      <c r="L192" s="149"/>
      <c r="M192" s="154"/>
      <c r="T192" s="155"/>
      <c r="AT192" s="151" t="s">
        <v>190</v>
      </c>
      <c r="AU192" s="151" t="s">
        <v>84</v>
      </c>
      <c r="AV192" s="12" t="s">
        <v>82</v>
      </c>
      <c r="AW192" s="12" t="s">
        <v>30</v>
      </c>
      <c r="AX192" s="12" t="s">
        <v>74</v>
      </c>
      <c r="AY192" s="151" t="s">
        <v>180</v>
      </c>
    </row>
    <row r="193" spans="2:65" s="12" customFormat="1" ht="10.199999999999999">
      <c r="B193" s="149"/>
      <c r="D193" s="150" t="s">
        <v>190</v>
      </c>
      <c r="E193" s="151" t="s">
        <v>1</v>
      </c>
      <c r="F193" s="152" t="s">
        <v>204</v>
      </c>
      <c r="H193" s="151" t="s">
        <v>1</v>
      </c>
      <c r="I193" s="153"/>
      <c r="L193" s="149"/>
      <c r="M193" s="154"/>
      <c r="T193" s="155"/>
      <c r="AT193" s="151" t="s">
        <v>190</v>
      </c>
      <c r="AU193" s="151" t="s">
        <v>84</v>
      </c>
      <c r="AV193" s="12" t="s">
        <v>82</v>
      </c>
      <c r="AW193" s="12" t="s">
        <v>30</v>
      </c>
      <c r="AX193" s="12" t="s">
        <v>74</v>
      </c>
      <c r="AY193" s="151" t="s">
        <v>180</v>
      </c>
    </row>
    <row r="194" spans="2:65" s="13" customFormat="1" ht="10.199999999999999">
      <c r="B194" s="156"/>
      <c r="D194" s="150" t="s">
        <v>190</v>
      </c>
      <c r="E194" s="157" t="s">
        <v>1</v>
      </c>
      <c r="F194" s="158" t="s">
        <v>263</v>
      </c>
      <c r="H194" s="159">
        <v>9.3109999999999999</v>
      </c>
      <c r="I194" s="160"/>
      <c r="L194" s="156"/>
      <c r="M194" s="161"/>
      <c r="T194" s="162"/>
      <c r="AT194" s="157" t="s">
        <v>190</v>
      </c>
      <c r="AU194" s="157" t="s">
        <v>84</v>
      </c>
      <c r="AV194" s="13" t="s">
        <v>84</v>
      </c>
      <c r="AW194" s="13" t="s">
        <v>30</v>
      </c>
      <c r="AX194" s="13" t="s">
        <v>74</v>
      </c>
      <c r="AY194" s="157" t="s">
        <v>180</v>
      </c>
    </row>
    <row r="195" spans="2:65" s="15" customFormat="1" ht="10.199999999999999">
      <c r="B195" s="170"/>
      <c r="D195" s="150" t="s">
        <v>190</v>
      </c>
      <c r="E195" s="171" t="s">
        <v>1</v>
      </c>
      <c r="F195" s="172" t="s">
        <v>249</v>
      </c>
      <c r="H195" s="173">
        <v>9.3109999999999999</v>
      </c>
      <c r="I195" s="174"/>
      <c r="L195" s="170"/>
      <c r="M195" s="175"/>
      <c r="T195" s="176"/>
      <c r="AT195" s="171" t="s">
        <v>190</v>
      </c>
      <c r="AU195" s="171" t="s">
        <v>84</v>
      </c>
      <c r="AV195" s="15" t="s">
        <v>181</v>
      </c>
      <c r="AW195" s="15" t="s">
        <v>30</v>
      </c>
      <c r="AX195" s="15" t="s">
        <v>74</v>
      </c>
      <c r="AY195" s="171" t="s">
        <v>180</v>
      </c>
    </row>
    <row r="196" spans="2:65" s="14" customFormat="1" ht="10.199999999999999">
      <c r="B196" s="163"/>
      <c r="D196" s="150" t="s">
        <v>190</v>
      </c>
      <c r="E196" s="164" t="s">
        <v>1</v>
      </c>
      <c r="F196" s="165" t="s">
        <v>194</v>
      </c>
      <c r="H196" s="166">
        <v>10.196999999999999</v>
      </c>
      <c r="I196" s="167"/>
      <c r="L196" s="163"/>
      <c r="M196" s="168"/>
      <c r="T196" s="169"/>
      <c r="AT196" s="164" t="s">
        <v>190</v>
      </c>
      <c r="AU196" s="164" t="s">
        <v>84</v>
      </c>
      <c r="AV196" s="14" t="s">
        <v>188</v>
      </c>
      <c r="AW196" s="14" t="s">
        <v>30</v>
      </c>
      <c r="AX196" s="14" t="s">
        <v>82</v>
      </c>
      <c r="AY196" s="164" t="s">
        <v>180</v>
      </c>
    </row>
    <row r="197" spans="2:65" s="1" customFormat="1" ht="16.5" customHeight="1">
      <c r="B197" s="32"/>
      <c r="C197" s="136" t="s">
        <v>264</v>
      </c>
      <c r="D197" s="136" t="s">
        <v>183</v>
      </c>
      <c r="E197" s="137" t="s">
        <v>265</v>
      </c>
      <c r="F197" s="138" t="s">
        <v>266</v>
      </c>
      <c r="G197" s="139" t="s">
        <v>198</v>
      </c>
      <c r="H197" s="140">
        <v>93.51</v>
      </c>
      <c r="I197" s="141"/>
      <c r="J197" s="142">
        <f>ROUND(I197*H197,2)</f>
        <v>0</v>
      </c>
      <c r="K197" s="138" t="s">
        <v>187</v>
      </c>
      <c r="L197" s="32"/>
      <c r="M197" s="143" t="s">
        <v>1</v>
      </c>
      <c r="N197" s="144" t="s">
        <v>39</v>
      </c>
      <c r="P197" s="145">
        <f>O197*H197</f>
        <v>0</v>
      </c>
      <c r="Q197" s="145">
        <v>1.2999999999999999E-4</v>
      </c>
      <c r="R197" s="145">
        <f>Q197*H197</f>
        <v>1.21563E-2</v>
      </c>
      <c r="S197" s="145">
        <v>0</v>
      </c>
      <c r="T197" s="146">
        <f>S197*H197</f>
        <v>0</v>
      </c>
      <c r="AR197" s="147" t="s">
        <v>188</v>
      </c>
      <c r="AT197" s="147" t="s">
        <v>183</v>
      </c>
      <c r="AU197" s="147" t="s">
        <v>84</v>
      </c>
      <c r="AY197" s="17" t="s">
        <v>180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7" t="s">
        <v>82</v>
      </c>
      <c r="BK197" s="148">
        <f>ROUND(I197*H197,2)</f>
        <v>0</v>
      </c>
      <c r="BL197" s="17" t="s">
        <v>188</v>
      </c>
      <c r="BM197" s="147" t="s">
        <v>267</v>
      </c>
    </row>
    <row r="198" spans="2:65" s="12" customFormat="1" ht="10.199999999999999">
      <c r="B198" s="149"/>
      <c r="D198" s="150" t="s">
        <v>190</v>
      </c>
      <c r="E198" s="151" t="s">
        <v>1</v>
      </c>
      <c r="F198" s="152" t="s">
        <v>268</v>
      </c>
      <c r="H198" s="151" t="s">
        <v>1</v>
      </c>
      <c r="I198" s="153"/>
      <c r="L198" s="149"/>
      <c r="M198" s="154"/>
      <c r="T198" s="155"/>
      <c r="AT198" s="151" t="s">
        <v>190</v>
      </c>
      <c r="AU198" s="151" t="s">
        <v>84</v>
      </c>
      <c r="AV198" s="12" t="s">
        <v>82</v>
      </c>
      <c r="AW198" s="12" t="s">
        <v>30</v>
      </c>
      <c r="AX198" s="12" t="s">
        <v>74</v>
      </c>
      <c r="AY198" s="151" t="s">
        <v>180</v>
      </c>
    </row>
    <row r="199" spans="2:65" s="12" customFormat="1" ht="10.199999999999999">
      <c r="B199" s="149"/>
      <c r="D199" s="150" t="s">
        <v>190</v>
      </c>
      <c r="E199" s="151" t="s">
        <v>1</v>
      </c>
      <c r="F199" s="152" t="s">
        <v>247</v>
      </c>
      <c r="H199" s="151" t="s">
        <v>1</v>
      </c>
      <c r="I199" s="153"/>
      <c r="L199" s="149"/>
      <c r="M199" s="154"/>
      <c r="T199" s="155"/>
      <c r="AT199" s="151" t="s">
        <v>190</v>
      </c>
      <c r="AU199" s="151" t="s">
        <v>84</v>
      </c>
      <c r="AV199" s="12" t="s">
        <v>82</v>
      </c>
      <c r="AW199" s="12" t="s">
        <v>30</v>
      </c>
      <c r="AX199" s="12" t="s">
        <v>74</v>
      </c>
      <c r="AY199" s="151" t="s">
        <v>180</v>
      </c>
    </row>
    <row r="200" spans="2:65" s="13" customFormat="1" ht="10.199999999999999">
      <c r="B200" s="156"/>
      <c r="D200" s="150" t="s">
        <v>190</v>
      </c>
      <c r="E200" s="157" t="s">
        <v>1</v>
      </c>
      <c r="F200" s="158" t="s">
        <v>269</v>
      </c>
      <c r="H200" s="159">
        <v>93.51</v>
      </c>
      <c r="I200" s="160"/>
      <c r="L200" s="156"/>
      <c r="M200" s="161"/>
      <c r="T200" s="162"/>
      <c r="AT200" s="157" t="s">
        <v>190</v>
      </c>
      <c r="AU200" s="157" t="s">
        <v>84</v>
      </c>
      <c r="AV200" s="13" t="s">
        <v>84</v>
      </c>
      <c r="AW200" s="13" t="s">
        <v>30</v>
      </c>
      <c r="AX200" s="13" t="s">
        <v>74</v>
      </c>
      <c r="AY200" s="157" t="s">
        <v>180</v>
      </c>
    </row>
    <row r="201" spans="2:65" s="14" customFormat="1" ht="10.199999999999999">
      <c r="B201" s="163"/>
      <c r="D201" s="150" t="s">
        <v>190</v>
      </c>
      <c r="E201" s="164" t="s">
        <v>1</v>
      </c>
      <c r="F201" s="165" t="s">
        <v>194</v>
      </c>
      <c r="H201" s="166">
        <v>93.51</v>
      </c>
      <c r="I201" s="167"/>
      <c r="L201" s="163"/>
      <c r="M201" s="168"/>
      <c r="T201" s="169"/>
      <c r="AT201" s="164" t="s">
        <v>190</v>
      </c>
      <c r="AU201" s="164" t="s">
        <v>84</v>
      </c>
      <c r="AV201" s="14" t="s">
        <v>188</v>
      </c>
      <c r="AW201" s="14" t="s">
        <v>30</v>
      </c>
      <c r="AX201" s="14" t="s">
        <v>82</v>
      </c>
      <c r="AY201" s="164" t="s">
        <v>180</v>
      </c>
    </row>
    <row r="202" spans="2:65" s="1" customFormat="1" ht="16.5" customHeight="1">
      <c r="B202" s="32"/>
      <c r="C202" s="136" t="s">
        <v>270</v>
      </c>
      <c r="D202" s="136" t="s">
        <v>183</v>
      </c>
      <c r="E202" s="137" t="s">
        <v>271</v>
      </c>
      <c r="F202" s="138" t="s">
        <v>272</v>
      </c>
      <c r="G202" s="139" t="s">
        <v>198</v>
      </c>
      <c r="H202" s="140">
        <v>32</v>
      </c>
      <c r="I202" s="141"/>
      <c r="J202" s="142">
        <f>ROUND(I202*H202,2)</f>
        <v>0</v>
      </c>
      <c r="K202" s="138" t="s">
        <v>187</v>
      </c>
      <c r="L202" s="32"/>
      <c r="M202" s="143" t="s">
        <v>1</v>
      </c>
      <c r="N202" s="144" t="s">
        <v>39</v>
      </c>
      <c r="P202" s="145">
        <f>O202*H202</f>
        <v>0</v>
      </c>
      <c r="Q202" s="145">
        <v>2.3460000000000002E-2</v>
      </c>
      <c r="R202" s="145">
        <f>Q202*H202</f>
        <v>0.75072000000000005</v>
      </c>
      <c r="S202" s="145">
        <v>0</v>
      </c>
      <c r="T202" s="146">
        <f>S202*H202</f>
        <v>0</v>
      </c>
      <c r="AR202" s="147" t="s">
        <v>188</v>
      </c>
      <c r="AT202" s="147" t="s">
        <v>183</v>
      </c>
      <c r="AU202" s="147" t="s">
        <v>84</v>
      </c>
      <c r="AY202" s="17" t="s">
        <v>180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82</v>
      </c>
      <c r="BK202" s="148">
        <f>ROUND(I202*H202,2)</f>
        <v>0</v>
      </c>
      <c r="BL202" s="17" t="s">
        <v>188</v>
      </c>
      <c r="BM202" s="147" t="s">
        <v>273</v>
      </c>
    </row>
    <row r="203" spans="2:65" s="12" customFormat="1" ht="20.399999999999999">
      <c r="B203" s="149"/>
      <c r="D203" s="150" t="s">
        <v>190</v>
      </c>
      <c r="E203" s="151" t="s">
        <v>1</v>
      </c>
      <c r="F203" s="152" t="s">
        <v>274</v>
      </c>
      <c r="H203" s="151" t="s">
        <v>1</v>
      </c>
      <c r="I203" s="153"/>
      <c r="L203" s="149"/>
      <c r="M203" s="154"/>
      <c r="T203" s="155"/>
      <c r="AT203" s="151" t="s">
        <v>190</v>
      </c>
      <c r="AU203" s="151" t="s">
        <v>84</v>
      </c>
      <c r="AV203" s="12" t="s">
        <v>82</v>
      </c>
      <c r="AW203" s="12" t="s">
        <v>30</v>
      </c>
      <c r="AX203" s="12" t="s">
        <v>74</v>
      </c>
      <c r="AY203" s="151" t="s">
        <v>180</v>
      </c>
    </row>
    <row r="204" spans="2:65" s="13" customFormat="1" ht="10.199999999999999">
      <c r="B204" s="156"/>
      <c r="D204" s="150" t="s">
        <v>190</v>
      </c>
      <c r="E204" s="157" t="s">
        <v>1</v>
      </c>
      <c r="F204" s="158" t="s">
        <v>275</v>
      </c>
      <c r="H204" s="159">
        <v>32</v>
      </c>
      <c r="I204" s="160"/>
      <c r="L204" s="156"/>
      <c r="M204" s="161"/>
      <c r="T204" s="162"/>
      <c r="AT204" s="157" t="s">
        <v>190</v>
      </c>
      <c r="AU204" s="157" t="s">
        <v>84</v>
      </c>
      <c r="AV204" s="13" t="s">
        <v>84</v>
      </c>
      <c r="AW204" s="13" t="s">
        <v>30</v>
      </c>
      <c r="AX204" s="13" t="s">
        <v>74</v>
      </c>
      <c r="AY204" s="157" t="s">
        <v>180</v>
      </c>
    </row>
    <row r="205" spans="2:65" s="14" customFormat="1" ht="10.199999999999999">
      <c r="B205" s="163"/>
      <c r="D205" s="150" t="s">
        <v>190</v>
      </c>
      <c r="E205" s="164" t="s">
        <v>1</v>
      </c>
      <c r="F205" s="165" t="s">
        <v>194</v>
      </c>
      <c r="H205" s="166">
        <v>32</v>
      </c>
      <c r="I205" s="167"/>
      <c r="L205" s="163"/>
      <c r="M205" s="168"/>
      <c r="T205" s="169"/>
      <c r="AT205" s="164" t="s">
        <v>190</v>
      </c>
      <c r="AU205" s="164" t="s">
        <v>84</v>
      </c>
      <c r="AV205" s="14" t="s">
        <v>188</v>
      </c>
      <c r="AW205" s="14" t="s">
        <v>30</v>
      </c>
      <c r="AX205" s="14" t="s">
        <v>82</v>
      </c>
      <c r="AY205" s="164" t="s">
        <v>180</v>
      </c>
    </row>
    <row r="206" spans="2:65" s="1" customFormat="1" ht="24.15" customHeight="1">
      <c r="B206" s="32"/>
      <c r="C206" s="136" t="s">
        <v>276</v>
      </c>
      <c r="D206" s="136" t="s">
        <v>183</v>
      </c>
      <c r="E206" s="137" t="s">
        <v>277</v>
      </c>
      <c r="F206" s="138" t="s">
        <v>278</v>
      </c>
      <c r="G206" s="139" t="s">
        <v>279</v>
      </c>
      <c r="H206" s="140">
        <v>313.75</v>
      </c>
      <c r="I206" s="141"/>
      <c r="J206" s="142">
        <f>ROUND(I206*H206,2)</f>
        <v>0</v>
      </c>
      <c r="K206" s="138" t="s">
        <v>199</v>
      </c>
      <c r="L206" s="32"/>
      <c r="M206" s="143" t="s">
        <v>1</v>
      </c>
      <c r="N206" s="144" t="s">
        <v>39</v>
      </c>
      <c r="P206" s="145">
        <f>O206*H206</f>
        <v>0</v>
      </c>
      <c r="Q206" s="145">
        <v>6.0000000000000002E-5</v>
      </c>
      <c r="R206" s="145">
        <f>Q206*H206</f>
        <v>1.8825000000000001E-2</v>
      </c>
      <c r="S206" s="145">
        <v>0</v>
      </c>
      <c r="T206" s="146">
        <f>S206*H206</f>
        <v>0</v>
      </c>
      <c r="AR206" s="147" t="s">
        <v>188</v>
      </c>
      <c r="AT206" s="147" t="s">
        <v>183</v>
      </c>
      <c r="AU206" s="147" t="s">
        <v>84</v>
      </c>
      <c r="AY206" s="17" t="s">
        <v>180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82</v>
      </c>
      <c r="BK206" s="148">
        <f>ROUND(I206*H206,2)</f>
        <v>0</v>
      </c>
      <c r="BL206" s="17" t="s">
        <v>188</v>
      </c>
      <c r="BM206" s="147" t="s">
        <v>280</v>
      </c>
    </row>
    <row r="207" spans="2:65" s="12" customFormat="1" ht="10.199999999999999">
      <c r="B207" s="149"/>
      <c r="D207" s="150" t="s">
        <v>190</v>
      </c>
      <c r="E207" s="151" t="s">
        <v>1</v>
      </c>
      <c r="F207" s="152" t="s">
        <v>281</v>
      </c>
      <c r="H207" s="151" t="s">
        <v>1</v>
      </c>
      <c r="I207" s="153"/>
      <c r="L207" s="149"/>
      <c r="M207" s="154"/>
      <c r="T207" s="155"/>
      <c r="AT207" s="151" t="s">
        <v>190</v>
      </c>
      <c r="AU207" s="151" t="s">
        <v>84</v>
      </c>
      <c r="AV207" s="12" t="s">
        <v>82</v>
      </c>
      <c r="AW207" s="12" t="s">
        <v>30</v>
      </c>
      <c r="AX207" s="12" t="s">
        <v>74</v>
      </c>
      <c r="AY207" s="151" t="s">
        <v>180</v>
      </c>
    </row>
    <row r="208" spans="2:65" s="13" customFormat="1" ht="10.199999999999999">
      <c r="B208" s="156"/>
      <c r="D208" s="150" t="s">
        <v>190</v>
      </c>
      <c r="E208" s="157" t="s">
        <v>1</v>
      </c>
      <c r="F208" s="158" t="s">
        <v>282</v>
      </c>
      <c r="H208" s="159">
        <v>313.75</v>
      </c>
      <c r="I208" s="160"/>
      <c r="L208" s="156"/>
      <c r="M208" s="161"/>
      <c r="T208" s="162"/>
      <c r="AT208" s="157" t="s">
        <v>190</v>
      </c>
      <c r="AU208" s="157" t="s">
        <v>84</v>
      </c>
      <c r="AV208" s="13" t="s">
        <v>84</v>
      </c>
      <c r="AW208" s="13" t="s">
        <v>30</v>
      </c>
      <c r="AX208" s="13" t="s">
        <v>74</v>
      </c>
      <c r="AY208" s="157" t="s">
        <v>180</v>
      </c>
    </row>
    <row r="209" spans="2:65" s="14" customFormat="1" ht="10.199999999999999">
      <c r="B209" s="163"/>
      <c r="D209" s="150" t="s">
        <v>190</v>
      </c>
      <c r="E209" s="164" t="s">
        <v>1</v>
      </c>
      <c r="F209" s="165" t="s">
        <v>194</v>
      </c>
      <c r="H209" s="166">
        <v>313.75</v>
      </c>
      <c r="I209" s="167"/>
      <c r="L209" s="163"/>
      <c r="M209" s="168"/>
      <c r="T209" s="169"/>
      <c r="AT209" s="164" t="s">
        <v>190</v>
      </c>
      <c r="AU209" s="164" t="s">
        <v>84</v>
      </c>
      <c r="AV209" s="14" t="s">
        <v>188</v>
      </c>
      <c r="AW209" s="14" t="s">
        <v>30</v>
      </c>
      <c r="AX209" s="14" t="s">
        <v>82</v>
      </c>
      <c r="AY209" s="164" t="s">
        <v>180</v>
      </c>
    </row>
    <row r="210" spans="2:65" s="1" customFormat="1" ht="16.5" customHeight="1">
      <c r="B210" s="32"/>
      <c r="C210" s="136" t="s">
        <v>283</v>
      </c>
      <c r="D210" s="136" t="s">
        <v>284</v>
      </c>
      <c r="E210" s="137" t="s">
        <v>285</v>
      </c>
      <c r="F210" s="138" t="s">
        <v>286</v>
      </c>
      <c r="G210" s="139" t="s">
        <v>287</v>
      </c>
      <c r="H210" s="140">
        <v>46</v>
      </c>
      <c r="I210" s="141"/>
      <c r="J210" s="142">
        <f>ROUND(I210*H210,2)</f>
        <v>0</v>
      </c>
      <c r="K210" s="138" t="s">
        <v>199</v>
      </c>
      <c r="L210" s="32"/>
      <c r="M210" s="143" t="s">
        <v>1</v>
      </c>
      <c r="N210" s="144" t="s">
        <v>39</v>
      </c>
      <c r="P210" s="145">
        <f>O210*H210</f>
        <v>0</v>
      </c>
      <c r="Q210" s="145">
        <v>0</v>
      </c>
      <c r="R210" s="145">
        <f>Q210*H210</f>
        <v>0</v>
      </c>
      <c r="S210" s="145">
        <v>0</v>
      </c>
      <c r="T210" s="146">
        <f>S210*H210</f>
        <v>0</v>
      </c>
      <c r="AR210" s="147" t="s">
        <v>188</v>
      </c>
      <c r="AT210" s="147" t="s">
        <v>183</v>
      </c>
      <c r="AU210" s="147" t="s">
        <v>84</v>
      </c>
      <c r="AY210" s="17" t="s">
        <v>180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7" t="s">
        <v>82</v>
      </c>
      <c r="BK210" s="148">
        <f>ROUND(I210*H210,2)</f>
        <v>0</v>
      </c>
      <c r="BL210" s="17" t="s">
        <v>188</v>
      </c>
      <c r="BM210" s="147" t="s">
        <v>288</v>
      </c>
    </row>
    <row r="211" spans="2:65" s="13" customFormat="1" ht="10.199999999999999">
      <c r="B211" s="156"/>
      <c r="D211" s="150" t="s">
        <v>190</v>
      </c>
      <c r="E211" s="157" t="s">
        <v>1</v>
      </c>
      <c r="F211" s="158" t="s">
        <v>289</v>
      </c>
      <c r="H211" s="159">
        <v>46</v>
      </c>
      <c r="I211" s="160"/>
      <c r="L211" s="156"/>
      <c r="M211" s="161"/>
      <c r="T211" s="162"/>
      <c r="AT211" s="157" t="s">
        <v>190</v>
      </c>
      <c r="AU211" s="157" t="s">
        <v>84</v>
      </c>
      <c r="AV211" s="13" t="s">
        <v>84</v>
      </c>
      <c r="AW211" s="13" t="s">
        <v>30</v>
      </c>
      <c r="AX211" s="13" t="s">
        <v>82</v>
      </c>
      <c r="AY211" s="157" t="s">
        <v>180</v>
      </c>
    </row>
    <row r="212" spans="2:65" s="1" customFormat="1" ht="16.5" customHeight="1">
      <c r="B212" s="32"/>
      <c r="C212" s="136" t="s">
        <v>8</v>
      </c>
      <c r="D212" s="136" t="s">
        <v>284</v>
      </c>
      <c r="E212" s="137" t="s">
        <v>290</v>
      </c>
      <c r="F212" s="138" t="s">
        <v>291</v>
      </c>
      <c r="G212" s="139" t="s">
        <v>287</v>
      </c>
      <c r="H212" s="140">
        <v>1</v>
      </c>
      <c r="I212" s="141"/>
      <c r="J212" s="142">
        <f>ROUND(I212*H212,2)</f>
        <v>0</v>
      </c>
      <c r="K212" s="138" t="s">
        <v>199</v>
      </c>
      <c r="L212" s="32"/>
      <c r="M212" s="143" t="s">
        <v>1</v>
      </c>
      <c r="N212" s="144" t="s">
        <v>39</v>
      </c>
      <c r="P212" s="145">
        <f>O212*H212</f>
        <v>0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188</v>
      </c>
      <c r="AT212" s="147" t="s">
        <v>183</v>
      </c>
      <c r="AU212" s="147" t="s">
        <v>84</v>
      </c>
      <c r="AY212" s="17" t="s">
        <v>180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82</v>
      </c>
      <c r="BK212" s="148">
        <f>ROUND(I212*H212,2)</f>
        <v>0</v>
      </c>
      <c r="BL212" s="17" t="s">
        <v>188</v>
      </c>
      <c r="BM212" s="147" t="s">
        <v>292</v>
      </c>
    </row>
    <row r="213" spans="2:65" s="11" customFormat="1" ht="22.8" customHeight="1">
      <c r="B213" s="124"/>
      <c r="D213" s="125" t="s">
        <v>73</v>
      </c>
      <c r="E213" s="134" t="s">
        <v>252</v>
      </c>
      <c r="F213" s="134" t="s">
        <v>293</v>
      </c>
      <c r="I213" s="127"/>
      <c r="J213" s="135">
        <f>BK213</f>
        <v>0</v>
      </c>
      <c r="L213" s="124"/>
      <c r="M213" s="129"/>
      <c r="P213" s="130">
        <f>SUM(P214:P223)</f>
        <v>0</v>
      </c>
      <c r="R213" s="130">
        <f>SUM(R214:R223)</f>
        <v>0.23452009999999998</v>
      </c>
      <c r="T213" s="131">
        <f>SUM(T214:T223)</f>
        <v>0</v>
      </c>
      <c r="AR213" s="125" t="s">
        <v>82</v>
      </c>
      <c r="AT213" s="132" t="s">
        <v>73</v>
      </c>
      <c r="AU213" s="132" t="s">
        <v>82</v>
      </c>
      <c r="AY213" s="125" t="s">
        <v>180</v>
      </c>
      <c r="BK213" s="133">
        <f>SUM(BK214:BK223)</f>
        <v>0</v>
      </c>
    </row>
    <row r="214" spans="2:65" s="1" customFormat="1" ht="21.75" customHeight="1">
      <c r="B214" s="32"/>
      <c r="C214" s="136" t="s">
        <v>294</v>
      </c>
      <c r="D214" s="136" t="s">
        <v>183</v>
      </c>
      <c r="E214" s="137" t="s">
        <v>295</v>
      </c>
      <c r="F214" s="138" t="s">
        <v>296</v>
      </c>
      <c r="G214" s="139" t="s">
        <v>198</v>
      </c>
      <c r="H214" s="140">
        <v>1379.53</v>
      </c>
      <c r="I214" s="141"/>
      <c r="J214" s="142">
        <f>ROUND(I214*H214,2)</f>
        <v>0</v>
      </c>
      <c r="K214" s="138" t="s">
        <v>187</v>
      </c>
      <c r="L214" s="32"/>
      <c r="M214" s="143" t="s">
        <v>1</v>
      </c>
      <c r="N214" s="144" t="s">
        <v>39</v>
      </c>
      <c r="P214" s="145">
        <f>O214*H214</f>
        <v>0</v>
      </c>
      <c r="Q214" s="145">
        <v>1.2999999999999999E-4</v>
      </c>
      <c r="R214" s="145">
        <f>Q214*H214</f>
        <v>0.17933889999999997</v>
      </c>
      <c r="S214" s="145">
        <v>0</v>
      </c>
      <c r="T214" s="146">
        <f>S214*H214</f>
        <v>0</v>
      </c>
      <c r="AR214" s="147" t="s">
        <v>188</v>
      </c>
      <c r="AT214" s="147" t="s">
        <v>183</v>
      </c>
      <c r="AU214" s="147" t="s">
        <v>84</v>
      </c>
      <c r="AY214" s="17" t="s">
        <v>180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82</v>
      </c>
      <c r="BK214" s="148">
        <f>ROUND(I214*H214,2)</f>
        <v>0</v>
      </c>
      <c r="BL214" s="17" t="s">
        <v>188</v>
      </c>
      <c r="BM214" s="147" t="s">
        <v>297</v>
      </c>
    </row>
    <row r="215" spans="2:65" s="12" customFormat="1" ht="10.199999999999999">
      <c r="B215" s="149"/>
      <c r="D215" s="150" t="s">
        <v>190</v>
      </c>
      <c r="E215" s="151" t="s">
        <v>1</v>
      </c>
      <c r="F215" s="152" t="s">
        <v>298</v>
      </c>
      <c r="H215" s="151" t="s">
        <v>1</v>
      </c>
      <c r="I215" s="153"/>
      <c r="L215" s="149"/>
      <c r="M215" s="154"/>
      <c r="T215" s="155"/>
      <c r="AT215" s="151" t="s">
        <v>190</v>
      </c>
      <c r="AU215" s="151" t="s">
        <v>84</v>
      </c>
      <c r="AV215" s="12" t="s">
        <v>82</v>
      </c>
      <c r="AW215" s="12" t="s">
        <v>30</v>
      </c>
      <c r="AX215" s="12" t="s">
        <v>74</v>
      </c>
      <c r="AY215" s="151" t="s">
        <v>180</v>
      </c>
    </row>
    <row r="216" spans="2:65" s="13" customFormat="1" ht="20.399999999999999">
      <c r="B216" s="156"/>
      <c r="D216" s="150" t="s">
        <v>190</v>
      </c>
      <c r="E216" s="157" t="s">
        <v>1</v>
      </c>
      <c r="F216" s="158" t="s">
        <v>299</v>
      </c>
      <c r="H216" s="159">
        <v>1131.19</v>
      </c>
      <c r="I216" s="160"/>
      <c r="L216" s="156"/>
      <c r="M216" s="161"/>
      <c r="T216" s="162"/>
      <c r="AT216" s="157" t="s">
        <v>190</v>
      </c>
      <c r="AU216" s="157" t="s">
        <v>84</v>
      </c>
      <c r="AV216" s="13" t="s">
        <v>84</v>
      </c>
      <c r="AW216" s="13" t="s">
        <v>30</v>
      </c>
      <c r="AX216" s="13" t="s">
        <v>74</v>
      </c>
      <c r="AY216" s="157" t="s">
        <v>180</v>
      </c>
    </row>
    <row r="217" spans="2:65" s="13" customFormat="1" ht="10.199999999999999">
      <c r="B217" s="156"/>
      <c r="D217" s="150" t="s">
        <v>190</v>
      </c>
      <c r="E217" s="157" t="s">
        <v>1</v>
      </c>
      <c r="F217" s="158" t="s">
        <v>300</v>
      </c>
      <c r="H217" s="159">
        <v>248.34</v>
      </c>
      <c r="I217" s="160"/>
      <c r="L217" s="156"/>
      <c r="M217" s="161"/>
      <c r="T217" s="162"/>
      <c r="AT217" s="157" t="s">
        <v>190</v>
      </c>
      <c r="AU217" s="157" t="s">
        <v>84</v>
      </c>
      <c r="AV217" s="13" t="s">
        <v>84</v>
      </c>
      <c r="AW217" s="13" t="s">
        <v>30</v>
      </c>
      <c r="AX217" s="13" t="s">
        <v>74</v>
      </c>
      <c r="AY217" s="157" t="s">
        <v>180</v>
      </c>
    </row>
    <row r="218" spans="2:65" s="14" customFormat="1" ht="10.199999999999999">
      <c r="B218" s="163"/>
      <c r="D218" s="150" t="s">
        <v>190</v>
      </c>
      <c r="E218" s="164" t="s">
        <v>1</v>
      </c>
      <c r="F218" s="165" t="s">
        <v>194</v>
      </c>
      <c r="H218" s="166">
        <v>1379.53</v>
      </c>
      <c r="I218" s="167"/>
      <c r="L218" s="163"/>
      <c r="M218" s="168"/>
      <c r="T218" s="169"/>
      <c r="AT218" s="164" t="s">
        <v>190</v>
      </c>
      <c r="AU218" s="164" t="s">
        <v>84</v>
      </c>
      <c r="AV218" s="14" t="s">
        <v>188</v>
      </c>
      <c r="AW218" s="14" t="s">
        <v>30</v>
      </c>
      <c r="AX218" s="14" t="s">
        <v>82</v>
      </c>
      <c r="AY218" s="164" t="s">
        <v>180</v>
      </c>
    </row>
    <row r="219" spans="2:65" s="1" customFormat="1" ht="16.5" customHeight="1">
      <c r="B219" s="32"/>
      <c r="C219" s="136" t="s">
        <v>301</v>
      </c>
      <c r="D219" s="136" t="s">
        <v>183</v>
      </c>
      <c r="E219" s="137" t="s">
        <v>302</v>
      </c>
      <c r="F219" s="138" t="s">
        <v>303</v>
      </c>
      <c r="G219" s="139" t="s">
        <v>198</v>
      </c>
      <c r="H219" s="140">
        <v>1379.53</v>
      </c>
      <c r="I219" s="141"/>
      <c r="J219" s="142">
        <f>ROUND(I219*H219,2)</f>
        <v>0</v>
      </c>
      <c r="K219" s="138" t="s">
        <v>187</v>
      </c>
      <c r="L219" s="32"/>
      <c r="M219" s="143" t="s">
        <v>1</v>
      </c>
      <c r="N219" s="144" t="s">
        <v>39</v>
      </c>
      <c r="P219" s="145">
        <f>O219*H219</f>
        <v>0</v>
      </c>
      <c r="Q219" s="145">
        <v>4.0000000000000003E-5</v>
      </c>
      <c r="R219" s="145">
        <f>Q219*H219</f>
        <v>5.5181200000000007E-2</v>
      </c>
      <c r="S219" s="145">
        <v>0</v>
      </c>
      <c r="T219" s="146">
        <f>S219*H219</f>
        <v>0</v>
      </c>
      <c r="AR219" s="147" t="s">
        <v>188</v>
      </c>
      <c r="AT219" s="147" t="s">
        <v>183</v>
      </c>
      <c r="AU219" s="147" t="s">
        <v>84</v>
      </c>
      <c r="AY219" s="17" t="s">
        <v>180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82</v>
      </c>
      <c r="BK219" s="148">
        <f>ROUND(I219*H219,2)</f>
        <v>0</v>
      </c>
      <c r="BL219" s="17" t="s">
        <v>188</v>
      </c>
      <c r="BM219" s="147" t="s">
        <v>304</v>
      </c>
    </row>
    <row r="220" spans="2:65" s="1" customFormat="1" ht="24.15" customHeight="1">
      <c r="B220" s="32"/>
      <c r="C220" s="136" t="s">
        <v>305</v>
      </c>
      <c r="D220" s="136" t="s">
        <v>183</v>
      </c>
      <c r="E220" s="137" t="s">
        <v>306</v>
      </c>
      <c r="F220" s="138" t="s">
        <v>307</v>
      </c>
      <c r="G220" s="139" t="s">
        <v>287</v>
      </c>
      <c r="H220" s="140">
        <v>2</v>
      </c>
      <c r="I220" s="141"/>
      <c r="J220" s="142">
        <f>ROUND(I220*H220,2)</f>
        <v>0</v>
      </c>
      <c r="K220" s="138" t="s">
        <v>199</v>
      </c>
      <c r="L220" s="32"/>
      <c r="M220" s="143" t="s">
        <v>1</v>
      </c>
      <c r="N220" s="144" t="s">
        <v>39</v>
      </c>
      <c r="P220" s="145">
        <f>O220*H220</f>
        <v>0</v>
      </c>
      <c r="Q220" s="145">
        <v>0</v>
      </c>
      <c r="R220" s="145">
        <f>Q220*H220</f>
        <v>0</v>
      </c>
      <c r="S220" s="145">
        <v>0</v>
      </c>
      <c r="T220" s="146">
        <f>S220*H220</f>
        <v>0</v>
      </c>
      <c r="AR220" s="147" t="s">
        <v>188</v>
      </c>
      <c r="AT220" s="147" t="s">
        <v>183</v>
      </c>
      <c r="AU220" s="147" t="s">
        <v>84</v>
      </c>
      <c r="AY220" s="17" t="s">
        <v>180</v>
      </c>
      <c r="BE220" s="148">
        <f>IF(N220="základní",J220,0)</f>
        <v>0</v>
      </c>
      <c r="BF220" s="148">
        <f>IF(N220="snížená",J220,0)</f>
        <v>0</v>
      </c>
      <c r="BG220" s="148">
        <f>IF(N220="zákl. přenesená",J220,0)</f>
        <v>0</v>
      </c>
      <c r="BH220" s="148">
        <f>IF(N220="sníž. přenesená",J220,0)</f>
        <v>0</v>
      </c>
      <c r="BI220" s="148">
        <f>IF(N220="nulová",J220,0)</f>
        <v>0</v>
      </c>
      <c r="BJ220" s="17" t="s">
        <v>82</v>
      </c>
      <c r="BK220" s="148">
        <f>ROUND(I220*H220,2)</f>
        <v>0</v>
      </c>
      <c r="BL220" s="17" t="s">
        <v>188</v>
      </c>
      <c r="BM220" s="147" t="s">
        <v>308</v>
      </c>
    </row>
    <row r="221" spans="2:65" s="12" customFormat="1" ht="20.399999999999999">
      <c r="B221" s="149"/>
      <c r="D221" s="150" t="s">
        <v>190</v>
      </c>
      <c r="E221" s="151" t="s">
        <v>1</v>
      </c>
      <c r="F221" s="152" t="s">
        <v>309</v>
      </c>
      <c r="H221" s="151" t="s">
        <v>1</v>
      </c>
      <c r="I221" s="153"/>
      <c r="L221" s="149"/>
      <c r="M221" s="154"/>
      <c r="T221" s="155"/>
      <c r="AT221" s="151" t="s">
        <v>190</v>
      </c>
      <c r="AU221" s="151" t="s">
        <v>84</v>
      </c>
      <c r="AV221" s="12" t="s">
        <v>82</v>
      </c>
      <c r="AW221" s="12" t="s">
        <v>30</v>
      </c>
      <c r="AX221" s="12" t="s">
        <v>74</v>
      </c>
      <c r="AY221" s="151" t="s">
        <v>180</v>
      </c>
    </row>
    <row r="222" spans="2:65" s="13" customFormat="1" ht="10.199999999999999">
      <c r="B222" s="156"/>
      <c r="D222" s="150" t="s">
        <v>190</v>
      </c>
      <c r="E222" s="157" t="s">
        <v>1</v>
      </c>
      <c r="F222" s="158" t="s">
        <v>84</v>
      </c>
      <c r="H222" s="159">
        <v>2</v>
      </c>
      <c r="I222" s="160"/>
      <c r="L222" s="156"/>
      <c r="M222" s="161"/>
      <c r="T222" s="162"/>
      <c r="AT222" s="157" t="s">
        <v>190</v>
      </c>
      <c r="AU222" s="157" t="s">
        <v>84</v>
      </c>
      <c r="AV222" s="13" t="s">
        <v>84</v>
      </c>
      <c r="AW222" s="13" t="s">
        <v>30</v>
      </c>
      <c r="AX222" s="13" t="s">
        <v>74</v>
      </c>
      <c r="AY222" s="157" t="s">
        <v>180</v>
      </c>
    </row>
    <row r="223" spans="2:65" s="14" customFormat="1" ht="10.199999999999999">
      <c r="B223" s="163"/>
      <c r="D223" s="150" t="s">
        <v>190</v>
      </c>
      <c r="E223" s="164" t="s">
        <v>1</v>
      </c>
      <c r="F223" s="165" t="s">
        <v>194</v>
      </c>
      <c r="H223" s="166">
        <v>2</v>
      </c>
      <c r="I223" s="167"/>
      <c r="L223" s="163"/>
      <c r="M223" s="168"/>
      <c r="T223" s="169"/>
      <c r="AT223" s="164" t="s">
        <v>190</v>
      </c>
      <c r="AU223" s="164" t="s">
        <v>84</v>
      </c>
      <c r="AV223" s="14" t="s">
        <v>188</v>
      </c>
      <c r="AW223" s="14" t="s">
        <v>30</v>
      </c>
      <c r="AX223" s="14" t="s">
        <v>82</v>
      </c>
      <c r="AY223" s="164" t="s">
        <v>180</v>
      </c>
    </row>
    <row r="224" spans="2:65" s="11" customFormat="1" ht="22.8" customHeight="1">
      <c r="B224" s="124"/>
      <c r="D224" s="125" t="s">
        <v>73</v>
      </c>
      <c r="E224" s="134" t="s">
        <v>310</v>
      </c>
      <c r="F224" s="134" t="s">
        <v>311</v>
      </c>
      <c r="I224" s="127"/>
      <c r="J224" s="135">
        <f>BK224</f>
        <v>0</v>
      </c>
      <c r="L224" s="124"/>
      <c r="M224" s="129"/>
      <c r="P224" s="130">
        <f>P225</f>
        <v>0</v>
      </c>
      <c r="R224" s="130">
        <f>R225</f>
        <v>0</v>
      </c>
      <c r="T224" s="131">
        <f>T225</f>
        <v>0</v>
      </c>
      <c r="AR224" s="125" t="s">
        <v>82</v>
      </c>
      <c r="AT224" s="132" t="s">
        <v>73</v>
      </c>
      <c r="AU224" s="132" t="s">
        <v>82</v>
      </c>
      <c r="AY224" s="125" t="s">
        <v>180</v>
      </c>
      <c r="BK224" s="133">
        <f>BK225</f>
        <v>0</v>
      </c>
    </row>
    <row r="225" spans="2:65" s="1" customFormat="1" ht="16.5" customHeight="1">
      <c r="B225" s="32"/>
      <c r="C225" s="136" t="s">
        <v>312</v>
      </c>
      <c r="D225" s="136" t="s">
        <v>183</v>
      </c>
      <c r="E225" s="137" t="s">
        <v>313</v>
      </c>
      <c r="F225" s="138" t="s">
        <v>314</v>
      </c>
      <c r="G225" s="139" t="s">
        <v>208</v>
      </c>
      <c r="H225" s="140">
        <v>261.58999999999997</v>
      </c>
      <c r="I225" s="141"/>
      <c r="J225" s="142">
        <f>ROUND(I225*H225,2)</f>
        <v>0</v>
      </c>
      <c r="K225" s="138" t="s">
        <v>187</v>
      </c>
      <c r="L225" s="32"/>
      <c r="M225" s="143" t="s">
        <v>1</v>
      </c>
      <c r="N225" s="144" t="s">
        <v>39</v>
      </c>
      <c r="P225" s="145">
        <f>O225*H225</f>
        <v>0</v>
      </c>
      <c r="Q225" s="145">
        <v>0</v>
      </c>
      <c r="R225" s="145">
        <f>Q225*H225</f>
        <v>0</v>
      </c>
      <c r="S225" s="145">
        <v>0</v>
      </c>
      <c r="T225" s="146">
        <f>S225*H225</f>
        <v>0</v>
      </c>
      <c r="AR225" s="147" t="s">
        <v>188</v>
      </c>
      <c r="AT225" s="147" t="s">
        <v>183</v>
      </c>
      <c r="AU225" s="147" t="s">
        <v>84</v>
      </c>
      <c r="AY225" s="17" t="s">
        <v>180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7" t="s">
        <v>82</v>
      </c>
      <c r="BK225" s="148">
        <f>ROUND(I225*H225,2)</f>
        <v>0</v>
      </c>
      <c r="BL225" s="17" t="s">
        <v>188</v>
      </c>
      <c r="BM225" s="147" t="s">
        <v>315</v>
      </c>
    </row>
    <row r="226" spans="2:65" s="11" customFormat="1" ht="25.9" customHeight="1">
      <c r="B226" s="124"/>
      <c r="D226" s="125" t="s">
        <v>73</v>
      </c>
      <c r="E226" s="126" t="s">
        <v>316</v>
      </c>
      <c r="F226" s="126" t="s">
        <v>317</v>
      </c>
      <c r="I226" s="127"/>
      <c r="J226" s="128">
        <f>BK226</f>
        <v>0</v>
      </c>
      <c r="L226" s="124"/>
      <c r="M226" s="129"/>
      <c r="P226" s="130">
        <f>P227+P244+P265+P443+P487+P541+P593+P655+P783+P832</f>
        <v>0</v>
      </c>
      <c r="R226" s="130">
        <f>R227+R244+R265+R443+R487+R541+R593+R655+R783+R832</f>
        <v>196.25418718</v>
      </c>
      <c r="T226" s="131">
        <f>T227+T244+T265+T443+T487+T541+T593+T655+T783+T832</f>
        <v>0</v>
      </c>
      <c r="AR226" s="125" t="s">
        <v>84</v>
      </c>
      <c r="AT226" s="132" t="s">
        <v>73</v>
      </c>
      <c r="AU226" s="132" t="s">
        <v>74</v>
      </c>
      <c r="AY226" s="125" t="s">
        <v>180</v>
      </c>
      <c r="BK226" s="133">
        <f>BK227+BK244+BK265+BK443+BK487+BK541+BK593+BK655+BK783+BK832</f>
        <v>0</v>
      </c>
    </row>
    <row r="227" spans="2:65" s="11" customFormat="1" ht="22.8" customHeight="1">
      <c r="B227" s="124"/>
      <c r="D227" s="125" t="s">
        <v>73</v>
      </c>
      <c r="E227" s="134" t="s">
        <v>318</v>
      </c>
      <c r="F227" s="134" t="s">
        <v>319</v>
      </c>
      <c r="I227" s="127"/>
      <c r="J227" s="135">
        <f>BK227</f>
        <v>0</v>
      </c>
      <c r="L227" s="124"/>
      <c r="M227" s="129"/>
      <c r="P227" s="130">
        <f>SUM(P228:P243)</f>
        <v>0</v>
      </c>
      <c r="R227" s="130">
        <f>SUM(R228:R243)</f>
        <v>2.2834224599999997</v>
      </c>
      <c r="T227" s="131">
        <f>SUM(T228:T243)</f>
        <v>0</v>
      </c>
      <c r="AR227" s="125" t="s">
        <v>84</v>
      </c>
      <c r="AT227" s="132" t="s">
        <v>73</v>
      </c>
      <c r="AU227" s="132" t="s">
        <v>82</v>
      </c>
      <c r="AY227" s="125" t="s">
        <v>180</v>
      </c>
      <c r="BK227" s="133">
        <f>SUM(BK228:BK243)</f>
        <v>0</v>
      </c>
    </row>
    <row r="228" spans="2:65" s="1" customFormat="1" ht="16.5" customHeight="1">
      <c r="B228" s="32"/>
      <c r="C228" s="136" t="s">
        <v>320</v>
      </c>
      <c r="D228" s="136" t="s">
        <v>183</v>
      </c>
      <c r="E228" s="137" t="s">
        <v>321</v>
      </c>
      <c r="F228" s="138" t="s">
        <v>322</v>
      </c>
      <c r="G228" s="139" t="s">
        <v>198</v>
      </c>
      <c r="H228" s="140">
        <v>747.42</v>
      </c>
      <c r="I228" s="141"/>
      <c r="J228" s="142">
        <f>ROUND(I228*H228,2)</f>
        <v>0</v>
      </c>
      <c r="K228" s="138" t="s">
        <v>187</v>
      </c>
      <c r="L228" s="32"/>
      <c r="M228" s="143" t="s">
        <v>1</v>
      </c>
      <c r="N228" s="144" t="s">
        <v>39</v>
      </c>
      <c r="P228" s="145">
        <f>O228*H228</f>
        <v>0</v>
      </c>
      <c r="Q228" s="145">
        <v>0</v>
      </c>
      <c r="R228" s="145">
        <f>Q228*H228</f>
        <v>0</v>
      </c>
      <c r="S228" s="145">
        <v>0</v>
      </c>
      <c r="T228" s="146">
        <f>S228*H228</f>
        <v>0</v>
      </c>
      <c r="AR228" s="147" t="s">
        <v>294</v>
      </c>
      <c r="AT228" s="147" t="s">
        <v>183</v>
      </c>
      <c r="AU228" s="147" t="s">
        <v>84</v>
      </c>
      <c r="AY228" s="17" t="s">
        <v>180</v>
      </c>
      <c r="BE228" s="148">
        <f>IF(N228="základní",J228,0)</f>
        <v>0</v>
      </c>
      <c r="BF228" s="148">
        <f>IF(N228="snížená",J228,0)</f>
        <v>0</v>
      </c>
      <c r="BG228" s="148">
        <f>IF(N228="zákl. přenesená",J228,0)</f>
        <v>0</v>
      </c>
      <c r="BH228" s="148">
        <f>IF(N228="sníž. přenesená",J228,0)</f>
        <v>0</v>
      </c>
      <c r="BI228" s="148">
        <f>IF(N228="nulová",J228,0)</f>
        <v>0</v>
      </c>
      <c r="BJ228" s="17" t="s">
        <v>82</v>
      </c>
      <c r="BK228" s="148">
        <f>ROUND(I228*H228,2)</f>
        <v>0</v>
      </c>
      <c r="BL228" s="17" t="s">
        <v>294</v>
      </c>
      <c r="BM228" s="147" t="s">
        <v>323</v>
      </c>
    </row>
    <row r="229" spans="2:65" s="12" customFormat="1" ht="10.199999999999999">
      <c r="B229" s="149"/>
      <c r="D229" s="150" t="s">
        <v>190</v>
      </c>
      <c r="E229" s="151" t="s">
        <v>1</v>
      </c>
      <c r="F229" s="152" t="s">
        <v>324</v>
      </c>
      <c r="H229" s="151" t="s">
        <v>1</v>
      </c>
      <c r="I229" s="153"/>
      <c r="L229" s="149"/>
      <c r="M229" s="154"/>
      <c r="T229" s="155"/>
      <c r="AT229" s="151" t="s">
        <v>190</v>
      </c>
      <c r="AU229" s="151" t="s">
        <v>84</v>
      </c>
      <c r="AV229" s="12" t="s">
        <v>82</v>
      </c>
      <c r="AW229" s="12" t="s">
        <v>30</v>
      </c>
      <c r="AX229" s="12" t="s">
        <v>74</v>
      </c>
      <c r="AY229" s="151" t="s">
        <v>180</v>
      </c>
    </row>
    <row r="230" spans="2:65" s="12" customFormat="1" ht="10.199999999999999">
      <c r="B230" s="149"/>
      <c r="D230" s="150" t="s">
        <v>190</v>
      </c>
      <c r="E230" s="151" t="s">
        <v>1</v>
      </c>
      <c r="F230" s="152" t="s">
        <v>325</v>
      </c>
      <c r="H230" s="151" t="s">
        <v>1</v>
      </c>
      <c r="I230" s="153"/>
      <c r="L230" s="149"/>
      <c r="M230" s="154"/>
      <c r="T230" s="155"/>
      <c r="AT230" s="151" t="s">
        <v>190</v>
      </c>
      <c r="AU230" s="151" t="s">
        <v>84</v>
      </c>
      <c r="AV230" s="12" t="s">
        <v>82</v>
      </c>
      <c r="AW230" s="12" t="s">
        <v>30</v>
      </c>
      <c r="AX230" s="12" t="s">
        <v>74</v>
      </c>
      <c r="AY230" s="151" t="s">
        <v>180</v>
      </c>
    </row>
    <row r="231" spans="2:65" s="13" customFormat="1" ht="20.399999999999999">
      <c r="B231" s="156"/>
      <c r="D231" s="150" t="s">
        <v>190</v>
      </c>
      <c r="E231" s="157" t="s">
        <v>1</v>
      </c>
      <c r="F231" s="158" t="s">
        <v>326</v>
      </c>
      <c r="H231" s="159">
        <v>653.91</v>
      </c>
      <c r="I231" s="160"/>
      <c r="L231" s="156"/>
      <c r="M231" s="161"/>
      <c r="T231" s="162"/>
      <c r="AT231" s="157" t="s">
        <v>190</v>
      </c>
      <c r="AU231" s="157" t="s">
        <v>84</v>
      </c>
      <c r="AV231" s="13" t="s">
        <v>84</v>
      </c>
      <c r="AW231" s="13" t="s">
        <v>30</v>
      </c>
      <c r="AX231" s="13" t="s">
        <v>74</v>
      </c>
      <c r="AY231" s="157" t="s">
        <v>180</v>
      </c>
    </row>
    <row r="232" spans="2:65" s="15" customFormat="1" ht="10.199999999999999">
      <c r="B232" s="170"/>
      <c r="D232" s="150" t="s">
        <v>190</v>
      </c>
      <c r="E232" s="171" t="s">
        <v>1</v>
      </c>
      <c r="F232" s="172" t="s">
        <v>249</v>
      </c>
      <c r="H232" s="173">
        <v>653.91</v>
      </c>
      <c r="I232" s="174"/>
      <c r="L232" s="170"/>
      <c r="M232" s="175"/>
      <c r="T232" s="176"/>
      <c r="AT232" s="171" t="s">
        <v>190</v>
      </c>
      <c r="AU232" s="171" t="s">
        <v>84</v>
      </c>
      <c r="AV232" s="15" t="s">
        <v>181</v>
      </c>
      <c r="AW232" s="15" t="s">
        <v>30</v>
      </c>
      <c r="AX232" s="15" t="s">
        <v>74</v>
      </c>
      <c r="AY232" s="171" t="s">
        <v>180</v>
      </c>
    </row>
    <row r="233" spans="2:65" s="12" customFormat="1" ht="10.199999999999999">
      <c r="B233" s="149"/>
      <c r="D233" s="150" t="s">
        <v>190</v>
      </c>
      <c r="E233" s="151" t="s">
        <v>1</v>
      </c>
      <c r="F233" s="152" t="s">
        <v>327</v>
      </c>
      <c r="H233" s="151" t="s">
        <v>1</v>
      </c>
      <c r="I233" s="153"/>
      <c r="L233" s="149"/>
      <c r="M233" s="154"/>
      <c r="T233" s="155"/>
      <c r="AT233" s="151" t="s">
        <v>190</v>
      </c>
      <c r="AU233" s="151" t="s">
        <v>84</v>
      </c>
      <c r="AV233" s="12" t="s">
        <v>82</v>
      </c>
      <c r="AW233" s="12" t="s">
        <v>30</v>
      </c>
      <c r="AX233" s="12" t="s">
        <v>74</v>
      </c>
      <c r="AY233" s="151" t="s">
        <v>180</v>
      </c>
    </row>
    <row r="234" spans="2:65" s="12" customFormat="1" ht="10.199999999999999">
      <c r="B234" s="149"/>
      <c r="D234" s="150" t="s">
        <v>190</v>
      </c>
      <c r="E234" s="151" t="s">
        <v>1</v>
      </c>
      <c r="F234" s="152" t="s">
        <v>247</v>
      </c>
      <c r="H234" s="151" t="s">
        <v>1</v>
      </c>
      <c r="I234" s="153"/>
      <c r="L234" s="149"/>
      <c r="M234" s="154"/>
      <c r="T234" s="155"/>
      <c r="AT234" s="151" t="s">
        <v>190</v>
      </c>
      <c r="AU234" s="151" t="s">
        <v>84</v>
      </c>
      <c r="AV234" s="12" t="s">
        <v>82</v>
      </c>
      <c r="AW234" s="12" t="s">
        <v>30</v>
      </c>
      <c r="AX234" s="12" t="s">
        <v>74</v>
      </c>
      <c r="AY234" s="151" t="s">
        <v>180</v>
      </c>
    </row>
    <row r="235" spans="2:65" s="13" customFormat="1" ht="10.199999999999999">
      <c r="B235" s="156"/>
      <c r="D235" s="150" t="s">
        <v>190</v>
      </c>
      <c r="E235" s="157" t="s">
        <v>1</v>
      </c>
      <c r="F235" s="158" t="s">
        <v>269</v>
      </c>
      <c r="H235" s="159">
        <v>93.51</v>
      </c>
      <c r="I235" s="160"/>
      <c r="L235" s="156"/>
      <c r="M235" s="161"/>
      <c r="T235" s="162"/>
      <c r="AT235" s="157" t="s">
        <v>190</v>
      </c>
      <c r="AU235" s="157" t="s">
        <v>84</v>
      </c>
      <c r="AV235" s="13" t="s">
        <v>84</v>
      </c>
      <c r="AW235" s="13" t="s">
        <v>30</v>
      </c>
      <c r="AX235" s="13" t="s">
        <v>74</v>
      </c>
      <c r="AY235" s="157" t="s">
        <v>180</v>
      </c>
    </row>
    <row r="236" spans="2:65" s="15" customFormat="1" ht="10.199999999999999">
      <c r="B236" s="170"/>
      <c r="D236" s="150" t="s">
        <v>190</v>
      </c>
      <c r="E236" s="171" t="s">
        <v>1</v>
      </c>
      <c r="F236" s="172" t="s">
        <v>249</v>
      </c>
      <c r="H236" s="173">
        <v>93.51</v>
      </c>
      <c r="I236" s="174"/>
      <c r="L236" s="170"/>
      <c r="M236" s="175"/>
      <c r="T236" s="176"/>
      <c r="AT236" s="171" t="s">
        <v>190</v>
      </c>
      <c r="AU236" s="171" t="s">
        <v>84</v>
      </c>
      <c r="AV236" s="15" t="s">
        <v>181</v>
      </c>
      <c r="AW236" s="15" t="s">
        <v>30</v>
      </c>
      <c r="AX236" s="15" t="s">
        <v>74</v>
      </c>
      <c r="AY236" s="171" t="s">
        <v>180</v>
      </c>
    </row>
    <row r="237" spans="2:65" s="14" customFormat="1" ht="10.199999999999999">
      <c r="B237" s="163"/>
      <c r="D237" s="150" t="s">
        <v>190</v>
      </c>
      <c r="E237" s="164" t="s">
        <v>1</v>
      </c>
      <c r="F237" s="165" t="s">
        <v>194</v>
      </c>
      <c r="H237" s="166">
        <v>747.42</v>
      </c>
      <c r="I237" s="167"/>
      <c r="L237" s="163"/>
      <c r="M237" s="168"/>
      <c r="T237" s="169"/>
      <c r="AT237" s="164" t="s">
        <v>190</v>
      </c>
      <c r="AU237" s="164" t="s">
        <v>84</v>
      </c>
      <c r="AV237" s="14" t="s">
        <v>188</v>
      </c>
      <c r="AW237" s="14" t="s">
        <v>30</v>
      </c>
      <c r="AX237" s="14" t="s">
        <v>82</v>
      </c>
      <c r="AY237" s="164" t="s">
        <v>180</v>
      </c>
    </row>
    <row r="238" spans="2:65" s="1" customFormat="1" ht="16.5" customHeight="1">
      <c r="B238" s="32"/>
      <c r="C238" s="177" t="s">
        <v>7</v>
      </c>
      <c r="D238" s="177" t="s">
        <v>328</v>
      </c>
      <c r="E238" s="178" t="s">
        <v>329</v>
      </c>
      <c r="F238" s="179" t="s">
        <v>330</v>
      </c>
      <c r="G238" s="180" t="s">
        <v>198</v>
      </c>
      <c r="H238" s="181">
        <v>719.30100000000004</v>
      </c>
      <c r="I238" s="182"/>
      <c r="J238" s="183">
        <f>ROUND(I238*H238,2)</f>
        <v>0</v>
      </c>
      <c r="K238" s="179" t="s">
        <v>187</v>
      </c>
      <c r="L238" s="184"/>
      <c r="M238" s="185" t="s">
        <v>1</v>
      </c>
      <c r="N238" s="186" t="s">
        <v>39</v>
      </c>
      <c r="P238" s="145">
        <f>O238*H238</f>
        <v>0</v>
      </c>
      <c r="Q238" s="145">
        <v>2.96E-3</v>
      </c>
      <c r="R238" s="145">
        <f>Q238*H238</f>
        <v>2.1291309599999999</v>
      </c>
      <c r="S238" s="145">
        <v>0</v>
      </c>
      <c r="T238" s="146">
        <f>S238*H238</f>
        <v>0</v>
      </c>
      <c r="AR238" s="147" t="s">
        <v>331</v>
      </c>
      <c r="AT238" s="147" t="s">
        <v>328</v>
      </c>
      <c r="AU238" s="147" t="s">
        <v>84</v>
      </c>
      <c r="AY238" s="17" t="s">
        <v>180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7" t="s">
        <v>82</v>
      </c>
      <c r="BK238" s="148">
        <f>ROUND(I238*H238,2)</f>
        <v>0</v>
      </c>
      <c r="BL238" s="17" t="s">
        <v>294</v>
      </c>
      <c r="BM238" s="147" t="s">
        <v>332</v>
      </c>
    </row>
    <row r="239" spans="2:65" s="13" customFormat="1" ht="10.199999999999999">
      <c r="B239" s="156"/>
      <c r="D239" s="150" t="s">
        <v>190</v>
      </c>
      <c r="E239" s="157" t="s">
        <v>1</v>
      </c>
      <c r="F239" s="158" t="s">
        <v>333</v>
      </c>
      <c r="H239" s="159">
        <v>653.91</v>
      </c>
      <c r="I239" s="160"/>
      <c r="L239" s="156"/>
      <c r="M239" s="161"/>
      <c r="T239" s="162"/>
      <c r="AT239" s="157" t="s">
        <v>190</v>
      </c>
      <c r="AU239" s="157" t="s">
        <v>84</v>
      </c>
      <c r="AV239" s="13" t="s">
        <v>84</v>
      </c>
      <c r="AW239" s="13" t="s">
        <v>30</v>
      </c>
      <c r="AX239" s="13" t="s">
        <v>82</v>
      </c>
      <c r="AY239" s="157" t="s">
        <v>180</v>
      </c>
    </row>
    <row r="240" spans="2:65" s="13" customFormat="1" ht="10.199999999999999">
      <c r="B240" s="156"/>
      <c r="D240" s="150" t="s">
        <v>190</v>
      </c>
      <c r="F240" s="158" t="s">
        <v>334</v>
      </c>
      <c r="H240" s="159">
        <v>719.30100000000004</v>
      </c>
      <c r="I240" s="160"/>
      <c r="L240" s="156"/>
      <c r="M240" s="161"/>
      <c r="T240" s="162"/>
      <c r="AT240" s="157" t="s">
        <v>190</v>
      </c>
      <c r="AU240" s="157" t="s">
        <v>84</v>
      </c>
      <c r="AV240" s="13" t="s">
        <v>84</v>
      </c>
      <c r="AW240" s="13" t="s">
        <v>4</v>
      </c>
      <c r="AX240" s="13" t="s">
        <v>82</v>
      </c>
      <c r="AY240" s="157" t="s">
        <v>180</v>
      </c>
    </row>
    <row r="241" spans="2:65" s="1" customFormat="1" ht="16.5" customHeight="1">
      <c r="B241" s="32"/>
      <c r="C241" s="177" t="s">
        <v>335</v>
      </c>
      <c r="D241" s="177" t="s">
        <v>328</v>
      </c>
      <c r="E241" s="178" t="s">
        <v>336</v>
      </c>
      <c r="F241" s="179" t="s">
        <v>337</v>
      </c>
      <c r="G241" s="180" t="s">
        <v>198</v>
      </c>
      <c r="H241" s="181">
        <v>102.861</v>
      </c>
      <c r="I241" s="182"/>
      <c r="J241" s="183">
        <f>ROUND(I241*H241,2)</f>
        <v>0</v>
      </c>
      <c r="K241" s="179" t="s">
        <v>187</v>
      </c>
      <c r="L241" s="184"/>
      <c r="M241" s="185" t="s">
        <v>1</v>
      </c>
      <c r="N241" s="186" t="s">
        <v>39</v>
      </c>
      <c r="P241" s="145">
        <f>O241*H241</f>
        <v>0</v>
      </c>
      <c r="Q241" s="145">
        <v>1.5E-3</v>
      </c>
      <c r="R241" s="145">
        <f>Q241*H241</f>
        <v>0.1542915</v>
      </c>
      <c r="S241" s="145">
        <v>0</v>
      </c>
      <c r="T241" s="146">
        <f>S241*H241</f>
        <v>0</v>
      </c>
      <c r="AR241" s="147" t="s">
        <v>331</v>
      </c>
      <c r="AT241" s="147" t="s">
        <v>328</v>
      </c>
      <c r="AU241" s="147" t="s">
        <v>84</v>
      </c>
      <c r="AY241" s="17" t="s">
        <v>180</v>
      </c>
      <c r="BE241" s="148">
        <f>IF(N241="základní",J241,0)</f>
        <v>0</v>
      </c>
      <c r="BF241" s="148">
        <f>IF(N241="snížená",J241,0)</f>
        <v>0</v>
      </c>
      <c r="BG241" s="148">
        <f>IF(N241="zákl. přenesená",J241,0)</f>
        <v>0</v>
      </c>
      <c r="BH241" s="148">
        <f>IF(N241="sníž. přenesená",J241,0)</f>
        <v>0</v>
      </c>
      <c r="BI241" s="148">
        <f>IF(N241="nulová",J241,0)</f>
        <v>0</v>
      </c>
      <c r="BJ241" s="17" t="s">
        <v>82</v>
      </c>
      <c r="BK241" s="148">
        <f>ROUND(I241*H241,2)</f>
        <v>0</v>
      </c>
      <c r="BL241" s="17" t="s">
        <v>294</v>
      </c>
      <c r="BM241" s="147" t="s">
        <v>338</v>
      </c>
    </row>
    <row r="242" spans="2:65" s="13" customFormat="1" ht="10.199999999999999">
      <c r="B242" s="156"/>
      <c r="D242" s="150" t="s">
        <v>190</v>
      </c>
      <c r="F242" s="158" t="s">
        <v>339</v>
      </c>
      <c r="H242" s="159">
        <v>102.861</v>
      </c>
      <c r="I242" s="160"/>
      <c r="L242" s="156"/>
      <c r="M242" s="161"/>
      <c r="T242" s="162"/>
      <c r="AT242" s="157" t="s">
        <v>190</v>
      </c>
      <c r="AU242" s="157" t="s">
        <v>84</v>
      </c>
      <c r="AV242" s="13" t="s">
        <v>84</v>
      </c>
      <c r="AW242" s="13" t="s">
        <v>4</v>
      </c>
      <c r="AX242" s="13" t="s">
        <v>82</v>
      </c>
      <c r="AY242" s="157" t="s">
        <v>180</v>
      </c>
    </row>
    <row r="243" spans="2:65" s="1" customFormat="1" ht="16.5" customHeight="1">
      <c r="B243" s="32"/>
      <c r="C243" s="136" t="s">
        <v>340</v>
      </c>
      <c r="D243" s="136" t="s">
        <v>183</v>
      </c>
      <c r="E243" s="137" t="s">
        <v>341</v>
      </c>
      <c r="F243" s="138" t="s">
        <v>342</v>
      </c>
      <c r="G243" s="139" t="s">
        <v>343</v>
      </c>
      <c r="H243" s="187"/>
      <c r="I243" s="141"/>
      <c r="J243" s="142">
        <f>ROUND(I243*H243,2)</f>
        <v>0</v>
      </c>
      <c r="K243" s="138" t="s">
        <v>187</v>
      </c>
      <c r="L243" s="32"/>
      <c r="M243" s="143" t="s">
        <v>1</v>
      </c>
      <c r="N243" s="144" t="s">
        <v>39</v>
      </c>
      <c r="P243" s="145">
        <f>O243*H243</f>
        <v>0</v>
      </c>
      <c r="Q243" s="145">
        <v>0</v>
      </c>
      <c r="R243" s="145">
        <f>Q243*H243</f>
        <v>0</v>
      </c>
      <c r="S243" s="145">
        <v>0</v>
      </c>
      <c r="T243" s="146">
        <f>S243*H243</f>
        <v>0</v>
      </c>
      <c r="AR243" s="147" t="s">
        <v>294</v>
      </c>
      <c r="AT243" s="147" t="s">
        <v>183</v>
      </c>
      <c r="AU243" s="147" t="s">
        <v>84</v>
      </c>
      <c r="AY243" s="17" t="s">
        <v>180</v>
      </c>
      <c r="BE243" s="148">
        <f>IF(N243="základní",J243,0)</f>
        <v>0</v>
      </c>
      <c r="BF243" s="148">
        <f>IF(N243="snížená",J243,0)</f>
        <v>0</v>
      </c>
      <c r="BG243" s="148">
        <f>IF(N243="zákl. přenesená",J243,0)</f>
        <v>0</v>
      </c>
      <c r="BH243" s="148">
        <f>IF(N243="sníž. přenesená",J243,0)</f>
        <v>0</v>
      </c>
      <c r="BI243" s="148">
        <f>IF(N243="nulová",J243,0)</f>
        <v>0</v>
      </c>
      <c r="BJ243" s="17" t="s">
        <v>82</v>
      </c>
      <c r="BK243" s="148">
        <f>ROUND(I243*H243,2)</f>
        <v>0</v>
      </c>
      <c r="BL243" s="17" t="s">
        <v>294</v>
      </c>
      <c r="BM243" s="147" t="s">
        <v>344</v>
      </c>
    </row>
    <row r="244" spans="2:65" s="11" customFormat="1" ht="22.8" customHeight="1">
      <c r="B244" s="124"/>
      <c r="D244" s="125" t="s">
        <v>73</v>
      </c>
      <c r="E244" s="134" t="s">
        <v>345</v>
      </c>
      <c r="F244" s="134" t="s">
        <v>346</v>
      </c>
      <c r="I244" s="127"/>
      <c r="J244" s="135">
        <f>BK244</f>
        <v>0</v>
      </c>
      <c r="L244" s="124"/>
      <c r="M244" s="129"/>
      <c r="P244" s="130">
        <f>SUM(P245:P264)</f>
        <v>0</v>
      </c>
      <c r="R244" s="130">
        <f>SUM(R245:R264)</f>
        <v>0.67870784000000006</v>
      </c>
      <c r="T244" s="131">
        <f>SUM(T245:T264)</f>
        <v>0</v>
      </c>
      <c r="AR244" s="125" t="s">
        <v>84</v>
      </c>
      <c r="AT244" s="132" t="s">
        <v>73</v>
      </c>
      <c r="AU244" s="132" t="s">
        <v>82</v>
      </c>
      <c r="AY244" s="125" t="s">
        <v>180</v>
      </c>
      <c r="BK244" s="133">
        <f>SUM(BK245:BK264)</f>
        <v>0</v>
      </c>
    </row>
    <row r="245" spans="2:65" s="1" customFormat="1" ht="16.5" customHeight="1">
      <c r="B245" s="32"/>
      <c r="C245" s="136" t="s">
        <v>347</v>
      </c>
      <c r="D245" s="136" t="s">
        <v>183</v>
      </c>
      <c r="E245" s="137" t="s">
        <v>348</v>
      </c>
      <c r="F245" s="138" t="s">
        <v>349</v>
      </c>
      <c r="G245" s="139" t="s">
        <v>186</v>
      </c>
      <c r="H245" s="140">
        <v>1.032</v>
      </c>
      <c r="I245" s="141"/>
      <c r="J245" s="142">
        <f>ROUND(I245*H245,2)</f>
        <v>0</v>
      </c>
      <c r="K245" s="138" t="s">
        <v>199</v>
      </c>
      <c r="L245" s="32"/>
      <c r="M245" s="143" t="s">
        <v>1</v>
      </c>
      <c r="N245" s="144" t="s">
        <v>39</v>
      </c>
      <c r="P245" s="145">
        <f>O245*H245</f>
        <v>0</v>
      </c>
      <c r="Q245" s="145">
        <v>2.3369999999999998E-2</v>
      </c>
      <c r="R245" s="145">
        <f>Q245*H245</f>
        <v>2.4117839999999998E-2</v>
      </c>
      <c r="S245" s="145">
        <v>0</v>
      </c>
      <c r="T245" s="146">
        <f>S245*H245</f>
        <v>0</v>
      </c>
      <c r="AR245" s="147" t="s">
        <v>294</v>
      </c>
      <c r="AT245" s="147" t="s">
        <v>183</v>
      </c>
      <c r="AU245" s="147" t="s">
        <v>84</v>
      </c>
      <c r="AY245" s="17" t="s">
        <v>180</v>
      </c>
      <c r="BE245" s="148">
        <f>IF(N245="základní",J245,0)</f>
        <v>0</v>
      </c>
      <c r="BF245" s="148">
        <f>IF(N245="snížená",J245,0)</f>
        <v>0</v>
      </c>
      <c r="BG245" s="148">
        <f>IF(N245="zákl. přenesená",J245,0)</f>
        <v>0</v>
      </c>
      <c r="BH245" s="148">
        <f>IF(N245="sníž. přenesená",J245,0)</f>
        <v>0</v>
      </c>
      <c r="BI245" s="148">
        <f>IF(N245="nulová",J245,0)</f>
        <v>0</v>
      </c>
      <c r="BJ245" s="17" t="s">
        <v>82</v>
      </c>
      <c r="BK245" s="148">
        <f>ROUND(I245*H245,2)</f>
        <v>0</v>
      </c>
      <c r="BL245" s="17" t="s">
        <v>294</v>
      </c>
      <c r="BM245" s="147" t="s">
        <v>350</v>
      </c>
    </row>
    <row r="246" spans="2:65" s="13" customFormat="1" ht="10.199999999999999">
      <c r="B246" s="156"/>
      <c r="D246" s="150" t="s">
        <v>190</v>
      </c>
      <c r="E246" s="157" t="s">
        <v>1</v>
      </c>
      <c r="F246" s="158" t="s">
        <v>351</v>
      </c>
      <c r="H246" s="159">
        <v>1.032</v>
      </c>
      <c r="I246" s="160"/>
      <c r="L246" s="156"/>
      <c r="M246" s="161"/>
      <c r="T246" s="162"/>
      <c r="AT246" s="157" t="s">
        <v>190</v>
      </c>
      <c r="AU246" s="157" t="s">
        <v>84</v>
      </c>
      <c r="AV246" s="13" t="s">
        <v>84</v>
      </c>
      <c r="AW246" s="13" t="s">
        <v>30</v>
      </c>
      <c r="AX246" s="13" t="s">
        <v>74</v>
      </c>
      <c r="AY246" s="157" t="s">
        <v>180</v>
      </c>
    </row>
    <row r="247" spans="2:65" s="14" customFormat="1" ht="10.199999999999999">
      <c r="B247" s="163"/>
      <c r="D247" s="150" t="s">
        <v>190</v>
      </c>
      <c r="E247" s="164" t="s">
        <v>1</v>
      </c>
      <c r="F247" s="165" t="s">
        <v>194</v>
      </c>
      <c r="H247" s="166">
        <v>1.032</v>
      </c>
      <c r="I247" s="167"/>
      <c r="L247" s="163"/>
      <c r="M247" s="168"/>
      <c r="T247" s="169"/>
      <c r="AT247" s="164" t="s">
        <v>190</v>
      </c>
      <c r="AU247" s="164" t="s">
        <v>84</v>
      </c>
      <c r="AV247" s="14" t="s">
        <v>188</v>
      </c>
      <c r="AW247" s="14" t="s">
        <v>30</v>
      </c>
      <c r="AX247" s="14" t="s">
        <v>82</v>
      </c>
      <c r="AY247" s="164" t="s">
        <v>180</v>
      </c>
    </row>
    <row r="248" spans="2:65" s="1" customFormat="1" ht="16.5" customHeight="1">
      <c r="B248" s="32"/>
      <c r="C248" s="136" t="s">
        <v>352</v>
      </c>
      <c r="D248" s="136" t="s">
        <v>183</v>
      </c>
      <c r="E248" s="137" t="s">
        <v>353</v>
      </c>
      <c r="F248" s="138" t="s">
        <v>354</v>
      </c>
      <c r="G248" s="139" t="s">
        <v>279</v>
      </c>
      <c r="H248" s="140">
        <v>174</v>
      </c>
      <c r="I248" s="141"/>
      <c r="J248" s="142">
        <f>ROUND(I248*H248,2)</f>
        <v>0</v>
      </c>
      <c r="K248" s="138" t="s">
        <v>187</v>
      </c>
      <c r="L248" s="32"/>
      <c r="M248" s="143" t="s">
        <v>1</v>
      </c>
      <c r="N248" s="144" t="s">
        <v>39</v>
      </c>
      <c r="P248" s="145">
        <f>O248*H248</f>
        <v>0</v>
      </c>
      <c r="Q248" s="145">
        <v>1.0000000000000001E-5</v>
      </c>
      <c r="R248" s="145">
        <f>Q248*H248</f>
        <v>1.7400000000000002E-3</v>
      </c>
      <c r="S248" s="145">
        <v>0</v>
      </c>
      <c r="T248" s="146">
        <f>S248*H248</f>
        <v>0</v>
      </c>
      <c r="AR248" s="147" t="s">
        <v>294</v>
      </c>
      <c r="AT248" s="147" t="s">
        <v>183</v>
      </c>
      <c r="AU248" s="147" t="s">
        <v>84</v>
      </c>
      <c r="AY248" s="17" t="s">
        <v>180</v>
      </c>
      <c r="BE248" s="148">
        <f>IF(N248="základní",J248,0)</f>
        <v>0</v>
      </c>
      <c r="BF248" s="148">
        <f>IF(N248="snížená",J248,0)</f>
        <v>0</v>
      </c>
      <c r="BG248" s="148">
        <f>IF(N248="zákl. přenesená",J248,0)</f>
        <v>0</v>
      </c>
      <c r="BH248" s="148">
        <f>IF(N248="sníž. přenesená",J248,0)</f>
        <v>0</v>
      </c>
      <c r="BI248" s="148">
        <f>IF(N248="nulová",J248,0)</f>
        <v>0</v>
      </c>
      <c r="BJ248" s="17" t="s">
        <v>82</v>
      </c>
      <c r="BK248" s="148">
        <f>ROUND(I248*H248,2)</f>
        <v>0</v>
      </c>
      <c r="BL248" s="17" t="s">
        <v>294</v>
      </c>
      <c r="BM248" s="147" t="s">
        <v>355</v>
      </c>
    </row>
    <row r="249" spans="2:65" s="12" customFormat="1" ht="10.199999999999999">
      <c r="B249" s="149"/>
      <c r="D249" s="150" t="s">
        <v>190</v>
      </c>
      <c r="E249" s="151" t="s">
        <v>1</v>
      </c>
      <c r="F249" s="152" t="s">
        <v>356</v>
      </c>
      <c r="H249" s="151" t="s">
        <v>1</v>
      </c>
      <c r="I249" s="153"/>
      <c r="L249" s="149"/>
      <c r="M249" s="154"/>
      <c r="T249" s="155"/>
      <c r="AT249" s="151" t="s">
        <v>190</v>
      </c>
      <c r="AU249" s="151" t="s">
        <v>84</v>
      </c>
      <c r="AV249" s="12" t="s">
        <v>82</v>
      </c>
      <c r="AW249" s="12" t="s">
        <v>30</v>
      </c>
      <c r="AX249" s="12" t="s">
        <v>74</v>
      </c>
      <c r="AY249" s="151" t="s">
        <v>180</v>
      </c>
    </row>
    <row r="250" spans="2:65" s="12" customFormat="1" ht="10.199999999999999">
      <c r="B250" s="149"/>
      <c r="D250" s="150" t="s">
        <v>190</v>
      </c>
      <c r="E250" s="151" t="s">
        <v>1</v>
      </c>
      <c r="F250" s="152" t="s">
        <v>357</v>
      </c>
      <c r="H250" s="151" t="s">
        <v>1</v>
      </c>
      <c r="I250" s="153"/>
      <c r="L250" s="149"/>
      <c r="M250" s="154"/>
      <c r="T250" s="155"/>
      <c r="AT250" s="151" t="s">
        <v>190</v>
      </c>
      <c r="AU250" s="151" t="s">
        <v>84</v>
      </c>
      <c r="AV250" s="12" t="s">
        <v>82</v>
      </c>
      <c r="AW250" s="12" t="s">
        <v>30</v>
      </c>
      <c r="AX250" s="12" t="s">
        <v>74</v>
      </c>
      <c r="AY250" s="151" t="s">
        <v>180</v>
      </c>
    </row>
    <row r="251" spans="2:65" s="12" customFormat="1" ht="10.199999999999999">
      <c r="B251" s="149"/>
      <c r="D251" s="150" t="s">
        <v>190</v>
      </c>
      <c r="E251" s="151" t="s">
        <v>1</v>
      </c>
      <c r="F251" s="152" t="s">
        <v>358</v>
      </c>
      <c r="H251" s="151" t="s">
        <v>1</v>
      </c>
      <c r="I251" s="153"/>
      <c r="L251" s="149"/>
      <c r="M251" s="154"/>
      <c r="T251" s="155"/>
      <c r="AT251" s="151" t="s">
        <v>190</v>
      </c>
      <c r="AU251" s="151" t="s">
        <v>84</v>
      </c>
      <c r="AV251" s="12" t="s">
        <v>82</v>
      </c>
      <c r="AW251" s="12" t="s">
        <v>30</v>
      </c>
      <c r="AX251" s="12" t="s">
        <v>74</v>
      </c>
      <c r="AY251" s="151" t="s">
        <v>180</v>
      </c>
    </row>
    <row r="252" spans="2:65" s="13" customFormat="1" ht="10.199999999999999">
      <c r="B252" s="156"/>
      <c r="D252" s="150" t="s">
        <v>190</v>
      </c>
      <c r="E252" s="157" t="s">
        <v>1</v>
      </c>
      <c r="F252" s="158" t="s">
        <v>359</v>
      </c>
      <c r="H252" s="159">
        <v>104</v>
      </c>
      <c r="I252" s="160"/>
      <c r="L252" s="156"/>
      <c r="M252" s="161"/>
      <c r="T252" s="162"/>
      <c r="AT252" s="157" t="s">
        <v>190</v>
      </c>
      <c r="AU252" s="157" t="s">
        <v>84</v>
      </c>
      <c r="AV252" s="13" t="s">
        <v>84</v>
      </c>
      <c r="AW252" s="13" t="s">
        <v>30</v>
      </c>
      <c r="AX252" s="13" t="s">
        <v>74</v>
      </c>
      <c r="AY252" s="157" t="s">
        <v>180</v>
      </c>
    </row>
    <row r="253" spans="2:65" s="15" customFormat="1" ht="10.199999999999999">
      <c r="B253" s="170"/>
      <c r="D253" s="150" t="s">
        <v>190</v>
      </c>
      <c r="E253" s="171" t="s">
        <v>1</v>
      </c>
      <c r="F253" s="172" t="s">
        <v>249</v>
      </c>
      <c r="H253" s="173">
        <v>104</v>
      </c>
      <c r="I253" s="174"/>
      <c r="L253" s="170"/>
      <c r="M253" s="175"/>
      <c r="T253" s="176"/>
      <c r="AT253" s="171" t="s">
        <v>190</v>
      </c>
      <c r="AU253" s="171" t="s">
        <v>84</v>
      </c>
      <c r="AV253" s="15" t="s">
        <v>181</v>
      </c>
      <c r="AW253" s="15" t="s">
        <v>30</v>
      </c>
      <c r="AX253" s="15" t="s">
        <v>74</v>
      </c>
      <c r="AY253" s="171" t="s">
        <v>180</v>
      </c>
    </row>
    <row r="254" spans="2:65" s="12" customFormat="1" ht="10.199999999999999">
      <c r="B254" s="149"/>
      <c r="D254" s="150" t="s">
        <v>190</v>
      </c>
      <c r="E254" s="151" t="s">
        <v>1</v>
      </c>
      <c r="F254" s="152" t="s">
        <v>360</v>
      </c>
      <c r="H254" s="151" t="s">
        <v>1</v>
      </c>
      <c r="I254" s="153"/>
      <c r="L254" s="149"/>
      <c r="M254" s="154"/>
      <c r="T254" s="155"/>
      <c r="AT254" s="151" t="s">
        <v>190</v>
      </c>
      <c r="AU254" s="151" t="s">
        <v>84</v>
      </c>
      <c r="AV254" s="12" t="s">
        <v>82</v>
      </c>
      <c r="AW254" s="12" t="s">
        <v>30</v>
      </c>
      <c r="AX254" s="12" t="s">
        <v>74</v>
      </c>
      <c r="AY254" s="151" t="s">
        <v>180</v>
      </c>
    </row>
    <row r="255" spans="2:65" s="12" customFormat="1" ht="10.199999999999999">
      <c r="B255" s="149"/>
      <c r="D255" s="150" t="s">
        <v>190</v>
      </c>
      <c r="E255" s="151" t="s">
        <v>1</v>
      </c>
      <c r="F255" s="152" t="s">
        <v>361</v>
      </c>
      <c r="H255" s="151" t="s">
        <v>1</v>
      </c>
      <c r="I255" s="153"/>
      <c r="L255" s="149"/>
      <c r="M255" s="154"/>
      <c r="T255" s="155"/>
      <c r="AT255" s="151" t="s">
        <v>190</v>
      </c>
      <c r="AU255" s="151" t="s">
        <v>84</v>
      </c>
      <c r="AV255" s="12" t="s">
        <v>82</v>
      </c>
      <c r="AW255" s="12" t="s">
        <v>30</v>
      </c>
      <c r="AX255" s="12" t="s">
        <v>74</v>
      </c>
      <c r="AY255" s="151" t="s">
        <v>180</v>
      </c>
    </row>
    <row r="256" spans="2:65" s="13" customFormat="1" ht="10.199999999999999">
      <c r="B256" s="156"/>
      <c r="D256" s="150" t="s">
        <v>190</v>
      </c>
      <c r="E256" s="157" t="s">
        <v>1</v>
      </c>
      <c r="F256" s="158" t="s">
        <v>362</v>
      </c>
      <c r="H256" s="159">
        <v>70</v>
      </c>
      <c r="I256" s="160"/>
      <c r="L256" s="156"/>
      <c r="M256" s="161"/>
      <c r="T256" s="162"/>
      <c r="AT256" s="157" t="s">
        <v>190</v>
      </c>
      <c r="AU256" s="157" t="s">
        <v>84</v>
      </c>
      <c r="AV256" s="13" t="s">
        <v>84</v>
      </c>
      <c r="AW256" s="13" t="s">
        <v>30</v>
      </c>
      <c r="AX256" s="13" t="s">
        <v>74</v>
      </c>
      <c r="AY256" s="157" t="s">
        <v>180</v>
      </c>
    </row>
    <row r="257" spans="2:65" s="15" customFormat="1" ht="10.199999999999999">
      <c r="B257" s="170"/>
      <c r="D257" s="150" t="s">
        <v>190</v>
      </c>
      <c r="E257" s="171" t="s">
        <v>1</v>
      </c>
      <c r="F257" s="172" t="s">
        <v>249</v>
      </c>
      <c r="H257" s="173">
        <v>70</v>
      </c>
      <c r="I257" s="174"/>
      <c r="L257" s="170"/>
      <c r="M257" s="175"/>
      <c r="T257" s="176"/>
      <c r="AT257" s="171" t="s">
        <v>190</v>
      </c>
      <c r="AU257" s="171" t="s">
        <v>84</v>
      </c>
      <c r="AV257" s="15" t="s">
        <v>181</v>
      </c>
      <c r="AW257" s="15" t="s">
        <v>30</v>
      </c>
      <c r="AX257" s="15" t="s">
        <v>74</v>
      </c>
      <c r="AY257" s="171" t="s">
        <v>180</v>
      </c>
    </row>
    <row r="258" spans="2:65" s="14" customFormat="1" ht="10.199999999999999">
      <c r="B258" s="163"/>
      <c r="D258" s="150" t="s">
        <v>190</v>
      </c>
      <c r="E258" s="164" t="s">
        <v>1</v>
      </c>
      <c r="F258" s="165" t="s">
        <v>194</v>
      </c>
      <c r="H258" s="166">
        <v>174</v>
      </c>
      <c r="I258" s="167"/>
      <c r="L258" s="163"/>
      <c r="M258" s="168"/>
      <c r="T258" s="169"/>
      <c r="AT258" s="164" t="s">
        <v>190</v>
      </c>
      <c r="AU258" s="164" t="s">
        <v>84</v>
      </c>
      <c r="AV258" s="14" t="s">
        <v>188</v>
      </c>
      <c r="AW258" s="14" t="s">
        <v>30</v>
      </c>
      <c r="AX258" s="14" t="s">
        <v>82</v>
      </c>
      <c r="AY258" s="164" t="s">
        <v>180</v>
      </c>
    </row>
    <row r="259" spans="2:65" s="1" customFormat="1" ht="16.5" customHeight="1">
      <c r="B259" s="32"/>
      <c r="C259" s="177" t="s">
        <v>363</v>
      </c>
      <c r="D259" s="177" t="s">
        <v>328</v>
      </c>
      <c r="E259" s="178" t="s">
        <v>364</v>
      </c>
      <c r="F259" s="179" t="s">
        <v>365</v>
      </c>
      <c r="G259" s="180" t="s">
        <v>186</v>
      </c>
      <c r="H259" s="181">
        <v>1.1870000000000001</v>
      </c>
      <c r="I259" s="182"/>
      <c r="J259" s="183">
        <f>ROUND(I259*H259,2)</f>
        <v>0</v>
      </c>
      <c r="K259" s="179" t="s">
        <v>187</v>
      </c>
      <c r="L259" s="184"/>
      <c r="M259" s="185" t="s">
        <v>1</v>
      </c>
      <c r="N259" s="186" t="s">
        <v>39</v>
      </c>
      <c r="P259" s="145">
        <f>O259*H259</f>
        <v>0</v>
      </c>
      <c r="Q259" s="145">
        <v>0.55000000000000004</v>
      </c>
      <c r="R259" s="145">
        <f>Q259*H259</f>
        <v>0.65285000000000004</v>
      </c>
      <c r="S259" s="145">
        <v>0</v>
      </c>
      <c r="T259" s="146">
        <f>S259*H259</f>
        <v>0</v>
      </c>
      <c r="AR259" s="147" t="s">
        <v>331</v>
      </c>
      <c r="AT259" s="147" t="s">
        <v>328</v>
      </c>
      <c r="AU259" s="147" t="s">
        <v>84</v>
      </c>
      <c r="AY259" s="17" t="s">
        <v>180</v>
      </c>
      <c r="BE259" s="148">
        <f>IF(N259="základní",J259,0)</f>
        <v>0</v>
      </c>
      <c r="BF259" s="148">
        <f>IF(N259="snížená",J259,0)</f>
        <v>0</v>
      </c>
      <c r="BG259" s="148">
        <f>IF(N259="zákl. přenesená",J259,0)</f>
        <v>0</v>
      </c>
      <c r="BH259" s="148">
        <f>IF(N259="sníž. přenesená",J259,0)</f>
        <v>0</v>
      </c>
      <c r="BI259" s="148">
        <f>IF(N259="nulová",J259,0)</f>
        <v>0</v>
      </c>
      <c r="BJ259" s="17" t="s">
        <v>82</v>
      </c>
      <c r="BK259" s="148">
        <f>ROUND(I259*H259,2)</f>
        <v>0</v>
      </c>
      <c r="BL259" s="17" t="s">
        <v>294</v>
      </c>
      <c r="BM259" s="147" t="s">
        <v>366</v>
      </c>
    </row>
    <row r="260" spans="2:65" s="13" customFormat="1" ht="10.199999999999999">
      <c r="B260" s="156"/>
      <c r="D260" s="150" t="s">
        <v>190</v>
      </c>
      <c r="E260" s="157" t="s">
        <v>1</v>
      </c>
      <c r="F260" s="158" t="s">
        <v>367</v>
      </c>
      <c r="H260" s="159">
        <v>0.78</v>
      </c>
      <c r="I260" s="160"/>
      <c r="L260" s="156"/>
      <c r="M260" s="161"/>
      <c r="T260" s="162"/>
      <c r="AT260" s="157" t="s">
        <v>190</v>
      </c>
      <c r="AU260" s="157" t="s">
        <v>84</v>
      </c>
      <c r="AV260" s="13" t="s">
        <v>84</v>
      </c>
      <c r="AW260" s="13" t="s">
        <v>30</v>
      </c>
      <c r="AX260" s="13" t="s">
        <v>74</v>
      </c>
      <c r="AY260" s="157" t="s">
        <v>180</v>
      </c>
    </row>
    <row r="261" spans="2:65" s="13" customFormat="1" ht="10.199999999999999">
      <c r="B261" s="156"/>
      <c r="D261" s="150" t="s">
        <v>190</v>
      </c>
      <c r="E261" s="157" t="s">
        <v>1</v>
      </c>
      <c r="F261" s="158" t="s">
        <v>368</v>
      </c>
      <c r="H261" s="159">
        <v>0.252</v>
      </c>
      <c r="I261" s="160"/>
      <c r="L261" s="156"/>
      <c r="M261" s="161"/>
      <c r="T261" s="162"/>
      <c r="AT261" s="157" t="s">
        <v>190</v>
      </c>
      <c r="AU261" s="157" t="s">
        <v>84</v>
      </c>
      <c r="AV261" s="13" t="s">
        <v>84</v>
      </c>
      <c r="AW261" s="13" t="s">
        <v>30</v>
      </c>
      <c r="AX261" s="13" t="s">
        <v>74</v>
      </c>
      <c r="AY261" s="157" t="s">
        <v>180</v>
      </c>
    </row>
    <row r="262" spans="2:65" s="14" customFormat="1" ht="10.199999999999999">
      <c r="B262" s="163"/>
      <c r="D262" s="150" t="s">
        <v>190</v>
      </c>
      <c r="E262" s="164" t="s">
        <v>1</v>
      </c>
      <c r="F262" s="165" t="s">
        <v>194</v>
      </c>
      <c r="H262" s="166">
        <v>1.032</v>
      </c>
      <c r="I262" s="167"/>
      <c r="L262" s="163"/>
      <c r="M262" s="168"/>
      <c r="T262" s="169"/>
      <c r="AT262" s="164" t="s">
        <v>190</v>
      </c>
      <c r="AU262" s="164" t="s">
        <v>84</v>
      </c>
      <c r="AV262" s="14" t="s">
        <v>188</v>
      </c>
      <c r="AW262" s="14" t="s">
        <v>30</v>
      </c>
      <c r="AX262" s="14" t="s">
        <v>82</v>
      </c>
      <c r="AY262" s="164" t="s">
        <v>180</v>
      </c>
    </row>
    <row r="263" spans="2:65" s="13" customFormat="1" ht="10.199999999999999">
      <c r="B263" s="156"/>
      <c r="D263" s="150" t="s">
        <v>190</v>
      </c>
      <c r="F263" s="158" t="s">
        <v>369</v>
      </c>
      <c r="H263" s="159">
        <v>1.1870000000000001</v>
      </c>
      <c r="I263" s="160"/>
      <c r="L263" s="156"/>
      <c r="M263" s="161"/>
      <c r="T263" s="162"/>
      <c r="AT263" s="157" t="s">
        <v>190</v>
      </c>
      <c r="AU263" s="157" t="s">
        <v>84</v>
      </c>
      <c r="AV263" s="13" t="s">
        <v>84</v>
      </c>
      <c r="AW263" s="13" t="s">
        <v>4</v>
      </c>
      <c r="AX263" s="13" t="s">
        <v>82</v>
      </c>
      <c r="AY263" s="157" t="s">
        <v>180</v>
      </c>
    </row>
    <row r="264" spans="2:65" s="1" customFormat="1" ht="16.5" customHeight="1">
      <c r="B264" s="32"/>
      <c r="C264" s="136" t="s">
        <v>370</v>
      </c>
      <c r="D264" s="136" t="s">
        <v>183</v>
      </c>
      <c r="E264" s="137" t="s">
        <v>371</v>
      </c>
      <c r="F264" s="138" t="s">
        <v>372</v>
      </c>
      <c r="G264" s="139" t="s">
        <v>343</v>
      </c>
      <c r="H264" s="187"/>
      <c r="I264" s="141"/>
      <c r="J264" s="142">
        <f>ROUND(I264*H264,2)</f>
        <v>0</v>
      </c>
      <c r="K264" s="138" t="s">
        <v>187</v>
      </c>
      <c r="L264" s="32"/>
      <c r="M264" s="143" t="s">
        <v>1</v>
      </c>
      <c r="N264" s="144" t="s">
        <v>39</v>
      </c>
      <c r="P264" s="145">
        <f>O264*H264</f>
        <v>0</v>
      </c>
      <c r="Q264" s="145">
        <v>0</v>
      </c>
      <c r="R264" s="145">
        <f>Q264*H264</f>
        <v>0</v>
      </c>
      <c r="S264" s="145">
        <v>0</v>
      </c>
      <c r="T264" s="146">
        <f>S264*H264</f>
        <v>0</v>
      </c>
      <c r="AR264" s="147" t="s">
        <v>294</v>
      </c>
      <c r="AT264" s="147" t="s">
        <v>183</v>
      </c>
      <c r="AU264" s="147" t="s">
        <v>84</v>
      </c>
      <c r="AY264" s="17" t="s">
        <v>180</v>
      </c>
      <c r="BE264" s="148">
        <f>IF(N264="základní",J264,0)</f>
        <v>0</v>
      </c>
      <c r="BF264" s="148">
        <f>IF(N264="snížená",J264,0)</f>
        <v>0</v>
      </c>
      <c r="BG264" s="148">
        <f>IF(N264="zákl. přenesená",J264,0)</f>
        <v>0</v>
      </c>
      <c r="BH264" s="148">
        <f>IF(N264="sníž. přenesená",J264,0)</f>
        <v>0</v>
      </c>
      <c r="BI264" s="148">
        <f>IF(N264="nulová",J264,0)</f>
        <v>0</v>
      </c>
      <c r="BJ264" s="17" t="s">
        <v>82</v>
      </c>
      <c r="BK264" s="148">
        <f>ROUND(I264*H264,2)</f>
        <v>0</v>
      </c>
      <c r="BL264" s="17" t="s">
        <v>294</v>
      </c>
      <c r="BM264" s="147" t="s">
        <v>373</v>
      </c>
    </row>
    <row r="265" spans="2:65" s="11" customFormat="1" ht="22.8" customHeight="1">
      <c r="B265" s="124"/>
      <c r="D265" s="125" t="s">
        <v>73</v>
      </c>
      <c r="E265" s="134" t="s">
        <v>374</v>
      </c>
      <c r="F265" s="134" t="s">
        <v>375</v>
      </c>
      <c r="I265" s="127"/>
      <c r="J265" s="135">
        <f>BK265</f>
        <v>0</v>
      </c>
      <c r="L265" s="124"/>
      <c r="M265" s="129"/>
      <c r="P265" s="130">
        <f>SUM(P266:P442)</f>
        <v>0</v>
      </c>
      <c r="R265" s="130">
        <f>SUM(R266:R442)</f>
        <v>173.6751136</v>
      </c>
      <c r="T265" s="131">
        <f>SUM(T266:T442)</f>
        <v>0</v>
      </c>
      <c r="AR265" s="125" t="s">
        <v>84</v>
      </c>
      <c r="AT265" s="132" t="s">
        <v>73</v>
      </c>
      <c r="AU265" s="132" t="s">
        <v>82</v>
      </c>
      <c r="AY265" s="125" t="s">
        <v>180</v>
      </c>
      <c r="BK265" s="133">
        <f>SUM(BK266:BK442)</f>
        <v>0</v>
      </c>
    </row>
    <row r="266" spans="2:65" s="1" customFormat="1" ht="16.5" customHeight="1">
      <c r="B266" s="32"/>
      <c r="C266" s="136" t="s">
        <v>376</v>
      </c>
      <c r="D266" s="136" t="s">
        <v>183</v>
      </c>
      <c r="E266" s="137" t="s">
        <v>377</v>
      </c>
      <c r="F266" s="138" t="s">
        <v>378</v>
      </c>
      <c r="G266" s="139" t="s">
        <v>279</v>
      </c>
      <c r="H266" s="140">
        <v>676.51</v>
      </c>
      <c r="I266" s="141"/>
      <c r="J266" s="142">
        <f>ROUND(I266*H266,2)</f>
        <v>0</v>
      </c>
      <c r="K266" s="138" t="s">
        <v>199</v>
      </c>
      <c r="L266" s="32"/>
      <c r="M266" s="143" t="s">
        <v>1</v>
      </c>
      <c r="N266" s="144" t="s">
        <v>39</v>
      </c>
      <c r="P266" s="145">
        <f>O266*H266</f>
        <v>0</v>
      </c>
      <c r="Q266" s="145">
        <v>2.0000000000000002E-5</v>
      </c>
      <c r="R266" s="145">
        <f>Q266*H266</f>
        <v>1.3530200000000001E-2</v>
      </c>
      <c r="S266" s="145">
        <v>0</v>
      </c>
      <c r="T266" s="146">
        <f>S266*H266</f>
        <v>0</v>
      </c>
      <c r="AR266" s="147" t="s">
        <v>188</v>
      </c>
      <c r="AT266" s="147" t="s">
        <v>183</v>
      </c>
      <c r="AU266" s="147" t="s">
        <v>84</v>
      </c>
      <c r="AY266" s="17" t="s">
        <v>180</v>
      </c>
      <c r="BE266" s="148">
        <f>IF(N266="základní",J266,0)</f>
        <v>0</v>
      </c>
      <c r="BF266" s="148">
        <f>IF(N266="snížená",J266,0)</f>
        <v>0</v>
      </c>
      <c r="BG266" s="148">
        <f>IF(N266="zákl. přenesená",J266,0)</f>
        <v>0</v>
      </c>
      <c r="BH266" s="148">
        <f>IF(N266="sníž. přenesená",J266,0)</f>
        <v>0</v>
      </c>
      <c r="BI266" s="148">
        <f>IF(N266="nulová",J266,0)</f>
        <v>0</v>
      </c>
      <c r="BJ266" s="17" t="s">
        <v>82</v>
      </c>
      <c r="BK266" s="148">
        <f>ROUND(I266*H266,2)</f>
        <v>0</v>
      </c>
      <c r="BL266" s="17" t="s">
        <v>188</v>
      </c>
      <c r="BM266" s="147" t="s">
        <v>379</v>
      </c>
    </row>
    <row r="267" spans="2:65" s="12" customFormat="1" ht="10.199999999999999">
      <c r="B267" s="149"/>
      <c r="D267" s="150" t="s">
        <v>190</v>
      </c>
      <c r="E267" s="151" t="s">
        <v>1</v>
      </c>
      <c r="F267" s="152" t="s">
        <v>380</v>
      </c>
      <c r="H267" s="151" t="s">
        <v>1</v>
      </c>
      <c r="I267" s="153"/>
      <c r="L267" s="149"/>
      <c r="M267" s="154"/>
      <c r="T267" s="155"/>
      <c r="AT267" s="151" t="s">
        <v>190</v>
      </c>
      <c r="AU267" s="151" t="s">
        <v>84</v>
      </c>
      <c r="AV267" s="12" t="s">
        <v>82</v>
      </c>
      <c r="AW267" s="12" t="s">
        <v>30</v>
      </c>
      <c r="AX267" s="12" t="s">
        <v>74</v>
      </c>
      <c r="AY267" s="151" t="s">
        <v>180</v>
      </c>
    </row>
    <row r="268" spans="2:65" s="12" customFormat="1" ht="10.199999999999999">
      <c r="B268" s="149"/>
      <c r="D268" s="150" t="s">
        <v>190</v>
      </c>
      <c r="E268" s="151" t="s">
        <v>1</v>
      </c>
      <c r="F268" s="152" t="s">
        <v>361</v>
      </c>
      <c r="H268" s="151" t="s">
        <v>1</v>
      </c>
      <c r="I268" s="153"/>
      <c r="L268" s="149"/>
      <c r="M268" s="154"/>
      <c r="T268" s="155"/>
      <c r="AT268" s="151" t="s">
        <v>190</v>
      </c>
      <c r="AU268" s="151" t="s">
        <v>84</v>
      </c>
      <c r="AV268" s="12" t="s">
        <v>82</v>
      </c>
      <c r="AW268" s="12" t="s">
        <v>30</v>
      </c>
      <c r="AX268" s="12" t="s">
        <v>74</v>
      </c>
      <c r="AY268" s="151" t="s">
        <v>180</v>
      </c>
    </row>
    <row r="269" spans="2:65" s="13" customFormat="1" ht="10.199999999999999">
      <c r="B269" s="156"/>
      <c r="D269" s="150" t="s">
        <v>190</v>
      </c>
      <c r="E269" s="157" t="s">
        <v>1</v>
      </c>
      <c r="F269" s="158" t="s">
        <v>381</v>
      </c>
      <c r="H269" s="159">
        <v>676.51</v>
      </c>
      <c r="I269" s="160"/>
      <c r="L269" s="156"/>
      <c r="M269" s="161"/>
      <c r="T269" s="162"/>
      <c r="AT269" s="157" t="s">
        <v>190</v>
      </c>
      <c r="AU269" s="157" t="s">
        <v>84</v>
      </c>
      <c r="AV269" s="13" t="s">
        <v>84</v>
      </c>
      <c r="AW269" s="13" t="s">
        <v>30</v>
      </c>
      <c r="AX269" s="13" t="s">
        <v>74</v>
      </c>
      <c r="AY269" s="157" t="s">
        <v>180</v>
      </c>
    </row>
    <row r="270" spans="2:65" s="14" customFormat="1" ht="10.199999999999999">
      <c r="B270" s="163"/>
      <c r="D270" s="150" t="s">
        <v>190</v>
      </c>
      <c r="E270" s="164" t="s">
        <v>1</v>
      </c>
      <c r="F270" s="165" t="s">
        <v>194</v>
      </c>
      <c r="H270" s="166">
        <v>676.51</v>
      </c>
      <c r="I270" s="167"/>
      <c r="L270" s="163"/>
      <c r="M270" s="168"/>
      <c r="T270" s="169"/>
      <c r="AT270" s="164" t="s">
        <v>190</v>
      </c>
      <c r="AU270" s="164" t="s">
        <v>84</v>
      </c>
      <c r="AV270" s="14" t="s">
        <v>188</v>
      </c>
      <c r="AW270" s="14" t="s">
        <v>30</v>
      </c>
      <c r="AX270" s="14" t="s">
        <v>82</v>
      </c>
      <c r="AY270" s="164" t="s">
        <v>180</v>
      </c>
    </row>
    <row r="271" spans="2:65" s="1" customFormat="1" ht="16.5" customHeight="1">
      <c r="B271" s="32"/>
      <c r="C271" s="136" t="s">
        <v>382</v>
      </c>
      <c r="D271" s="136" t="s">
        <v>183</v>
      </c>
      <c r="E271" s="137" t="s">
        <v>383</v>
      </c>
      <c r="F271" s="138" t="s">
        <v>384</v>
      </c>
      <c r="G271" s="139" t="s">
        <v>198</v>
      </c>
      <c r="H271" s="140">
        <v>198.25</v>
      </c>
      <c r="I271" s="141"/>
      <c r="J271" s="142">
        <f>ROUND(I271*H271,2)</f>
        <v>0</v>
      </c>
      <c r="K271" s="138" t="s">
        <v>187</v>
      </c>
      <c r="L271" s="32"/>
      <c r="M271" s="143" t="s">
        <v>1</v>
      </c>
      <c r="N271" s="144" t="s">
        <v>39</v>
      </c>
      <c r="P271" s="145">
        <f>O271*H271</f>
        <v>0</v>
      </c>
      <c r="Q271" s="145">
        <v>1.2200000000000001E-2</v>
      </c>
      <c r="R271" s="145">
        <f>Q271*H271</f>
        <v>2.41865</v>
      </c>
      <c r="S271" s="145">
        <v>0</v>
      </c>
      <c r="T271" s="146">
        <f>S271*H271</f>
        <v>0</v>
      </c>
      <c r="AR271" s="147" t="s">
        <v>294</v>
      </c>
      <c r="AT271" s="147" t="s">
        <v>183</v>
      </c>
      <c r="AU271" s="147" t="s">
        <v>84</v>
      </c>
      <c r="AY271" s="17" t="s">
        <v>180</v>
      </c>
      <c r="BE271" s="148">
        <f>IF(N271="základní",J271,0)</f>
        <v>0</v>
      </c>
      <c r="BF271" s="148">
        <f>IF(N271="snížená",J271,0)</f>
        <v>0</v>
      </c>
      <c r="BG271" s="148">
        <f>IF(N271="zákl. přenesená",J271,0)</f>
        <v>0</v>
      </c>
      <c r="BH271" s="148">
        <f>IF(N271="sníž. přenesená",J271,0)</f>
        <v>0</v>
      </c>
      <c r="BI271" s="148">
        <f>IF(N271="nulová",J271,0)</f>
        <v>0</v>
      </c>
      <c r="BJ271" s="17" t="s">
        <v>82</v>
      </c>
      <c r="BK271" s="148">
        <f>ROUND(I271*H271,2)</f>
        <v>0</v>
      </c>
      <c r="BL271" s="17" t="s">
        <v>294</v>
      </c>
      <c r="BM271" s="147" t="s">
        <v>385</v>
      </c>
    </row>
    <row r="272" spans="2:65" s="12" customFormat="1" ht="20.399999999999999">
      <c r="B272" s="149"/>
      <c r="D272" s="150" t="s">
        <v>190</v>
      </c>
      <c r="E272" s="151" t="s">
        <v>1</v>
      </c>
      <c r="F272" s="152" t="s">
        <v>386</v>
      </c>
      <c r="H272" s="151" t="s">
        <v>1</v>
      </c>
      <c r="I272" s="153"/>
      <c r="L272" s="149"/>
      <c r="M272" s="154"/>
      <c r="T272" s="155"/>
      <c r="AT272" s="151" t="s">
        <v>190</v>
      </c>
      <c r="AU272" s="151" t="s">
        <v>84</v>
      </c>
      <c r="AV272" s="12" t="s">
        <v>82</v>
      </c>
      <c r="AW272" s="12" t="s">
        <v>30</v>
      </c>
      <c r="AX272" s="12" t="s">
        <v>74</v>
      </c>
      <c r="AY272" s="151" t="s">
        <v>180</v>
      </c>
    </row>
    <row r="273" spans="2:65" s="12" customFormat="1" ht="10.199999999999999">
      <c r="B273" s="149"/>
      <c r="D273" s="150" t="s">
        <v>190</v>
      </c>
      <c r="E273" s="151" t="s">
        <v>1</v>
      </c>
      <c r="F273" s="152" t="s">
        <v>387</v>
      </c>
      <c r="H273" s="151" t="s">
        <v>1</v>
      </c>
      <c r="I273" s="153"/>
      <c r="L273" s="149"/>
      <c r="M273" s="154"/>
      <c r="T273" s="155"/>
      <c r="AT273" s="151" t="s">
        <v>190</v>
      </c>
      <c r="AU273" s="151" t="s">
        <v>84</v>
      </c>
      <c r="AV273" s="12" t="s">
        <v>82</v>
      </c>
      <c r="AW273" s="12" t="s">
        <v>30</v>
      </c>
      <c r="AX273" s="12" t="s">
        <v>74</v>
      </c>
      <c r="AY273" s="151" t="s">
        <v>180</v>
      </c>
    </row>
    <row r="274" spans="2:65" s="13" customFormat="1" ht="10.199999999999999">
      <c r="B274" s="156"/>
      <c r="D274" s="150" t="s">
        <v>190</v>
      </c>
      <c r="E274" s="157" t="s">
        <v>1</v>
      </c>
      <c r="F274" s="158" t="s">
        <v>388</v>
      </c>
      <c r="H274" s="159">
        <v>198.25</v>
      </c>
      <c r="I274" s="160"/>
      <c r="L274" s="156"/>
      <c r="M274" s="161"/>
      <c r="T274" s="162"/>
      <c r="AT274" s="157" t="s">
        <v>190</v>
      </c>
      <c r="AU274" s="157" t="s">
        <v>84</v>
      </c>
      <c r="AV274" s="13" t="s">
        <v>84</v>
      </c>
      <c r="AW274" s="13" t="s">
        <v>30</v>
      </c>
      <c r="AX274" s="13" t="s">
        <v>74</v>
      </c>
      <c r="AY274" s="157" t="s">
        <v>180</v>
      </c>
    </row>
    <row r="275" spans="2:65" s="14" customFormat="1" ht="10.199999999999999">
      <c r="B275" s="163"/>
      <c r="D275" s="150" t="s">
        <v>190</v>
      </c>
      <c r="E275" s="164" t="s">
        <v>1</v>
      </c>
      <c r="F275" s="165" t="s">
        <v>194</v>
      </c>
      <c r="H275" s="166">
        <v>198.25</v>
      </c>
      <c r="I275" s="167"/>
      <c r="L275" s="163"/>
      <c r="M275" s="168"/>
      <c r="T275" s="169"/>
      <c r="AT275" s="164" t="s">
        <v>190</v>
      </c>
      <c r="AU275" s="164" t="s">
        <v>84</v>
      </c>
      <c r="AV275" s="14" t="s">
        <v>188</v>
      </c>
      <c r="AW275" s="14" t="s">
        <v>30</v>
      </c>
      <c r="AX275" s="14" t="s">
        <v>82</v>
      </c>
      <c r="AY275" s="164" t="s">
        <v>180</v>
      </c>
    </row>
    <row r="276" spans="2:65" s="1" customFormat="1" ht="24.15" customHeight="1">
      <c r="B276" s="32"/>
      <c r="C276" s="136" t="s">
        <v>389</v>
      </c>
      <c r="D276" s="136" t="s">
        <v>183</v>
      </c>
      <c r="E276" s="137" t="s">
        <v>390</v>
      </c>
      <c r="F276" s="138" t="s">
        <v>391</v>
      </c>
      <c r="G276" s="139" t="s">
        <v>198</v>
      </c>
      <c r="H276" s="140">
        <v>87.5</v>
      </c>
      <c r="I276" s="141"/>
      <c r="J276" s="142">
        <f>ROUND(I276*H276,2)</f>
        <v>0</v>
      </c>
      <c r="K276" s="138" t="s">
        <v>199</v>
      </c>
      <c r="L276" s="32"/>
      <c r="M276" s="143" t="s">
        <v>1</v>
      </c>
      <c r="N276" s="144" t="s">
        <v>39</v>
      </c>
      <c r="P276" s="145">
        <f>O276*H276</f>
        <v>0</v>
      </c>
      <c r="Q276" s="145">
        <v>1.6100000000000001E-3</v>
      </c>
      <c r="R276" s="145">
        <f>Q276*H276</f>
        <v>0.140875</v>
      </c>
      <c r="S276" s="145">
        <v>0</v>
      </c>
      <c r="T276" s="146">
        <f>S276*H276</f>
        <v>0</v>
      </c>
      <c r="AR276" s="147" t="s">
        <v>294</v>
      </c>
      <c r="AT276" s="147" t="s">
        <v>183</v>
      </c>
      <c r="AU276" s="147" t="s">
        <v>84</v>
      </c>
      <c r="AY276" s="17" t="s">
        <v>180</v>
      </c>
      <c r="BE276" s="148">
        <f>IF(N276="základní",J276,0)</f>
        <v>0</v>
      </c>
      <c r="BF276" s="148">
        <f>IF(N276="snížená",J276,0)</f>
        <v>0</v>
      </c>
      <c r="BG276" s="148">
        <f>IF(N276="zákl. přenesená",J276,0)</f>
        <v>0</v>
      </c>
      <c r="BH276" s="148">
        <f>IF(N276="sníž. přenesená",J276,0)</f>
        <v>0</v>
      </c>
      <c r="BI276" s="148">
        <f>IF(N276="nulová",J276,0)</f>
        <v>0</v>
      </c>
      <c r="BJ276" s="17" t="s">
        <v>82</v>
      </c>
      <c r="BK276" s="148">
        <f>ROUND(I276*H276,2)</f>
        <v>0</v>
      </c>
      <c r="BL276" s="17" t="s">
        <v>294</v>
      </c>
      <c r="BM276" s="147" t="s">
        <v>392</v>
      </c>
    </row>
    <row r="277" spans="2:65" s="12" customFormat="1" ht="10.199999999999999">
      <c r="B277" s="149"/>
      <c r="D277" s="150" t="s">
        <v>190</v>
      </c>
      <c r="E277" s="151" t="s">
        <v>1</v>
      </c>
      <c r="F277" s="152" t="s">
        <v>393</v>
      </c>
      <c r="H277" s="151" t="s">
        <v>1</v>
      </c>
      <c r="I277" s="153"/>
      <c r="L277" s="149"/>
      <c r="M277" s="154"/>
      <c r="T277" s="155"/>
      <c r="AT277" s="151" t="s">
        <v>190</v>
      </c>
      <c r="AU277" s="151" t="s">
        <v>84</v>
      </c>
      <c r="AV277" s="12" t="s">
        <v>82</v>
      </c>
      <c r="AW277" s="12" t="s">
        <v>30</v>
      </c>
      <c r="AX277" s="12" t="s">
        <v>74</v>
      </c>
      <c r="AY277" s="151" t="s">
        <v>180</v>
      </c>
    </row>
    <row r="278" spans="2:65" s="12" customFormat="1" ht="10.199999999999999">
      <c r="B278" s="149"/>
      <c r="D278" s="150" t="s">
        <v>190</v>
      </c>
      <c r="E278" s="151" t="s">
        <v>1</v>
      </c>
      <c r="F278" s="152" t="s">
        <v>394</v>
      </c>
      <c r="H278" s="151" t="s">
        <v>1</v>
      </c>
      <c r="I278" s="153"/>
      <c r="L278" s="149"/>
      <c r="M278" s="154"/>
      <c r="T278" s="155"/>
      <c r="AT278" s="151" t="s">
        <v>190</v>
      </c>
      <c r="AU278" s="151" t="s">
        <v>84</v>
      </c>
      <c r="AV278" s="12" t="s">
        <v>82</v>
      </c>
      <c r="AW278" s="12" t="s">
        <v>30</v>
      </c>
      <c r="AX278" s="12" t="s">
        <v>74</v>
      </c>
      <c r="AY278" s="151" t="s">
        <v>180</v>
      </c>
    </row>
    <row r="279" spans="2:65" s="13" customFormat="1" ht="10.199999999999999">
      <c r="B279" s="156"/>
      <c r="D279" s="150" t="s">
        <v>190</v>
      </c>
      <c r="E279" s="157" t="s">
        <v>1</v>
      </c>
      <c r="F279" s="158" t="s">
        <v>395</v>
      </c>
      <c r="H279" s="159">
        <v>87.5</v>
      </c>
      <c r="I279" s="160"/>
      <c r="L279" s="156"/>
      <c r="M279" s="161"/>
      <c r="T279" s="162"/>
      <c r="AT279" s="157" t="s">
        <v>190</v>
      </c>
      <c r="AU279" s="157" t="s">
        <v>84</v>
      </c>
      <c r="AV279" s="13" t="s">
        <v>84</v>
      </c>
      <c r="AW279" s="13" t="s">
        <v>30</v>
      </c>
      <c r="AX279" s="13" t="s">
        <v>74</v>
      </c>
      <c r="AY279" s="157" t="s">
        <v>180</v>
      </c>
    </row>
    <row r="280" spans="2:65" s="14" customFormat="1" ht="10.199999999999999">
      <c r="B280" s="163"/>
      <c r="D280" s="150" t="s">
        <v>190</v>
      </c>
      <c r="E280" s="164" t="s">
        <v>1</v>
      </c>
      <c r="F280" s="165" t="s">
        <v>194</v>
      </c>
      <c r="H280" s="166">
        <v>87.5</v>
      </c>
      <c r="I280" s="167"/>
      <c r="L280" s="163"/>
      <c r="M280" s="168"/>
      <c r="T280" s="169"/>
      <c r="AT280" s="164" t="s">
        <v>190</v>
      </c>
      <c r="AU280" s="164" t="s">
        <v>84</v>
      </c>
      <c r="AV280" s="14" t="s">
        <v>188</v>
      </c>
      <c r="AW280" s="14" t="s">
        <v>30</v>
      </c>
      <c r="AX280" s="14" t="s">
        <v>82</v>
      </c>
      <c r="AY280" s="164" t="s">
        <v>180</v>
      </c>
    </row>
    <row r="281" spans="2:65" s="1" customFormat="1" ht="21.75" customHeight="1">
      <c r="B281" s="32"/>
      <c r="C281" s="136" t="s">
        <v>396</v>
      </c>
      <c r="D281" s="136" t="s">
        <v>183</v>
      </c>
      <c r="E281" s="137" t="s">
        <v>397</v>
      </c>
      <c r="F281" s="138" t="s">
        <v>398</v>
      </c>
      <c r="G281" s="139" t="s">
        <v>198</v>
      </c>
      <c r="H281" s="140">
        <v>319.767</v>
      </c>
      <c r="I281" s="141"/>
      <c r="J281" s="142">
        <f>ROUND(I281*H281,2)</f>
        <v>0</v>
      </c>
      <c r="K281" s="138" t="s">
        <v>187</v>
      </c>
      <c r="L281" s="32"/>
      <c r="M281" s="143" t="s">
        <v>1</v>
      </c>
      <c r="N281" s="144" t="s">
        <v>39</v>
      </c>
      <c r="P281" s="145">
        <f>O281*H281</f>
        <v>0</v>
      </c>
      <c r="Q281" s="145">
        <v>3.6929999999999998E-2</v>
      </c>
      <c r="R281" s="145">
        <f>Q281*H281</f>
        <v>11.808995309999998</v>
      </c>
      <c r="S281" s="145">
        <v>0</v>
      </c>
      <c r="T281" s="146">
        <f>S281*H281</f>
        <v>0</v>
      </c>
      <c r="AR281" s="147" t="s">
        <v>294</v>
      </c>
      <c r="AT281" s="147" t="s">
        <v>183</v>
      </c>
      <c r="AU281" s="147" t="s">
        <v>84</v>
      </c>
      <c r="AY281" s="17" t="s">
        <v>180</v>
      </c>
      <c r="BE281" s="148">
        <f>IF(N281="základní",J281,0)</f>
        <v>0</v>
      </c>
      <c r="BF281" s="148">
        <f>IF(N281="snížená",J281,0)</f>
        <v>0</v>
      </c>
      <c r="BG281" s="148">
        <f>IF(N281="zákl. přenesená",J281,0)</f>
        <v>0</v>
      </c>
      <c r="BH281" s="148">
        <f>IF(N281="sníž. přenesená",J281,0)</f>
        <v>0</v>
      </c>
      <c r="BI281" s="148">
        <f>IF(N281="nulová",J281,0)</f>
        <v>0</v>
      </c>
      <c r="BJ281" s="17" t="s">
        <v>82</v>
      </c>
      <c r="BK281" s="148">
        <f>ROUND(I281*H281,2)</f>
        <v>0</v>
      </c>
      <c r="BL281" s="17" t="s">
        <v>294</v>
      </c>
      <c r="BM281" s="147" t="s">
        <v>399</v>
      </c>
    </row>
    <row r="282" spans="2:65" s="12" customFormat="1" ht="10.199999999999999">
      <c r="B282" s="149"/>
      <c r="D282" s="150" t="s">
        <v>190</v>
      </c>
      <c r="E282" s="151" t="s">
        <v>1</v>
      </c>
      <c r="F282" s="152" t="s">
        <v>400</v>
      </c>
      <c r="H282" s="151" t="s">
        <v>1</v>
      </c>
      <c r="I282" s="153"/>
      <c r="L282" s="149"/>
      <c r="M282" s="154"/>
      <c r="T282" s="155"/>
      <c r="AT282" s="151" t="s">
        <v>190</v>
      </c>
      <c r="AU282" s="151" t="s">
        <v>84</v>
      </c>
      <c r="AV282" s="12" t="s">
        <v>82</v>
      </c>
      <c r="AW282" s="12" t="s">
        <v>30</v>
      </c>
      <c r="AX282" s="12" t="s">
        <v>74</v>
      </c>
      <c r="AY282" s="151" t="s">
        <v>180</v>
      </c>
    </row>
    <row r="283" spans="2:65" s="12" customFormat="1" ht="10.199999999999999">
      <c r="B283" s="149"/>
      <c r="D283" s="150" t="s">
        <v>190</v>
      </c>
      <c r="E283" s="151" t="s">
        <v>1</v>
      </c>
      <c r="F283" s="152" t="s">
        <v>401</v>
      </c>
      <c r="H283" s="151" t="s">
        <v>1</v>
      </c>
      <c r="I283" s="153"/>
      <c r="L283" s="149"/>
      <c r="M283" s="154"/>
      <c r="T283" s="155"/>
      <c r="AT283" s="151" t="s">
        <v>190</v>
      </c>
      <c r="AU283" s="151" t="s">
        <v>84</v>
      </c>
      <c r="AV283" s="12" t="s">
        <v>82</v>
      </c>
      <c r="AW283" s="12" t="s">
        <v>30</v>
      </c>
      <c r="AX283" s="12" t="s">
        <v>74</v>
      </c>
      <c r="AY283" s="151" t="s">
        <v>180</v>
      </c>
    </row>
    <row r="284" spans="2:65" s="12" customFormat="1" ht="10.199999999999999">
      <c r="B284" s="149"/>
      <c r="D284" s="150" t="s">
        <v>190</v>
      </c>
      <c r="E284" s="151" t="s">
        <v>1</v>
      </c>
      <c r="F284" s="152" t="s">
        <v>402</v>
      </c>
      <c r="H284" s="151" t="s">
        <v>1</v>
      </c>
      <c r="I284" s="153"/>
      <c r="L284" s="149"/>
      <c r="M284" s="154"/>
      <c r="T284" s="155"/>
      <c r="AT284" s="151" t="s">
        <v>190</v>
      </c>
      <c r="AU284" s="151" t="s">
        <v>84</v>
      </c>
      <c r="AV284" s="12" t="s">
        <v>82</v>
      </c>
      <c r="AW284" s="12" t="s">
        <v>30</v>
      </c>
      <c r="AX284" s="12" t="s">
        <v>74</v>
      </c>
      <c r="AY284" s="151" t="s">
        <v>180</v>
      </c>
    </row>
    <row r="285" spans="2:65" s="12" customFormat="1" ht="10.199999999999999">
      <c r="B285" s="149"/>
      <c r="D285" s="150" t="s">
        <v>190</v>
      </c>
      <c r="E285" s="151" t="s">
        <v>1</v>
      </c>
      <c r="F285" s="152" t="s">
        <v>403</v>
      </c>
      <c r="H285" s="151" t="s">
        <v>1</v>
      </c>
      <c r="I285" s="153"/>
      <c r="L285" s="149"/>
      <c r="M285" s="154"/>
      <c r="T285" s="155"/>
      <c r="AT285" s="151" t="s">
        <v>190</v>
      </c>
      <c r="AU285" s="151" t="s">
        <v>84</v>
      </c>
      <c r="AV285" s="12" t="s">
        <v>82</v>
      </c>
      <c r="AW285" s="12" t="s">
        <v>30</v>
      </c>
      <c r="AX285" s="12" t="s">
        <v>74</v>
      </c>
      <c r="AY285" s="151" t="s">
        <v>180</v>
      </c>
    </row>
    <row r="286" spans="2:65" s="13" customFormat="1" ht="10.199999999999999">
      <c r="B286" s="156"/>
      <c r="D286" s="150" t="s">
        <v>190</v>
      </c>
      <c r="E286" s="157" t="s">
        <v>1</v>
      </c>
      <c r="F286" s="158" t="s">
        <v>404</v>
      </c>
      <c r="H286" s="159">
        <v>21</v>
      </c>
      <c r="I286" s="160"/>
      <c r="L286" s="156"/>
      <c r="M286" s="161"/>
      <c r="T286" s="162"/>
      <c r="AT286" s="157" t="s">
        <v>190</v>
      </c>
      <c r="AU286" s="157" t="s">
        <v>84</v>
      </c>
      <c r="AV286" s="13" t="s">
        <v>84</v>
      </c>
      <c r="AW286" s="13" t="s">
        <v>30</v>
      </c>
      <c r="AX286" s="13" t="s">
        <v>74</v>
      </c>
      <c r="AY286" s="157" t="s">
        <v>180</v>
      </c>
    </row>
    <row r="287" spans="2:65" s="13" customFormat="1" ht="10.199999999999999">
      <c r="B287" s="156"/>
      <c r="D287" s="150" t="s">
        <v>190</v>
      </c>
      <c r="E287" s="157" t="s">
        <v>1</v>
      </c>
      <c r="F287" s="158" t="s">
        <v>405</v>
      </c>
      <c r="H287" s="159">
        <v>7.02</v>
      </c>
      <c r="I287" s="160"/>
      <c r="L287" s="156"/>
      <c r="M287" s="161"/>
      <c r="T287" s="162"/>
      <c r="AT287" s="157" t="s">
        <v>190</v>
      </c>
      <c r="AU287" s="157" t="s">
        <v>84</v>
      </c>
      <c r="AV287" s="13" t="s">
        <v>84</v>
      </c>
      <c r="AW287" s="13" t="s">
        <v>30</v>
      </c>
      <c r="AX287" s="13" t="s">
        <v>74</v>
      </c>
      <c r="AY287" s="157" t="s">
        <v>180</v>
      </c>
    </row>
    <row r="288" spans="2:65" s="13" customFormat="1" ht="10.199999999999999">
      <c r="B288" s="156"/>
      <c r="D288" s="150" t="s">
        <v>190</v>
      </c>
      <c r="E288" s="157" t="s">
        <v>1</v>
      </c>
      <c r="F288" s="158" t="s">
        <v>406</v>
      </c>
      <c r="H288" s="159">
        <v>25.2</v>
      </c>
      <c r="I288" s="160"/>
      <c r="L288" s="156"/>
      <c r="M288" s="161"/>
      <c r="T288" s="162"/>
      <c r="AT288" s="157" t="s">
        <v>190</v>
      </c>
      <c r="AU288" s="157" t="s">
        <v>84</v>
      </c>
      <c r="AV288" s="13" t="s">
        <v>84</v>
      </c>
      <c r="AW288" s="13" t="s">
        <v>30</v>
      </c>
      <c r="AX288" s="13" t="s">
        <v>74</v>
      </c>
      <c r="AY288" s="157" t="s">
        <v>180</v>
      </c>
    </row>
    <row r="289" spans="2:51" s="13" customFormat="1" ht="10.199999999999999">
      <c r="B289" s="156"/>
      <c r="D289" s="150" t="s">
        <v>190</v>
      </c>
      <c r="E289" s="157" t="s">
        <v>1</v>
      </c>
      <c r="F289" s="158" t="s">
        <v>407</v>
      </c>
      <c r="H289" s="159">
        <v>34.393999999999998</v>
      </c>
      <c r="I289" s="160"/>
      <c r="L289" s="156"/>
      <c r="M289" s="161"/>
      <c r="T289" s="162"/>
      <c r="AT289" s="157" t="s">
        <v>190</v>
      </c>
      <c r="AU289" s="157" t="s">
        <v>84</v>
      </c>
      <c r="AV289" s="13" t="s">
        <v>84</v>
      </c>
      <c r="AW289" s="13" t="s">
        <v>30</v>
      </c>
      <c r="AX289" s="13" t="s">
        <v>74</v>
      </c>
      <c r="AY289" s="157" t="s">
        <v>180</v>
      </c>
    </row>
    <row r="290" spans="2:51" s="13" customFormat="1" ht="10.199999999999999">
      <c r="B290" s="156"/>
      <c r="D290" s="150" t="s">
        <v>190</v>
      </c>
      <c r="E290" s="157" t="s">
        <v>1</v>
      </c>
      <c r="F290" s="158" t="s">
        <v>408</v>
      </c>
      <c r="H290" s="159">
        <v>18.86</v>
      </c>
      <c r="I290" s="160"/>
      <c r="L290" s="156"/>
      <c r="M290" s="161"/>
      <c r="T290" s="162"/>
      <c r="AT290" s="157" t="s">
        <v>190</v>
      </c>
      <c r="AU290" s="157" t="s">
        <v>84</v>
      </c>
      <c r="AV290" s="13" t="s">
        <v>84</v>
      </c>
      <c r="AW290" s="13" t="s">
        <v>30</v>
      </c>
      <c r="AX290" s="13" t="s">
        <v>74</v>
      </c>
      <c r="AY290" s="157" t="s">
        <v>180</v>
      </c>
    </row>
    <row r="291" spans="2:51" s="13" customFormat="1" ht="10.199999999999999">
      <c r="B291" s="156"/>
      <c r="D291" s="150" t="s">
        <v>190</v>
      </c>
      <c r="E291" s="157" t="s">
        <v>1</v>
      </c>
      <c r="F291" s="158" t="s">
        <v>409</v>
      </c>
      <c r="H291" s="159">
        <v>25.812999999999999</v>
      </c>
      <c r="I291" s="160"/>
      <c r="L291" s="156"/>
      <c r="M291" s="161"/>
      <c r="T291" s="162"/>
      <c r="AT291" s="157" t="s">
        <v>190</v>
      </c>
      <c r="AU291" s="157" t="s">
        <v>84</v>
      </c>
      <c r="AV291" s="13" t="s">
        <v>84</v>
      </c>
      <c r="AW291" s="13" t="s">
        <v>30</v>
      </c>
      <c r="AX291" s="13" t="s">
        <v>74</v>
      </c>
      <c r="AY291" s="157" t="s">
        <v>180</v>
      </c>
    </row>
    <row r="292" spans="2:51" s="13" customFormat="1" ht="10.199999999999999">
      <c r="B292" s="156"/>
      <c r="D292" s="150" t="s">
        <v>190</v>
      </c>
      <c r="E292" s="157" t="s">
        <v>1</v>
      </c>
      <c r="F292" s="158" t="s">
        <v>410</v>
      </c>
      <c r="H292" s="159">
        <v>7.5140000000000002</v>
      </c>
      <c r="I292" s="160"/>
      <c r="L292" s="156"/>
      <c r="M292" s="161"/>
      <c r="T292" s="162"/>
      <c r="AT292" s="157" t="s">
        <v>190</v>
      </c>
      <c r="AU292" s="157" t="s">
        <v>84</v>
      </c>
      <c r="AV292" s="13" t="s">
        <v>84</v>
      </c>
      <c r="AW292" s="13" t="s">
        <v>30</v>
      </c>
      <c r="AX292" s="13" t="s">
        <v>74</v>
      </c>
      <c r="AY292" s="157" t="s">
        <v>180</v>
      </c>
    </row>
    <row r="293" spans="2:51" s="13" customFormat="1" ht="10.199999999999999">
      <c r="B293" s="156"/>
      <c r="D293" s="150" t="s">
        <v>190</v>
      </c>
      <c r="E293" s="157" t="s">
        <v>1</v>
      </c>
      <c r="F293" s="158" t="s">
        <v>411</v>
      </c>
      <c r="H293" s="159">
        <v>8.0500000000000007</v>
      </c>
      <c r="I293" s="160"/>
      <c r="L293" s="156"/>
      <c r="M293" s="161"/>
      <c r="T293" s="162"/>
      <c r="AT293" s="157" t="s">
        <v>190</v>
      </c>
      <c r="AU293" s="157" t="s">
        <v>84</v>
      </c>
      <c r="AV293" s="13" t="s">
        <v>84</v>
      </c>
      <c r="AW293" s="13" t="s">
        <v>30</v>
      </c>
      <c r="AX293" s="13" t="s">
        <v>74</v>
      </c>
      <c r="AY293" s="157" t="s">
        <v>180</v>
      </c>
    </row>
    <row r="294" spans="2:51" s="13" customFormat="1" ht="10.199999999999999">
      <c r="B294" s="156"/>
      <c r="D294" s="150" t="s">
        <v>190</v>
      </c>
      <c r="E294" s="157" t="s">
        <v>1</v>
      </c>
      <c r="F294" s="158" t="s">
        <v>412</v>
      </c>
      <c r="H294" s="159">
        <v>3.8340000000000001</v>
      </c>
      <c r="I294" s="160"/>
      <c r="L294" s="156"/>
      <c r="M294" s="161"/>
      <c r="T294" s="162"/>
      <c r="AT294" s="157" t="s">
        <v>190</v>
      </c>
      <c r="AU294" s="157" t="s">
        <v>84</v>
      </c>
      <c r="AV294" s="13" t="s">
        <v>84</v>
      </c>
      <c r="AW294" s="13" t="s">
        <v>30</v>
      </c>
      <c r="AX294" s="13" t="s">
        <v>74</v>
      </c>
      <c r="AY294" s="157" t="s">
        <v>180</v>
      </c>
    </row>
    <row r="295" spans="2:51" s="13" customFormat="1" ht="10.199999999999999">
      <c r="B295" s="156"/>
      <c r="D295" s="150" t="s">
        <v>190</v>
      </c>
      <c r="E295" s="157" t="s">
        <v>1</v>
      </c>
      <c r="F295" s="158" t="s">
        <v>413</v>
      </c>
      <c r="H295" s="159">
        <v>13</v>
      </c>
      <c r="I295" s="160"/>
      <c r="L295" s="156"/>
      <c r="M295" s="161"/>
      <c r="T295" s="162"/>
      <c r="AT295" s="157" t="s">
        <v>190</v>
      </c>
      <c r="AU295" s="157" t="s">
        <v>84</v>
      </c>
      <c r="AV295" s="13" t="s">
        <v>84</v>
      </c>
      <c r="AW295" s="13" t="s">
        <v>30</v>
      </c>
      <c r="AX295" s="13" t="s">
        <v>74</v>
      </c>
      <c r="AY295" s="157" t="s">
        <v>180</v>
      </c>
    </row>
    <row r="296" spans="2:51" s="13" customFormat="1" ht="10.199999999999999">
      <c r="B296" s="156"/>
      <c r="D296" s="150" t="s">
        <v>190</v>
      </c>
      <c r="E296" s="157" t="s">
        <v>1</v>
      </c>
      <c r="F296" s="158" t="s">
        <v>414</v>
      </c>
      <c r="H296" s="159">
        <v>16.55</v>
      </c>
      <c r="I296" s="160"/>
      <c r="L296" s="156"/>
      <c r="M296" s="161"/>
      <c r="T296" s="162"/>
      <c r="AT296" s="157" t="s">
        <v>190</v>
      </c>
      <c r="AU296" s="157" t="s">
        <v>84</v>
      </c>
      <c r="AV296" s="13" t="s">
        <v>84</v>
      </c>
      <c r="AW296" s="13" t="s">
        <v>30</v>
      </c>
      <c r="AX296" s="13" t="s">
        <v>74</v>
      </c>
      <c r="AY296" s="157" t="s">
        <v>180</v>
      </c>
    </row>
    <row r="297" spans="2:51" s="13" customFormat="1" ht="10.199999999999999">
      <c r="B297" s="156"/>
      <c r="D297" s="150" t="s">
        <v>190</v>
      </c>
      <c r="E297" s="157" t="s">
        <v>1</v>
      </c>
      <c r="F297" s="158" t="s">
        <v>415</v>
      </c>
      <c r="H297" s="159">
        <v>12.375</v>
      </c>
      <c r="I297" s="160"/>
      <c r="L297" s="156"/>
      <c r="M297" s="161"/>
      <c r="T297" s="162"/>
      <c r="AT297" s="157" t="s">
        <v>190</v>
      </c>
      <c r="AU297" s="157" t="s">
        <v>84</v>
      </c>
      <c r="AV297" s="13" t="s">
        <v>84</v>
      </c>
      <c r="AW297" s="13" t="s">
        <v>30</v>
      </c>
      <c r="AX297" s="13" t="s">
        <v>74</v>
      </c>
      <c r="AY297" s="157" t="s">
        <v>180</v>
      </c>
    </row>
    <row r="298" spans="2:51" s="13" customFormat="1" ht="10.199999999999999">
      <c r="B298" s="156"/>
      <c r="D298" s="150" t="s">
        <v>190</v>
      </c>
      <c r="E298" s="157" t="s">
        <v>1</v>
      </c>
      <c r="F298" s="158" t="s">
        <v>410</v>
      </c>
      <c r="H298" s="159">
        <v>7.5140000000000002</v>
      </c>
      <c r="I298" s="160"/>
      <c r="L298" s="156"/>
      <c r="M298" s="161"/>
      <c r="T298" s="162"/>
      <c r="AT298" s="157" t="s">
        <v>190</v>
      </c>
      <c r="AU298" s="157" t="s">
        <v>84</v>
      </c>
      <c r="AV298" s="13" t="s">
        <v>84</v>
      </c>
      <c r="AW298" s="13" t="s">
        <v>30</v>
      </c>
      <c r="AX298" s="13" t="s">
        <v>74</v>
      </c>
      <c r="AY298" s="157" t="s">
        <v>180</v>
      </c>
    </row>
    <row r="299" spans="2:51" s="13" customFormat="1" ht="10.199999999999999">
      <c r="B299" s="156"/>
      <c r="D299" s="150" t="s">
        <v>190</v>
      </c>
      <c r="E299" s="157" t="s">
        <v>1</v>
      </c>
      <c r="F299" s="158" t="s">
        <v>416</v>
      </c>
      <c r="H299" s="159">
        <v>18.413</v>
      </c>
      <c r="I299" s="160"/>
      <c r="L299" s="156"/>
      <c r="M299" s="161"/>
      <c r="T299" s="162"/>
      <c r="AT299" s="157" t="s">
        <v>190</v>
      </c>
      <c r="AU299" s="157" t="s">
        <v>84</v>
      </c>
      <c r="AV299" s="13" t="s">
        <v>84</v>
      </c>
      <c r="AW299" s="13" t="s">
        <v>30</v>
      </c>
      <c r="AX299" s="13" t="s">
        <v>74</v>
      </c>
      <c r="AY299" s="157" t="s">
        <v>180</v>
      </c>
    </row>
    <row r="300" spans="2:51" s="13" customFormat="1" ht="10.199999999999999">
      <c r="B300" s="156"/>
      <c r="D300" s="150" t="s">
        <v>190</v>
      </c>
      <c r="E300" s="157" t="s">
        <v>1</v>
      </c>
      <c r="F300" s="158" t="s">
        <v>417</v>
      </c>
      <c r="H300" s="159">
        <v>25.375</v>
      </c>
      <c r="I300" s="160"/>
      <c r="L300" s="156"/>
      <c r="M300" s="161"/>
      <c r="T300" s="162"/>
      <c r="AT300" s="157" t="s">
        <v>190</v>
      </c>
      <c r="AU300" s="157" t="s">
        <v>84</v>
      </c>
      <c r="AV300" s="13" t="s">
        <v>84</v>
      </c>
      <c r="AW300" s="13" t="s">
        <v>30</v>
      </c>
      <c r="AX300" s="13" t="s">
        <v>74</v>
      </c>
      <c r="AY300" s="157" t="s">
        <v>180</v>
      </c>
    </row>
    <row r="301" spans="2:51" s="13" customFormat="1" ht="10.199999999999999">
      <c r="B301" s="156"/>
      <c r="D301" s="150" t="s">
        <v>190</v>
      </c>
      <c r="E301" s="157" t="s">
        <v>1</v>
      </c>
      <c r="F301" s="158" t="s">
        <v>418</v>
      </c>
      <c r="H301" s="159">
        <v>18.649999999999999</v>
      </c>
      <c r="I301" s="160"/>
      <c r="L301" s="156"/>
      <c r="M301" s="161"/>
      <c r="T301" s="162"/>
      <c r="AT301" s="157" t="s">
        <v>190</v>
      </c>
      <c r="AU301" s="157" t="s">
        <v>84</v>
      </c>
      <c r="AV301" s="13" t="s">
        <v>84</v>
      </c>
      <c r="AW301" s="13" t="s">
        <v>30</v>
      </c>
      <c r="AX301" s="13" t="s">
        <v>74</v>
      </c>
      <c r="AY301" s="157" t="s">
        <v>180</v>
      </c>
    </row>
    <row r="302" spans="2:51" s="13" customFormat="1" ht="10.199999999999999">
      <c r="B302" s="156"/>
      <c r="D302" s="150" t="s">
        <v>190</v>
      </c>
      <c r="E302" s="157" t="s">
        <v>1</v>
      </c>
      <c r="F302" s="158" t="s">
        <v>419</v>
      </c>
      <c r="H302" s="159">
        <v>13.88</v>
      </c>
      <c r="I302" s="160"/>
      <c r="L302" s="156"/>
      <c r="M302" s="161"/>
      <c r="T302" s="162"/>
      <c r="AT302" s="157" t="s">
        <v>190</v>
      </c>
      <c r="AU302" s="157" t="s">
        <v>84</v>
      </c>
      <c r="AV302" s="13" t="s">
        <v>84</v>
      </c>
      <c r="AW302" s="13" t="s">
        <v>30</v>
      </c>
      <c r="AX302" s="13" t="s">
        <v>74</v>
      </c>
      <c r="AY302" s="157" t="s">
        <v>180</v>
      </c>
    </row>
    <row r="303" spans="2:51" s="13" customFormat="1" ht="10.199999999999999">
      <c r="B303" s="156"/>
      <c r="D303" s="150" t="s">
        <v>190</v>
      </c>
      <c r="E303" s="157" t="s">
        <v>1</v>
      </c>
      <c r="F303" s="158" t="s">
        <v>420</v>
      </c>
      <c r="H303" s="159">
        <v>20.675000000000001</v>
      </c>
      <c r="I303" s="160"/>
      <c r="L303" s="156"/>
      <c r="M303" s="161"/>
      <c r="T303" s="162"/>
      <c r="AT303" s="157" t="s">
        <v>190</v>
      </c>
      <c r="AU303" s="157" t="s">
        <v>84</v>
      </c>
      <c r="AV303" s="13" t="s">
        <v>84</v>
      </c>
      <c r="AW303" s="13" t="s">
        <v>30</v>
      </c>
      <c r="AX303" s="13" t="s">
        <v>74</v>
      </c>
      <c r="AY303" s="157" t="s">
        <v>180</v>
      </c>
    </row>
    <row r="304" spans="2:51" s="13" customFormat="1" ht="10.199999999999999">
      <c r="B304" s="156"/>
      <c r="D304" s="150" t="s">
        <v>190</v>
      </c>
      <c r="E304" s="157" t="s">
        <v>1</v>
      </c>
      <c r="F304" s="158" t="s">
        <v>421</v>
      </c>
      <c r="H304" s="159">
        <v>21.65</v>
      </c>
      <c r="I304" s="160"/>
      <c r="L304" s="156"/>
      <c r="M304" s="161"/>
      <c r="T304" s="162"/>
      <c r="AT304" s="157" t="s">
        <v>190</v>
      </c>
      <c r="AU304" s="157" t="s">
        <v>84</v>
      </c>
      <c r="AV304" s="13" t="s">
        <v>84</v>
      </c>
      <c r="AW304" s="13" t="s">
        <v>30</v>
      </c>
      <c r="AX304" s="13" t="s">
        <v>74</v>
      </c>
      <c r="AY304" s="157" t="s">
        <v>180</v>
      </c>
    </row>
    <row r="305" spans="2:65" s="14" customFormat="1" ht="10.199999999999999">
      <c r="B305" s="163"/>
      <c r="D305" s="150" t="s">
        <v>190</v>
      </c>
      <c r="E305" s="164" t="s">
        <v>1</v>
      </c>
      <c r="F305" s="165" t="s">
        <v>194</v>
      </c>
      <c r="H305" s="166">
        <v>319.767</v>
      </c>
      <c r="I305" s="167"/>
      <c r="L305" s="163"/>
      <c r="M305" s="168"/>
      <c r="T305" s="169"/>
      <c r="AT305" s="164" t="s">
        <v>190</v>
      </c>
      <c r="AU305" s="164" t="s">
        <v>84</v>
      </c>
      <c r="AV305" s="14" t="s">
        <v>188</v>
      </c>
      <c r="AW305" s="14" t="s">
        <v>30</v>
      </c>
      <c r="AX305" s="14" t="s">
        <v>82</v>
      </c>
      <c r="AY305" s="164" t="s">
        <v>180</v>
      </c>
    </row>
    <row r="306" spans="2:65" s="1" customFormat="1" ht="21.75" customHeight="1">
      <c r="B306" s="32"/>
      <c r="C306" s="136" t="s">
        <v>331</v>
      </c>
      <c r="D306" s="136" t="s">
        <v>183</v>
      </c>
      <c r="E306" s="137" t="s">
        <v>422</v>
      </c>
      <c r="F306" s="138" t="s">
        <v>423</v>
      </c>
      <c r="G306" s="139" t="s">
        <v>198</v>
      </c>
      <c r="H306" s="140">
        <v>189.2</v>
      </c>
      <c r="I306" s="141"/>
      <c r="J306" s="142">
        <f>ROUND(I306*H306,2)</f>
        <v>0</v>
      </c>
      <c r="K306" s="138" t="s">
        <v>199</v>
      </c>
      <c r="L306" s="32"/>
      <c r="M306" s="143" t="s">
        <v>1</v>
      </c>
      <c r="N306" s="144" t="s">
        <v>39</v>
      </c>
      <c r="P306" s="145">
        <f>O306*H306</f>
        <v>0</v>
      </c>
      <c r="Q306" s="145">
        <v>3.6929999999999998E-2</v>
      </c>
      <c r="R306" s="145">
        <f>Q306*H306</f>
        <v>6.9871559999999988</v>
      </c>
      <c r="S306" s="145">
        <v>0</v>
      </c>
      <c r="T306" s="146">
        <f>S306*H306</f>
        <v>0</v>
      </c>
      <c r="AR306" s="147" t="s">
        <v>294</v>
      </c>
      <c r="AT306" s="147" t="s">
        <v>183</v>
      </c>
      <c r="AU306" s="147" t="s">
        <v>84</v>
      </c>
      <c r="AY306" s="17" t="s">
        <v>180</v>
      </c>
      <c r="BE306" s="148">
        <f>IF(N306="základní",J306,0)</f>
        <v>0</v>
      </c>
      <c r="BF306" s="148">
        <f>IF(N306="snížená",J306,0)</f>
        <v>0</v>
      </c>
      <c r="BG306" s="148">
        <f>IF(N306="zákl. přenesená",J306,0)</f>
        <v>0</v>
      </c>
      <c r="BH306" s="148">
        <f>IF(N306="sníž. přenesená",J306,0)</f>
        <v>0</v>
      </c>
      <c r="BI306" s="148">
        <f>IF(N306="nulová",J306,0)</f>
        <v>0</v>
      </c>
      <c r="BJ306" s="17" t="s">
        <v>82</v>
      </c>
      <c r="BK306" s="148">
        <f>ROUND(I306*H306,2)</f>
        <v>0</v>
      </c>
      <c r="BL306" s="17" t="s">
        <v>294</v>
      </c>
      <c r="BM306" s="147" t="s">
        <v>424</v>
      </c>
    </row>
    <row r="307" spans="2:65" s="12" customFormat="1" ht="10.199999999999999">
      <c r="B307" s="149"/>
      <c r="D307" s="150" t="s">
        <v>190</v>
      </c>
      <c r="E307" s="151" t="s">
        <v>1</v>
      </c>
      <c r="F307" s="152" t="s">
        <v>425</v>
      </c>
      <c r="H307" s="151" t="s">
        <v>1</v>
      </c>
      <c r="I307" s="153"/>
      <c r="L307" s="149"/>
      <c r="M307" s="154"/>
      <c r="T307" s="155"/>
      <c r="AT307" s="151" t="s">
        <v>190</v>
      </c>
      <c r="AU307" s="151" t="s">
        <v>84</v>
      </c>
      <c r="AV307" s="12" t="s">
        <v>82</v>
      </c>
      <c r="AW307" s="12" t="s">
        <v>30</v>
      </c>
      <c r="AX307" s="12" t="s">
        <v>74</v>
      </c>
      <c r="AY307" s="151" t="s">
        <v>180</v>
      </c>
    </row>
    <row r="308" spans="2:65" s="12" customFormat="1" ht="10.199999999999999">
      <c r="B308" s="149"/>
      <c r="D308" s="150" t="s">
        <v>190</v>
      </c>
      <c r="E308" s="151" t="s">
        <v>1</v>
      </c>
      <c r="F308" s="152" t="s">
        <v>401</v>
      </c>
      <c r="H308" s="151" t="s">
        <v>1</v>
      </c>
      <c r="I308" s="153"/>
      <c r="L308" s="149"/>
      <c r="M308" s="154"/>
      <c r="T308" s="155"/>
      <c r="AT308" s="151" t="s">
        <v>190</v>
      </c>
      <c r="AU308" s="151" t="s">
        <v>84</v>
      </c>
      <c r="AV308" s="12" t="s">
        <v>82</v>
      </c>
      <c r="AW308" s="12" t="s">
        <v>30</v>
      </c>
      <c r="AX308" s="12" t="s">
        <v>74</v>
      </c>
      <c r="AY308" s="151" t="s">
        <v>180</v>
      </c>
    </row>
    <row r="309" spans="2:65" s="12" customFormat="1" ht="10.199999999999999">
      <c r="B309" s="149"/>
      <c r="D309" s="150" t="s">
        <v>190</v>
      </c>
      <c r="E309" s="151" t="s">
        <v>1</v>
      </c>
      <c r="F309" s="152" t="s">
        <v>402</v>
      </c>
      <c r="H309" s="151" t="s">
        <v>1</v>
      </c>
      <c r="I309" s="153"/>
      <c r="L309" s="149"/>
      <c r="M309" s="154"/>
      <c r="T309" s="155"/>
      <c r="AT309" s="151" t="s">
        <v>190</v>
      </c>
      <c r="AU309" s="151" t="s">
        <v>84</v>
      </c>
      <c r="AV309" s="12" t="s">
        <v>82</v>
      </c>
      <c r="AW309" s="12" t="s">
        <v>30</v>
      </c>
      <c r="AX309" s="12" t="s">
        <v>74</v>
      </c>
      <c r="AY309" s="151" t="s">
        <v>180</v>
      </c>
    </row>
    <row r="310" spans="2:65" s="12" customFormat="1" ht="10.199999999999999">
      <c r="B310" s="149"/>
      <c r="D310" s="150" t="s">
        <v>190</v>
      </c>
      <c r="E310" s="151" t="s">
        <v>1</v>
      </c>
      <c r="F310" s="152" t="s">
        <v>402</v>
      </c>
      <c r="H310" s="151" t="s">
        <v>1</v>
      </c>
      <c r="I310" s="153"/>
      <c r="L310" s="149"/>
      <c r="M310" s="154"/>
      <c r="T310" s="155"/>
      <c r="AT310" s="151" t="s">
        <v>190</v>
      </c>
      <c r="AU310" s="151" t="s">
        <v>84</v>
      </c>
      <c r="AV310" s="12" t="s">
        <v>82</v>
      </c>
      <c r="AW310" s="12" t="s">
        <v>30</v>
      </c>
      <c r="AX310" s="12" t="s">
        <v>74</v>
      </c>
      <c r="AY310" s="151" t="s">
        <v>180</v>
      </c>
    </row>
    <row r="311" spans="2:65" s="12" customFormat="1" ht="10.199999999999999">
      <c r="B311" s="149"/>
      <c r="D311" s="150" t="s">
        <v>190</v>
      </c>
      <c r="E311" s="151" t="s">
        <v>1</v>
      </c>
      <c r="F311" s="152" t="s">
        <v>401</v>
      </c>
      <c r="H311" s="151" t="s">
        <v>1</v>
      </c>
      <c r="I311" s="153"/>
      <c r="L311" s="149"/>
      <c r="M311" s="154"/>
      <c r="T311" s="155"/>
      <c r="AT311" s="151" t="s">
        <v>190</v>
      </c>
      <c r="AU311" s="151" t="s">
        <v>84</v>
      </c>
      <c r="AV311" s="12" t="s">
        <v>82</v>
      </c>
      <c r="AW311" s="12" t="s">
        <v>30</v>
      </c>
      <c r="AX311" s="12" t="s">
        <v>74</v>
      </c>
      <c r="AY311" s="151" t="s">
        <v>180</v>
      </c>
    </row>
    <row r="312" spans="2:65" s="13" customFormat="1" ht="10.199999999999999">
      <c r="B312" s="156"/>
      <c r="D312" s="150" t="s">
        <v>190</v>
      </c>
      <c r="E312" s="157" t="s">
        <v>1</v>
      </c>
      <c r="F312" s="158" t="s">
        <v>426</v>
      </c>
      <c r="H312" s="159">
        <v>36.25</v>
      </c>
      <c r="I312" s="160"/>
      <c r="L312" s="156"/>
      <c r="M312" s="161"/>
      <c r="T312" s="162"/>
      <c r="AT312" s="157" t="s">
        <v>190</v>
      </c>
      <c r="AU312" s="157" t="s">
        <v>84</v>
      </c>
      <c r="AV312" s="13" t="s">
        <v>84</v>
      </c>
      <c r="AW312" s="13" t="s">
        <v>30</v>
      </c>
      <c r="AX312" s="13" t="s">
        <v>74</v>
      </c>
      <c r="AY312" s="157" t="s">
        <v>180</v>
      </c>
    </row>
    <row r="313" spans="2:65" s="13" customFormat="1" ht="10.199999999999999">
      <c r="B313" s="156"/>
      <c r="D313" s="150" t="s">
        <v>190</v>
      </c>
      <c r="E313" s="157" t="s">
        <v>1</v>
      </c>
      <c r="F313" s="158" t="s">
        <v>427</v>
      </c>
      <c r="H313" s="159">
        <v>37.5</v>
      </c>
      <c r="I313" s="160"/>
      <c r="L313" s="156"/>
      <c r="M313" s="161"/>
      <c r="T313" s="162"/>
      <c r="AT313" s="157" t="s">
        <v>190</v>
      </c>
      <c r="AU313" s="157" t="s">
        <v>84</v>
      </c>
      <c r="AV313" s="13" t="s">
        <v>84</v>
      </c>
      <c r="AW313" s="13" t="s">
        <v>30</v>
      </c>
      <c r="AX313" s="13" t="s">
        <v>74</v>
      </c>
      <c r="AY313" s="157" t="s">
        <v>180</v>
      </c>
    </row>
    <row r="314" spans="2:65" s="13" customFormat="1" ht="10.199999999999999">
      <c r="B314" s="156"/>
      <c r="D314" s="150" t="s">
        <v>190</v>
      </c>
      <c r="E314" s="157" t="s">
        <v>1</v>
      </c>
      <c r="F314" s="158" t="s">
        <v>428</v>
      </c>
      <c r="H314" s="159">
        <v>43.15</v>
      </c>
      <c r="I314" s="160"/>
      <c r="L314" s="156"/>
      <c r="M314" s="161"/>
      <c r="T314" s="162"/>
      <c r="AT314" s="157" t="s">
        <v>190</v>
      </c>
      <c r="AU314" s="157" t="s">
        <v>84</v>
      </c>
      <c r="AV314" s="13" t="s">
        <v>84</v>
      </c>
      <c r="AW314" s="13" t="s">
        <v>30</v>
      </c>
      <c r="AX314" s="13" t="s">
        <v>74</v>
      </c>
      <c r="AY314" s="157" t="s">
        <v>180</v>
      </c>
    </row>
    <row r="315" spans="2:65" s="13" customFormat="1" ht="10.199999999999999">
      <c r="B315" s="156"/>
      <c r="D315" s="150" t="s">
        <v>190</v>
      </c>
      <c r="E315" s="157" t="s">
        <v>1</v>
      </c>
      <c r="F315" s="158" t="s">
        <v>429</v>
      </c>
      <c r="H315" s="159">
        <v>15.5</v>
      </c>
      <c r="I315" s="160"/>
      <c r="L315" s="156"/>
      <c r="M315" s="161"/>
      <c r="T315" s="162"/>
      <c r="AT315" s="157" t="s">
        <v>190</v>
      </c>
      <c r="AU315" s="157" t="s">
        <v>84</v>
      </c>
      <c r="AV315" s="13" t="s">
        <v>84</v>
      </c>
      <c r="AW315" s="13" t="s">
        <v>30</v>
      </c>
      <c r="AX315" s="13" t="s">
        <v>74</v>
      </c>
      <c r="AY315" s="157" t="s">
        <v>180</v>
      </c>
    </row>
    <row r="316" spans="2:65" s="13" customFormat="1" ht="10.199999999999999">
      <c r="B316" s="156"/>
      <c r="D316" s="150" t="s">
        <v>190</v>
      </c>
      <c r="E316" s="157" t="s">
        <v>1</v>
      </c>
      <c r="F316" s="158" t="s">
        <v>430</v>
      </c>
      <c r="H316" s="159">
        <v>56.8</v>
      </c>
      <c r="I316" s="160"/>
      <c r="L316" s="156"/>
      <c r="M316" s="161"/>
      <c r="T316" s="162"/>
      <c r="AT316" s="157" t="s">
        <v>190</v>
      </c>
      <c r="AU316" s="157" t="s">
        <v>84</v>
      </c>
      <c r="AV316" s="13" t="s">
        <v>84</v>
      </c>
      <c r="AW316" s="13" t="s">
        <v>30</v>
      </c>
      <c r="AX316" s="13" t="s">
        <v>74</v>
      </c>
      <c r="AY316" s="157" t="s">
        <v>180</v>
      </c>
    </row>
    <row r="317" spans="2:65" s="14" customFormat="1" ht="10.199999999999999">
      <c r="B317" s="163"/>
      <c r="D317" s="150" t="s">
        <v>190</v>
      </c>
      <c r="E317" s="164" t="s">
        <v>1</v>
      </c>
      <c r="F317" s="165" t="s">
        <v>194</v>
      </c>
      <c r="H317" s="166">
        <v>189.2</v>
      </c>
      <c r="I317" s="167"/>
      <c r="L317" s="163"/>
      <c r="M317" s="168"/>
      <c r="T317" s="169"/>
      <c r="AT317" s="164" t="s">
        <v>190</v>
      </c>
      <c r="AU317" s="164" t="s">
        <v>84</v>
      </c>
      <c r="AV317" s="14" t="s">
        <v>188</v>
      </c>
      <c r="AW317" s="14" t="s">
        <v>30</v>
      </c>
      <c r="AX317" s="14" t="s">
        <v>82</v>
      </c>
      <c r="AY317" s="164" t="s">
        <v>180</v>
      </c>
    </row>
    <row r="318" spans="2:65" s="1" customFormat="1" ht="21.75" customHeight="1">
      <c r="B318" s="32"/>
      <c r="C318" s="136" t="s">
        <v>431</v>
      </c>
      <c r="D318" s="136" t="s">
        <v>183</v>
      </c>
      <c r="E318" s="137" t="s">
        <v>432</v>
      </c>
      <c r="F318" s="138" t="s">
        <v>433</v>
      </c>
      <c r="G318" s="139" t="s">
        <v>198</v>
      </c>
      <c r="H318" s="140">
        <v>243.13</v>
      </c>
      <c r="I318" s="141"/>
      <c r="J318" s="142">
        <f>ROUND(I318*H318,2)</f>
        <v>0</v>
      </c>
      <c r="K318" s="138" t="s">
        <v>199</v>
      </c>
      <c r="L318" s="32"/>
      <c r="M318" s="143" t="s">
        <v>1</v>
      </c>
      <c r="N318" s="144" t="s">
        <v>39</v>
      </c>
      <c r="P318" s="145">
        <f>O318*H318</f>
        <v>0</v>
      </c>
      <c r="Q318" s="145">
        <v>3.6929999999999998E-2</v>
      </c>
      <c r="R318" s="145">
        <f>Q318*H318</f>
        <v>8.9787908999999999</v>
      </c>
      <c r="S318" s="145">
        <v>0</v>
      </c>
      <c r="T318" s="146">
        <f>S318*H318</f>
        <v>0</v>
      </c>
      <c r="AR318" s="147" t="s">
        <v>294</v>
      </c>
      <c r="AT318" s="147" t="s">
        <v>183</v>
      </c>
      <c r="AU318" s="147" t="s">
        <v>84</v>
      </c>
      <c r="AY318" s="17" t="s">
        <v>180</v>
      </c>
      <c r="BE318" s="148">
        <f>IF(N318="základní",J318,0)</f>
        <v>0</v>
      </c>
      <c r="BF318" s="148">
        <f>IF(N318="snížená",J318,0)</f>
        <v>0</v>
      </c>
      <c r="BG318" s="148">
        <f>IF(N318="zákl. přenesená",J318,0)</f>
        <v>0</v>
      </c>
      <c r="BH318" s="148">
        <f>IF(N318="sníž. přenesená",J318,0)</f>
        <v>0</v>
      </c>
      <c r="BI318" s="148">
        <f>IF(N318="nulová",J318,0)</f>
        <v>0</v>
      </c>
      <c r="BJ318" s="17" t="s">
        <v>82</v>
      </c>
      <c r="BK318" s="148">
        <f>ROUND(I318*H318,2)</f>
        <v>0</v>
      </c>
      <c r="BL318" s="17" t="s">
        <v>294</v>
      </c>
      <c r="BM318" s="147" t="s">
        <v>434</v>
      </c>
    </row>
    <row r="319" spans="2:65" s="12" customFormat="1" ht="10.199999999999999">
      <c r="B319" s="149"/>
      <c r="D319" s="150" t="s">
        <v>190</v>
      </c>
      <c r="E319" s="151" t="s">
        <v>1</v>
      </c>
      <c r="F319" s="152" t="s">
        <v>435</v>
      </c>
      <c r="H319" s="151" t="s">
        <v>1</v>
      </c>
      <c r="I319" s="153"/>
      <c r="L319" s="149"/>
      <c r="M319" s="154"/>
      <c r="T319" s="155"/>
      <c r="AT319" s="151" t="s">
        <v>190</v>
      </c>
      <c r="AU319" s="151" t="s">
        <v>84</v>
      </c>
      <c r="AV319" s="12" t="s">
        <v>82</v>
      </c>
      <c r="AW319" s="12" t="s">
        <v>30</v>
      </c>
      <c r="AX319" s="12" t="s">
        <v>74</v>
      </c>
      <c r="AY319" s="151" t="s">
        <v>180</v>
      </c>
    </row>
    <row r="320" spans="2:65" s="12" customFormat="1" ht="10.199999999999999">
      <c r="B320" s="149"/>
      <c r="D320" s="150" t="s">
        <v>190</v>
      </c>
      <c r="E320" s="151" t="s">
        <v>1</v>
      </c>
      <c r="F320" s="152" t="s">
        <v>436</v>
      </c>
      <c r="H320" s="151" t="s">
        <v>1</v>
      </c>
      <c r="I320" s="153"/>
      <c r="L320" s="149"/>
      <c r="M320" s="154"/>
      <c r="T320" s="155"/>
      <c r="AT320" s="151" t="s">
        <v>190</v>
      </c>
      <c r="AU320" s="151" t="s">
        <v>84</v>
      </c>
      <c r="AV320" s="12" t="s">
        <v>82</v>
      </c>
      <c r="AW320" s="12" t="s">
        <v>30</v>
      </c>
      <c r="AX320" s="12" t="s">
        <v>74</v>
      </c>
      <c r="AY320" s="151" t="s">
        <v>180</v>
      </c>
    </row>
    <row r="321" spans="2:65" s="12" customFormat="1" ht="10.199999999999999">
      <c r="B321" s="149"/>
      <c r="D321" s="150" t="s">
        <v>190</v>
      </c>
      <c r="E321" s="151" t="s">
        <v>1</v>
      </c>
      <c r="F321" s="152" t="s">
        <v>402</v>
      </c>
      <c r="H321" s="151" t="s">
        <v>1</v>
      </c>
      <c r="I321" s="153"/>
      <c r="L321" s="149"/>
      <c r="M321" s="154"/>
      <c r="T321" s="155"/>
      <c r="AT321" s="151" t="s">
        <v>190</v>
      </c>
      <c r="AU321" s="151" t="s">
        <v>84</v>
      </c>
      <c r="AV321" s="12" t="s">
        <v>82</v>
      </c>
      <c r="AW321" s="12" t="s">
        <v>30</v>
      </c>
      <c r="AX321" s="12" t="s">
        <v>74</v>
      </c>
      <c r="AY321" s="151" t="s">
        <v>180</v>
      </c>
    </row>
    <row r="322" spans="2:65" s="12" customFormat="1" ht="10.199999999999999">
      <c r="B322" s="149"/>
      <c r="D322" s="150" t="s">
        <v>190</v>
      </c>
      <c r="E322" s="151" t="s">
        <v>1</v>
      </c>
      <c r="F322" s="152" t="s">
        <v>437</v>
      </c>
      <c r="H322" s="151" t="s">
        <v>1</v>
      </c>
      <c r="I322" s="153"/>
      <c r="L322" s="149"/>
      <c r="M322" s="154"/>
      <c r="T322" s="155"/>
      <c r="AT322" s="151" t="s">
        <v>190</v>
      </c>
      <c r="AU322" s="151" t="s">
        <v>84</v>
      </c>
      <c r="AV322" s="12" t="s">
        <v>82</v>
      </c>
      <c r="AW322" s="12" t="s">
        <v>30</v>
      </c>
      <c r="AX322" s="12" t="s">
        <v>74</v>
      </c>
      <c r="AY322" s="151" t="s">
        <v>180</v>
      </c>
    </row>
    <row r="323" spans="2:65" s="13" customFormat="1" ht="10.199999999999999">
      <c r="B323" s="156"/>
      <c r="D323" s="150" t="s">
        <v>190</v>
      </c>
      <c r="E323" s="157" t="s">
        <v>1</v>
      </c>
      <c r="F323" s="158" t="s">
        <v>438</v>
      </c>
      <c r="H323" s="159">
        <v>60.424999999999997</v>
      </c>
      <c r="I323" s="160"/>
      <c r="L323" s="156"/>
      <c r="M323" s="161"/>
      <c r="T323" s="162"/>
      <c r="AT323" s="157" t="s">
        <v>190</v>
      </c>
      <c r="AU323" s="157" t="s">
        <v>84</v>
      </c>
      <c r="AV323" s="13" t="s">
        <v>84</v>
      </c>
      <c r="AW323" s="13" t="s">
        <v>30</v>
      </c>
      <c r="AX323" s="13" t="s">
        <v>74</v>
      </c>
      <c r="AY323" s="157" t="s">
        <v>180</v>
      </c>
    </row>
    <row r="324" spans="2:65" s="13" customFormat="1" ht="10.199999999999999">
      <c r="B324" s="156"/>
      <c r="D324" s="150" t="s">
        <v>190</v>
      </c>
      <c r="E324" s="157" t="s">
        <v>1</v>
      </c>
      <c r="F324" s="158" t="s">
        <v>439</v>
      </c>
      <c r="H324" s="159">
        <v>38.564999999999998</v>
      </c>
      <c r="I324" s="160"/>
      <c r="L324" s="156"/>
      <c r="M324" s="161"/>
      <c r="T324" s="162"/>
      <c r="AT324" s="157" t="s">
        <v>190</v>
      </c>
      <c r="AU324" s="157" t="s">
        <v>84</v>
      </c>
      <c r="AV324" s="13" t="s">
        <v>84</v>
      </c>
      <c r="AW324" s="13" t="s">
        <v>30</v>
      </c>
      <c r="AX324" s="13" t="s">
        <v>74</v>
      </c>
      <c r="AY324" s="157" t="s">
        <v>180</v>
      </c>
    </row>
    <row r="325" spans="2:65" s="13" customFormat="1" ht="10.199999999999999">
      <c r="B325" s="156"/>
      <c r="D325" s="150" t="s">
        <v>190</v>
      </c>
      <c r="E325" s="157" t="s">
        <v>1</v>
      </c>
      <c r="F325" s="158" t="s">
        <v>440</v>
      </c>
      <c r="H325" s="159">
        <v>81.59</v>
      </c>
      <c r="I325" s="160"/>
      <c r="L325" s="156"/>
      <c r="M325" s="161"/>
      <c r="T325" s="162"/>
      <c r="AT325" s="157" t="s">
        <v>190</v>
      </c>
      <c r="AU325" s="157" t="s">
        <v>84</v>
      </c>
      <c r="AV325" s="13" t="s">
        <v>84</v>
      </c>
      <c r="AW325" s="13" t="s">
        <v>30</v>
      </c>
      <c r="AX325" s="13" t="s">
        <v>74</v>
      </c>
      <c r="AY325" s="157" t="s">
        <v>180</v>
      </c>
    </row>
    <row r="326" spans="2:65" s="13" customFormat="1" ht="10.199999999999999">
      <c r="B326" s="156"/>
      <c r="D326" s="150" t="s">
        <v>190</v>
      </c>
      <c r="E326" s="157" t="s">
        <v>1</v>
      </c>
      <c r="F326" s="158" t="s">
        <v>441</v>
      </c>
      <c r="H326" s="159">
        <v>62.55</v>
      </c>
      <c r="I326" s="160"/>
      <c r="L326" s="156"/>
      <c r="M326" s="161"/>
      <c r="T326" s="162"/>
      <c r="AT326" s="157" t="s">
        <v>190</v>
      </c>
      <c r="AU326" s="157" t="s">
        <v>84</v>
      </c>
      <c r="AV326" s="13" t="s">
        <v>84</v>
      </c>
      <c r="AW326" s="13" t="s">
        <v>30</v>
      </c>
      <c r="AX326" s="13" t="s">
        <v>74</v>
      </c>
      <c r="AY326" s="157" t="s">
        <v>180</v>
      </c>
    </row>
    <row r="327" spans="2:65" s="14" customFormat="1" ht="10.199999999999999">
      <c r="B327" s="163"/>
      <c r="D327" s="150" t="s">
        <v>190</v>
      </c>
      <c r="E327" s="164" t="s">
        <v>1</v>
      </c>
      <c r="F327" s="165" t="s">
        <v>194</v>
      </c>
      <c r="H327" s="166">
        <v>243.13</v>
      </c>
      <c r="I327" s="167"/>
      <c r="L327" s="163"/>
      <c r="M327" s="168"/>
      <c r="T327" s="169"/>
      <c r="AT327" s="164" t="s">
        <v>190</v>
      </c>
      <c r="AU327" s="164" t="s">
        <v>84</v>
      </c>
      <c r="AV327" s="14" t="s">
        <v>188</v>
      </c>
      <c r="AW327" s="14" t="s">
        <v>30</v>
      </c>
      <c r="AX327" s="14" t="s">
        <v>82</v>
      </c>
      <c r="AY327" s="164" t="s">
        <v>180</v>
      </c>
    </row>
    <row r="328" spans="2:65" s="1" customFormat="1" ht="16.5" customHeight="1">
      <c r="B328" s="32"/>
      <c r="C328" s="136" t="s">
        <v>442</v>
      </c>
      <c r="D328" s="136" t="s">
        <v>183</v>
      </c>
      <c r="E328" s="137" t="s">
        <v>443</v>
      </c>
      <c r="F328" s="138" t="s">
        <v>444</v>
      </c>
      <c r="G328" s="139" t="s">
        <v>198</v>
      </c>
      <c r="H328" s="140">
        <v>11.13</v>
      </c>
      <c r="I328" s="141"/>
      <c r="J328" s="142">
        <f>ROUND(I328*H328,2)</f>
        <v>0</v>
      </c>
      <c r="K328" s="138" t="s">
        <v>199</v>
      </c>
      <c r="L328" s="32"/>
      <c r="M328" s="143" t="s">
        <v>1</v>
      </c>
      <c r="N328" s="144" t="s">
        <v>39</v>
      </c>
      <c r="P328" s="145">
        <f>O328*H328</f>
        <v>0</v>
      </c>
      <c r="Q328" s="145">
        <v>3.6929999999999998E-2</v>
      </c>
      <c r="R328" s="145">
        <f>Q328*H328</f>
        <v>0.41103089999999998</v>
      </c>
      <c r="S328" s="145">
        <v>0</v>
      </c>
      <c r="T328" s="146">
        <f>S328*H328</f>
        <v>0</v>
      </c>
      <c r="AR328" s="147" t="s">
        <v>294</v>
      </c>
      <c r="AT328" s="147" t="s">
        <v>183</v>
      </c>
      <c r="AU328" s="147" t="s">
        <v>84</v>
      </c>
      <c r="AY328" s="17" t="s">
        <v>180</v>
      </c>
      <c r="BE328" s="148">
        <f>IF(N328="základní",J328,0)</f>
        <v>0</v>
      </c>
      <c r="BF328" s="148">
        <f>IF(N328="snížená",J328,0)</f>
        <v>0</v>
      </c>
      <c r="BG328" s="148">
        <f>IF(N328="zákl. přenesená",J328,0)</f>
        <v>0</v>
      </c>
      <c r="BH328" s="148">
        <f>IF(N328="sníž. přenesená",J328,0)</f>
        <v>0</v>
      </c>
      <c r="BI328" s="148">
        <f>IF(N328="nulová",J328,0)</f>
        <v>0</v>
      </c>
      <c r="BJ328" s="17" t="s">
        <v>82</v>
      </c>
      <c r="BK328" s="148">
        <f>ROUND(I328*H328,2)</f>
        <v>0</v>
      </c>
      <c r="BL328" s="17" t="s">
        <v>294</v>
      </c>
      <c r="BM328" s="147" t="s">
        <v>445</v>
      </c>
    </row>
    <row r="329" spans="2:65" s="12" customFormat="1" ht="10.199999999999999">
      <c r="B329" s="149"/>
      <c r="D329" s="150" t="s">
        <v>190</v>
      </c>
      <c r="E329" s="151" t="s">
        <v>1</v>
      </c>
      <c r="F329" s="152" t="s">
        <v>446</v>
      </c>
      <c r="H329" s="151" t="s">
        <v>1</v>
      </c>
      <c r="I329" s="153"/>
      <c r="L329" s="149"/>
      <c r="M329" s="154"/>
      <c r="T329" s="155"/>
      <c r="AT329" s="151" t="s">
        <v>190</v>
      </c>
      <c r="AU329" s="151" t="s">
        <v>84</v>
      </c>
      <c r="AV329" s="12" t="s">
        <v>82</v>
      </c>
      <c r="AW329" s="12" t="s">
        <v>30</v>
      </c>
      <c r="AX329" s="12" t="s">
        <v>74</v>
      </c>
      <c r="AY329" s="151" t="s">
        <v>180</v>
      </c>
    </row>
    <row r="330" spans="2:65" s="12" customFormat="1" ht="10.199999999999999">
      <c r="B330" s="149"/>
      <c r="D330" s="150" t="s">
        <v>190</v>
      </c>
      <c r="E330" s="151" t="s">
        <v>1</v>
      </c>
      <c r="F330" s="152" t="s">
        <v>401</v>
      </c>
      <c r="H330" s="151" t="s">
        <v>1</v>
      </c>
      <c r="I330" s="153"/>
      <c r="L330" s="149"/>
      <c r="M330" s="154"/>
      <c r="T330" s="155"/>
      <c r="AT330" s="151" t="s">
        <v>190</v>
      </c>
      <c r="AU330" s="151" t="s">
        <v>84</v>
      </c>
      <c r="AV330" s="12" t="s">
        <v>82</v>
      </c>
      <c r="AW330" s="12" t="s">
        <v>30</v>
      </c>
      <c r="AX330" s="12" t="s">
        <v>74</v>
      </c>
      <c r="AY330" s="151" t="s">
        <v>180</v>
      </c>
    </row>
    <row r="331" spans="2:65" s="12" customFormat="1" ht="10.199999999999999">
      <c r="B331" s="149"/>
      <c r="D331" s="150" t="s">
        <v>190</v>
      </c>
      <c r="E331" s="151" t="s">
        <v>1</v>
      </c>
      <c r="F331" s="152" t="s">
        <v>447</v>
      </c>
      <c r="H331" s="151" t="s">
        <v>1</v>
      </c>
      <c r="I331" s="153"/>
      <c r="L331" s="149"/>
      <c r="M331" s="154"/>
      <c r="T331" s="155"/>
      <c r="AT331" s="151" t="s">
        <v>190</v>
      </c>
      <c r="AU331" s="151" t="s">
        <v>84</v>
      </c>
      <c r="AV331" s="12" t="s">
        <v>82</v>
      </c>
      <c r="AW331" s="12" t="s">
        <v>30</v>
      </c>
      <c r="AX331" s="12" t="s">
        <v>74</v>
      </c>
      <c r="AY331" s="151" t="s">
        <v>180</v>
      </c>
    </row>
    <row r="332" spans="2:65" s="12" customFormat="1" ht="10.199999999999999">
      <c r="B332" s="149"/>
      <c r="D332" s="150" t="s">
        <v>190</v>
      </c>
      <c r="E332" s="151" t="s">
        <v>1</v>
      </c>
      <c r="F332" s="152" t="s">
        <v>403</v>
      </c>
      <c r="H332" s="151" t="s">
        <v>1</v>
      </c>
      <c r="I332" s="153"/>
      <c r="L332" s="149"/>
      <c r="M332" s="154"/>
      <c r="T332" s="155"/>
      <c r="AT332" s="151" t="s">
        <v>190</v>
      </c>
      <c r="AU332" s="151" t="s">
        <v>84</v>
      </c>
      <c r="AV332" s="12" t="s">
        <v>82</v>
      </c>
      <c r="AW332" s="12" t="s">
        <v>30</v>
      </c>
      <c r="AX332" s="12" t="s">
        <v>74</v>
      </c>
      <c r="AY332" s="151" t="s">
        <v>180</v>
      </c>
    </row>
    <row r="333" spans="2:65" s="13" customFormat="1" ht="10.199999999999999">
      <c r="B333" s="156"/>
      <c r="D333" s="150" t="s">
        <v>190</v>
      </c>
      <c r="E333" s="157" t="s">
        <v>1</v>
      </c>
      <c r="F333" s="158" t="s">
        <v>448</v>
      </c>
      <c r="H333" s="159">
        <v>11.13</v>
      </c>
      <c r="I333" s="160"/>
      <c r="L333" s="156"/>
      <c r="M333" s="161"/>
      <c r="T333" s="162"/>
      <c r="AT333" s="157" t="s">
        <v>190</v>
      </c>
      <c r="AU333" s="157" t="s">
        <v>84</v>
      </c>
      <c r="AV333" s="13" t="s">
        <v>84</v>
      </c>
      <c r="AW333" s="13" t="s">
        <v>30</v>
      </c>
      <c r="AX333" s="13" t="s">
        <v>74</v>
      </c>
      <c r="AY333" s="157" t="s">
        <v>180</v>
      </c>
    </row>
    <row r="334" spans="2:65" s="14" customFormat="1" ht="10.199999999999999">
      <c r="B334" s="163"/>
      <c r="D334" s="150" t="s">
        <v>190</v>
      </c>
      <c r="E334" s="164" t="s">
        <v>1</v>
      </c>
      <c r="F334" s="165" t="s">
        <v>194</v>
      </c>
      <c r="H334" s="166">
        <v>11.13</v>
      </c>
      <c r="I334" s="167"/>
      <c r="L334" s="163"/>
      <c r="M334" s="168"/>
      <c r="T334" s="169"/>
      <c r="AT334" s="164" t="s">
        <v>190</v>
      </c>
      <c r="AU334" s="164" t="s">
        <v>84</v>
      </c>
      <c r="AV334" s="14" t="s">
        <v>188</v>
      </c>
      <c r="AW334" s="14" t="s">
        <v>30</v>
      </c>
      <c r="AX334" s="14" t="s">
        <v>82</v>
      </c>
      <c r="AY334" s="164" t="s">
        <v>180</v>
      </c>
    </row>
    <row r="335" spans="2:65" s="1" customFormat="1" ht="21.75" customHeight="1">
      <c r="B335" s="32"/>
      <c r="C335" s="136" t="s">
        <v>449</v>
      </c>
      <c r="D335" s="136" t="s">
        <v>183</v>
      </c>
      <c r="E335" s="137" t="s">
        <v>450</v>
      </c>
      <c r="F335" s="138" t="s">
        <v>451</v>
      </c>
      <c r="G335" s="139" t="s">
        <v>198</v>
      </c>
      <c r="H335" s="140">
        <v>29.65</v>
      </c>
      <c r="I335" s="141"/>
      <c r="J335" s="142">
        <f>ROUND(I335*H335,2)</f>
        <v>0</v>
      </c>
      <c r="K335" s="138" t="s">
        <v>199</v>
      </c>
      <c r="L335" s="32"/>
      <c r="M335" s="143" t="s">
        <v>1</v>
      </c>
      <c r="N335" s="144" t="s">
        <v>39</v>
      </c>
      <c r="P335" s="145">
        <f>O335*H335</f>
        <v>0</v>
      </c>
      <c r="Q335" s="145">
        <v>3.6929999999999998E-2</v>
      </c>
      <c r="R335" s="145">
        <f>Q335*H335</f>
        <v>1.0949745</v>
      </c>
      <c r="S335" s="145">
        <v>0</v>
      </c>
      <c r="T335" s="146">
        <f>S335*H335</f>
        <v>0</v>
      </c>
      <c r="AR335" s="147" t="s">
        <v>294</v>
      </c>
      <c r="AT335" s="147" t="s">
        <v>183</v>
      </c>
      <c r="AU335" s="147" t="s">
        <v>84</v>
      </c>
      <c r="AY335" s="17" t="s">
        <v>180</v>
      </c>
      <c r="BE335" s="148">
        <f>IF(N335="základní",J335,0)</f>
        <v>0</v>
      </c>
      <c r="BF335" s="148">
        <f>IF(N335="snížená",J335,0)</f>
        <v>0</v>
      </c>
      <c r="BG335" s="148">
        <f>IF(N335="zákl. přenesená",J335,0)</f>
        <v>0</v>
      </c>
      <c r="BH335" s="148">
        <f>IF(N335="sníž. přenesená",J335,0)</f>
        <v>0</v>
      </c>
      <c r="BI335" s="148">
        <f>IF(N335="nulová",J335,0)</f>
        <v>0</v>
      </c>
      <c r="BJ335" s="17" t="s">
        <v>82</v>
      </c>
      <c r="BK335" s="148">
        <f>ROUND(I335*H335,2)</f>
        <v>0</v>
      </c>
      <c r="BL335" s="17" t="s">
        <v>294</v>
      </c>
      <c r="BM335" s="147" t="s">
        <v>452</v>
      </c>
    </row>
    <row r="336" spans="2:65" s="12" customFormat="1" ht="10.199999999999999">
      <c r="B336" s="149"/>
      <c r="D336" s="150" t="s">
        <v>190</v>
      </c>
      <c r="E336" s="151" t="s">
        <v>1</v>
      </c>
      <c r="F336" s="152" t="s">
        <v>453</v>
      </c>
      <c r="H336" s="151" t="s">
        <v>1</v>
      </c>
      <c r="I336" s="153"/>
      <c r="L336" s="149"/>
      <c r="M336" s="154"/>
      <c r="T336" s="155"/>
      <c r="AT336" s="151" t="s">
        <v>190</v>
      </c>
      <c r="AU336" s="151" t="s">
        <v>84</v>
      </c>
      <c r="AV336" s="12" t="s">
        <v>82</v>
      </c>
      <c r="AW336" s="12" t="s">
        <v>30</v>
      </c>
      <c r="AX336" s="12" t="s">
        <v>74</v>
      </c>
      <c r="AY336" s="151" t="s">
        <v>180</v>
      </c>
    </row>
    <row r="337" spans="2:65" s="12" customFormat="1" ht="10.199999999999999">
      <c r="B337" s="149"/>
      <c r="D337" s="150" t="s">
        <v>190</v>
      </c>
      <c r="E337" s="151" t="s">
        <v>1</v>
      </c>
      <c r="F337" s="152" t="s">
        <v>436</v>
      </c>
      <c r="H337" s="151" t="s">
        <v>1</v>
      </c>
      <c r="I337" s="153"/>
      <c r="L337" s="149"/>
      <c r="M337" s="154"/>
      <c r="T337" s="155"/>
      <c r="AT337" s="151" t="s">
        <v>190</v>
      </c>
      <c r="AU337" s="151" t="s">
        <v>84</v>
      </c>
      <c r="AV337" s="12" t="s">
        <v>82</v>
      </c>
      <c r="AW337" s="12" t="s">
        <v>30</v>
      </c>
      <c r="AX337" s="12" t="s">
        <v>74</v>
      </c>
      <c r="AY337" s="151" t="s">
        <v>180</v>
      </c>
    </row>
    <row r="338" spans="2:65" s="12" customFormat="1" ht="10.199999999999999">
      <c r="B338" s="149"/>
      <c r="D338" s="150" t="s">
        <v>190</v>
      </c>
      <c r="E338" s="151" t="s">
        <v>1</v>
      </c>
      <c r="F338" s="152" t="s">
        <v>454</v>
      </c>
      <c r="H338" s="151" t="s">
        <v>1</v>
      </c>
      <c r="I338" s="153"/>
      <c r="L338" s="149"/>
      <c r="M338" s="154"/>
      <c r="T338" s="155"/>
      <c r="AT338" s="151" t="s">
        <v>190</v>
      </c>
      <c r="AU338" s="151" t="s">
        <v>84</v>
      </c>
      <c r="AV338" s="12" t="s">
        <v>82</v>
      </c>
      <c r="AW338" s="12" t="s">
        <v>30</v>
      </c>
      <c r="AX338" s="12" t="s">
        <v>74</v>
      </c>
      <c r="AY338" s="151" t="s">
        <v>180</v>
      </c>
    </row>
    <row r="339" spans="2:65" s="12" customFormat="1" ht="10.199999999999999">
      <c r="B339" s="149"/>
      <c r="D339" s="150" t="s">
        <v>190</v>
      </c>
      <c r="E339" s="151" t="s">
        <v>1</v>
      </c>
      <c r="F339" s="152" t="s">
        <v>436</v>
      </c>
      <c r="H339" s="151" t="s">
        <v>1</v>
      </c>
      <c r="I339" s="153"/>
      <c r="L339" s="149"/>
      <c r="M339" s="154"/>
      <c r="T339" s="155"/>
      <c r="AT339" s="151" t="s">
        <v>190</v>
      </c>
      <c r="AU339" s="151" t="s">
        <v>84</v>
      </c>
      <c r="AV339" s="12" t="s">
        <v>82</v>
      </c>
      <c r="AW339" s="12" t="s">
        <v>30</v>
      </c>
      <c r="AX339" s="12" t="s">
        <v>74</v>
      </c>
      <c r="AY339" s="151" t="s">
        <v>180</v>
      </c>
    </row>
    <row r="340" spans="2:65" s="13" customFormat="1" ht="10.199999999999999">
      <c r="B340" s="156"/>
      <c r="D340" s="150" t="s">
        <v>190</v>
      </c>
      <c r="E340" s="157" t="s">
        <v>1</v>
      </c>
      <c r="F340" s="158" t="s">
        <v>455</v>
      </c>
      <c r="H340" s="159">
        <v>29.65</v>
      </c>
      <c r="I340" s="160"/>
      <c r="L340" s="156"/>
      <c r="M340" s="161"/>
      <c r="T340" s="162"/>
      <c r="AT340" s="157" t="s">
        <v>190</v>
      </c>
      <c r="AU340" s="157" t="s">
        <v>84</v>
      </c>
      <c r="AV340" s="13" t="s">
        <v>84</v>
      </c>
      <c r="AW340" s="13" t="s">
        <v>30</v>
      </c>
      <c r="AX340" s="13" t="s">
        <v>74</v>
      </c>
      <c r="AY340" s="157" t="s">
        <v>180</v>
      </c>
    </row>
    <row r="341" spans="2:65" s="14" customFormat="1" ht="10.199999999999999">
      <c r="B341" s="163"/>
      <c r="D341" s="150" t="s">
        <v>190</v>
      </c>
      <c r="E341" s="164" t="s">
        <v>1</v>
      </c>
      <c r="F341" s="165" t="s">
        <v>194</v>
      </c>
      <c r="H341" s="166">
        <v>29.65</v>
      </c>
      <c r="I341" s="167"/>
      <c r="L341" s="163"/>
      <c r="M341" s="168"/>
      <c r="T341" s="169"/>
      <c r="AT341" s="164" t="s">
        <v>190</v>
      </c>
      <c r="AU341" s="164" t="s">
        <v>84</v>
      </c>
      <c r="AV341" s="14" t="s">
        <v>188</v>
      </c>
      <c r="AW341" s="14" t="s">
        <v>30</v>
      </c>
      <c r="AX341" s="14" t="s">
        <v>82</v>
      </c>
      <c r="AY341" s="164" t="s">
        <v>180</v>
      </c>
    </row>
    <row r="342" spans="2:65" s="1" customFormat="1" ht="21.75" customHeight="1">
      <c r="B342" s="32"/>
      <c r="C342" s="136" t="s">
        <v>456</v>
      </c>
      <c r="D342" s="136" t="s">
        <v>183</v>
      </c>
      <c r="E342" s="137" t="s">
        <v>457</v>
      </c>
      <c r="F342" s="138" t="s">
        <v>458</v>
      </c>
      <c r="G342" s="139" t="s">
        <v>198</v>
      </c>
      <c r="H342" s="140">
        <v>36.25</v>
      </c>
      <c r="I342" s="141"/>
      <c r="J342" s="142">
        <f>ROUND(I342*H342,2)</f>
        <v>0</v>
      </c>
      <c r="K342" s="138" t="s">
        <v>199</v>
      </c>
      <c r="L342" s="32"/>
      <c r="M342" s="143" t="s">
        <v>1</v>
      </c>
      <c r="N342" s="144" t="s">
        <v>39</v>
      </c>
      <c r="P342" s="145">
        <f>O342*H342</f>
        <v>0</v>
      </c>
      <c r="Q342" s="145">
        <v>3.6929999999999998E-2</v>
      </c>
      <c r="R342" s="145">
        <f>Q342*H342</f>
        <v>1.3387125</v>
      </c>
      <c r="S342" s="145">
        <v>0</v>
      </c>
      <c r="T342" s="146">
        <f>S342*H342</f>
        <v>0</v>
      </c>
      <c r="AR342" s="147" t="s">
        <v>294</v>
      </c>
      <c r="AT342" s="147" t="s">
        <v>183</v>
      </c>
      <c r="AU342" s="147" t="s">
        <v>84</v>
      </c>
      <c r="AY342" s="17" t="s">
        <v>180</v>
      </c>
      <c r="BE342" s="148">
        <f>IF(N342="základní",J342,0)</f>
        <v>0</v>
      </c>
      <c r="BF342" s="148">
        <f>IF(N342="snížená",J342,0)</f>
        <v>0</v>
      </c>
      <c r="BG342" s="148">
        <f>IF(N342="zákl. přenesená",J342,0)</f>
        <v>0</v>
      </c>
      <c r="BH342" s="148">
        <f>IF(N342="sníž. přenesená",J342,0)</f>
        <v>0</v>
      </c>
      <c r="BI342" s="148">
        <f>IF(N342="nulová",J342,0)</f>
        <v>0</v>
      </c>
      <c r="BJ342" s="17" t="s">
        <v>82</v>
      </c>
      <c r="BK342" s="148">
        <f>ROUND(I342*H342,2)</f>
        <v>0</v>
      </c>
      <c r="BL342" s="17" t="s">
        <v>294</v>
      </c>
      <c r="BM342" s="147" t="s">
        <v>459</v>
      </c>
    </row>
    <row r="343" spans="2:65" s="12" customFormat="1" ht="10.199999999999999">
      <c r="B343" s="149"/>
      <c r="D343" s="150" t="s">
        <v>190</v>
      </c>
      <c r="E343" s="151" t="s">
        <v>1</v>
      </c>
      <c r="F343" s="152" t="s">
        <v>460</v>
      </c>
      <c r="H343" s="151" t="s">
        <v>1</v>
      </c>
      <c r="I343" s="153"/>
      <c r="L343" s="149"/>
      <c r="M343" s="154"/>
      <c r="T343" s="155"/>
      <c r="AT343" s="151" t="s">
        <v>190</v>
      </c>
      <c r="AU343" s="151" t="s">
        <v>84</v>
      </c>
      <c r="AV343" s="12" t="s">
        <v>82</v>
      </c>
      <c r="AW343" s="12" t="s">
        <v>30</v>
      </c>
      <c r="AX343" s="12" t="s">
        <v>74</v>
      </c>
      <c r="AY343" s="151" t="s">
        <v>180</v>
      </c>
    </row>
    <row r="344" spans="2:65" s="12" customFormat="1" ht="10.199999999999999">
      <c r="B344" s="149"/>
      <c r="D344" s="150" t="s">
        <v>190</v>
      </c>
      <c r="E344" s="151" t="s">
        <v>1</v>
      </c>
      <c r="F344" s="152" t="s">
        <v>436</v>
      </c>
      <c r="H344" s="151" t="s">
        <v>1</v>
      </c>
      <c r="I344" s="153"/>
      <c r="L344" s="149"/>
      <c r="M344" s="154"/>
      <c r="T344" s="155"/>
      <c r="AT344" s="151" t="s">
        <v>190</v>
      </c>
      <c r="AU344" s="151" t="s">
        <v>84</v>
      </c>
      <c r="AV344" s="12" t="s">
        <v>82</v>
      </c>
      <c r="AW344" s="12" t="s">
        <v>30</v>
      </c>
      <c r="AX344" s="12" t="s">
        <v>74</v>
      </c>
      <c r="AY344" s="151" t="s">
        <v>180</v>
      </c>
    </row>
    <row r="345" spans="2:65" s="12" customFormat="1" ht="10.199999999999999">
      <c r="B345" s="149"/>
      <c r="D345" s="150" t="s">
        <v>190</v>
      </c>
      <c r="E345" s="151" t="s">
        <v>1</v>
      </c>
      <c r="F345" s="152" t="s">
        <v>402</v>
      </c>
      <c r="H345" s="151" t="s">
        <v>1</v>
      </c>
      <c r="I345" s="153"/>
      <c r="L345" s="149"/>
      <c r="M345" s="154"/>
      <c r="T345" s="155"/>
      <c r="AT345" s="151" t="s">
        <v>190</v>
      </c>
      <c r="AU345" s="151" t="s">
        <v>84</v>
      </c>
      <c r="AV345" s="12" t="s">
        <v>82</v>
      </c>
      <c r="AW345" s="12" t="s">
        <v>30</v>
      </c>
      <c r="AX345" s="12" t="s">
        <v>74</v>
      </c>
      <c r="AY345" s="151" t="s">
        <v>180</v>
      </c>
    </row>
    <row r="346" spans="2:65" s="12" customFormat="1" ht="10.199999999999999">
      <c r="B346" s="149"/>
      <c r="D346" s="150" t="s">
        <v>190</v>
      </c>
      <c r="E346" s="151" t="s">
        <v>1</v>
      </c>
      <c r="F346" s="152" t="s">
        <v>402</v>
      </c>
      <c r="H346" s="151" t="s">
        <v>1</v>
      </c>
      <c r="I346" s="153"/>
      <c r="L346" s="149"/>
      <c r="M346" s="154"/>
      <c r="T346" s="155"/>
      <c r="AT346" s="151" t="s">
        <v>190</v>
      </c>
      <c r="AU346" s="151" t="s">
        <v>84</v>
      </c>
      <c r="AV346" s="12" t="s">
        <v>82</v>
      </c>
      <c r="AW346" s="12" t="s">
        <v>30</v>
      </c>
      <c r="AX346" s="12" t="s">
        <v>74</v>
      </c>
      <c r="AY346" s="151" t="s">
        <v>180</v>
      </c>
    </row>
    <row r="347" spans="2:65" s="12" customFormat="1" ht="10.199999999999999">
      <c r="B347" s="149"/>
      <c r="D347" s="150" t="s">
        <v>190</v>
      </c>
      <c r="E347" s="151" t="s">
        <v>1</v>
      </c>
      <c r="F347" s="152" t="s">
        <v>436</v>
      </c>
      <c r="H347" s="151" t="s">
        <v>1</v>
      </c>
      <c r="I347" s="153"/>
      <c r="L347" s="149"/>
      <c r="M347" s="154"/>
      <c r="T347" s="155"/>
      <c r="AT347" s="151" t="s">
        <v>190</v>
      </c>
      <c r="AU347" s="151" t="s">
        <v>84</v>
      </c>
      <c r="AV347" s="12" t="s">
        <v>82</v>
      </c>
      <c r="AW347" s="12" t="s">
        <v>30</v>
      </c>
      <c r="AX347" s="12" t="s">
        <v>74</v>
      </c>
      <c r="AY347" s="151" t="s">
        <v>180</v>
      </c>
    </row>
    <row r="348" spans="2:65" s="13" customFormat="1" ht="10.199999999999999">
      <c r="B348" s="156"/>
      <c r="D348" s="150" t="s">
        <v>190</v>
      </c>
      <c r="E348" s="157" t="s">
        <v>1</v>
      </c>
      <c r="F348" s="158" t="s">
        <v>426</v>
      </c>
      <c r="H348" s="159">
        <v>36.25</v>
      </c>
      <c r="I348" s="160"/>
      <c r="L348" s="156"/>
      <c r="M348" s="161"/>
      <c r="T348" s="162"/>
      <c r="AT348" s="157" t="s">
        <v>190</v>
      </c>
      <c r="AU348" s="157" t="s">
        <v>84</v>
      </c>
      <c r="AV348" s="13" t="s">
        <v>84</v>
      </c>
      <c r="AW348" s="13" t="s">
        <v>30</v>
      </c>
      <c r="AX348" s="13" t="s">
        <v>74</v>
      </c>
      <c r="AY348" s="157" t="s">
        <v>180</v>
      </c>
    </row>
    <row r="349" spans="2:65" s="14" customFormat="1" ht="10.199999999999999">
      <c r="B349" s="163"/>
      <c r="D349" s="150" t="s">
        <v>190</v>
      </c>
      <c r="E349" s="164" t="s">
        <v>1</v>
      </c>
      <c r="F349" s="165" t="s">
        <v>194</v>
      </c>
      <c r="H349" s="166">
        <v>36.25</v>
      </c>
      <c r="I349" s="167"/>
      <c r="L349" s="163"/>
      <c r="M349" s="168"/>
      <c r="T349" s="169"/>
      <c r="AT349" s="164" t="s">
        <v>190</v>
      </c>
      <c r="AU349" s="164" t="s">
        <v>84</v>
      </c>
      <c r="AV349" s="14" t="s">
        <v>188</v>
      </c>
      <c r="AW349" s="14" t="s">
        <v>30</v>
      </c>
      <c r="AX349" s="14" t="s">
        <v>82</v>
      </c>
      <c r="AY349" s="164" t="s">
        <v>180</v>
      </c>
    </row>
    <row r="350" spans="2:65" s="1" customFormat="1" ht="16.5" customHeight="1">
      <c r="B350" s="32"/>
      <c r="C350" s="136" t="s">
        <v>461</v>
      </c>
      <c r="D350" s="136" t="s">
        <v>183</v>
      </c>
      <c r="E350" s="137" t="s">
        <v>462</v>
      </c>
      <c r="F350" s="138" t="s">
        <v>463</v>
      </c>
      <c r="G350" s="139" t="s">
        <v>198</v>
      </c>
      <c r="H350" s="140">
        <v>738.25</v>
      </c>
      <c r="I350" s="141"/>
      <c r="J350" s="142">
        <f>ROUND(I350*H350,2)</f>
        <v>0</v>
      </c>
      <c r="K350" s="138" t="s">
        <v>199</v>
      </c>
      <c r="L350" s="32"/>
      <c r="M350" s="143" t="s">
        <v>1</v>
      </c>
      <c r="N350" s="144" t="s">
        <v>39</v>
      </c>
      <c r="P350" s="145">
        <f>O350*H350</f>
        <v>0</v>
      </c>
      <c r="Q350" s="145">
        <v>3.1029999999999999E-2</v>
      </c>
      <c r="R350" s="145">
        <f>Q350*H350</f>
        <v>22.907897500000001</v>
      </c>
      <c r="S350" s="145">
        <v>0</v>
      </c>
      <c r="T350" s="146">
        <f>S350*H350</f>
        <v>0</v>
      </c>
      <c r="AR350" s="147" t="s">
        <v>294</v>
      </c>
      <c r="AT350" s="147" t="s">
        <v>183</v>
      </c>
      <c r="AU350" s="147" t="s">
        <v>84</v>
      </c>
      <c r="AY350" s="17" t="s">
        <v>180</v>
      </c>
      <c r="BE350" s="148">
        <f>IF(N350="základní",J350,0)</f>
        <v>0</v>
      </c>
      <c r="BF350" s="148">
        <f>IF(N350="snížená",J350,0)</f>
        <v>0</v>
      </c>
      <c r="BG350" s="148">
        <f>IF(N350="zákl. přenesená",J350,0)</f>
        <v>0</v>
      </c>
      <c r="BH350" s="148">
        <f>IF(N350="sníž. přenesená",J350,0)</f>
        <v>0</v>
      </c>
      <c r="BI350" s="148">
        <f>IF(N350="nulová",J350,0)</f>
        <v>0</v>
      </c>
      <c r="BJ350" s="17" t="s">
        <v>82</v>
      </c>
      <c r="BK350" s="148">
        <f>ROUND(I350*H350,2)</f>
        <v>0</v>
      </c>
      <c r="BL350" s="17" t="s">
        <v>294</v>
      </c>
      <c r="BM350" s="147" t="s">
        <v>464</v>
      </c>
    </row>
    <row r="351" spans="2:65" s="12" customFormat="1" ht="10.199999999999999">
      <c r="B351" s="149"/>
      <c r="D351" s="150" t="s">
        <v>190</v>
      </c>
      <c r="E351" s="151" t="s">
        <v>1</v>
      </c>
      <c r="F351" s="152" t="s">
        <v>325</v>
      </c>
      <c r="H351" s="151" t="s">
        <v>1</v>
      </c>
      <c r="I351" s="153"/>
      <c r="L351" s="149"/>
      <c r="M351" s="154"/>
      <c r="T351" s="155"/>
      <c r="AT351" s="151" t="s">
        <v>190</v>
      </c>
      <c r="AU351" s="151" t="s">
        <v>84</v>
      </c>
      <c r="AV351" s="12" t="s">
        <v>82</v>
      </c>
      <c r="AW351" s="12" t="s">
        <v>30</v>
      </c>
      <c r="AX351" s="12" t="s">
        <v>74</v>
      </c>
      <c r="AY351" s="151" t="s">
        <v>180</v>
      </c>
    </row>
    <row r="352" spans="2:65" s="13" customFormat="1" ht="20.399999999999999">
      <c r="B352" s="156"/>
      <c r="D352" s="150" t="s">
        <v>190</v>
      </c>
      <c r="E352" s="157" t="s">
        <v>1</v>
      </c>
      <c r="F352" s="158" t="s">
        <v>326</v>
      </c>
      <c r="H352" s="159">
        <v>653.91</v>
      </c>
      <c r="I352" s="160"/>
      <c r="L352" s="156"/>
      <c r="M352" s="161"/>
      <c r="T352" s="162"/>
      <c r="AT352" s="157" t="s">
        <v>190</v>
      </c>
      <c r="AU352" s="157" t="s">
        <v>84</v>
      </c>
      <c r="AV352" s="13" t="s">
        <v>84</v>
      </c>
      <c r="AW352" s="13" t="s">
        <v>30</v>
      </c>
      <c r="AX352" s="13" t="s">
        <v>74</v>
      </c>
      <c r="AY352" s="157" t="s">
        <v>180</v>
      </c>
    </row>
    <row r="353" spans="2:65" s="12" customFormat="1" ht="10.199999999999999">
      <c r="B353" s="149"/>
      <c r="D353" s="150" t="s">
        <v>190</v>
      </c>
      <c r="E353" s="151" t="s">
        <v>1</v>
      </c>
      <c r="F353" s="152" t="s">
        <v>465</v>
      </c>
      <c r="H353" s="151" t="s">
        <v>1</v>
      </c>
      <c r="I353" s="153"/>
      <c r="L353" s="149"/>
      <c r="M353" s="154"/>
      <c r="T353" s="155"/>
      <c r="AT353" s="151" t="s">
        <v>190</v>
      </c>
      <c r="AU353" s="151" t="s">
        <v>84</v>
      </c>
      <c r="AV353" s="12" t="s">
        <v>82</v>
      </c>
      <c r="AW353" s="12" t="s">
        <v>30</v>
      </c>
      <c r="AX353" s="12" t="s">
        <v>74</v>
      </c>
      <c r="AY353" s="151" t="s">
        <v>180</v>
      </c>
    </row>
    <row r="354" spans="2:65" s="13" customFormat="1" ht="10.199999999999999">
      <c r="B354" s="156"/>
      <c r="D354" s="150" t="s">
        <v>190</v>
      </c>
      <c r="E354" s="157" t="s">
        <v>1</v>
      </c>
      <c r="F354" s="158" t="s">
        <v>466</v>
      </c>
      <c r="H354" s="159">
        <v>84.34</v>
      </c>
      <c r="I354" s="160"/>
      <c r="L354" s="156"/>
      <c r="M354" s="161"/>
      <c r="T354" s="162"/>
      <c r="AT354" s="157" t="s">
        <v>190</v>
      </c>
      <c r="AU354" s="157" t="s">
        <v>84</v>
      </c>
      <c r="AV354" s="13" t="s">
        <v>84</v>
      </c>
      <c r="AW354" s="13" t="s">
        <v>30</v>
      </c>
      <c r="AX354" s="13" t="s">
        <v>74</v>
      </c>
      <c r="AY354" s="157" t="s">
        <v>180</v>
      </c>
    </row>
    <row r="355" spans="2:65" s="14" customFormat="1" ht="10.199999999999999">
      <c r="B355" s="163"/>
      <c r="D355" s="150" t="s">
        <v>190</v>
      </c>
      <c r="E355" s="164" t="s">
        <v>1</v>
      </c>
      <c r="F355" s="165" t="s">
        <v>194</v>
      </c>
      <c r="H355" s="166">
        <v>738.25</v>
      </c>
      <c r="I355" s="167"/>
      <c r="L355" s="163"/>
      <c r="M355" s="168"/>
      <c r="T355" s="169"/>
      <c r="AT355" s="164" t="s">
        <v>190</v>
      </c>
      <c r="AU355" s="164" t="s">
        <v>84</v>
      </c>
      <c r="AV355" s="14" t="s">
        <v>188</v>
      </c>
      <c r="AW355" s="14" t="s">
        <v>30</v>
      </c>
      <c r="AX355" s="14" t="s">
        <v>82</v>
      </c>
      <c r="AY355" s="164" t="s">
        <v>180</v>
      </c>
    </row>
    <row r="356" spans="2:65" s="1" customFormat="1" ht="24.15" customHeight="1">
      <c r="B356" s="32"/>
      <c r="C356" s="136" t="s">
        <v>467</v>
      </c>
      <c r="D356" s="136" t="s">
        <v>183</v>
      </c>
      <c r="E356" s="137" t="s">
        <v>468</v>
      </c>
      <c r="F356" s="138" t="s">
        <v>469</v>
      </c>
      <c r="G356" s="139" t="s">
        <v>198</v>
      </c>
      <c r="H356" s="140">
        <v>653.91</v>
      </c>
      <c r="I356" s="141"/>
      <c r="J356" s="142">
        <f>ROUND(I356*H356,2)</f>
        <v>0</v>
      </c>
      <c r="K356" s="138" t="s">
        <v>199</v>
      </c>
      <c r="L356" s="32"/>
      <c r="M356" s="143" t="s">
        <v>1</v>
      </c>
      <c r="N356" s="144" t="s">
        <v>39</v>
      </c>
      <c r="P356" s="145">
        <f>O356*H356</f>
        <v>0</v>
      </c>
      <c r="Q356" s="145">
        <v>3.1029999999999999E-2</v>
      </c>
      <c r="R356" s="145">
        <f>Q356*H356</f>
        <v>20.290827299999997</v>
      </c>
      <c r="S356" s="145">
        <v>0</v>
      </c>
      <c r="T356" s="146">
        <f>S356*H356</f>
        <v>0</v>
      </c>
      <c r="AR356" s="147" t="s">
        <v>294</v>
      </c>
      <c r="AT356" s="147" t="s">
        <v>183</v>
      </c>
      <c r="AU356" s="147" t="s">
        <v>84</v>
      </c>
      <c r="AY356" s="17" t="s">
        <v>180</v>
      </c>
      <c r="BE356" s="148">
        <f>IF(N356="základní",J356,0)</f>
        <v>0</v>
      </c>
      <c r="BF356" s="148">
        <f>IF(N356="snížená",J356,0)</f>
        <v>0</v>
      </c>
      <c r="BG356" s="148">
        <f>IF(N356="zákl. přenesená",J356,0)</f>
        <v>0</v>
      </c>
      <c r="BH356" s="148">
        <f>IF(N356="sníž. přenesená",J356,0)</f>
        <v>0</v>
      </c>
      <c r="BI356" s="148">
        <f>IF(N356="nulová",J356,0)</f>
        <v>0</v>
      </c>
      <c r="BJ356" s="17" t="s">
        <v>82</v>
      </c>
      <c r="BK356" s="148">
        <f>ROUND(I356*H356,2)</f>
        <v>0</v>
      </c>
      <c r="BL356" s="17" t="s">
        <v>294</v>
      </c>
      <c r="BM356" s="147" t="s">
        <v>470</v>
      </c>
    </row>
    <row r="357" spans="2:65" s="12" customFormat="1" ht="10.199999999999999">
      <c r="B357" s="149"/>
      <c r="D357" s="150" t="s">
        <v>190</v>
      </c>
      <c r="E357" s="151" t="s">
        <v>1</v>
      </c>
      <c r="F357" s="152" t="s">
        <v>325</v>
      </c>
      <c r="H357" s="151" t="s">
        <v>1</v>
      </c>
      <c r="I357" s="153"/>
      <c r="L357" s="149"/>
      <c r="M357" s="154"/>
      <c r="T357" s="155"/>
      <c r="AT357" s="151" t="s">
        <v>190</v>
      </c>
      <c r="AU357" s="151" t="s">
        <v>84</v>
      </c>
      <c r="AV357" s="12" t="s">
        <v>82</v>
      </c>
      <c r="AW357" s="12" t="s">
        <v>30</v>
      </c>
      <c r="AX357" s="12" t="s">
        <v>74</v>
      </c>
      <c r="AY357" s="151" t="s">
        <v>180</v>
      </c>
    </row>
    <row r="358" spans="2:65" s="13" customFormat="1" ht="20.399999999999999">
      <c r="B358" s="156"/>
      <c r="D358" s="150" t="s">
        <v>190</v>
      </c>
      <c r="E358" s="157" t="s">
        <v>1</v>
      </c>
      <c r="F358" s="158" t="s">
        <v>326</v>
      </c>
      <c r="H358" s="159">
        <v>653.91</v>
      </c>
      <c r="I358" s="160"/>
      <c r="L358" s="156"/>
      <c r="M358" s="161"/>
      <c r="T358" s="162"/>
      <c r="AT358" s="157" t="s">
        <v>190</v>
      </c>
      <c r="AU358" s="157" t="s">
        <v>84</v>
      </c>
      <c r="AV358" s="13" t="s">
        <v>84</v>
      </c>
      <c r="AW358" s="13" t="s">
        <v>30</v>
      </c>
      <c r="AX358" s="13" t="s">
        <v>74</v>
      </c>
      <c r="AY358" s="157" t="s">
        <v>180</v>
      </c>
    </row>
    <row r="359" spans="2:65" s="14" customFormat="1" ht="10.199999999999999">
      <c r="B359" s="163"/>
      <c r="D359" s="150" t="s">
        <v>190</v>
      </c>
      <c r="E359" s="164" t="s">
        <v>1</v>
      </c>
      <c r="F359" s="165" t="s">
        <v>194</v>
      </c>
      <c r="H359" s="166">
        <v>653.91</v>
      </c>
      <c r="I359" s="167"/>
      <c r="L359" s="163"/>
      <c r="M359" s="168"/>
      <c r="T359" s="169"/>
      <c r="AT359" s="164" t="s">
        <v>190</v>
      </c>
      <c r="AU359" s="164" t="s">
        <v>84</v>
      </c>
      <c r="AV359" s="14" t="s">
        <v>188</v>
      </c>
      <c r="AW359" s="14" t="s">
        <v>30</v>
      </c>
      <c r="AX359" s="14" t="s">
        <v>82</v>
      </c>
      <c r="AY359" s="164" t="s">
        <v>180</v>
      </c>
    </row>
    <row r="360" spans="2:65" s="1" customFormat="1" ht="24.15" customHeight="1">
      <c r="B360" s="32"/>
      <c r="C360" s="136" t="s">
        <v>471</v>
      </c>
      <c r="D360" s="136" t="s">
        <v>183</v>
      </c>
      <c r="E360" s="137" t="s">
        <v>472</v>
      </c>
      <c r="F360" s="138" t="s">
        <v>473</v>
      </c>
      <c r="G360" s="139" t="s">
        <v>198</v>
      </c>
      <c r="H360" s="140">
        <v>738.25</v>
      </c>
      <c r="I360" s="141"/>
      <c r="J360" s="142">
        <f>ROUND(I360*H360,2)</f>
        <v>0</v>
      </c>
      <c r="K360" s="138" t="s">
        <v>199</v>
      </c>
      <c r="L360" s="32"/>
      <c r="M360" s="143" t="s">
        <v>1</v>
      </c>
      <c r="N360" s="144" t="s">
        <v>39</v>
      </c>
      <c r="P360" s="145">
        <f>O360*H360</f>
        <v>0</v>
      </c>
      <c r="Q360" s="145">
        <v>5.0000000000000001E-3</v>
      </c>
      <c r="R360" s="145">
        <f>Q360*H360</f>
        <v>3.6912500000000001</v>
      </c>
      <c r="S360" s="145">
        <v>0</v>
      </c>
      <c r="T360" s="146">
        <f>S360*H360</f>
        <v>0</v>
      </c>
      <c r="AR360" s="147" t="s">
        <v>294</v>
      </c>
      <c r="AT360" s="147" t="s">
        <v>183</v>
      </c>
      <c r="AU360" s="147" t="s">
        <v>84</v>
      </c>
      <c r="AY360" s="17" t="s">
        <v>180</v>
      </c>
      <c r="BE360" s="148">
        <f>IF(N360="základní",J360,0)</f>
        <v>0</v>
      </c>
      <c r="BF360" s="148">
        <f>IF(N360="snížená",J360,0)</f>
        <v>0</v>
      </c>
      <c r="BG360" s="148">
        <f>IF(N360="zákl. přenesená",J360,0)</f>
        <v>0</v>
      </c>
      <c r="BH360" s="148">
        <f>IF(N360="sníž. přenesená",J360,0)</f>
        <v>0</v>
      </c>
      <c r="BI360" s="148">
        <f>IF(N360="nulová",J360,0)</f>
        <v>0</v>
      </c>
      <c r="BJ360" s="17" t="s">
        <v>82</v>
      </c>
      <c r="BK360" s="148">
        <f>ROUND(I360*H360,2)</f>
        <v>0</v>
      </c>
      <c r="BL360" s="17" t="s">
        <v>294</v>
      </c>
      <c r="BM360" s="147" t="s">
        <v>474</v>
      </c>
    </row>
    <row r="361" spans="2:65" s="12" customFormat="1" ht="10.199999999999999">
      <c r="B361" s="149"/>
      <c r="D361" s="150" t="s">
        <v>190</v>
      </c>
      <c r="E361" s="151" t="s">
        <v>1</v>
      </c>
      <c r="F361" s="152" t="s">
        <v>475</v>
      </c>
      <c r="H361" s="151" t="s">
        <v>1</v>
      </c>
      <c r="I361" s="153"/>
      <c r="L361" s="149"/>
      <c r="M361" s="154"/>
      <c r="T361" s="155"/>
      <c r="AT361" s="151" t="s">
        <v>190</v>
      </c>
      <c r="AU361" s="151" t="s">
        <v>84</v>
      </c>
      <c r="AV361" s="12" t="s">
        <v>82</v>
      </c>
      <c r="AW361" s="12" t="s">
        <v>30</v>
      </c>
      <c r="AX361" s="12" t="s">
        <v>74</v>
      </c>
      <c r="AY361" s="151" t="s">
        <v>180</v>
      </c>
    </row>
    <row r="362" spans="2:65" s="13" customFormat="1" ht="20.399999999999999">
      <c r="B362" s="156"/>
      <c r="D362" s="150" t="s">
        <v>190</v>
      </c>
      <c r="E362" s="157" t="s">
        <v>1</v>
      </c>
      <c r="F362" s="158" t="s">
        <v>326</v>
      </c>
      <c r="H362" s="159">
        <v>653.91</v>
      </c>
      <c r="I362" s="160"/>
      <c r="L362" s="156"/>
      <c r="M362" s="161"/>
      <c r="T362" s="162"/>
      <c r="AT362" s="157" t="s">
        <v>190</v>
      </c>
      <c r="AU362" s="157" t="s">
        <v>84</v>
      </c>
      <c r="AV362" s="13" t="s">
        <v>84</v>
      </c>
      <c r="AW362" s="13" t="s">
        <v>30</v>
      </c>
      <c r="AX362" s="13" t="s">
        <v>74</v>
      </c>
      <c r="AY362" s="157" t="s">
        <v>180</v>
      </c>
    </row>
    <row r="363" spans="2:65" s="15" customFormat="1" ht="10.199999999999999">
      <c r="B363" s="170"/>
      <c r="D363" s="150" t="s">
        <v>190</v>
      </c>
      <c r="E363" s="171" t="s">
        <v>1</v>
      </c>
      <c r="F363" s="172" t="s">
        <v>249</v>
      </c>
      <c r="H363" s="173">
        <v>653.91</v>
      </c>
      <c r="I363" s="174"/>
      <c r="L363" s="170"/>
      <c r="M363" s="175"/>
      <c r="T363" s="176"/>
      <c r="AT363" s="171" t="s">
        <v>190</v>
      </c>
      <c r="AU363" s="171" t="s">
        <v>84</v>
      </c>
      <c r="AV363" s="15" t="s">
        <v>181</v>
      </c>
      <c r="AW363" s="15" t="s">
        <v>30</v>
      </c>
      <c r="AX363" s="15" t="s">
        <v>74</v>
      </c>
      <c r="AY363" s="171" t="s">
        <v>180</v>
      </c>
    </row>
    <row r="364" spans="2:65" s="12" customFormat="1" ht="10.199999999999999">
      <c r="B364" s="149"/>
      <c r="D364" s="150" t="s">
        <v>190</v>
      </c>
      <c r="E364" s="151" t="s">
        <v>1</v>
      </c>
      <c r="F364" s="152" t="s">
        <v>476</v>
      </c>
      <c r="H364" s="151" t="s">
        <v>1</v>
      </c>
      <c r="I364" s="153"/>
      <c r="L364" s="149"/>
      <c r="M364" s="154"/>
      <c r="T364" s="155"/>
      <c r="AT364" s="151" t="s">
        <v>190</v>
      </c>
      <c r="AU364" s="151" t="s">
        <v>84</v>
      </c>
      <c r="AV364" s="12" t="s">
        <v>82</v>
      </c>
      <c r="AW364" s="12" t="s">
        <v>30</v>
      </c>
      <c r="AX364" s="12" t="s">
        <v>74</v>
      </c>
      <c r="AY364" s="151" t="s">
        <v>180</v>
      </c>
    </row>
    <row r="365" spans="2:65" s="12" customFormat="1" ht="10.199999999999999">
      <c r="B365" s="149"/>
      <c r="D365" s="150" t="s">
        <v>190</v>
      </c>
      <c r="E365" s="151" t="s">
        <v>1</v>
      </c>
      <c r="F365" s="152" t="s">
        <v>465</v>
      </c>
      <c r="H365" s="151" t="s">
        <v>1</v>
      </c>
      <c r="I365" s="153"/>
      <c r="L365" s="149"/>
      <c r="M365" s="154"/>
      <c r="T365" s="155"/>
      <c r="AT365" s="151" t="s">
        <v>190</v>
      </c>
      <c r="AU365" s="151" t="s">
        <v>84</v>
      </c>
      <c r="AV365" s="12" t="s">
        <v>82</v>
      </c>
      <c r="AW365" s="12" t="s">
        <v>30</v>
      </c>
      <c r="AX365" s="12" t="s">
        <v>74</v>
      </c>
      <c r="AY365" s="151" t="s">
        <v>180</v>
      </c>
    </row>
    <row r="366" spans="2:65" s="13" customFormat="1" ht="10.199999999999999">
      <c r="B366" s="156"/>
      <c r="D366" s="150" t="s">
        <v>190</v>
      </c>
      <c r="E366" s="157" t="s">
        <v>1</v>
      </c>
      <c r="F366" s="158" t="s">
        <v>466</v>
      </c>
      <c r="H366" s="159">
        <v>84.34</v>
      </c>
      <c r="I366" s="160"/>
      <c r="L366" s="156"/>
      <c r="M366" s="161"/>
      <c r="T366" s="162"/>
      <c r="AT366" s="157" t="s">
        <v>190</v>
      </c>
      <c r="AU366" s="157" t="s">
        <v>84</v>
      </c>
      <c r="AV366" s="13" t="s">
        <v>84</v>
      </c>
      <c r="AW366" s="13" t="s">
        <v>30</v>
      </c>
      <c r="AX366" s="13" t="s">
        <v>74</v>
      </c>
      <c r="AY366" s="157" t="s">
        <v>180</v>
      </c>
    </row>
    <row r="367" spans="2:65" s="15" customFormat="1" ht="10.199999999999999">
      <c r="B367" s="170"/>
      <c r="D367" s="150" t="s">
        <v>190</v>
      </c>
      <c r="E367" s="171" t="s">
        <v>1</v>
      </c>
      <c r="F367" s="172" t="s">
        <v>249</v>
      </c>
      <c r="H367" s="173">
        <v>84.34</v>
      </c>
      <c r="I367" s="174"/>
      <c r="L367" s="170"/>
      <c r="M367" s="175"/>
      <c r="T367" s="176"/>
      <c r="AT367" s="171" t="s">
        <v>190</v>
      </c>
      <c r="AU367" s="171" t="s">
        <v>84</v>
      </c>
      <c r="AV367" s="15" t="s">
        <v>181</v>
      </c>
      <c r="AW367" s="15" t="s">
        <v>30</v>
      </c>
      <c r="AX367" s="15" t="s">
        <v>74</v>
      </c>
      <c r="AY367" s="171" t="s">
        <v>180</v>
      </c>
    </row>
    <row r="368" spans="2:65" s="14" customFormat="1" ht="10.199999999999999">
      <c r="B368" s="163"/>
      <c r="D368" s="150" t="s">
        <v>190</v>
      </c>
      <c r="E368" s="164" t="s">
        <v>1</v>
      </c>
      <c r="F368" s="165" t="s">
        <v>194</v>
      </c>
      <c r="H368" s="166">
        <v>738.25</v>
      </c>
      <c r="I368" s="167"/>
      <c r="L368" s="163"/>
      <c r="M368" s="168"/>
      <c r="T368" s="169"/>
      <c r="AT368" s="164" t="s">
        <v>190</v>
      </c>
      <c r="AU368" s="164" t="s">
        <v>84</v>
      </c>
      <c r="AV368" s="14" t="s">
        <v>188</v>
      </c>
      <c r="AW368" s="14" t="s">
        <v>30</v>
      </c>
      <c r="AX368" s="14" t="s">
        <v>82</v>
      </c>
      <c r="AY368" s="164" t="s">
        <v>180</v>
      </c>
    </row>
    <row r="369" spans="2:65" s="1" customFormat="1" ht="24.15" customHeight="1">
      <c r="B369" s="32"/>
      <c r="C369" s="136" t="s">
        <v>477</v>
      </c>
      <c r="D369" s="136" t="s">
        <v>183</v>
      </c>
      <c r="E369" s="137" t="s">
        <v>478</v>
      </c>
      <c r="F369" s="138" t="s">
        <v>479</v>
      </c>
      <c r="G369" s="139" t="s">
        <v>198</v>
      </c>
      <c r="H369" s="140">
        <v>1364.4760000000001</v>
      </c>
      <c r="I369" s="141"/>
      <c r="J369" s="142">
        <f>ROUND(I369*H369,2)</f>
        <v>0</v>
      </c>
      <c r="K369" s="138" t="s">
        <v>199</v>
      </c>
      <c r="L369" s="32"/>
      <c r="M369" s="143" t="s">
        <v>1</v>
      </c>
      <c r="N369" s="144" t="s">
        <v>39</v>
      </c>
      <c r="P369" s="145">
        <f>O369*H369</f>
        <v>0</v>
      </c>
      <c r="Q369" s="145">
        <v>3.3829999999999999E-2</v>
      </c>
      <c r="R369" s="145">
        <f>Q369*H369</f>
        <v>46.160223080000002</v>
      </c>
      <c r="S369" s="145">
        <v>0</v>
      </c>
      <c r="T369" s="146">
        <f>S369*H369</f>
        <v>0</v>
      </c>
      <c r="AR369" s="147" t="s">
        <v>294</v>
      </c>
      <c r="AT369" s="147" t="s">
        <v>183</v>
      </c>
      <c r="AU369" s="147" t="s">
        <v>84</v>
      </c>
      <c r="AY369" s="17" t="s">
        <v>180</v>
      </c>
      <c r="BE369" s="148">
        <f>IF(N369="základní",J369,0)</f>
        <v>0</v>
      </c>
      <c r="BF369" s="148">
        <f>IF(N369="snížená",J369,0)</f>
        <v>0</v>
      </c>
      <c r="BG369" s="148">
        <f>IF(N369="zákl. přenesená",J369,0)</f>
        <v>0</v>
      </c>
      <c r="BH369" s="148">
        <f>IF(N369="sníž. přenesená",J369,0)</f>
        <v>0</v>
      </c>
      <c r="BI369" s="148">
        <f>IF(N369="nulová",J369,0)</f>
        <v>0</v>
      </c>
      <c r="BJ369" s="17" t="s">
        <v>82</v>
      </c>
      <c r="BK369" s="148">
        <f>ROUND(I369*H369,2)</f>
        <v>0</v>
      </c>
      <c r="BL369" s="17" t="s">
        <v>294</v>
      </c>
      <c r="BM369" s="147" t="s">
        <v>480</v>
      </c>
    </row>
    <row r="370" spans="2:65" s="12" customFormat="1" ht="10.199999999999999">
      <c r="B370" s="149"/>
      <c r="D370" s="150" t="s">
        <v>190</v>
      </c>
      <c r="E370" s="151" t="s">
        <v>1</v>
      </c>
      <c r="F370" s="152" t="s">
        <v>481</v>
      </c>
      <c r="H370" s="151" t="s">
        <v>1</v>
      </c>
      <c r="I370" s="153"/>
      <c r="L370" s="149"/>
      <c r="M370" s="154"/>
      <c r="T370" s="155"/>
      <c r="AT370" s="151" t="s">
        <v>190</v>
      </c>
      <c r="AU370" s="151" t="s">
        <v>84</v>
      </c>
      <c r="AV370" s="12" t="s">
        <v>82</v>
      </c>
      <c r="AW370" s="12" t="s">
        <v>30</v>
      </c>
      <c r="AX370" s="12" t="s">
        <v>74</v>
      </c>
      <c r="AY370" s="151" t="s">
        <v>180</v>
      </c>
    </row>
    <row r="371" spans="2:65" s="12" customFormat="1" ht="10.199999999999999">
      <c r="B371" s="149"/>
      <c r="D371" s="150" t="s">
        <v>190</v>
      </c>
      <c r="E371" s="151" t="s">
        <v>1</v>
      </c>
      <c r="F371" s="152" t="s">
        <v>482</v>
      </c>
      <c r="H371" s="151" t="s">
        <v>1</v>
      </c>
      <c r="I371" s="153"/>
      <c r="L371" s="149"/>
      <c r="M371" s="154"/>
      <c r="T371" s="155"/>
      <c r="AT371" s="151" t="s">
        <v>190</v>
      </c>
      <c r="AU371" s="151" t="s">
        <v>84</v>
      </c>
      <c r="AV371" s="12" t="s">
        <v>82</v>
      </c>
      <c r="AW371" s="12" t="s">
        <v>30</v>
      </c>
      <c r="AX371" s="12" t="s">
        <v>74</v>
      </c>
      <c r="AY371" s="151" t="s">
        <v>180</v>
      </c>
    </row>
    <row r="372" spans="2:65" s="12" customFormat="1" ht="20.399999999999999">
      <c r="B372" s="149"/>
      <c r="D372" s="150" t="s">
        <v>190</v>
      </c>
      <c r="E372" s="151" t="s">
        <v>1</v>
      </c>
      <c r="F372" s="152" t="s">
        <v>483</v>
      </c>
      <c r="H372" s="151" t="s">
        <v>1</v>
      </c>
      <c r="I372" s="153"/>
      <c r="L372" s="149"/>
      <c r="M372" s="154"/>
      <c r="T372" s="155"/>
      <c r="AT372" s="151" t="s">
        <v>190</v>
      </c>
      <c r="AU372" s="151" t="s">
        <v>84</v>
      </c>
      <c r="AV372" s="12" t="s">
        <v>82</v>
      </c>
      <c r="AW372" s="12" t="s">
        <v>30</v>
      </c>
      <c r="AX372" s="12" t="s">
        <v>74</v>
      </c>
      <c r="AY372" s="151" t="s">
        <v>180</v>
      </c>
    </row>
    <row r="373" spans="2:65" s="12" customFormat="1" ht="10.199999999999999">
      <c r="B373" s="149"/>
      <c r="D373" s="150" t="s">
        <v>190</v>
      </c>
      <c r="E373" s="151" t="s">
        <v>1</v>
      </c>
      <c r="F373" s="152" t="s">
        <v>484</v>
      </c>
      <c r="H373" s="151" t="s">
        <v>1</v>
      </c>
      <c r="I373" s="153"/>
      <c r="L373" s="149"/>
      <c r="M373" s="154"/>
      <c r="T373" s="155"/>
      <c r="AT373" s="151" t="s">
        <v>190</v>
      </c>
      <c r="AU373" s="151" t="s">
        <v>84</v>
      </c>
      <c r="AV373" s="12" t="s">
        <v>82</v>
      </c>
      <c r="AW373" s="12" t="s">
        <v>30</v>
      </c>
      <c r="AX373" s="12" t="s">
        <v>74</v>
      </c>
      <c r="AY373" s="151" t="s">
        <v>180</v>
      </c>
    </row>
    <row r="374" spans="2:65" s="12" customFormat="1" ht="10.199999999999999">
      <c r="B374" s="149"/>
      <c r="D374" s="150" t="s">
        <v>190</v>
      </c>
      <c r="E374" s="151" t="s">
        <v>1</v>
      </c>
      <c r="F374" s="152" t="s">
        <v>393</v>
      </c>
      <c r="H374" s="151" t="s">
        <v>1</v>
      </c>
      <c r="I374" s="153"/>
      <c r="L374" s="149"/>
      <c r="M374" s="154"/>
      <c r="T374" s="155"/>
      <c r="AT374" s="151" t="s">
        <v>190</v>
      </c>
      <c r="AU374" s="151" t="s">
        <v>84</v>
      </c>
      <c r="AV374" s="12" t="s">
        <v>82</v>
      </c>
      <c r="AW374" s="12" t="s">
        <v>30</v>
      </c>
      <c r="AX374" s="12" t="s">
        <v>74</v>
      </c>
      <c r="AY374" s="151" t="s">
        <v>180</v>
      </c>
    </row>
    <row r="375" spans="2:65" s="12" customFormat="1" ht="10.199999999999999">
      <c r="B375" s="149"/>
      <c r="D375" s="150" t="s">
        <v>190</v>
      </c>
      <c r="E375" s="151" t="s">
        <v>1</v>
      </c>
      <c r="F375" s="152" t="s">
        <v>485</v>
      </c>
      <c r="H375" s="151" t="s">
        <v>1</v>
      </c>
      <c r="I375" s="153"/>
      <c r="L375" s="149"/>
      <c r="M375" s="154"/>
      <c r="T375" s="155"/>
      <c r="AT375" s="151" t="s">
        <v>190</v>
      </c>
      <c r="AU375" s="151" t="s">
        <v>84</v>
      </c>
      <c r="AV375" s="12" t="s">
        <v>82</v>
      </c>
      <c r="AW375" s="12" t="s">
        <v>30</v>
      </c>
      <c r="AX375" s="12" t="s">
        <v>74</v>
      </c>
      <c r="AY375" s="151" t="s">
        <v>180</v>
      </c>
    </row>
    <row r="376" spans="2:65" s="13" customFormat="1" ht="10.199999999999999">
      <c r="B376" s="156"/>
      <c r="D376" s="150" t="s">
        <v>190</v>
      </c>
      <c r="E376" s="157" t="s">
        <v>1</v>
      </c>
      <c r="F376" s="158" t="s">
        <v>486</v>
      </c>
      <c r="H376" s="159">
        <v>627</v>
      </c>
      <c r="I376" s="160"/>
      <c r="L376" s="156"/>
      <c r="M376" s="161"/>
      <c r="T376" s="162"/>
      <c r="AT376" s="157" t="s">
        <v>190</v>
      </c>
      <c r="AU376" s="157" t="s">
        <v>84</v>
      </c>
      <c r="AV376" s="13" t="s">
        <v>84</v>
      </c>
      <c r="AW376" s="13" t="s">
        <v>30</v>
      </c>
      <c r="AX376" s="13" t="s">
        <v>74</v>
      </c>
      <c r="AY376" s="157" t="s">
        <v>180</v>
      </c>
    </row>
    <row r="377" spans="2:65" s="12" customFormat="1" ht="10.199999999999999">
      <c r="B377" s="149"/>
      <c r="D377" s="150" t="s">
        <v>190</v>
      </c>
      <c r="E377" s="151" t="s">
        <v>1</v>
      </c>
      <c r="F377" s="152" t="s">
        <v>394</v>
      </c>
      <c r="H377" s="151" t="s">
        <v>1</v>
      </c>
      <c r="I377" s="153"/>
      <c r="L377" s="149"/>
      <c r="M377" s="154"/>
      <c r="T377" s="155"/>
      <c r="AT377" s="151" t="s">
        <v>190</v>
      </c>
      <c r="AU377" s="151" t="s">
        <v>84</v>
      </c>
      <c r="AV377" s="12" t="s">
        <v>82</v>
      </c>
      <c r="AW377" s="12" t="s">
        <v>30</v>
      </c>
      <c r="AX377" s="12" t="s">
        <v>74</v>
      </c>
      <c r="AY377" s="151" t="s">
        <v>180</v>
      </c>
    </row>
    <row r="378" spans="2:65" s="13" customFormat="1" ht="10.199999999999999">
      <c r="B378" s="156"/>
      <c r="D378" s="150" t="s">
        <v>190</v>
      </c>
      <c r="E378" s="157" t="s">
        <v>1</v>
      </c>
      <c r="F378" s="158" t="s">
        <v>487</v>
      </c>
      <c r="H378" s="159">
        <v>645</v>
      </c>
      <c r="I378" s="160"/>
      <c r="L378" s="156"/>
      <c r="M378" s="161"/>
      <c r="T378" s="162"/>
      <c r="AT378" s="157" t="s">
        <v>190</v>
      </c>
      <c r="AU378" s="157" t="s">
        <v>84</v>
      </c>
      <c r="AV378" s="13" t="s">
        <v>84</v>
      </c>
      <c r="AW378" s="13" t="s">
        <v>30</v>
      </c>
      <c r="AX378" s="13" t="s">
        <v>74</v>
      </c>
      <c r="AY378" s="157" t="s">
        <v>180</v>
      </c>
    </row>
    <row r="379" spans="2:65" s="15" customFormat="1" ht="10.199999999999999">
      <c r="B379" s="170"/>
      <c r="D379" s="150" t="s">
        <v>190</v>
      </c>
      <c r="E379" s="171" t="s">
        <v>1</v>
      </c>
      <c r="F379" s="172" t="s">
        <v>249</v>
      </c>
      <c r="H379" s="173">
        <v>1272</v>
      </c>
      <c r="I379" s="174"/>
      <c r="L379" s="170"/>
      <c r="M379" s="175"/>
      <c r="T379" s="176"/>
      <c r="AT379" s="171" t="s">
        <v>190</v>
      </c>
      <c r="AU379" s="171" t="s">
        <v>84</v>
      </c>
      <c r="AV379" s="15" t="s">
        <v>181</v>
      </c>
      <c r="AW379" s="15" t="s">
        <v>30</v>
      </c>
      <c r="AX379" s="15" t="s">
        <v>74</v>
      </c>
      <c r="AY379" s="171" t="s">
        <v>180</v>
      </c>
    </row>
    <row r="380" spans="2:65" s="12" customFormat="1" ht="10.199999999999999">
      <c r="B380" s="149"/>
      <c r="D380" s="150" t="s">
        <v>190</v>
      </c>
      <c r="E380" s="151" t="s">
        <v>1</v>
      </c>
      <c r="F380" s="152" t="s">
        <v>488</v>
      </c>
      <c r="H380" s="151" t="s">
        <v>1</v>
      </c>
      <c r="I380" s="153"/>
      <c r="L380" s="149"/>
      <c r="M380" s="154"/>
      <c r="T380" s="155"/>
      <c r="AT380" s="151" t="s">
        <v>190</v>
      </c>
      <c r="AU380" s="151" t="s">
        <v>84</v>
      </c>
      <c r="AV380" s="12" t="s">
        <v>82</v>
      </c>
      <c r="AW380" s="12" t="s">
        <v>30</v>
      </c>
      <c r="AX380" s="12" t="s">
        <v>74</v>
      </c>
      <c r="AY380" s="151" t="s">
        <v>180</v>
      </c>
    </row>
    <row r="381" spans="2:65" s="12" customFormat="1" ht="10.199999999999999">
      <c r="B381" s="149"/>
      <c r="D381" s="150" t="s">
        <v>190</v>
      </c>
      <c r="E381" s="151" t="s">
        <v>1</v>
      </c>
      <c r="F381" s="152" t="s">
        <v>489</v>
      </c>
      <c r="H381" s="151" t="s">
        <v>1</v>
      </c>
      <c r="I381" s="153"/>
      <c r="L381" s="149"/>
      <c r="M381" s="154"/>
      <c r="T381" s="155"/>
      <c r="AT381" s="151" t="s">
        <v>190</v>
      </c>
      <c r="AU381" s="151" t="s">
        <v>84</v>
      </c>
      <c r="AV381" s="12" t="s">
        <v>82</v>
      </c>
      <c r="AW381" s="12" t="s">
        <v>30</v>
      </c>
      <c r="AX381" s="12" t="s">
        <v>74</v>
      </c>
      <c r="AY381" s="151" t="s">
        <v>180</v>
      </c>
    </row>
    <row r="382" spans="2:65" s="13" customFormat="1" ht="10.199999999999999">
      <c r="B382" s="156"/>
      <c r="D382" s="150" t="s">
        <v>190</v>
      </c>
      <c r="E382" s="157" t="s">
        <v>1</v>
      </c>
      <c r="F382" s="158" t="s">
        <v>490</v>
      </c>
      <c r="H382" s="159">
        <v>52.191000000000003</v>
      </c>
      <c r="I382" s="160"/>
      <c r="L382" s="156"/>
      <c r="M382" s="161"/>
      <c r="T382" s="162"/>
      <c r="AT382" s="157" t="s">
        <v>190</v>
      </c>
      <c r="AU382" s="157" t="s">
        <v>84</v>
      </c>
      <c r="AV382" s="13" t="s">
        <v>84</v>
      </c>
      <c r="AW382" s="13" t="s">
        <v>30</v>
      </c>
      <c r="AX382" s="13" t="s">
        <v>74</v>
      </c>
      <c r="AY382" s="157" t="s">
        <v>180</v>
      </c>
    </row>
    <row r="383" spans="2:65" s="13" customFormat="1" ht="10.199999999999999">
      <c r="B383" s="156"/>
      <c r="D383" s="150" t="s">
        <v>190</v>
      </c>
      <c r="E383" s="157" t="s">
        <v>1</v>
      </c>
      <c r="F383" s="158" t="s">
        <v>491</v>
      </c>
      <c r="H383" s="159">
        <v>40.284999999999997</v>
      </c>
      <c r="I383" s="160"/>
      <c r="L383" s="156"/>
      <c r="M383" s="161"/>
      <c r="T383" s="162"/>
      <c r="AT383" s="157" t="s">
        <v>190</v>
      </c>
      <c r="AU383" s="157" t="s">
        <v>84</v>
      </c>
      <c r="AV383" s="13" t="s">
        <v>84</v>
      </c>
      <c r="AW383" s="13" t="s">
        <v>30</v>
      </c>
      <c r="AX383" s="13" t="s">
        <v>74</v>
      </c>
      <c r="AY383" s="157" t="s">
        <v>180</v>
      </c>
    </row>
    <row r="384" spans="2:65" s="15" customFormat="1" ht="10.199999999999999">
      <c r="B384" s="170"/>
      <c r="D384" s="150" t="s">
        <v>190</v>
      </c>
      <c r="E384" s="171" t="s">
        <v>1</v>
      </c>
      <c r="F384" s="172" t="s">
        <v>249</v>
      </c>
      <c r="H384" s="173">
        <v>92.475999999999999</v>
      </c>
      <c r="I384" s="174"/>
      <c r="L384" s="170"/>
      <c r="M384" s="175"/>
      <c r="T384" s="176"/>
      <c r="AT384" s="171" t="s">
        <v>190</v>
      </c>
      <c r="AU384" s="171" t="s">
        <v>84</v>
      </c>
      <c r="AV384" s="15" t="s">
        <v>181</v>
      </c>
      <c r="AW384" s="15" t="s">
        <v>30</v>
      </c>
      <c r="AX384" s="15" t="s">
        <v>74</v>
      </c>
      <c r="AY384" s="171" t="s">
        <v>180</v>
      </c>
    </row>
    <row r="385" spans="2:65" s="14" customFormat="1" ht="10.199999999999999">
      <c r="B385" s="163"/>
      <c r="D385" s="150" t="s">
        <v>190</v>
      </c>
      <c r="E385" s="164" t="s">
        <v>1</v>
      </c>
      <c r="F385" s="165" t="s">
        <v>194</v>
      </c>
      <c r="H385" s="166">
        <v>1364.4760000000001</v>
      </c>
      <c r="I385" s="167"/>
      <c r="L385" s="163"/>
      <c r="M385" s="168"/>
      <c r="T385" s="169"/>
      <c r="AT385" s="164" t="s">
        <v>190</v>
      </c>
      <c r="AU385" s="164" t="s">
        <v>84</v>
      </c>
      <c r="AV385" s="14" t="s">
        <v>188</v>
      </c>
      <c r="AW385" s="14" t="s">
        <v>30</v>
      </c>
      <c r="AX385" s="14" t="s">
        <v>82</v>
      </c>
      <c r="AY385" s="164" t="s">
        <v>180</v>
      </c>
    </row>
    <row r="386" spans="2:65" s="1" customFormat="1" ht="24.15" customHeight="1">
      <c r="B386" s="32"/>
      <c r="C386" s="136" t="s">
        <v>492</v>
      </c>
      <c r="D386" s="136" t="s">
        <v>183</v>
      </c>
      <c r="E386" s="137" t="s">
        <v>493</v>
      </c>
      <c r="F386" s="138" t="s">
        <v>494</v>
      </c>
      <c r="G386" s="139" t="s">
        <v>287</v>
      </c>
      <c r="H386" s="140">
        <v>14</v>
      </c>
      <c r="I386" s="141"/>
      <c r="J386" s="142">
        <f>ROUND(I386*H386,2)</f>
        <v>0</v>
      </c>
      <c r="K386" s="138" t="s">
        <v>199</v>
      </c>
      <c r="L386" s="32"/>
      <c r="M386" s="143" t="s">
        <v>1</v>
      </c>
      <c r="N386" s="144" t="s">
        <v>39</v>
      </c>
      <c r="P386" s="145">
        <f>O386*H386</f>
        <v>0</v>
      </c>
      <c r="Q386" s="145">
        <v>0</v>
      </c>
      <c r="R386" s="145">
        <f>Q386*H386</f>
        <v>0</v>
      </c>
      <c r="S386" s="145">
        <v>0</v>
      </c>
      <c r="T386" s="146">
        <f>S386*H386</f>
        <v>0</v>
      </c>
      <c r="AR386" s="147" t="s">
        <v>188</v>
      </c>
      <c r="AT386" s="147" t="s">
        <v>183</v>
      </c>
      <c r="AU386" s="147" t="s">
        <v>84</v>
      </c>
      <c r="AY386" s="17" t="s">
        <v>180</v>
      </c>
      <c r="BE386" s="148">
        <f>IF(N386="základní",J386,0)</f>
        <v>0</v>
      </c>
      <c r="BF386" s="148">
        <f>IF(N386="snížená",J386,0)</f>
        <v>0</v>
      </c>
      <c r="BG386" s="148">
        <f>IF(N386="zákl. přenesená",J386,0)</f>
        <v>0</v>
      </c>
      <c r="BH386" s="148">
        <f>IF(N386="sníž. přenesená",J386,0)</f>
        <v>0</v>
      </c>
      <c r="BI386" s="148">
        <f>IF(N386="nulová",J386,0)</f>
        <v>0</v>
      </c>
      <c r="BJ386" s="17" t="s">
        <v>82</v>
      </c>
      <c r="BK386" s="148">
        <f>ROUND(I386*H386,2)</f>
        <v>0</v>
      </c>
      <c r="BL386" s="17" t="s">
        <v>188</v>
      </c>
      <c r="BM386" s="147" t="s">
        <v>495</v>
      </c>
    </row>
    <row r="387" spans="2:65" s="1" customFormat="1" ht="24.15" customHeight="1">
      <c r="B387" s="32"/>
      <c r="C387" s="136" t="s">
        <v>496</v>
      </c>
      <c r="D387" s="136" t="s">
        <v>284</v>
      </c>
      <c r="E387" s="137" t="s">
        <v>497</v>
      </c>
      <c r="F387" s="138" t="s">
        <v>498</v>
      </c>
      <c r="G387" s="139" t="s">
        <v>198</v>
      </c>
      <c r="H387" s="140">
        <v>74.5</v>
      </c>
      <c r="I387" s="141"/>
      <c r="J387" s="142">
        <f>ROUND(I387*H387,2)</f>
        <v>0</v>
      </c>
      <c r="K387" s="138" t="s">
        <v>199</v>
      </c>
      <c r="L387" s="32"/>
      <c r="M387" s="143" t="s">
        <v>1</v>
      </c>
      <c r="N387" s="144" t="s">
        <v>39</v>
      </c>
      <c r="P387" s="145">
        <f>O387*H387</f>
        <v>0</v>
      </c>
      <c r="Q387" s="145">
        <v>4.5990000000000003E-2</v>
      </c>
      <c r="R387" s="145">
        <f>Q387*H387</f>
        <v>3.4262550000000003</v>
      </c>
      <c r="S387" s="145">
        <v>0</v>
      </c>
      <c r="T387" s="146">
        <f>S387*H387</f>
        <v>0</v>
      </c>
      <c r="AR387" s="147" t="s">
        <v>294</v>
      </c>
      <c r="AT387" s="147" t="s">
        <v>183</v>
      </c>
      <c r="AU387" s="147" t="s">
        <v>84</v>
      </c>
      <c r="AY387" s="17" t="s">
        <v>180</v>
      </c>
      <c r="BE387" s="148">
        <f>IF(N387="základní",J387,0)</f>
        <v>0</v>
      </c>
      <c r="BF387" s="148">
        <f>IF(N387="snížená",J387,0)</f>
        <v>0</v>
      </c>
      <c r="BG387" s="148">
        <f>IF(N387="zákl. přenesená",J387,0)</f>
        <v>0</v>
      </c>
      <c r="BH387" s="148">
        <f>IF(N387="sníž. přenesená",J387,0)</f>
        <v>0</v>
      </c>
      <c r="BI387" s="148">
        <f>IF(N387="nulová",J387,0)</f>
        <v>0</v>
      </c>
      <c r="BJ387" s="17" t="s">
        <v>82</v>
      </c>
      <c r="BK387" s="148">
        <f>ROUND(I387*H387,2)</f>
        <v>0</v>
      </c>
      <c r="BL387" s="17" t="s">
        <v>294</v>
      </c>
      <c r="BM387" s="147" t="s">
        <v>499</v>
      </c>
    </row>
    <row r="388" spans="2:65" s="12" customFormat="1" ht="10.199999999999999">
      <c r="B388" s="149"/>
      <c r="D388" s="150" t="s">
        <v>190</v>
      </c>
      <c r="E388" s="151" t="s">
        <v>1</v>
      </c>
      <c r="F388" s="152" t="s">
        <v>500</v>
      </c>
      <c r="H388" s="151" t="s">
        <v>1</v>
      </c>
      <c r="I388" s="153"/>
      <c r="L388" s="149"/>
      <c r="M388" s="154"/>
      <c r="T388" s="155"/>
      <c r="AT388" s="151" t="s">
        <v>190</v>
      </c>
      <c r="AU388" s="151" t="s">
        <v>84</v>
      </c>
      <c r="AV388" s="12" t="s">
        <v>82</v>
      </c>
      <c r="AW388" s="12" t="s">
        <v>30</v>
      </c>
      <c r="AX388" s="12" t="s">
        <v>74</v>
      </c>
      <c r="AY388" s="151" t="s">
        <v>180</v>
      </c>
    </row>
    <row r="389" spans="2:65" s="12" customFormat="1" ht="10.199999999999999">
      <c r="B389" s="149"/>
      <c r="D389" s="150" t="s">
        <v>190</v>
      </c>
      <c r="E389" s="151" t="s">
        <v>1</v>
      </c>
      <c r="F389" s="152" t="s">
        <v>501</v>
      </c>
      <c r="H389" s="151" t="s">
        <v>1</v>
      </c>
      <c r="I389" s="153"/>
      <c r="L389" s="149"/>
      <c r="M389" s="154"/>
      <c r="T389" s="155"/>
      <c r="AT389" s="151" t="s">
        <v>190</v>
      </c>
      <c r="AU389" s="151" t="s">
        <v>84</v>
      </c>
      <c r="AV389" s="12" t="s">
        <v>82</v>
      </c>
      <c r="AW389" s="12" t="s">
        <v>30</v>
      </c>
      <c r="AX389" s="12" t="s">
        <v>74</v>
      </c>
      <c r="AY389" s="151" t="s">
        <v>180</v>
      </c>
    </row>
    <row r="390" spans="2:65" s="12" customFormat="1" ht="10.199999999999999">
      <c r="B390" s="149"/>
      <c r="D390" s="150" t="s">
        <v>190</v>
      </c>
      <c r="E390" s="151" t="s">
        <v>1</v>
      </c>
      <c r="F390" s="152" t="s">
        <v>502</v>
      </c>
      <c r="H390" s="151" t="s">
        <v>1</v>
      </c>
      <c r="I390" s="153"/>
      <c r="L390" s="149"/>
      <c r="M390" s="154"/>
      <c r="T390" s="155"/>
      <c r="AT390" s="151" t="s">
        <v>190</v>
      </c>
      <c r="AU390" s="151" t="s">
        <v>84</v>
      </c>
      <c r="AV390" s="12" t="s">
        <v>82</v>
      </c>
      <c r="AW390" s="12" t="s">
        <v>30</v>
      </c>
      <c r="AX390" s="12" t="s">
        <v>74</v>
      </c>
      <c r="AY390" s="151" t="s">
        <v>180</v>
      </c>
    </row>
    <row r="391" spans="2:65" s="12" customFormat="1" ht="10.199999999999999">
      <c r="B391" s="149"/>
      <c r="D391" s="150" t="s">
        <v>190</v>
      </c>
      <c r="E391" s="151" t="s">
        <v>1</v>
      </c>
      <c r="F391" s="152" t="s">
        <v>503</v>
      </c>
      <c r="H391" s="151" t="s">
        <v>1</v>
      </c>
      <c r="I391" s="153"/>
      <c r="L391" s="149"/>
      <c r="M391" s="154"/>
      <c r="T391" s="155"/>
      <c r="AT391" s="151" t="s">
        <v>190</v>
      </c>
      <c r="AU391" s="151" t="s">
        <v>84</v>
      </c>
      <c r="AV391" s="12" t="s">
        <v>82</v>
      </c>
      <c r="AW391" s="12" t="s">
        <v>30</v>
      </c>
      <c r="AX391" s="12" t="s">
        <v>74</v>
      </c>
      <c r="AY391" s="151" t="s">
        <v>180</v>
      </c>
    </row>
    <row r="392" spans="2:65" s="12" customFormat="1" ht="10.199999999999999">
      <c r="B392" s="149"/>
      <c r="D392" s="150" t="s">
        <v>190</v>
      </c>
      <c r="E392" s="151" t="s">
        <v>1</v>
      </c>
      <c r="F392" s="152" t="s">
        <v>504</v>
      </c>
      <c r="H392" s="151" t="s">
        <v>1</v>
      </c>
      <c r="I392" s="153"/>
      <c r="L392" s="149"/>
      <c r="M392" s="154"/>
      <c r="T392" s="155"/>
      <c r="AT392" s="151" t="s">
        <v>190</v>
      </c>
      <c r="AU392" s="151" t="s">
        <v>84</v>
      </c>
      <c r="AV392" s="12" t="s">
        <v>82</v>
      </c>
      <c r="AW392" s="12" t="s">
        <v>30</v>
      </c>
      <c r="AX392" s="12" t="s">
        <v>74</v>
      </c>
      <c r="AY392" s="151" t="s">
        <v>180</v>
      </c>
    </row>
    <row r="393" spans="2:65" s="12" customFormat="1" ht="10.199999999999999">
      <c r="B393" s="149"/>
      <c r="D393" s="150" t="s">
        <v>190</v>
      </c>
      <c r="E393" s="151" t="s">
        <v>1</v>
      </c>
      <c r="F393" s="152" t="s">
        <v>505</v>
      </c>
      <c r="H393" s="151" t="s">
        <v>1</v>
      </c>
      <c r="I393" s="153"/>
      <c r="L393" s="149"/>
      <c r="M393" s="154"/>
      <c r="T393" s="155"/>
      <c r="AT393" s="151" t="s">
        <v>190</v>
      </c>
      <c r="AU393" s="151" t="s">
        <v>84</v>
      </c>
      <c r="AV393" s="12" t="s">
        <v>82</v>
      </c>
      <c r="AW393" s="12" t="s">
        <v>30</v>
      </c>
      <c r="AX393" s="12" t="s">
        <v>74</v>
      </c>
      <c r="AY393" s="151" t="s">
        <v>180</v>
      </c>
    </row>
    <row r="394" spans="2:65" s="12" customFormat="1" ht="20.399999999999999">
      <c r="B394" s="149"/>
      <c r="D394" s="150" t="s">
        <v>190</v>
      </c>
      <c r="E394" s="151" t="s">
        <v>1</v>
      </c>
      <c r="F394" s="152" t="s">
        <v>506</v>
      </c>
      <c r="H394" s="151" t="s">
        <v>1</v>
      </c>
      <c r="I394" s="153"/>
      <c r="L394" s="149"/>
      <c r="M394" s="154"/>
      <c r="T394" s="155"/>
      <c r="AT394" s="151" t="s">
        <v>190</v>
      </c>
      <c r="AU394" s="151" t="s">
        <v>84</v>
      </c>
      <c r="AV394" s="12" t="s">
        <v>82</v>
      </c>
      <c r="AW394" s="12" t="s">
        <v>30</v>
      </c>
      <c r="AX394" s="12" t="s">
        <v>74</v>
      </c>
      <c r="AY394" s="151" t="s">
        <v>180</v>
      </c>
    </row>
    <row r="395" spans="2:65" s="12" customFormat="1" ht="10.199999999999999">
      <c r="B395" s="149"/>
      <c r="D395" s="150" t="s">
        <v>190</v>
      </c>
      <c r="E395" s="151" t="s">
        <v>1</v>
      </c>
      <c r="F395" s="152" t="s">
        <v>507</v>
      </c>
      <c r="H395" s="151" t="s">
        <v>1</v>
      </c>
      <c r="I395" s="153"/>
      <c r="L395" s="149"/>
      <c r="M395" s="154"/>
      <c r="T395" s="155"/>
      <c r="AT395" s="151" t="s">
        <v>190</v>
      </c>
      <c r="AU395" s="151" t="s">
        <v>84</v>
      </c>
      <c r="AV395" s="12" t="s">
        <v>82</v>
      </c>
      <c r="AW395" s="12" t="s">
        <v>30</v>
      </c>
      <c r="AX395" s="12" t="s">
        <v>74</v>
      </c>
      <c r="AY395" s="151" t="s">
        <v>180</v>
      </c>
    </row>
    <row r="396" spans="2:65" s="12" customFormat="1" ht="10.199999999999999">
      <c r="B396" s="149"/>
      <c r="D396" s="150" t="s">
        <v>190</v>
      </c>
      <c r="E396" s="151" t="s">
        <v>1</v>
      </c>
      <c r="F396" s="152" t="s">
        <v>508</v>
      </c>
      <c r="H396" s="151" t="s">
        <v>1</v>
      </c>
      <c r="I396" s="153"/>
      <c r="L396" s="149"/>
      <c r="M396" s="154"/>
      <c r="T396" s="155"/>
      <c r="AT396" s="151" t="s">
        <v>190</v>
      </c>
      <c r="AU396" s="151" t="s">
        <v>84</v>
      </c>
      <c r="AV396" s="12" t="s">
        <v>82</v>
      </c>
      <c r="AW396" s="12" t="s">
        <v>30</v>
      </c>
      <c r="AX396" s="12" t="s">
        <v>74</v>
      </c>
      <c r="AY396" s="151" t="s">
        <v>180</v>
      </c>
    </row>
    <row r="397" spans="2:65" s="12" customFormat="1" ht="10.199999999999999">
      <c r="B397" s="149"/>
      <c r="D397" s="150" t="s">
        <v>190</v>
      </c>
      <c r="E397" s="151" t="s">
        <v>1</v>
      </c>
      <c r="F397" s="152" t="s">
        <v>509</v>
      </c>
      <c r="H397" s="151" t="s">
        <v>1</v>
      </c>
      <c r="I397" s="153"/>
      <c r="L397" s="149"/>
      <c r="M397" s="154"/>
      <c r="T397" s="155"/>
      <c r="AT397" s="151" t="s">
        <v>190</v>
      </c>
      <c r="AU397" s="151" t="s">
        <v>84</v>
      </c>
      <c r="AV397" s="12" t="s">
        <v>82</v>
      </c>
      <c r="AW397" s="12" t="s">
        <v>30</v>
      </c>
      <c r="AX397" s="12" t="s">
        <v>74</v>
      </c>
      <c r="AY397" s="151" t="s">
        <v>180</v>
      </c>
    </row>
    <row r="398" spans="2:65" s="13" customFormat="1" ht="10.199999999999999">
      <c r="B398" s="156"/>
      <c r="D398" s="150" t="s">
        <v>190</v>
      </c>
      <c r="E398" s="157" t="s">
        <v>1</v>
      </c>
      <c r="F398" s="158" t="s">
        <v>510</v>
      </c>
      <c r="H398" s="159">
        <v>37.25</v>
      </c>
      <c r="I398" s="160"/>
      <c r="L398" s="156"/>
      <c r="M398" s="161"/>
      <c r="T398" s="162"/>
      <c r="AT398" s="157" t="s">
        <v>190</v>
      </c>
      <c r="AU398" s="157" t="s">
        <v>84</v>
      </c>
      <c r="AV398" s="13" t="s">
        <v>84</v>
      </c>
      <c r="AW398" s="13" t="s">
        <v>30</v>
      </c>
      <c r="AX398" s="13" t="s">
        <v>74</v>
      </c>
      <c r="AY398" s="157" t="s">
        <v>180</v>
      </c>
    </row>
    <row r="399" spans="2:65" s="12" customFormat="1" ht="10.199999999999999">
      <c r="B399" s="149"/>
      <c r="D399" s="150" t="s">
        <v>190</v>
      </c>
      <c r="E399" s="151" t="s">
        <v>1</v>
      </c>
      <c r="F399" s="152" t="s">
        <v>511</v>
      </c>
      <c r="H399" s="151" t="s">
        <v>1</v>
      </c>
      <c r="I399" s="153"/>
      <c r="L399" s="149"/>
      <c r="M399" s="154"/>
      <c r="T399" s="155"/>
      <c r="AT399" s="151" t="s">
        <v>190</v>
      </c>
      <c r="AU399" s="151" t="s">
        <v>84</v>
      </c>
      <c r="AV399" s="12" t="s">
        <v>82</v>
      </c>
      <c r="AW399" s="12" t="s">
        <v>30</v>
      </c>
      <c r="AX399" s="12" t="s">
        <v>74</v>
      </c>
      <c r="AY399" s="151" t="s">
        <v>180</v>
      </c>
    </row>
    <row r="400" spans="2:65" s="13" customFormat="1" ht="10.199999999999999">
      <c r="B400" s="156"/>
      <c r="D400" s="150" t="s">
        <v>190</v>
      </c>
      <c r="E400" s="157" t="s">
        <v>1</v>
      </c>
      <c r="F400" s="158" t="s">
        <v>510</v>
      </c>
      <c r="H400" s="159">
        <v>37.25</v>
      </c>
      <c r="I400" s="160"/>
      <c r="L400" s="156"/>
      <c r="M400" s="161"/>
      <c r="T400" s="162"/>
      <c r="AT400" s="157" t="s">
        <v>190</v>
      </c>
      <c r="AU400" s="157" t="s">
        <v>84</v>
      </c>
      <c r="AV400" s="13" t="s">
        <v>84</v>
      </c>
      <c r="AW400" s="13" t="s">
        <v>30</v>
      </c>
      <c r="AX400" s="13" t="s">
        <v>74</v>
      </c>
      <c r="AY400" s="157" t="s">
        <v>180</v>
      </c>
    </row>
    <row r="401" spans="2:65" s="14" customFormat="1" ht="10.199999999999999">
      <c r="B401" s="163"/>
      <c r="D401" s="150" t="s">
        <v>190</v>
      </c>
      <c r="E401" s="164" t="s">
        <v>1</v>
      </c>
      <c r="F401" s="165" t="s">
        <v>194</v>
      </c>
      <c r="H401" s="166">
        <v>74.5</v>
      </c>
      <c r="I401" s="167"/>
      <c r="L401" s="163"/>
      <c r="M401" s="168"/>
      <c r="T401" s="169"/>
      <c r="AT401" s="164" t="s">
        <v>190</v>
      </c>
      <c r="AU401" s="164" t="s">
        <v>84</v>
      </c>
      <c r="AV401" s="14" t="s">
        <v>188</v>
      </c>
      <c r="AW401" s="14" t="s">
        <v>30</v>
      </c>
      <c r="AX401" s="14" t="s">
        <v>82</v>
      </c>
      <c r="AY401" s="164" t="s">
        <v>180</v>
      </c>
    </row>
    <row r="402" spans="2:65" s="1" customFormat="1" ht="24.15" customHeight="1">
      <c r="B402" s="32"/>
      <c r="C402" s="136" t="s">
        <v>512</v>
      </c>
      <c r="D402" s="136" t="s">
        <v>284</v>
      </c>
      <c r="E402" s="137" t="s">
        <v>513</v>
      </c>
      <c r="F402" s="138" t="s">
        <v>514</v>
      </c>
      <c r="G402" s="139" t="s">
        <v>198</v>
      </c>
      <c r="H402" s="140">
        <v>396.60399999999998</v>
      </c>
      <c r="I402" s="141"/>
      <c r="J402" s="142">
        <f>ROUND(I402*H402,2)</f>
        <v>0</v>
      </c>
      <c r="K402" s="138" t="s">
        <v>199</v>
      </c>
      <c r="L402" s="32"/>
      <c r="M402" s="143" t="s">
        <v>1</v>
      </c>
      <c r="N402" s="144" t="s">
        <v>39</v>
      </c>
      <c r="P402" s="145">
        <f>O402*H402</f>
        <v>0</v>
      </c>
      <c r="Q402" s="145">
        <v>4.5990000000000003E-2</v>
      </c>
      <c r="R402" s="145">
        <f>Q402*H402</f>
        <v>18.23981796</v>
      </c>
      <c r="S402" s="145">
        <v>0</v>
      </c>
      <c r="T402" s="146">
        <f>S402*H402</f>
        <v>0</v>
      </c>
      <c r="AR402" s="147" t="s">
        <v>294</v>
      </c>
      <c r="AT402" s="147" t="s">
        <v>183</v>
      </c>
      <c r="AU402" s="147" t="s">
        <v>84</v>
      </c>
      <c r="AY402" s="17" t="s">
        <v>180</v>
      </c>
      <c r="BE402" s="148">
        <f>IF(N402="základní",J402,0)</f>
        <v>0</v>
      </c>
      <c r="BF402" s="148">
        <f>IF(N402="snížená",J402,0)</f>
        <v>0</v>
      </c>
      <c r="BG402" s="148">
        <f>IF(N402="zákl. přenesená",J402,0)</f>
        <v>0</v>
      </c>
      <c r="BH402" s="148">
        <f>IF(N402="sníž. přenesená",J402,0)</f>
        <v>0</v>
      </c>
      <c r="BI402" s="148">
        <f>IF(N402="nulová",J402,0)</f>
        <v>0</v>
      </c>
      <c r="BJ402" s="17" t="s">
        <v>82</v>
      </c>
      <c r="BK402" s="148">
        <f>ROUND(I402*H402,2)</f>
        <v>0</v>
      </c>
      <c r="BL402" s="17" t="s">
        <v>294</v>
      </c>
      <c r="BM402" s="147" t="s">
        <v>515</v>
      </c>
    </row>
    <row r="403" spans="2:65" s="12" customFormat="1" ht="10.199999999999999">
      <c r="B403" s="149"/>
      <c r="D403" s="150" t="s">
        <v>190</v>
      </c>
      <c r="E403" s="151" t="s">
        <v>1</v>
      </c>
      <c r="F403" s="152" t="s">
        <v>500</v>
      </c>
      <c r="H403" s="151" t="s">
        <v>1</v>
      </c>
      <c r="I403" s="153"/>
      <c r="L403" s="149"/>
      <c r="M403" s="154"/>
      <c r="T403" s="155"/>
      <c r="AT403" s="151" t="s">
        <v>190</v>
      </c>
      <c r="AU403" s="151" t="s">
        <v>84</v>
      </c>
      <c r="AV403" s="12" t="s">
        <v>82</v>
      </c>
      <c r="AW403" s="12" t="s">
        <v>30</v>
      </c>
      <c r="AX403" s="12" t="s">
        <v>74</v>
      </c>
      <c r="AY403" s="151" t="s">
        <v>180</v>
      </c>
    </row>
    <row r="404" spans="2:65" s="12" customFormat="1" ht="10.199999999999999">
      <c r="B404" s="149"/>
      <c r="D404" s="150" t="s">
        <v>190</v>
      </c>
      <c r="E404" s="151" t="s">
        <v>1</v>
      </c>
      <c r="F404" s="152" t="s">
        <v>501</v>
      </c>
      <c r="H404" s="151" t="s">
        <v>1</v>
      </c>
      <c r="I404" s="153"/>
      <c r="L404" s="149"/>
      <c r="M404" s="154"/>
      <c r="T404" s="155"/>
      <c r="AT404" s="151" t="s">
        <v>190</v>
      </c>
      <c r="AU404" s="151" t="s">
        <v>84</v>
      </c>
      <c r="AV404" s="12" t="s">
        <v>82</v>
      </c>
      <c r="AW404" s="12" t="s">
        <v>30</v>
      </c>
      <c r="AX404" s="12" t="s">
        <v>74</v>
      </c>
      <c r="AY404" s="151" t="s">
        <v>180</v>
      </c>
    </row>
    <row r="405" spans="2:65" s="12" customFormat="1" ht="10.199999999999999">
      <c r="B405" s="149"/>
      <c r="D405" s="150" t="s">
        <v>190</v>
      </c>
      <c r="E405" s="151" t="s">
        <v>1</v>
      </c>
      <c r="F405" s="152" t="s">
        <v>502</v>
      </c>
      <c r="H405" s="151" t="s">
        <v>1</v>
      </c>
      <c r="I405" s="153"/>
      <c r="L405" s="149"/>
      <c r="M405" s="154"/>
      <c r="T405" s="155"/>
      <c r="AT405" s="151" t="s">
        <v>190</v>
      </c>
      <c r="AU405" s="151" t="s">
        <v>84</v>
      </c>
      <c r="AV405" s="12" t="s">
        <v>82</v>
      </c>
      <c r="AW405" s="12" t="s">
        <v>30</v>
      </c>
      <c r="AX405" s="12" t="s">
        <v>74</v>
      </c>
      <c r="AY405" s="151" t="s">
        <v>180</v>
      </c>
    </row>
    <row r="406" spans="2:65" s="12" customFormat="1" ht="10.199999999999999">
      <c r="B406" s="149"/>
      <c r="D406" s="150" t="s">
        <v>190</v>
      </c>
      <c r="E406" s="151" t="s">
        <v>1</v>
      </c>
      <c r="F406" s="152" t="s">
        <v>503</v>
      </c>
      <c r="H406" s="151" t="s">
        <v>1</v>
      </c>
      <c r="I406" s="153"/>
      <c r="L406" s="149"/>
      <c r="M406" s="154"/>
      <c r="T406" s="155"/>
      <c r="AT406" s="151" t="s">
        <v>190</v>
      </c>
      <c r="AU406" s="151" t="s">
        <v>84</v>
      </c>
      <c r="AV406" s="12" t="s">
        <v>82</v>
      </c>
      <c r="AW406" s="12" t="s">
        <v>30</v>
      </c>
      <c r="AX406" s="12" t="s">
        <v>74</v>
      </c>
      <c r="AY406" s="151" t="s">
        <v>180</v>
      </c>
    </row>
    <row r="407" spans="2:65" s="12" customFormat="1" ht="10.199999999999999">
      <c r="B407" s="149"/>
      <c r="D407" s="150" t="s">
        <v>190</v>
      </c>
      <c r="E407" s="151" t="s">
        <v>1</v>
      </c>
      <c r="F407" s="152" t="s">
        <v>504</v>
      </c>
      <c r="H407" s="151" t="s">
        <v>1</v>
      </c>
      <c r="I407" s="153"/>
      <c r="L407" s="149"/>
      <c r="M407" s="154"/>
      <c r="T407" s="155"/>
      <c r="AT407" s="151" t="s">
        <v>190</v>
      </c>
      <c r="AU407" s="151" t="s">
        <v>84</v>
      </c>
      <c r="AV407" s="12" t="s">
        <v>82</v>
      </c>
      <c r="AW407" s="12" t="s">
        <v>30</v>
      </c>
      <c r="AX407" s="12" t="s">
        <v>74</v>
      </c>
      <c r="AY407" s="151" t="s">
        <v>180</v>
      </c>
    </row>
    <row r="408" spans="2:65" s="12" customFormat="1" ht="10.199999999999999">
      <c r="B408" s="149"/>
      <c r="D408" s="150" t="s">
        <v>190</v>
      </c>
      <c r="E408" s="151" t="s">
        <v>1</v>
      </c>
      <c r="F408" s="152" t="s">
        <v>505</v>
      </c>
      <c r="H408" s="151" t="s">
        <v>1</v>
      </c>
      <c r="I408" s="153"/>
      <c r="L408" s="149"/>
      <c r="M408" s="154"/>
      <c r="T408" s="155"/>
      <c r="AT408" s="151" t="s">
        <v>190</v>
      </c>
      <c r="AU408" s="151" t="s">
        <v>84</v>
      </c>
      <c r="AV408" s="12" t="s">
        <v>82</v>
      </c>
      <c r="AW408" s="12" t="s">
        <v>30</v>
      </c>
      <c r="AX408" s="12" t="s">
        <v>74</v>
      </c>
      <c r="AY408" s="151" t="s">
        <v>180</v>
      </c>
    </row>
    <row r="409" spans="2:65" s="12" customFormat="1" ht="20.399999999999999">
      <c r="B409" s="149"/>
      <c r="D409" s="150" t="s">
        <v>190</v>
      </c>
      <c r="E409" s="151" t="s">
        <v>1</v>
      </c>
      <c r="F409" s="152" t="s">
        <v>506</v>
      </c>
      <c r="H409" s="151" t="s">
        <v>1</v>
      </c>
      <c r="I409" s="153"/>
      <c r="L409" s="149"/>
      <c r="M409" s="154"/>
      <c r="T409" s="155"/>
      <c r="AT409" s="151" t="s">
        <v>190</v>
      </c>
      <c r="AU409" s="151" t="s">
        <v>84</v>
      </c>
      <c r="AV409" s="12" t="s">
        <v>82</v>
      </c>
      <c r="AW409" s="12" t="s">
        <v>30</v>
      </c>
      <c r="AX409" s="12" t="s">
        <v>74</v>
      </c>
      <c r="AY409" s="151" t="s">
        <v>180</v>
      </c>
    </row>
    <row r="410" spans="2:65" s="12" customFormat="1" ht="10.199999999999999">
      <c r="B410" s="149"/>
      <c r="D410" s="150" t="s">
        <v>190</v>
      </c>
      <c r="E410" s="151" t="s">
        <v>1</v>
      </c>
      <c r="F410" s="152" t="s">
        <v>516</v>
      </c>
      <c r="H410" s="151" t="s">
        <v>1</v>
      </c>
      <c r="I410" s="153"/>
      <c r="L410" s="149"/>
      <c r="M410" s="154"/>
      <c r="T410" s="155"/>
      <c r="AT410" s="151" t="s">
        <v>190</v>
      </c>
      <c r="AU410" s="151" t="s">
        <v>84</v>
      </c>
      <c r="AV410" s="12" t="s">
        <v>82</v>
      </c>
      <c r="AW410" s="12" t="s">
        <v>30</v>
      </c>
      <c r="AX410" s="12" t="s">
        <v>74</v>
      </c>
      <c r="AY410" s="151" t="s">
        <v>180</v>
      </c>
    </row>
    <row r="411" spans="2:65" s="12" customFormat="1" ht="10.199999999999999">
      <c r="B411" s="149"/>
      <c r="D411" s="150" t="s">
        <v>190</v>
      </c>
      <c r="E411" s="151" t="s">
        <v>1</v>
      </c>
      <c r="F411" s="152" t="s">
        <v>517</v>
      </c>
      <c r="H411" s="151" t="s">
        <v>1</v>
      </c>
      <c r="I411" s="153"/>
      <c r="L411" s="149"/>
      <c r="M411" s="154"/>
      <c r="T411" s="155"/>
      <c r="AT411" s="151" t="s">
        <v>190</v>
      </c>
      <c r="AU411" s="151" t="s">
        <v>84</v>
      </c>
      <c r="AV411" s="12" t="s">
        <v>82</v>
      </c>
      <c r="AW411" s="12" t="s">
        <v>30</v>
      </c>
      <c r="AX411" s="12" t="s">
        <v>74</v>
      </c>
      <c r="AY411" s="151" t="s">
        <v>180</v>
      </c>
    </row>
    <row r="412" spans="2:65" s="13" customFormat="1" ht="10.199999999999999">
      <c r="B412" s="156"/>
      <c r="D412" s="150" t="s">
        <v>190</v>
      </c>
      <c r="E412" s="157" t="s">
        <v>1</v>
      </c>
      <c r="F412" s="158" t="s">
        <v>518</v>
      </c>
      <c r="H412" s="159">
        <v>34.07</v>
      </c>
      <c r="I412" s="160"/>
      <c r="L412" s="156"/>
      <c r="M412" s="161"/>
      <c r="T412" s="162"/>
      <c r="AT412" s="157" t="s">
        <v>190</v>
      </c>
      <c r="AU412" s="157" t="s">
        <v>84</v>
      </c>
      <c r="AV412" s="13" t="s">
        <v>84</v>
      </c>
      <c r="AW412" s="13" t="s">
        <v>30</v>
      </c>
      <c r="AX412" s="13" t="s">
        <v>74</v>
      </c>
      <c r="AY412" s="157" t="s">
        <v>180</v>
      </c>
    </row>
    <row r="413" spans="2:65" s="13" customFormat="1" ht="10.199999999999999">
      <c r="B413" s="156"/>
      <c r="D413" s="150" t="s">
        <v>190</v>
      </c>
      <c r="E413" s="157" t="s">
        <v>1</v>
      </c>
      <c r="F413" s="158" t="s">
        <v>519</v>
      </c>
      <c r="H413" s="159">
        <v>75.873999999999995</v>
      </c>
      <c r="I413" s="160"/>
      <c r="L413" s="156"/>
      <c r="M413" s="161"/>
      <c r="T413" s="162"/>
      <c r="AT413" s="157" t="s">
        <v>190</v>
      </c>
      <c r="AU413" s="157" t="s">
        <v>84</v>
      </c>
      <c r="AV413" s="13" t="s">
        <v>84</v>
      </c>
      <c r="AW413" s="13" t="s">
        <v>30</v>
      </c>
      <c r="AX413" s="13" t="s">
        <v>74</v>
      </c>
      <c r="AY413" s="157" t="s">
        <v>180</v>
      </c>
    </row>
    <row r="414" spans="2:65" s="13" customFormat="1" ht="10.199999999999999">
      <c r="B414" s="156"/>
      <c r="D414" s="150" t="s">
        <v>190</v>
      </c>
      <c r="E414" s="157" t="s">
        <v>1</v>
      </c>
      <c r="F414" s="158" t="s">
        <v>520</v>
      </c>
      <c r="H414" s="159">
        <v>16.385000000000002</v>
      </c>
      <c r="I414" s="160"/>
      <c r="L414" s="156"/>
      <c r="M414" s="161"/>
      <c r="T414" s="162"/>
      <c r="AT414" s="157" t="s">
        <v>190</v>
      </c>
      <c r="AU414" s="157" t="s">
        <v>84</v>
      </c>
      <c r="AV414" s="13" t="s">
        <v>84</v>
      </c>
      <c r="AW414" s="13" t="s">
        <v>30</v>
      </c>
      <c r="AX414" s="13" t="s">
        <v>74</v>
      </c>
      <c r="AY414" s="157" t="s">
        <v>180</v>
      </c>
    </row>
    <row r="415" spans="2:65" s="13" customFormat="1" ht="10.199999999999999">
      <c r="B415" s="156"/>
      <c r="D415" s="150" t="s">
        <v>190</v>
      </c>
      <c r="E415" s="157" t="s">
        <v>1</v>
      </c>
      <c r="F415" s="158" t="s">
        <v>521</v>
      </c>
      <c r="H415" s="159">
        <v>34.450000000000003</v>
      </c>
      <c r="I415" s="160"/>
      <c r="L415" s="156"/>
      <c r="M415" s="161"/>
      <c r="T415" s="162"/>
      <c r="AT415" s="157" t="s">
        <v>190</v>
      </c>
      <c r="AU415" s="157" t="s">
        <v>84</v>
      </c>
      <c r="AV415" s="13" t="s">
        <v>84</v>
      </c>
      <c r="AW415" s="13" t="s">
        <v>30</v>
      </c>
      <c r="AX415" s="13" t="s">
        <v>74</v>
      </c>
      <c r="AY415" s="157" t="s">
        <v>180</v>
      </c>
    </row>
    <row r="416" spans="2:65" s="13" customFormat="1" ht="10.199999999999999">
      <c r="B416" s="156"/>
      <c r="D416" s="150" t="s">
        <v>190</v>
      </c>
      <c r="E416" s="157" t="s">
        <v>1</v>
      </c>
      <c r="F416" s="158" t="s">
        <v>521</v>
      </c>
      <c r="H416" s="159">
        <v>34.450000000000003</v>
      </c>
      <c r="I416" s="160"/>
      <c r="L416" s="156"/>
      <c r="M416" s="161"/>
      <c r="T416" s="162"/>
      <c r="AT416" s="157" t="s">
        <v>190</v>
      </c>
      <c r="AU416" s="157" t="s">
        <v>84</v>
      </c>
      <c r="AV416" s="13" t="s">
        <v>84</v>
      </c>
      <c r="AW416" s="13" t="s">
        <v>30</v>
      </c>
      <c r="AX416" s="13" t="s">
        <v>74</v>
      </c>
      <c r="AY416" s="157" t="s">
        <v>180</v>
      </c>
    </row>
    <row r="417" spans="2:65" s="13" customFormat="1" ht="10.199999999999999">
      <c r="B417" s="156"/>
      <c r="D417" s="150" t="s">
        <v>190</v>
      </c>
      <c r="E417" s="157" t="s">
        <v>1</v>
      </c>
      <c r="F417" s="158" t="s">
        <v>522</v>
      </c>
      <c r="H417" s="159">
        <v>77.349000000000004</v>
      </c>
      <c r="I417" s="160"/>
      <c r="L417" s="156"/>
      <c r="M417" s="161"/>
      <c r="T417" s="162"/>
      <c r="AT417" s="157" t="s">
        <v>190</v>
      </c>
      <c r="AU417" s="157" t="s">
        <v>84</v>
      </c>
      <c r="AV417" s="13" t="s">
        <v>84</v>
      </c>
      <c r="AW417" s="13" t="s">
        <v>30</v>
      </c>
      <c r="AX417" s="13" t="s">
        <v>74</v>
      </c>
      <c r="AY417" s="157" t="s">
        <v>180</v>
      </c>
    </row>
    <row r="418" spans="2:65" s="13" customFormat="1" ht="10.199999999999999">
      <c r="B418" s="156"/>
      <c r="D418" s="150" t="s">
        <v>190</v>
      </c>
      <c r="E418" s="157" t="s">
        <v>1</v>
      </c>
      <c r="F418" s="158" t="s">
        <v>520</v>
      </c>
      <c r="H418" s="159">
        <v>16.385000000000002</v>
      </c>
      <c r="I418" s="160"/>
      <c r="L418" s="156"/>
      <c r="M418" s="161"/>
      <c r="T418" s="162"/>
      <c r="AT418" s="157" t="s">
        <v>190</v>
      </c>
      <c r="AU418" s="157" t="s">
        <v>84</v>
      </c>
      <c r="AV418" s="13" t="s">
        <v>84</v>
      </c>
      <c r="AW418" s="13" t="s">
        <v>30</v>
      </c>
      <c r="AX418" s="13" t="s">
        <v>74</v>
      </c>
      <c r="AY418" s="157" t="s">
        <v>180</v>
      </c>
    </row>
    <row r="419" spans="2:65" s="13" customFormat="1" ht="10.199999999999999">
      <c r="B419" s="156"/>
      <c r="D419" s="150" t="s">
        <v>190</v>
      </c>
      <c r="E419" s="157" t="s">
        <v>1</v>
      </c>
      <c r="F419" s="158" t="s">
        <v>523</v>
      </c>
      <c r="H419" s="159">
        <v>35.140999999999998</v>
      </c>
      <c r="I419" s="160"/>
      <c r="L419" s="156"/>
      <c r="M419" s="161"/>
      <c r="T419" s="162"/>
      <c r="AT419" s="157" t="s">
        <v>190</v>
      </c>
      <c r="AU419" s="157" t="s">
        <v>84</v>
      </c>
      <c r="AV419" s="13" t="s">
        <v>84</v>
      </c>
      <c r="AW419" s="13" t="s">
        <v>30</v>
      </c>
      <c r="AX419" s="13" t="s">
        <v>74</v>
      </c>
      <c r="AY419" s="157" t="s">
        <v>180</v>
      </c>
    </row>
    <row r="420" spans="2:65" s="13" customFormat="1" ht="10.199999999999999">
      <c r="B420" s="156"/>
      <c r="D420" s="150" t="s">
        <v>190</v>
      </c>
      <c r="E420" s="157" t="s">
        <v>1</v>
      </c>
      <c r="F420" s="158" t="s">
        <v>524</v>
      </c>
      <c r="H420" s="159">
        <v>72.5</v>
      </c>
      <c r="I420" s="160"/>
      <c r="L420" s="156"/>
      <c r="M420" s="161"/>
      <c r="T420" s="162"/>
      <c r="AT420" s="157" t="s">
        <v>190</v>
      </c>
      <c r="AU420" s="157" t="s">
        <v>84</v>
      </c>
      <c r="AV420" s="13" t="s">
        <v>84</v>
      </c>
      <c r="AW420" s="13" t="s">
        <v>30</v>
      </c>
      <c r="AX420" s="13" t="s">
        <v>74</v>
      </c>
      <c r="AY420" s="157" t="s">
        <v>180</v>
      </c>
    </row>
    <row r="421" spans="2:65" s="14" customFormat="1" ht="10.199999999999999">
      <c r="B421" s="163"/>
      <c r="D421" s="150" t="s">
        <v>190</v>
      </c>
      <c r="E421" s="164" t="s">
        <v>1</v>
      </c>
      <c r="F421" s="165" t="s">
        <v>194</v>
      </c>
      <c r="H421" s="166">
        <v>396.60399999999998</v>
      </c>
      <c r="I421" s="167"/>
      <c r="L421" s="163"/>
      <c r="M421" s="168"/>
      <c r="T421" s="169"/>
      <c r="AT421" s="164" t="s">
        <v>190</v>
      </c>
      <c r="AU421" s="164" t="s">
        <v>84</v>
      </c>
      <c r="AV421" s="14" t="s">
        <v>188</v>
      </c>
      <c r="AW421" s="14" t="s">
        <v>30</v>
      </c>
      <c r="AX421" s="14" t="s">
        <v>82</v>
      </c>
      <c r="AY421" s="164" t="s">
        <v>180</v>
      </c>
    </row>
    <row r="422" spans="2:65" s="1" customFormat="1" ht="33" customHeight="1">
      <c r="B422" s="32"/>
      <c r="C422" s="136" t="s">
        <v>525</v>
      </c>
      <c r="D422" s="136" t="s">
        <v>284</v>
      </c>
      <c r="E422" s="137" t="s">
        <v>526</v>
      </c>
      <c r="F422" s="138" t="s">
        <v>527</v>
      </c>
      <c r="G422" s="139" t="s">
        <v>198</v>
      </c>
      <c r="H422" s="140">
        <v>275.89999999999998</v>
      </c>
      <c r="I422" s="141"/>
      <c r="J422" s="142">
        <f>ROUND(I422*H422,2)</f>
        <v>0</v>
      </c>
      <c r="K422" s="138" t="s">
        <v>199</v>
      </c>
      <c r="L422" s="32"/>
      <c r="M422" s="143" t="s">
        <v>1</v>
      </c>
      <c r="N422" s="144" t="s">
        <v>39</v>
      </c>
      <c r="P422" s="145">
        <f>O422*H422</f>
        <v>0</v>
      </c>
      <c r="Q422" s="145">
        <v>4.5990000000000003E-2</v>
      </c>
      <c r="R422" s="145">
        <f>Q422*H422</f>
        <v>12.688641000000001</v>
      </c>
      <c r="S422" s="145">
        <v>0</v>
      </c>
      <c r="T422" s="146">
        <f>S422*H422</f>
        <v>0</v>
      </c>
      <c r="AR422" s="147" t="s">
        <v>294</v>
      </c>
      <c r="AT422" s="147" t="s">
        <v>183</v>
      </c>
      <c r="AU422" s="147" t="s">
        <v>84</v>
      </c>
      <c r="AY422" s="17" t="s">
        <v>180</v>
      </c>
      <c r="BE422" s="148">
        <f>IF(N422="základní",J422,0)</f>
        <v>0</v>
      </c>
      <c r="BF422" s="148">
        <f>IF(N422="snížená",J422,0)</f>
        <v>0</v>
      </c>
      <c r="BG422" s="148">
        <f>IF(N422="zákl. přenesená",J422,0)</f>
        <v>0</v>
      </c>
      <c r="BH422" s="148">
        <f>IF(N422="sníž. přenesená",J422,0)</f>
        <v>0</v>
      </c>
      <c r="BI422" s="148">
        <f>IF(N422="nulová",J422,0)</f>
        <v>0</v>
      </c>
      <c r="BJ422" s="17" t="s">
        <v>82</v>
      </c>
      <c r="BK422" s="148">
        <f>ROUND(I422*H422,2)</f>
        <v>0</v>
      </c>
      <c r="BL422" s="17" t="s">
        <v>294</v>
      </c>
      <c r="BM422" s="147" t="s">
        <v>528</v>
      </c>
    </row>
    <row r="423" spans="2:65" s="12" customFormat="1" ht="10.199999999999999">
      <c r="B423" s="149"/>
      <c r="D423" s="150" t="s">
        <v>190</v>
      </c>
      <c r="E423" s="151" t="s">
        <v>1</v>
      </c>
      <c r="F423" s="152" t="s">
        <v>237</v>
      </c>
      <c r="H423" s="151" t="s">
        <v>1</v>
      </c>
      <c r="I423" s="153"/>
      <c r="L423" s="149"/>
      <c r="M423" s="154"/>
      <c r="T423" s="155"/>
      <c r="AT423" s="151" t="s">
        <v>190</v>
      </c>
      <c r="AU423" s="151" t="s">
        <v>84</v>
      </c>
      <c r="AV423" s="12" t="s">
        <v>82</v>
      </c>
      <c r="AW423" s="12" t="s">
        <v>30</v>
      </c>
      <c r="AX423" s="12" t="s">
        <v>74</v>
      </c>
      <c r="AY423" s="151" t="s">
        <v>180</v>
      </c>
    </row>
    <row r="424" spans="2:65" s="12" customFormat="1" ht="10.199999999999999">
      <c r="B424" s="149"/>
      <c r="D424" s="150" t="s">
        <v>190</v>
      </c>
      <c r="E424" s="151" t="s">
        <v>1</v>
      </c>
      <c r="F424" s="152" t="s">
        <v>529</v>
      </c>
      <c r="H424" s="151" t="s">
        <v>1</v>
      </c>
      <c r="I424" s="153"/>
      <c r="L424" s="149"/>
      <c r="M424" s="154"/>
      <c r="T424" s="155"/>
      <c r="AT424" s="151" t="s">
        <v>190</v>
      </c>
      <c r="AU424" s="151" t="s">
        <v>84</v>
      </c>
      <c r="AV424" s="12" t="s">
        <v>82</v>
      </c>
      <c r="AW424" s="12" t="s">
        <v>30</v>
      </c>
      <c r="AX424" s="12" t="s">
        <v>74</v>
      </c>
      <c r="AY424" s="151" t="s">
        <v>180</v>
      </c>
    </row>
    <row r="425" spans="2:65" s="12" customFormat="1" ht="10.199999999999999">
      <c r="B425" s="149"/>
      <c r="D425" s="150" t="s">
        <v>190</v>
      </c>
      <c r="E425" s="151" t="s">
        <v>1</v>
      </c>
      <c r="F425" s="152" t="s">
        <v>504</v>
      </c>
      <c r="H425" s="151" t="s">
        <v>1</v>
      </c>
      <c r="I425" s="153"/>
      <c r="L425" s="149"/>
      <c r="M425" s="154"/>
      <c r="T425" s="155"/>
      <c r="AT425" s="151" t="s">
        <v>190</v>
      </c>
      <c r="AU425" s="151" t="s">
        <v>84</v>
      </c>
      <c r="AV425" s="12" t="s">
        <v>82</v>
      </c>
      <c r="AW425" s="12" t="s">
        <v>30</v>
      </c>
      <c r="AX425" s="12" t="s">
        <v>74</v>
      </c>
      <c r="AY425" s="151" t="s">
        <v>180</v>
      </c>
    </row>
    <row r="426" spans="2:65" s="12" customFormat="1" ht="20.399999999999999">
      <c r="B426" s="149"/>
      <c r="D426" s="150" t="s">
        <v>190</v>
      </c>
      <c r="E426" s="151" t="s">
        <v>1</v>
      </c>
      <c r="F426" s="152" t="s">
        <v>530</v>
      </c>
      <c r="H426" s="151" t="s">
        <v>1</v>
      </c>
      <c r="I426" s="153"/>
      <c r="L426" s="149"/>
      <c r="M426" s="154"/>
      <c r="T426" s="155"/>
      <c r="AT426" s="151" t="s">
        <v>190</v>
      </c>
      <c r="AU426" s="151" t="s">
        <v>84</v>
      </c>
      <c r="AV426" s="12" t="s">
        <v>82</v>
      </c>
      <c r="AW426" s="12" t="s">
        <v>30</v>
      </c>
      <c r="AX426" s="12" t="s">
        <v>74</v>
      </c>
      <c r="AY426" s="151" t="s">
        <v>180</v>
      </c>
    </row>
    <row r="427" spans="2:65" s="13" customFormat="1" ht="10.199999999999999">
      <c r="B427" s="156"/>
      <c r="D427" s="150" t="s">
        <v>190</v>
      </c>
      <c r="E427" s="157" t="s">
        <v>1</v>
      </c>
      <c r="F427" s="158" t="s">
        <v>238</v>
      </c>
      <c r="H427" s="159">
        <v>147.21</v>
      </c>
      <c r="I427" s="160"/>
      <c r="L427" s="156"/>
      <c r="M427" s="161"/>
      <c r="T427" s="162"/>
      <c r="AT427" s="157" t="s">
        <v>190</v>
      </c>
      <c r="AU427" s="157" t="s">
        <v>84</v>
      </c>
      <c r="AV427" s="13" t="s">
        <v>84</v>
      </c>
      <c r="AW427" s="13" t="s">
        <v>30</v>
      </c>
      <c r="AX427" s="13" t="s">
        <v>74</v>
      </c>
      <c r="AY427" s="157" t="s">
        <v>180</v>
      </c>
    </row>
    <row r="428" spans="2:65" s="13" customFormat="1" ht="20.399999999999999">
      <c r="B428" s="156"/>
      <c r="D428" s="150" t="s">
        <v>190</v>
      </c>
      <c r="E428" s="157" t="s">
        <v>1</v>
      </c>
      <c r="F428" s="158" t="s">
        <v>239</v>
      </c>
      <c r="H428" s="159">
        <v>128.69</v>
      </c>
      <c r="I428" s="160"/>
      <c r="L428" s="156"/>
      <c r="M428" s="161"/>
      <c r="T428" s="162"/>
      <c r="AT428" s="157" t="s">
        <v>190</v>
      </c>
      <c r="AU428" s="157" t="s">
        <v>84</v>
      </c>
      <c r="AV428" s="13" t="s">
        <v>84</v>
      </c>
      <c r="AW428" s="13" t="s">
        <v>30</v>
      </c>
      <c r="AX428" s="13" t="s">
        <v>74</v>
      </c>
      <c r="AY428" s="157" t="s">
        <v>180</v>
      </c>
    </row>
    <row r="429" spans="2:65" s="14" customFormat="1" ht="10.199999999999999">
      <c r="B429" s="163"/>
      <c r="D429" s="150" t="s">
        <v>190</v>
      </c>
      <c r="E429" s="164" t="s">
        <v>1</v>
      </c>
      <c r="F429" s="165" t="s">
        <v>194</v>
      </c>
      <c r="H429" s="166">
        <v>275.89999999999998</v>
      </c>
      <c r="I429" s="167"/>
      <c r="L429" s="163"/>
      <c r="M429" s="168"/>
      <c r="T429" s="169"/>
      <c r="AT429" s="164" t="s">
        <v>190</v>
      </c>
      <c r="AU429" s="164" t="s">
        <v>84</v>
      </c>
      <c r="AV429" s="14" t="s">
        <v>188</v>
      </c>
      <c r="AW429" s="14" t="s">
        <v>30</v>
      </c>
      <c r="AX429" s="14" t="s">
        <v>82</v>
      </c>
      <c r="AY429" s="164" t="s">
        <v>180</v>
      </c>
    </row>
    <row r="430" spans="2:65" s="1" customFormat="1" ht="24.15" customHeight="1">
      <c r="B430" s="32"/>
      <c r="C430" s="136" t="s">
        <v>531</v>
      </c>
      <c r="D430" s="136" t="s">
        <v>284</v>
      </c>
      <c r="E430" s="137" t="s">
        <v>532</v>
      </c>
      <c r="F430" s="138" t="s">
        <v>533</v>
      </c>
      <c r="G430" s="139" t="s">
        <v>198</v>
      </c>
      <c r="H430" s="140">
        <v>284.35500000000002</v>
      </c>
      <c r="I430" s="141"/>
      <c r="J430" s="142">
        <f>ROUND(I430*H430,2)</f>
        <v>0</v>
      </c>
      <c r="K430" s="138" t="s">
        <v>199</v>
      </c>
      <c r="L430" s="32"/>
      <c r="M430" s="143" t="s">
        <v>1</v>
      </c>
      <c r="N430" s="144" t="s">
        <v>39</v>
      </c>
      <c r="P430" s="145">
        <f>O430*H430</f>
        <v>0</v>
      </c>
      <c r="Q430" s="145">
        <v>4.5990000000000003E-2</v>
      </c>
      <c r="R430" s="145">
        <f>Q430*H430</f>
        <v>13.077486450000002</v>
      </c>
      <c r="S430" s="145">
        <v>0</v>
      </c>
      <c r="T430" s="146">
        <f>S430*H430</f>
        <v>0</v>
      </c>
      <c r="AR430" s="147" t="s">
        <v>294</v>
      </c>
      <c r="AT430" s="147" t="s">
        <v>183</v>
      </c>
      <c r="AU430" s="147" t="s">
        <v>84</v>
      </c>
      <c r="AY430" s="17" t="s">
        <v>180</v>
      </c>
      <c r="BE430" s="148">
        <f>IF(N430="základní",J430,0)</f>
        <v>0</v>
      </c>
      <c r="BF430" s="148">
        <f>IF(N430="snížená",J430,0)</f>
        <v>0</v>
      </c>
      <c r="BG430" s="148">
        <f>IF(N430="zákl. přenesená",J430,0)</f>
        <v>0</v>
      </c>
      <c r="BH430" s="148">
        <f>IF(N430="sníž. přenesená",J430,0)</f>
        <v>0</v>
      </c>
      <c r="BI430" s="148">
        <f>IF(N430="nulová",J430,0)</f>
        <v>0</v>
      </c>
      <c r="BJ430" s="17" t="s">
        <v>82</v>
      </c>
      <c r="BK430" s="148">
        <f>ROUND(I430*H430,2)</f>
        <v>0</v>
      </c>
      <c r="BL430" s="17" t="s">
        <v>294</v>
      </c>
      <c r="BM430" s="147" t="s">
        <v>534</v>
      </c>
    </row>
    <row r="431" spans="2:65" s="12" customFormat="1" ht="10.199999999999999">
      <c r="B431" s="149"/>
      <c r="D431" s="150" t="s">
        <v>190</v>
      </c>
      <c r="E431" s="151" t="s">
        <v>1</v>
      </c>
      <c r="F431" s="152" t="s">
        <v>535</v>
      </c>
      <c r="H431" s="151" t="s">
        <v>1</v>
      </c>
      <c r="I431" s="153"/>
      <c r="L431" s="149"/>
      <c r="M431" s="154"/>
      <c r="T431" s="155"/>
      <c r="AT431" s="151" t="s">
        <v>190</v>
      </c>
      <c r="AU431" s="151" t="s">
        <v>84</v>
      </c>
      <c r="AV431" s="12" t="s">
        <v>82</v>
      </c>
      <c r="AW431" s="12" t="s">
        <v>30</v>
      </c>
      <c r="AX431" s="12" t="s">
        <v>74</v>
      </c>
      <c r="AY431" s="151" t="s">
        <v>180</v>
      </c>
    </row>
    <row r="432" spans="2:65" s="12" customFormat="1" ht="10.199999999999999">
      <c r="B432" s="149"/>
      <c r="D432" s="150" t="s">
        <v>190</v>
      </c>
      <c r="E432" s="151" t="s">
        <v>1</v>
      </c>
      <c r="F432" s="152" t="s">
        <v>536</v>
      </c>
      <c r="H432" s="151" t="s">
        <v>1</v>
      </c>
      <c r="I432" s="153"/>
      <c r="L432" s="149"/>
      <c r="M432" s="154"/>
      <c r="T432" s="155"/>
      <c r="AT432" s="151" t="s">
        <v>190</v>
      </c>
      <c r="AU432" s="151" t="s">
        <v>84</v>
      </c>
      <c r="AV432" s="12" t="s">
        <v>82</v>
      </c>
      <c r="AW432" s="12" t="s">
        <v>30</v>
      </c>
      <c r="AX432" s="12" t="s">
        <v>74</v>
      </c>
      <c r="AY432" s="151" t="s">
        <v>180</v>
      </c>
    </row>
    <row r="433" spans="2:65" s="12" customFormat="1" ht="10.199999999999999">
      <c r="B433" s="149"/>
      <c r="D433" s="150" t="s">
        <v>190</v>
      </c>
      <c r="E433" s="151" t="s">
        <v>1</v>
      </c>
      <c r="F433" s="152" t="s">
        <v>504</v>
      </c>
      <c r="H433" s="151" t="s">
        <v>1</v>
      </c>
      <c r="I433" s="153"/>
      <c r="L433" s="149"/>
      <c r="M433" s="154"/>
      <c r="T433" s="155"/>
      <c r="AT433" s="151" t="s">
        <v>190</v>
      </c>
      <c r="AU433" s="151" t="s">
        <v>84</v>
      </c>
      <c r="AV433" s="12" t="s">
        <v>82</v>
      </c>
      <c r="AW433" s="12" t="s">
        <v>30</v>
      </c>
      <c r="AX433" s="12" t="s">
        <v>74</v>
      </c>
      <c r="AY433" s="151" t="s">
        <v>180</v>
      </c>
    </row>
    <row r="434" spans="2:65" s="12" customFormat="1" ht="10.199999999999999">
      <c r="B434" s="149"/>
      <c r="D434" s="150" t="s">
        <v>190</v>
      </c>
      <c r="E434" s="151" t="s">
        <v>1</v>
      </c>
      <c r="F434" s="152" t="s">
        <v>537</v>
      </c>
      <c r="H434" s="151" t="s">
        <v>1</v>
      </c>
      <c r="I434" s="153"/>
      <c r="L434" s="149"/>
      <c r="M434" s="154"/>
      <c r="T434" s="155"/>
      <c r="AT434" s="151" t="s">
        <v>190</v>
      </c>
      <c r="AU434" s="151" t="s">
        <v>84</v>
      </c>
      <c r="AV434" s="12" t="s">
        <v>82</v>
      </c>
      <c r="AW434" s="12" t="s">
        <v>30</v>
      </c>
      <c r="AX434" s="12" t="s">
        <v>74</v>
      </c>
      <c r="AY434" s="151" t="s">
        <v>180</v>
      </c>
    </row>
    <row r="435" spans="2:65" s="13" customFormat="1" ht="10.199999999999999">
      <c r="B435" s="156"/>
      <c r="D435" s="150" t="s">
        <v>190</v>
      </c>
      <c r="E435" s="157" t="s">
        <v>1</v>
      </c>
      <c r="F435" s="158" t="s">
        <v>538</v>
      </c>
      <c r="H435" s="159">
        <v>142.85</v>
      </c>
      <c r="I435" s="160"/>
      <c r="L435" s="156"/>
      <c r="M435" s="161"/>
      <c r="T435" s="162"/>
      <c r="AT435" s="157" t="s">
        <v>190</v>
      </c>
      <c r="AU435" s="157" t="s">
        <v>84</v>
      </c>
      <c r="AV435" s="13" t="s">
        <v>84</v>
      </c>
      <c r="AW435" s="13" t="s">
        <v>30</v>
      </c>
      <c r="AX435" s="13" t="s">
        <v>74</v>
      </c>
      <c r="AY435" s="157" t="s">
        <v>180</v>
      </c>
    </row>
    <row r="436" spans="2:65" s="13" customFormat="1" ht="10.199999999999999">
      <c r="B436" s="156"/>
      <c r="D436" s="150" t="s">
        <v>190</v>
      </c>
      <c r="E436" s="157" t="s">
        <v>1</v>
      </c>
      <c r="F436" s="158" t="s">
        <v>539</v>
      </c>
      <c r="H436" s="159">
        <v>141.505</v>
      </c>
      <c r="I436" s="160"/>
      <c r="L436" s="156"/>
      <c r="M436" s="161"/>
      <c r="T436" s="162"/>
      <c r="AT436" s="157" t="s">
        <v>190</v>
      </c>
      <c r="AU436" s="157" t="s">
        <v>84</v>
      </c>
      <c r="AV436" s="13" t="s">
        <v>84</v>
      </c>
      <c r="AW436" s="13" t="s">
        <v>30</v>
      </c>
      <c r="AX436" s="13" t="s">
        <v>74</v>
      </c>
      <c r="AY436" s="157" t="s">
        <v>180</v>
      </c>
    </row>
    <row r="437" spans="2:65" s="14" customFormat="1" ht="10.199999999999999">
      <c r="B437" s="163"/>
      <c r="D437" s="150" t="s">
        <v>190</v>
      </c>
      <c r="E437" s="164" t="s">
        <v>1</v>
      </c>
      <c r="F437" s="165" t="s">
        <v>194</v>
      </c>
      <c r="H437" s="166">
        <v>284.35500000000002</v>
      </c>
      <c r="I437" s="167"/>
      <c r="L437" s="163"/>
      <c r="M437" s="168"/>
      <c r="T437" s="169"/>
      <c r="AT437" s="164" t="s">
        <v>190</v>
      </c>
      <c r="AU437" s="164" t="s">
        <v>84</v>
      </c>
      <c r="AV437" s="14" t="s">
        <v>188</v>
      </c>
      <c r="AW437" s="14" t="s">
        <v>30</v>
      </c>
      <c r="AX437" s="14" t="s">
        <v>82</v>
      </c>
      <c r="AY437" s="164" t="s">
        <v>180</v>
      </c>
    </row>
    <row r="438" spans="2:65" s="1" customFormat="1" ht="16.5" customHeight="1">
      <c r="B438" s="32"/>
      <c r="C438" s="136" t="s">
        <v>540</v>
      </c>
      <c r="D438" s="136" t="s">
        <v>183</v>
      </c>
      <c r="E438" s="137" t="s">
        <v>541</v>
      </c>
      <c r="F438" s="138" t="s">
        <v>542</v>
      </c>
      <c r="G438" s="139" t="s">
        <v>198</v>
      </c>
      <c r="H438" s="140">
        <v>129.6</v>
      </c>
      <c r="I438" s="141"/>
      <c r="J438" s="142">
        <f>ROUND(I438*H438,2)</f>
        <v>0</v>
      </c>
      <c r="K438" s="138" t="s">
        <v>199</v>
      </c>
      <c r="L438" s="32"/>
      <c r="M438" s="143" t="s">
        <v>1</v>
      </c>
      <c r="N438" s="144" t="s">
        <v>39</v>
      </c>
      <c r="P438" s="145">
        <f>O438*H438</f>
        <v>0</v>
      </c>
      <c r="Q438" s="145">
        <v>0</v>
      </c>
      <c r="R438" s="145">
        <f>Q438*H438</f>
        <v>0</v>
      </c>
      <c r="S438" s="145">
        <v>0</v>
      </c>
      <c r="T438" s="146">
        <f>S438*H438</f>
        <v>0</v>
      </c>
      <c r="AR438" s="147" t="s">
        <v>294</v>
      </c>
      <c r="AT438" s="147" t="s">
        <v>183</v>
      </c>
      <c r="AU438" s="147" t="s">
        <v>84</v>
      </c>
      <c r="AY438" s="17" t="s">
        <v>180</v>
      </c>
      <c r="BE438" s="148">
        <f>IF(N438="základní",J438,0)</f>
        <v>0</v>
      </c>
      <c r="BF438" s="148">
        <f>IF(N438="snížená",J438,0)</f>
        <v>0</v>
      </c>
      <c r="BG438" s="148">
        <f>IF(N438="zákl. přenesená",J438,0)</f>
        <v>0</v>
      </c>
      <c r="BH438" s="148">
        <f>IF(N438="sníž. přenesená",J438,0)</f>
        <v>0</v>
      </c>
      <c r="BI438" s="148">
        <f>IF(N438="nulová",J438,0)</f>
        <v>0</v>
      </c>
      <c r="BJ438" s="17" t="s">
        <v>82</v>
      </c>
      <c r="BK438" s="148">
        <f>ROUND(I438*H438,2)</f>
        <v>0</v>
      </c>
      <c r="BL438" s="17" t="s">
        <v>294</v>
      </c>
      <c r="BM438" s="147" t="s">
        <v>543</v>
      </c>
    </row>
    <row r="439" spans="2:65" s="12" customFormat="1" ht="10.199999999999999">
      <c r="B439" s="149"/>
      <c r="D439" s="150" t="s">
        <v>190</v>
      </c>
      <c r="E439" s="151" t="s">
        <v>1</v>
      </c>
      <c r="F439" s="152" t="s">
        <v>544</v>
      </c>
      <c r="H439" s="151" t="s">
        <v>1</v>
      </c>
      <c r="I439" s="153"/>
      <c r="L439" s="149"/>
      <c r="M439" s="154"/>
      <c r="T439" s="155"/>
      <c r="AT439" s="151" t="s">
        <v>190</v>
      </c>
      <c r="AU439" s="151" t="s">
        <v>84</v>
      </c>
      <c r="AV439" s="12" t="s">
        <v>82</v>
      </c>
      <c r="AW439" s="12" t="s">
        <v>30</v>
      </c>
      <c r="AX439" s="12" t="s">
        <v>74</v>
      </c>
      <c r="AY439" s="151" t="s">
        <v>180</v>
      </c>
    </row>
    <row r="440" spans="2:65" s="13" customFormat="1" ht="10.199999999999999">
      <c r="B440" s="156"/>
      <c r="D440" s="150" t="s">
        <v>190</v>
      </c>
      <c r="E440" s="157" t="s">
        <v>1</v>
      </c>
      <c r="F440" s="158" t="s">
        <v>545</v>
      </c>
      <c r="H440" s="159">
        <v>129.6</v>
      </c>
      <c r="I440" s="160"/>
      <c r="L440" s="156"/>
      <c r="M440" s="161"/>
      <c r="T440" s="162"/>
      <c r="AT440" s="157" t="s">
        <v>190</v>
      </c>
      <c r="AU440" s="157" t="s">
        <v>84</v>
      </c>
      <c r="AV440" s="13" t="s">
        <v>84</v>
      </c>
      <c r="AW440" s="13" t="s">
        <v>30</v>
      </c>
      <c r="AX440" s="13" t="s">
        <v>74</v>
      </c>
      <c r="AY440" s="157" t="s">
        <v>180</v>
      </c>
    </row>
    <row r="441" spans="2:65" s="14" customFormat="1" ht="10.199999999999999">
      <c r="B441" s="163"/>
      <c r="D441" s="150" t="s">
        <v>190</v>
      </c>
      <c r="E441" s="164" t="s">
        <v>1</v>
      </c>
      <c r="F441" s="165" t="s">
        <v>194</v>
      </c>
      <c r="H441" s="166">
        <v>129.6</v>
      </c>
      <c r="I441" s="167"/>
      <c r="L441" s="163"/>
      <c r="M441" s="168"/>
      <c r="T441" s="169"/>
      <c r="AT441" s="164" t="s">
        <v>190</v>
      </c>
      <c r="AU441" s="164" t="s">
        <v>84</v>
      </c>
      <c r="AV441" s="14" t="s">
        <v>188</v>
      </c>
      <c r="AW441" s="14" t="s">
        <v>30</v>
      </c>
      <c r="AX441" s="14" t="s">
        <v>82</v>
      </c>
      <c r="AY441" s="164" t="s">
        <v>180</v>
      </c>
    </row>
    <row r="442" spans="2:65" s="1" customFormat="1" ht="16.5" customHeight="1">
      <c r="B442" s="32"/>
      <c r="C442" s="136" t="s">
        <v>546</v>
      </c>
      <c r="D442" s="136" t="s">
        <v>183</v>
      </c>
      <c r="E442" s="137" t="s">
        <v>547</v>
      </c>
      <c r="F442" s="138" t="s">
        <v>548</v>
      </c>
      <c r="G442" s="139" t="s">
        <v>343</v>
      </c>
      <c r="H442" s="187"/>
      <c r="I442" s="141"/>
      <c r="J442" s="142">
        <f>ROUND(I442*H442,2)</f>
        <v>0</v>
      </c>
      <c r="K442" s="138" t="s">
        <v>187</v>
      </c>
      <c r="L442" s="32"/>
      <c r="M442" s="143" t="s">
        <v>1</v>
      </c>
      <c r="N442" s="144" t="s">
        <v>39</v>
      </c>
      <c r="P442" s="145">
        <f>O442*H442</f>
        <v>0</v>
      </c>
      <c r="Q442" s="145">
        <v>0</v>
      </c>
      <c r="R442" s="145">
        <f>Q442*H442</f>
        <v>0</v>
      </c>
      <c r="S442" s="145">
        <v>0</v>
      </c>
      <c r="T442" s="146">
        <f>S442*H442</f>
        <v>0</v>
      </c>
      <c r="AR442" s="147" t="s">
        <v>294</v>
      </c>
      <c r="AT442" s="147" t="s">
        <v>183</v>
      </c>
      <c r="AU442" s="147" t="s">
        <v>84</v>
      </c>
      <c r="AY442" s="17" t="s">
        <v>180</v>
      </c>
      <c r="BE442" s="148">
        <f>IF(N442="základní",J442,0)</f>
        <v>0</v>
      </c>
      <c r="BF442" s="148">
        <f>IF(N442="snížená",J442,0)</f>
        <v>0</v>
      </c>
      <c r="BG442" s="148">
        <f>IF(N442="zákl. přenesená",J442,0)</f>
        <v>0</v>
      </c>
      <c r="BH442" s="148">
        <f>IF(N442="sníž. přenesená",J442,0)</f>
        <v>0</v>
      </c>
      <c r="BI442" s="148">
        <f>IF(N442="nulová",J442,0)</f>
        <v>0</v>
      </c>
      <c r="BJ442" s="17" t="s">
        <v>82</v>
      </c>
      <c r="BK442" s="148">
        <f>ROUND(I442*H442,2)</f>
        <v>0</v>
      </c>
      <c r="BL442" s="17" t="s">
        <v>294</v>
      </c>
      <c r="BM442" s="147" t="s">
        <v>549</v>
      </c>
    </row>
    <row r="443" spans="2:65" s="11" customFormat="1" ht="22.8" customHeight="1">
      <c r="B443" s="124"/>
      <c r="D443" s="125" t="s">
        <v>73</v>
      </c>
      <c r="E443" s="134" t="s">
        <v>550</v>
      </c>
      <c r="F443" s="134" t="s">
        <v>551</v>
      </c>
      <c r="I443" s="127"/>
      <c r="J443" s="135">
        <f>BK443</f>
        <v>0</v>
      </c>
      <c r="L443" s="124"/>
      <c r="M443" s="129"/>
      <c r="P443" s="130">
        <f>SUM(P444:P486)</f>
        <v>0</v>
      </c>
      <c r="R443" s="130">
        <f>SUM(R444:R486)</f>
        <v>0</v>
      </c>
      <c r="T443" s="131">
        <f>SUM(T444:T486)</f>
        <v>0</v>
      </c>
      <c r="AR443" s="125" t="s">
        <v>84</v>
      </c>
      <c r="AT443" s="132" t="s">
        <v>73</v>
      </c>
      <c r="AU443" s="132" t="s">
        <v>82</v>
      </c>
      <c r="AY443" s="125" t="s">
        <v>180</v>
      </c>
      <c r="BK443" s="133">
        <f>SUM(BK444:BK486)</f>
        <v>0</v>
      </c>
    </row>
    <row r="444" spans="2:65" s="1" customFormat="1" ht="16.5" customHeight="1">
      <c r="B444" s="32"/>
      <c r="C444" s="136" t="s">
        <v>552</v>
      </c>
      <c r="D444" s="136" t="s">
        <v>284</v>
      </c>
      <c r="E444" s="137" t="s">
        <v>553</v>
      </c>
      <c r="F444" s="138" t="s">
        <v>554</v>
      </c>
      <c r="G444" s="139" t="s">
        <v>287</v>
      </c>
      <c r="H444" s="140">
        <v>3</v>
      </c>
      <c r="I444" s="141"/>
      <c r="J444" s="142">
        <f>ROUND(I444*H444,2)</f>
        <v>0</v>
      </c>
      <c r="K444" s="138" t="s">
        <v>199</v>
      </c>
      <c r="L444" s="32"/>
      <c r="M444" s="143" t="s">
        <v>1</v>
      </c>
      <c r="N444" s="144" t="s">
        <v>39</v>
      </c>
      <c r="P444" s="145">
        <f>O444*H444</f>
        <v>0</v>
      </c>
      <c r="Q444" s="145">
        <v>0</v>
      </c>
      <c r="R444" s="145">
        <f>Q444*H444</f>
        <v>0</v>
      </c>
      <c r="S444" s="145">
        <v>0</v>
      </c>
      <c r="T444" s="146">
        <f>S444*H444</f>
        <v>0</v>
      </c>
      <c r="AR444" s="147" t="s">
        <v>294</v>
      </c>
      <c r="AT444" s="147" t="s">
        <v>183</v>
      </c>
      <c r="AU444" s="147" t="s">
        <v>84</v>
      </c>
      <c r="AY444" s="17" t="s">
        <v>180</v>
      </c>
      <c r="BE444" s="148">
        <f>IF(N444="základní",J444,0)</f>
        <v>0</v>
      </c>
      <c r="BF444" s="148">
        <f>IF(N444="snížená",J444,0)</f>
        <v>0</v>
      </c>
      <c r="BG444" s="148">
        <f>IF(N444="zákl. přenesená",J444,0)</f>
        <v>0</v>
      </c>
      <c r="BH444" s="148">
        <f>IF(N444="sníž. přenesená",J444,0)</f>
        <v>0</v>
      </c>
      <c r="BI444" s="148">
        <f>IF(N444="nulová",J444,0)</f>
        <v>0</v>
      </c>
      <c r="BJ444" s="17" t="s">
        <v>82</v>
      </c>
      <c r="BK444" s="148">
        <f>ROUND(I444*H444,2)</f>
        <v>0</v>
      </c>
      <c r="BL444" s="17" t="s">
        <v>294</v>
      </c>
      <c r="BM444" s="147" t="s">
        <v>555</v>
      </c>
    </row>
    <row r="445" spans="2:65" s="1" customFormat="1" ht="18">
      <c r="B445" s="32"/>
      <c r="D445" s="150" t="s">
        <v>556</v>
      </c>
      <c r="F445" s="188" t="s">
        <v>557</v>
      </c>
      <c r="I445" s="189"/>
      <c r="L445" s="32"/>
      <c r="M445" s="190"/>
      <c r="T445" s="56"/>
      <c r="AT445" s="17" t="s">
        <v>556</v>
      </c>
      <c r="AU445" s="17" t="s">
        <v>84</v>
      </c>
    </row>
    <row r="446" spans="2:65" s="12" customFormat="1" ht="10.199999999999999">
      <c r="B446" s="149"/>
      <c r="D446" s="150" t="s">
        <v>190</v>
      </c>
      <c r="E446" s="151" t="s">
        <v>1</v>
      </c>
      <c r="F446" s="152" t="s">
        <v>558</v>
      </c>
      <c r="H446" s="151" t="s">
        <v>1</v>
      </c>
      <c r="I446" s="153"/>
      <c r="L446" s="149"/>
      <c r="M446" s="154"/>
      <c r="T446" s="155"/>
      <c r="AT446" s="151" t="s">
        <v>190</v>
      </c>
      <c r="AU446" s="151" t="s">
        <v>84</v>
      </c>
      <c r="AV446" s="12" t="s">
        <v>82</v>
      </c>
      <c r="AW446" s="12" t="s">
        <v>30</v>
      </c>
      <c r="AX446" s="12" t="s">
        <v>74</v>
      </c>
      <c r="AY446" s="151" t="s">
        <v>180</v>
      </c>
    </row>
    <row r="447" spans="2:65" s="12" customFormat="1" ht="20.399999999999999">
      <c r="B447" s="149"/>
      <c r="D447" s="150" t="s">
        <v>190</v>
      </c>
      <c r="E447" s="151" t="s">
        <v>1</v>
      </c>
      <c r="F447" s="152" t="s">
        <v>559</v>
      </c>
      <c r="H447" s="151" t="s">
        <v>1</v>
      </c>
      <c r="I447" s="153"/>
      <c r="L447" s="149"/>
      <c r="M447" s="154"/>
      <c r="T447" s="155"/>
      <c r="AT447" s="151" t="s">
        <v>190</v>
      </c>
      <c r="AU447" s="151" t="s">
        <v>84</v>
      </c>
      <c r="AV447" s="12" t="s">
        <v>82</v>
      </c>
      <c r="AW447" s="12" t="s">
        <v>30</v>
      </c>
      <c r="AX447" s="12" t="s">
        <v>74</v>
      </c>
      <c r="AY447" s="151" t="s">
        <v>180</v>
      </c>
    </row>
    <row r="448" spans="2:65" s="13" customFormat="1" ht="10.199999999999999">
      <c r="B448" s="156"/>
      <c r="D448" s="150" t="s">
        <v>190</v>
      </c>
      <c r="E448" s="157" t="s">
        <v>1</v>
      </c>
      <c r="F448" s="158" t="s">
        <v>181</v>
      </c>
      <c r="H448" s="159">
        <v>3</v>
      </c>
      <c r="I448" s="160"/>
      <c r="L448" s="156"/>
      <c r="M448" s="161"/>
      <c r="T448" s="162"/>
      <c r="AT448" s="157" t="s">
        <v>190</v>
      </c>
      <c r="AU448" s="157" t="s">
        <v>84</v>
      </c>
      <c r="AV448" s="13" t="s">
        <v>84</v>
      </c>
      <c r="AW448" s="13" t="s">
        <v>30</v>
      </c>
      <c r="AX448" s="13" t="s">
        <v>74</v>
      </c>
      <c r="AY448" s="157" t="s">
        <v>180</v>
      </c>
    </row>
    <row r="449" spans="2:65" s="14" customFormat="1" ht="10.199999999999999">
      <c r="B449" s="163"/>
      <c r="D449" s="150" t="s">
        <v>190</v>
      </c>
      <c r="E449" s="164" t="s">
        <v>1</v>
      </c>
      <c r="F449" s="165" t="s">
        <v>194</v>
      </c>
      <c r="H449" s="166">
        <v>3</v>
      </c>
      <c r="I449" s="167"/>
      <c r="L449" s="163"/>
      <c r="M449" s="168"/>
      <c r="T449" s="169"/>
      <c r="AT449" s="164" t="s">
        <v>190</v>
      </c>
      <c r="AU449" s="164" t="s">
        <v>84</v>
      </c>
      <c r="AV449" s="14" t="s">
        <v>188</v>
      </c>
      <c r="AW449" s="14" t="s">
        <v>30</v>
      </c>
      <c r="AX449" s="14" t="s">
        <v>82</v>
      </c>
      <c r="AY449" s="164" t="s">
        <v>180</v>
      </c>
    </row>
    <row r="450" spans="2:65" s="1" customFormat="1" ht="16.5" customHeight="1">
      <c r="B450" s="32"/>
      <c r="C450" s="136" t="s">
        <v>560</v>
      </c>
      <c r="D450" s="136" t="s">
        <v>284</v>
      </c>
      <c r="E450" s="137" t="s">
        <v>561</v>
      </c>
      <c r="F450" s="138" t="s">
        <v>562</v>
      </c>
      <c r="G450" s="139" t="s">
        <v>287</v>
      </c>
      <c r="H450" s="140">
        <v>7</v>
      </c>
      <c r="I450" s="141"/>
      <c r="J450" s="142">
        <f>ROUND(I450*H450,2)</f>
        <v>0</v>
      </c>
      <c r="K450" s="138" t="s">
        <v>199</v>
      </c>
      <c r="L450" s="32"/>
      <c r="M450" s="143" t="s">
        <v>1</v>
      </c>
      <c r="N450" s="144" t="s">
        <v>39</v>
      </c>
      <c r="P450" s="145">
        <f>O450*H450</f>
        <v>0</v>
      </c>
      <c r="Q450" s="145">
        <v>0</v>
      </c>
      <c r="R450" s="145">
        <f>Q450*H450</f>
        <v>0</v>
      </c>
      <c r="S450" s="145">
        <v>0</v>
      </c>
      <c r="T450" s="146">
        <f>S450*H450</f>
        <v>0</v>
      </c>
      <c r="AR450" s="147" t="s">
        <v>294</v>
      </c>
      <c r="AT450" s="147" t="s">
        <v>183</v>
      </c>
      <c r="AU450" s="147" t="s">
        <v>84</v>
      </c>
      <c r="AY450" s="17" t="s">
        <v>180</v>
      </c>
      <c r="BE450" s="148">
        <f>IF(N450="základní",J450,0)</f>
        <v>0</v>
      </c>
      <c r="BF450" s="148">
        <f>IF(N450="snížená",J450,0)</f>
        <v>0</v>
      </c>
      <c r="BG450" s="148">
        <f>IF(N450="zákl. přenesená",J450,0)</f>
        <v>0</v>
      </c>
      <c r="BH450" s="148">
        <f>IF(N450="sníž. přenesená",J450,0)</f>
        <v>0</v>
      </c>
      <c r="BI450" s="148">
        <f>IF(N450="nulová",J450,0)</f>
        <v>0</v>
      </c>
      <c r="BJ450" s="17" t="s">
        <v>82</v>
      </c>
      <c r="BK450" s="148">
        <f>ROUND(I450*H450,2)</f>
        <v>0</v>
      </c>
      <c r="BL450" s="17" t="s">
        <v>294</v>
      </c>
      <c r="BM450" s="147" t="s">
        <v>563</v>
      </c>
    </row>
    <row r="451" spans="2:65" s="1" customFormat="1" ht="18">
      <c r="B451" s="32"/>
      <c r="D451" s="150" t="s">
        <v>556</v>
      </c>
      <c r="F451" s="188" t="s">
        <v>557</v>
      </c>
      <c r="I451" s="189"/>
      <c r="L451" s="32"/>
      <c r="M451" s="190"/>
      <c r="T451" s="56"/>
      <c r="AT451" s="17" t="s">
        <v>556</v>
      </c>
      <c r="AU451" s="17" t="s">
        <v>84</v>
      </c>
    </row>
    <row r="452" spans="2:65" s="12" customFormat="1" ht="10.199999999999999">
      <c r="B452" s="149"/>
      <c r="D452" s="150" t="s">
        <v>190</v>
      </c>
      <c r="E452" s="151" t="s">
        <v>1</v>
      </c>
      <c r="F452" s="152" t="s">
        <v>564</v>
      </c>
      <c r="H452" s="151" t="s">
        <v>1</v>
      </c>
      <c r="I452" s="153"/>
      <c r="L452" s="149"/>
      <c r="M452" s="154"/>
      <c r="T452" s="155"/>
      <c r="AT452" s="151" t="s">
        <v>190</v>
      </c>
      <c r="AU452" s="151" t="s">
        <v>84</v>
      </c>
      <c r="AV452" s="12" t="s">
        <v>82</v>
      </c>
      <c r="AW452" s="12" t="s">
        <v>30</v>
      </c>
      <c r="AX452" s="12" t="s">
        <v>74</v>
      </c>
      <c r="AY452" s="151" t="s">
        <v>180</v>
      </c>
    </row>
    <row r="453" spans="2:65" s="12" customFormat="1" ht="20.399999999999999">
      <c r="B453" s="149"/>
      <c r="D453" s="150" t="s">
        <v>190</v>
      </c>
      <c r="E453" s="151" t="s">
        <v>1</v>
      </c>
      <c r="F453" s="152" t="s">
        <v>559</v>
      </c>
      <c r="H453" s="151" t="s">
        <v>1</v>
      </c>
      <c r="I453" s="153"/>
      <c r="L453" s="149"/>
      <c r="M453" s="154"/>
      <c r="T453" s="155"/>
      <c r="AT453" s="151" t="s">
        <v>190</v>
      </c>
      <c r="AU453" s="151" t="s">
        <v>84</v>
      </c>
      <c r="AV453" s="12" t="s">
        <v>82</v>
      </c>
      <c r="AW453" s="12" t="s">
        <v>30</v>
      </c>
      <c r="AX453" s="12" t="s">
        <v>74</v>
      </c>
      <c r="AY453" s="151" t="s">
        <v>180</v>
      </c>
    </row>
    <row r="454" spans="2:65" s="13" customFormat="1" ht="10.199999999999999">
      <c r="B454" s="156"/>
      <c r="D454" s="150" t="s">
        <v>190</v>
      </c>
      <c r="E454" s="157" t="s">
        <v>1</v>
      </c>
      <c r="F454" s="158" t="s">
        <v>232</v>
      </c>
      <c r="H454" s="159">
        <v>7</v>
      </c>
      <c r="I454" s="160"/>
      <c r="L454" s="156"/>
      <c r="M454" s="161"/>
      <c r="T454" s="162"/>
      <c r="AT454" s="157" t="s">
        <v>190</v>
      </c>
      <c r="AU454" s="157" t="s">
        <v>84</v>
      </c>
      <c r="AV454" s="13" t="s">
        <v>84</v>
      </c>
      <c r="AW454" s="13" t="s">
        <v>30</v>
      </c>
      <c r="AX454" s="13" t="s">
        <v>74</v>
      </c>
      <c r="AY454" s="157" t="s">
        <v>180</v>
      </c>
    </row>
    <row r="455" spans="2:65" s="14" customFormat="1" ht="10.199999999999999">
      <c r="B455" s="163"/>
      <c r="D455" s="150" t="s">
        <v>190</v>
      </c>
      <c r="E455" s="164" t="s">
        <v>1</v>
      </c>
      <c r="F455" s="165" t="s">
        <v>194</v>
      </c>
      <c r="H455" s="166">
        <v>7</v>
      </c>
      <c r="I455" s="167"/>
      <c r="L455" s="163"/>
      <c r="M455" s="168"/>
      <c r="T455" s="169"/>
      <c r="AT455" s="164" t="s">
        <v>190</v>
      </c>
      <c r="AU455" s="164" t="s">
        <v>84</v>
      </c>
      <c r="AV455" s="14" t="s">
        <v>188</v>
      </c>
      <c r="AW455" s="14" t="s">
        <v>30</v>
      </c>
      <c r="AX455" s="14" t="s">
        <v>82</v>
      </c>
      <c r="AY455" s="164" t="s">
        <v>180</v>
      </c>
    </row>
    <row r="456" spans="2:65" s="1" customFormat="1" ht="16.5" customHeight="1">
      <c r="B456" s="32"/>
      <c r="C456" s="136" t="s">
        <v>565</v>
      </c>
      <c r="D456" s="136" t="s">
        <v>284</v>
      </c>
      <c r="E456" s="137" t="s">
        <v>566</v>
      </c>
      <c r="F456" s="138" t="s">
        <v>567</v>
      </c>
      <c r="G456" s="139" t="s">
        <v>287</v>
      </c>
      <c r="H456" s="140">
        <v>19</v>
      </c>
      <c r="I456" s="141"/>
      <c r="J456" s="142">
        <f>ROUND(I456*H456,2)</f>
        <v>0</v>
      </c>
      <c r="K456" s="138" t="s">
        <v>199</v>
      </c>
      <c r="L456" s="32"/>
      <c r="M456" s="143" t="s">
        <v>1</v>
      </c>
      <c r="N456" s="144" t="s">
        <v>39</v>
      </c>
      <c r="P456" s="145">
        <f>O456*H456</f>
        <v>0</v>
      </c>
      <c r="Q456" s="145">
        <v>0</v>
      </c>
      <c r="R456" s="145">
        <f>Q456*H456</f>
        <v>0</v>
      </c>
      <c r="S456" s="145">
        <v>0</v>
      </c>
      <c r="T456" s="146">
        <f>S456*H456</f>
        <v>0</v>
      </c>
      <c r="AR456" s="147" t="s">
        <v>294</v>
      </c>
      <c r="AT456" s="147" t="s">
        <v>183</v>
      </c>
      <c r="AU456" s="147" t="s">
        <v>84</v>
      </c>
      <c r="AY456" s="17" t="s">
        <v>180</v>
      </c>
      <c r="BE456" s="148">
        <f>IF(N456="základní",J456,0)</f>
        <v>0</v>
      </c>
      <c r="BF456" s="148">
        <f>IF(N456="snížená",J456,0)</f>
        <v>0</v>
      </c>
      <c r="BG456" s="148">
        <f>IF(N456="zákl. přenesená",J456,0)</f>
        <v>0</v>
      </c>
      <c r="BH456" s="148">
        <f>IF(N456="sníž. přenesená",J456,0)</f>
        <v>0</v>
      </c>
      <c r="BI456" s="148">
        <f>IF(N456="nulová",J456,0)</f>
        <v>0</v>
      </c>
      <c r="BJ456" s="17" t="s">
        <v>82</v>
      </c>
      <c r="BK456" s="148">
        <f>ROUND(I456*H456,2)</f>
        <v>0</v>
      </c>
      <c r="BL456" s="17" t="s">
        <v>294</v>
      </c>
      <c r="BM456" s="147" t="s">
        <v>568</v>
      </c>
    </row>
    <row r="457" spans="2:65" s="1" customFormat="1" ht="18">
      <c r="B457" s="32"/>
      <c r="D457" s="150" t="s">
        <v>556</v>
      </c>
      <c r="F457" s="188" t="s">
        <v>557</v>
      </c>
      <c r="I457" s="189"/>
      <c r="L457" s="32"/>
      <c r="M457" s="190"/>
      <c r="T457" s="56"/>
      <c r="AT457" s="17" t="s">
        <v>556</v>
      </c>
      <c r="AU457" s="17" t="s">
        <v>84</v>
      </c>
    </row>
    <row r="458" spans="2:65" s="12" customFormat="1" ht="10.199999999999999">
      <c r="B458" s="149"/>
      <c r="D458" s="150" t="s">
        <v>190</v>
      </c>
      <c r="E458" s="151" t="s">
        <v>1</v>
      </c>
      <c r="F458" s="152" t="s">
        <v>569</v>
      </c>
      <c r="H458" s="151" t="s">
        <v>1</v>
      </c>
      <c r="I458" s="153"/>
      <c r="L458" s="149"/>
      <c r="M458" s="154"/>
      <c r="T458" s="155"/>
      <c r="AT458" s="151" t="s">
        <v>190</v>
      </c>
      <c r="AU458" s="151" t="s">
        <v>84</v>
      </c>
      <c r="AV458" s="12" t="s">
        <v>82</v>
      </c>
      <c r="AW458" s="12" t="s">
        <v>30</v>
      </c>
      <c r="AX458" s="12" t="s">
        <v>74</v>
      </c>
      <c r="AY458" s="151" t="s">
        <v>180</v>
      </c>
    </row>
    <row r="459" spans="2:65" s="12" customFormat="1" ht="20.399999999999999">
      <c r="B459" s="149"/>
      <c r="D459" s="150" t="s">
        <v>190</v>
      </c>
      <c r="E459" s="151" t="s">
        <v>1</v>
      </c>
      <c r="F459" s="152" t="s">
        <v>559</v>
      </c>
      <c r="H459" s="151" t="s">
        <v>1</v>
      </c>
      <c r="I459" s="153"/>
      <c r="L459" s="149"/>
      <c r="M459" s="154"/>
      <c r="T459" s="155"/>
      <c r="AT459" s="151" t="s">
        <v>190</v>
      </c>
      <c r="AU459" s="151" t="s">
        <v>84</v>
      </c>
      <c r="AV459" s="12" t="s">
        <v>82</v>
      </c>
      <c r="AW459" s="12" t="s">
        <v>30</v>
      </c>
      <c r="AX459" s="12" t="s">
        <v>74</v>
      </c>
      <c r="AY459" s="151" t="s">
        <v>180</v>
      </c>
    </row>
    <row r="460" spans="2:65" s="13" customFormat="1" ht="10.199999999999999">
      <c r="B460" s="156"/>
      <c r="D460" s="150" t="s">
        <v>190</v>
      </c>
      <c r="E460" s="157" t="s">
        <v>1</v>
      </c>
      <c r="F460" s="158" t="s">
        <v>312</v>
      </c>
      <c r="H460" s="159">
        <v>19</v>
      </c>
      <c r="I460" s="160"/>
      <c r="L460" s="156"/>
      <c r="M460" s="161"/>
      <c r="T460" s="162"/>
      <c r="AT460" s="157" t="s">
        <v>190</v>
      </c>
      <c r="AU460" s="157" t="s">
        <v>84</v>
      </c>
      <c r="AV460" s="13" t="s">
        <v>84</v>
      </c>
      <c r="AW460" s="13" t="s">
        <v>30</v>
      </c>
      <c r="AX460" s="13" t="s">
        <v>74</v>
      </c>
      <c r="AY460" s="157" t="s">
        <v>180</v>
      </c>
    </row>
    <row r="461" spans="2:65" s="14" customFormat="1" ht="10.199999999999999">
      <c r="B461" s="163"/>
      <c r="D461" s="150" t="s">
        <v>190</v>
      </c>
      <c r="E461" s="164" t="s">
        <v>1</v>
      </c>
      <c r="F461" s="165" t="s">
        <v>194</v>
      </c>
      <c r="H461" s="166">
        <v>19</v>
      </c>
      <c r="I461" s="167"/>
      <c r="L461" s="163"/>
      <c r="M461" s="168"/>
      <c r="T461" s="169"/>
      <c r="AT461" s="164" t="s">
        <v>190</v>
      </c>
      <c r="AU461" s="164" t="s">
        <v>84</v>
      </c>
      <c r="AV461" s="14" t="s">
        <v>188</v>
      </c>
      <c r="AW461" s="14" t="s">
        <v>30</v>
      </c>
      <c r="AX461" s="14" t="s">
        <v>82</v>
      </c>
      <c r="AY461" s="164" t="s">
        <v>180</v>
      </c>
    </row>
    <row r="462" spans="2:65" s="1" customFormat="1" ht="16.5" customHeight="1">
      <c r="B462" s="32"/>
      <c r="C462" s="136" t="s">
        <v>570</v>
      </c>
      <c r="D462" s="136" t="s">
        <v>284</v>
      </c>
      <c r="E462" s="137" t="s">
        <v>571</v>
      </c>
      <c r="F462" s="138" t="s">
        <v>572</v>
      </c>
      <c r="G462" s="139" t="s">
        <v>287</v>
      </c>
      <c r="H462" s="140">
        <v>17</v>
      </c>
      <c r="I462" s="141"/>
      <c r="J462" s="142">
        <f>ROUND(I462*H462,2)</f>
        <v>0</v>
      </c>
      <c r="K462" s="138" t="s">
        <v>199</v>
      </c>
      <c r="L462" s="32"/>
      <c r="M462" s="143" t="s">
        <v>1</v>
      </c>
      <c r="N462" s="144" t="s">
        <v>39</v>
      </c>
      <c r="P462" s="145">
        <f>O462*H462</f>
        <v>0</v>
      </c>
      <c r="Q462" s="145">
        <v>0</v>
      </c>
      <c r="R462" s="145">
        <f>Q462*H462</f>
        <v>0</v>
      </c>
      <c r="S462" s="145">
        <v>0</v>
      </c>
      <c r="T462" s="146">
        <f>S462*H462</f>
        <v>0</v>
      </c>
      <c r="AR462" s="147" t="s">
        <v>294</v>
      </c>
      <c r="AT462" s="147" t="s">
        <v>183</v>
      </c>
      <c r="AU462" s="147" t="s">
        <v>84</v>
      </c>
      <c r="AY462" s="17" t="s">
        <v>180</v>
      </c>
      <c r="BE462" s="148">
        <f>IF(N462="základní",J462,0)</f>
        <v>0</v>
      </c>
      <c r="BF462" s="148">
        <f>IF(N462="snížená",J462,0)</f>
        <v>0</v>
      </c>
      <c r="BG462" s="148">
        <f>IF(N462="zákl. přenesená",J462,0)</f>
        <v>0</v>
      </c>
      <c r="BH462" s="148">
        <f>IF(N462="sníž. přenesená",J462,0)</f>
        <v>0</v>
      </c>
      <c r="BI462" s="148">
        <f>IF(N462="nulová",J462,0)</f>
        <v>0</v>
      </c>
      <c r="BJ462" s="17" t="s">
        <v>82</v>
      </c>
      <c r="BK462" s="148">
        <f>ROUND(I462*H462,2)</f>
        <v>0</v>
      </c>
      <c r="BL462" s="17" t="s">
        <v>294</v>
      </c>
      <c r="BM462" s="147" t="s">
        <v>573</v>
      </c>
    </row>
    <row r="463" spans="2:65" s="1" customFormat="1" ht="18">
      <c r="B463" s="32"/>
      <c r="D463" s="150" t="s">
        <v>556</v>
      </c>
      <c r="F463" s="188" t="s">
        <v>557</v>
      </c>
      <c r="I463" s="189"/>
      <c r="L463" s="32"/>
      <c r="M463" s="190"/>
      <c r="T463" s="56"/>
      <c r="AT463" s="17" t="s">
        <v>556</v>
      </c>
      <c r="AU463" s="17" t="s">
        <v>84</v>
      </c>
    </row>
    <row r="464" spans="2:65" s="12" customFormat="1" ht="10.199999999999999">
      <c r="B464" s="149"/>
      <c r="D464" s="150" t="s">
        <v>190</v>
      </c>
      <c r="E464" s="151" t="s">
        <v>1</v>
      </c>
      <c r="F464" s="152" t="s">
        <v>574</v>
      </c>
      <c r="H464" s="151" t="s">
        <v>1</v>
      </c>
      <c r="I464" s="153"/>
      <c r="L464" s="149"/>
      <c r="M464" s="154"/>
      <c r="T464" s="155"/>
      <c r="AT464" s="151" t="s">
        <v>190</v>
      </c>
      <c r="AU464" s="151" t="s">
        <v>84</v>
      </c>
      <c r="AV464" s="12" t="s">
        <v>82</v>
      </c>
      <c r="AW464" s="12" t="s">
        <v>30</v>
      </c>
      <c r="AX464" s="12" t="s">
        <v>74</v>
      </c>
      <c r="AY464" s="151" t="s">
        <v>180</v>
      </c>
    </row>
    <row r="465" spans="2:65" s="12" customFormat="1" ht="20.399999999999999">
      <c r="B465" s="149"/>
      <c r="D465" s="150" t="s">
        <v>190</v>
      </c>
      <c r="E465" s="151" t="s">
        <v>1</v>
      </c>
      <c r="F465" s="152" t="s">
        <v>559</v>
      </c>
      <c r="H465" s="151" t="s">
        <v>1</v>
      </c>
      <c r="I465" s="153"/>
      <c r="L465" s="149"/>
      <c r="M465" s="154"/>
      <c r="T465" s="155"/>
      <c r="AT465" s="151" t="s">
        <v>190</v>
      </c>
      <c r="AU465" s="151" t="s">
        <v>84</v>
      </c>
      <c r="AV465" s="12" t="s">
        <v>82</v>
      </c>
      <c r="AW465" s="12" t="s">
        <v>30</v>
      </c>
      <c r="AX465" s="12" t="s">
        <v>74</v>
      </c>
      <c r="AY465" s="151" t="s">
        <v>180</v>
      </c>
    </row>
    <row r="466" spans="2:65" s="13" customFormat="1" ht="10.199999999999999">
      <c r="B466" s="156"/>
      <c r="D466" s="150" t="s">
        <v>190</v>
      </c>
      <c r="E466" s="157" t="s">
        <v>1</v>
      </c>
      <c r="F466" s="158" t="s">
        <v>301</v>
      </c>
      <c r="H466" s="159">
        <v>17</v>
      </c>
      <c r="I466" s="160"/>
      <c r="L466" s="156"/>
      <c r="M466" s="161"/>
      <c r="T466" s="162"/>
      <c r="AT466" s="157" t="s">
        <v>190</v>
      </c>
      <c r="AU466" s="157" t="s">
        <v>84</v>
      </c>
      <c r="AV466" s="13" t="s">
        <v>84</v>
      </c>
      <c r="AW466" s="13" t="s">
        <v>30</v>
      </c>
      <c r="AX466" s="13" t="s">
        <v>74</v>
      </c>
      <c r="AY466" s="157" t="s">
        <v>180</v>
      </c>
    </row>
    <row r="467" spans="2:65" s="14" customFormat="1" ht="10.199999999999999">
      <c r="B467" s="163"/>
      <c r="D467" s="150" t="s">
        <v>190</v>
      </c>
      <c r="E467" s="164" t="s">
        <v>1</v>
      </c>
      <c r="F467" s="165" t="s">
        <v>194</v>
      </c>
      <c r="H467" s="166">
        <v>17</v>
      </c>
      <c r="I467" s="167"/>
      <c r="L467" s="163"/>
      <c r="M467" s="168"/>
      <c r="T467" s="169"/>
      <c r="AT467" s="164" t="s">
        <v>190</v>
      </c>
      <c r="AU467" s="164" t="s">
        <v>84</v>
      </c>
      <c r="AV467" s="14" t="s">
        <v>188</v>
      </c>
      <c r="AW467" s="14" t="s">
        <v>30</v>
      </c>
      <c r="AX467" s="14" t="s">
        <v>82</v>
      </c>
      <c r="AY467" s="164" t="s">
        <v>180</v>
      </c>
    </row>
    <row r="468" spans="2:65" s="1" customFormat="1" ht="16.5" customHeight="1">
      <c r="B468" s="32"/>
      <c r="C468" s="136" t="s">
        <v>575</v>
      </c>
      <c r="D468" s="136" t="s">
        <v>284</v>
      </c>
      <c r="E468" s="137" t="s">
        <v>576</v>
      </c>
      <c r="F468" s="138" t="s">
        <v>577</v>
      </c>
      <c r="G468" s="139" t="s">
        <v>287</v>
      </c>
      <c r="H468" s="140">
        <v>1</v>
      </c>
      <c r="I468" s="141"/>
      <c r="J468" s="142">
        <f>ROUND(I468*H468,2)</f>
        <v>0</v>
      </c>
      <c r="K468" s="138" t="s">
        <v>199</v>
      </c>
      <c r="L468" s="32"/>
      <c r="M468" s="143" t="s">
        <v>1</v>
      </c>
      <c r="N468" s="144" t="s">
        <v>39</v>
      </c>
      <c r="P468" s="145">
        <f>O468*H468</f>
        <v>0</v>
      </c>
      <c r="Q468" s="145">
        <v>0</v>
      </c>
      <c r="R468" s="145">
        <f>Q468*H468</f>
        <v>0</v>
      </c>
      <c r="S468" s="145">
        <v>0</v>
      </c>
      <c r="T468" s="146">
        <f>S468*H468</f>
        <v>0</v>
      </c>
      <c r="AR468" s="147" t="s">
        <v>294</v>
      </c>
      <c r="AT468" s="147" t="s">
        <v>183</v>
      </c>
      <c r="AU468" s="147" t="s">
        <v>84</v>
      </c>
      <c r="AY468" s="17" t="s">
        <v>180</v>
      </c>
      <c r="BE468" s="148">
        <f>IF(N468="základní",J468,0)</f>
        <v>0</v>
      </c>
      <c r="BF468" s="148">
        <f>IF(N468="snížená",J468,0)</f>
        <v>0</v>
      </c>
      <c r="BG468" s="148">
        <f>IF(N468="zákl. přenesená",J468,0)</f>
        <v>0</v>
      </c>
      <c r="BH468" s="148">
        <f>IF(N468="sníž. přenesená",J468,0)</f>
        <v>0</v>
      </c>
      <c r="BI468" s="148">
        <f>IF(N468="nulová",J468,0)</f>
        <v>0</v>
      </c>
      <c r="BJ468" s="17" t="s">
        <v>82</v>
      </c>
      <c r="BK468" s="148">
        <f>ROUND(I468*H468,2)</f>
        <v>0</v>
      </c>
      <c r="BL468" s="17" t="s">
        <v>294</v>
      </c>
      <c r="BM468" s="147" t="s">
        <v>578</v>
      </c>
    </row>
    <row r="469" spans="2:65" s="1" customFormat="1" ht="18">
      <c r="B469" s="32"/>
      <c r="D469" s="150" t="s">
        <v>556</v>
      </c>
      <c r="F469" s="188" t="s">
        <v>557</v>
      </c>
      <c r="I469" s="189"/>
      <c r="L469" s="32"/>
      <c r="M469" s="190"/>
      <c r="T469" s="56"/>
      <c r="AT469" s="17" t="s">
        <v>556</v>
      </c>
      <c r="AU469" s="17" t="s">
        <v>84</v>
      </c>
    </row>
    <row r="470" spans="2:65" s="12" customFormat="1" ht="10.199999999999999">
      <c r="B470" s="149"/>
      <c r="D470" s="150" t="s">
        <v>190</v>
      </c>
      <c r="E470" s="151" t="s">
        <v>1</v>
      </c>
      <c r="F470" s="152" t="s">
        <v>579</v>
      </c>
      <c r="H470" s="151" t="s">
        <v>1</v>
      </c>
      <c r="I470" s="153"/>
      <c r="L470" s="149"/>
      <c r="M470" s="154"/>
      <c r="T470" s="155"/>
      <c r="AT470" s="151" t="s">
        <v>190</v>
      </c>
      <c r="AU470" s="151" t="s">
        <v>84</v>
      </c>
      <c r="AV470" s="12" t="s">
        <v>82</v>
      </c>
      <c r="AW470" s="12" t="s">
        <v>30</v>
      </c>
      <c r="AX470" s="12" t="s">
        <v>74</v>
      </c>
      <c r="AY470" s="151" t="s">
        <v>180</v>
      </c>
    </row>
    <row r="471" spans="2:65" s="12" customFormat="1" ht="20.399999999999999">
      <c r="B471" s="149"/>
      <c r="D471" s="150" t="s">
        <v>190</v>
      </c>
      <c r="E471" s="151" t="s">
        <v>1</v>
      </c>
      <c r="F471" s="152" t="s">
        <v>559</v>
      </c>
      <c r="H471" s="151" t="s">
        <v>1</v>
      </c>
      <c r="I471" s="153"/>
      <c r="L471" s="149"/>
      <c r="M471" s="154"/>
      <c r="T471" s="155"/>
      <c r="AT471" s="151" t="s">
        <v>190</v>
      </c>
      <c r="AU471" s="151" t="s">
        <v>84</v>
      </c>
      <c r="AV471" s="12" t="s">
        <v>82</v>
      </c>
      <c r="AW471" s="12" t="s">
        <v>30</v>
      </c>
      <c r="AX471" s="12" t="s">
        <v>74</v>
      </c>
      <c r="AY471" s="151" t="s">
        <v>180</v>
      </c>
    </row>
    <row r="472" spans="2:65" s="13" customFormat="1" ht="10.199999999999999">
      <c r="B472" s="156"/>
      <c r="D472" s="150" t="s">
        <v>190</v>
      </c>
      <c r="E472" s="157" t="s">
        <v>1</v>
      </c>
      <c r="F472" s="158" t="s">
        <v>82</v>
      </c>
      <c r="H472" s="159">
        <v>1</v>
      </c>
      <c r="I472" s="160"/>
      <c r="L472" s="156"/>
      <c r="M472" s="161"/>
      <c r="T472" s="162"/>
      <c r="AT472" s="157" t="s">
        <v>190</v>
      </c>
      <c r="AU472" s="157" t="s">
        <v>84</v>
      </c>
      <c r="AV472" s="13" t="s">
        <v>84</v>
      </c>
      <c r="AW472" s="13" t="s">
        <v>30</v>
      </c>
      <c r="AX472" s="13" t="s">
        <v>74</v>
      </c>
      <c r="AY472" s="157" t="s">
        <v>180</v>
      </c>
    </row>
    <row r="473" spans="2:65" s="14" customFormat="1" ht="10.199999999999999">
      <c r="B473" s="163"/>
      <c r="D473" s="150" t="s">
        <v>190</v>
      </c>
      <c r="E473" s="164" t="s">
        <v>1</v>
      </c>
      <c r="F473" s="165" t="s">
        <v>194</v>
      </c>
      <c r="H473" s="166">
        <v>1</v>
      </c>
      <c r="I473" s="167"/>
      <c r="L473" s="163"/>
      <c r="M473" s="168"/>
      <c r="T473" s="169"/>
      <c r="AT473" s="164" t="s">
        <v>190</v>
      </c>
      <c r="AU473" s="164" t="s">
        <v>84</v>
      </c>
      <c r="AV473" s="14" t="s">
        <v>188</v>
      </c>
      <c r="AW473" s="14" t="s">
        <v>30</v>
      </c>
      <c r="AX473" s="14" t="s">
        <v>82</v>
      </c>
      <c r="AY473" s="164" t="s">
        <v>180</v>
      </c>
    </row>
    <row r="474" spans="2:65" s="1" customFormat="1" ht="21.75" customHeight="1">
      <c r="B474" s="32"/>
      <c r="C474" s="136" t="s">
        <v>580</v>
      </c>
      <c r="D474" s="136" t="s">
        <v>284</v>
      </c>
      <c r="E474" s="137" t="s">
        <v>581</v>
      </c>
      <c r="F474" s="138" t="s">
        <v>582</v>
      </c>
      <c r="G474" s="139" t="s">
        <v>287</v>
      </c>
      <c r="H474" s="140">
        <v>2</v>
      </c>
      <c r="I474" s="141"/>
      <c r="J474" s="142">
        <f>ROUND(I474*H474,2)</f>
        <v>0</v>
      </c>
      <c r="K474" s="138" t="s">
        <v>199</v>
      </c>
      <c r="L474" s="32"/>
      <c r="M474" s="143" t="s">
        <v>1</v>
      </c>
      <c r="N474" s="144" t="s">
        <v>39</v>
      </c>
      <c r="P474" s="145">
        <f>O474*H474</f>
        <v>0</v>
      </c>
      <c r="Q474" s="145">
        <v>0</v>
      </c>
      <c r="R474" s="145">
        <f>Q474*H474</f>
        <v>0</v>
      </c>
      <c r="S474" s="145">
        <v>0</v>
      </c>
      <c r="T474" s="146">
        <f>S474*H474</f>
        <v>0</v>
      </c>
      <c r="AR474" s="147" t="s">
        <v>294</v>
      </c>
      <c r="AT474" s="147" t="s">
        <v>183</v>
      </c>
      <c r="AU474" s="147" t="s">
        <v>84</v>
      </c>
      <c r="AY474" s="17" t="s">
        <v>180</v>
      </c>
      <c r="BE474" s="148">
        <f>IF(N474="základní",J474,0)</f>
        <v>0</v>
      </c>
      <c r="BF474" s="148">
        <f>IF(N474="snížená",J474,0)</f>
        <v>0</v>
      </c>
      <c r="BG474" s="148">
        <f>IF(N474="zákl. přenesená",J474,0)</f>
        <v>0</v>
      </c>
      <c r="BH474" s="148">
        <f>IF(N474="sníž. přenesená",J474,0)</f>
        <v>0</v>
      </c>
      <c r="BI474" s="148">
        <f>IF(N474="nulová",J474,0)</f>
        <v>0</v>
      </c>
      <c r="BJ474" s="17" t="s">
        <v>82</v>
      </c>
      <c r="BK474" s="148">
        <f>ROUND(I474*H474,2)</f>
        <v>0</v>
      </c>
      <c r="BL474" s="17" t="s">
        <v>294</v>
      </c>
      <c r="BM474" s="147" t="s">
        <v>583</v>
      </c>
    </row>
    <row r="475" spans="2:65" s="1" customFormat="1" ht="27">
      <c r="B475" s="32"/>
      <c r="D475" s="150" t="s">
        <v>556</v>
      </c>
      <c r="F475" s="188" t="s">
        <v>584</v>
      </c>
      <c r="I475" s="189"/>
      <c r="L475" s="32"/>
      <c r="M475" s="190"/>
      <c r="T475" s="56"/>
      <c r="AT475" s="17" t="s">
        <v>556</v>
      </c>
      <c r="AU475" s="17" t="s">
        <v>84</v>
      </c>
    </row>
    <row r="476" spans="2:65" s="12" customFormat="1" ht="20.399999999999999">
      <c r="B476" s="149"/>
      <c r="D476" s="150" t="s">
        <v>190</v>
      </c>
      <c r="E476" s="151" t="s">
        <v>1</v>
      </c>
      <c r="F476" s="152" t="s">
        <v>585</v>
      </c>
      <c r="H476" s="151" t="s">
        <v>1</v>
      </c>
      <c r="I476" s="153"/>
      <c r="L476" s="149"/>
      <c r="M476" s="154"/>
      <c r="T476" s="155"/>
      <c r="AT476" s="151" t="s">
        <v>190</v>
      </c>
      <c r="AU476" s="151" t="s">
        <v>84</v>
      </c>
      <c r="AV476" s="12" t="s">
        <v>82</v>
      </c>
      <c r="AW476" s="12" t="s">
        <v>30</v>
      </c>
      <c r="AX476" s="12" t="s">
        <v>74</v>
      </c>
      <c r="AY476" s="151" t="s">
        <v>180</v>
      </c>
    </row>
    <row r="477" spans="2:65" s="12" customFormat="1" ht="10.199999999999999">
      <c r="B477" s="149"/>
      <c r="D477" s="150" t="s">
        <v>190</v>
      </c>
      <c r="E477" s="151" t="s">
        <v>1</v>
      </c>
      <c r="F477" s="152" t="s">
        <v>586</v>
      </c>
      <c r="H477" s="151" t="s">
        <v>1</v>
      </c>
      <c r="I477" s="153"/>
      <c r="L477" s="149"/>
      <c r="M477" s="154"/>
      <c r="T477" s="155"/>
      <c r="AT477" s="151" t="s">
        <v>190</v>
      </c>
      <c r="AU477" s="151" t="s">
        <v>84</v>
      </c>
      <c r="AV477" s="12" t="s">
        <v>82</v>
      </c>
      <c r="AW477" s="12" t="s">
        <v>30</v>
      </c>
      <c r="AX477" s="12" t="s">
        <v>74</v>
      </c>
      <c r="AY477" s="151" t="s">
        <v>180</v>
      </c>
    </row>
    <row r="478" spans="2:65" s="13" customFormat="1" ht="10.199999999999999">
      <c r="B478" s="156"/>
      <c r="D478" s="150" t="s">
        <v>190</v>
      </c>
      <c r="E478" s="157" t="s">
        <v>1</v>
      </c>
      <c r="F478" s="158" t="s">
        <v>84</v>
      </c>
      <c r="H478" s="159">
        <v>2</v>
      </c>
      <c r="I478" s="160"/>
      <c r="L478" s="156"/>
      <c r="M478" s="161"/>
      <c r="T478" s="162"/>
      <c r="AT478" s="157" t="s">
        <v>190</v>
      </c>
      <c r="AU478" s="157" t="s">
        <v>84</v>
      </c>
      <c r="AV478" s="13" t="s">
        <v>84</v>
      </c>
      <c r="AW478" s="13" t="s">
        <v>30</v>
      </c>
      <c r="AX478" s="13" t="s">
        <v>74</v>
      </c>
      <c r="AY478" s="157" t="s">
        <v>180</v>
      </c>
    </row>
    <row r="479" spans="2:65" s="14" customFormat="1" ht="10.199999999999999">
      <c r="B479" s="163"/>
      <c r="D479" s="150" t="s">
        <v>190</v>
      </c>
      <c r="E479" s="164" t="s">
        <v>1</v>
      </c>
      <c r="F479" s="165" t="s">
        <v>194</v>
      </c>
      <c r="H479" s="166">
        <v>2</v>
      </c>
      <c r="I479" s="167"/>
      <c r="L479" s="163"/>
      <c r="M479" s="168"/>
      <c r="T479" s="169"/>
      <c r="AT479" s="164" t="s">
        <v>190</v>
      </c>
      <c r="AU479" s="164" t="s">
        <v>84</v>
      </c>
      <c r="AV479" s="14" t="s">
        <v>188</v>
      </c>
      <c r="AW479" s="14" t="s">
        <v>30</v>
      </c>
      <c r="AX479" s="14" t="s">
        <v>82</v>
      </c>
      <c r="AY479" s="164" t="s">
        <v>180</v>
      </c>
    </row>
    <row r="480" spans="2:65" s="1" customFormat="1" ht="21.75" customHeight="1">
      <c r="B480" s="32"/>
      <c r="C480" s="136" t="s">
        <v>587</v>
      </c>
      <c r="D480" s="136" t="s">
        <v>284</v>
      </c>
      <c r="E480" s="137" t="s">
        <v>588</v>
      </c>
      <c r="F480" s="138" t="s">
        <v>589</v>
      </c>
      <c r="G480" s="139" t="s">
        <v>287</v>
      </c>
      <c r="H480" s="140">
        <v>4</v>
      </c>
      <c r="I480" s="141"/>
      <c r="J480" s="142">
        <f>ROUND(I480*H480,2)</f>
        <v>0</v>
      </c>
      <c r="K480" s="138" t="s">
        <v>199</v>
      </c>
      <c r="L480" s="32"/>
      <c r="M480" s="143" t="s">
        <v>1</v>
      </c>
      <c r="N480" s="144" t="s">
        <v>39</v>
      </c>
      <c r="P480" s="145">
        <f>O480*H480</f>
        <v>0</v>
      </c>
      <c r="Q480" s="145">
        <v>0</v>
      </c>
      <c r="R480" s="145">
        <f>Q480*H480</f>
        <v>0</v>
      </c>
      <c r="S480" s="145">
        <v>0</v>
      </c>
      <c r="T480" s="146">
        <f>S480*H480</f>
        <v>0</v>
      </c>
      <c r="AR480" s="147" t="s">
        <v>294</v>
      </c>
      <c r="AT480" s="147" t="s">
        <v>183</v>
      </c>
      <c r="AU480" s="147" t="s">
        <v>84</v>
      </c>
      <c r="AY480" s="17" t="s">
        <v>180</v>
      </c>
      <c r="BE480" s="148">
        <f>IF(N480="základní",J480,0)</f>
        <v>0</v>
      </c>
      <c r="BF480" s="148">
        <f>IF(N480="snížená",J480,0)</f>
        <v>0</v>
      </c>
      <c r="BG480" s="148">
        <f>IF(N480="zákl. přenesená",J480,0)</f>
        <v>0</v>
      </c>
      <c r="BH480" s="148">
        <f>IF(N480="sníž. přenesená",J480,0)</f>
        <v>0</v>
      </c>
      <c r="BI480" s="148">
        <f>IF(N480="nulová",J480,0)</f>
        <v>0</v>
      </c>
      <c r="BJ480" s="17" t="s">
        <v>82</v>
      </c>
      <c r="BK480" s="148">
        <f>ROUND(I480*H480,2)</f>
        <v>0</v>
      </c>
      <c r="BL480" s="17" t="s">
        <v>294</v>
      </c>
      <c r="BM480" s="147" t="s">
        <v>590</v>
      </c>
    </row>
    <row r="481" spans="2:65" s="1" customFormat="1" ht="27">
      <c r="B481" s="32"/>
      <c r="D481" s="150" t="s">
        <v>556</v>
      </c>
      <c r="F481" s="188" t="s">
        <v>584</v>
      </c>
      <c r="I481" s="189"/>
      <c r="L481" s="32"/>
      <c r="M481" s="190"/>
      <c r="T481" s="56"/>
      <c r="AT481" s="17" t="s">
        <v>556</v>
      </c>
      <c r="AU481" s="17" t="s">
        <v>84</v>
      </c>
    </row>
    <row r="482" spans="2:65" s="12" customFormat="1" ht="20.399999999999999">
      <c r="B482" s="149"/>
      <c r="D482" s="150" t="s">
        <v>190</v>
      </c>
      <c r="E482" s="151" t="s">
        <v>1</v>
      </c>
      <c r="F482" s="152" t="s">
        <v>591</v>
      </c>
      <c r="H482" s="151" t="s">
        <v>1</v>
      </c>
      <c r="I482" s="153"/>
      <c r="L482" s="149"/>
      <c r="M482" s="154"/>
      <c r="T482" s="155"/>
      <c r="AT482" s="151" t="s">
        <v>190</v>
      </c>
      <c r="AU482" s="151" t="s">
        <v>84</v>
      </c>
      <c r="AV482" s="12" t="s">
        <v>82</v>
      </c>
      <c r="AW482" s="12" t="s">
        <v>30</v>
      </c>
      <c r="AX482" s="12" t="s">
        <v>74</v>
      </c>
      <c r="AY482" s="151" t="s">
        <v>180</v>
      </c>
    </row>
    <row r="483" spans="2:65" s="12" customFormat="1" ht="10.199999999999999">
      <c r="B483" s="149"/>
      <c r="D483" s="150" t="s">
        <v>190</v>
      </c>
      <c r="E483" s="151" t="s">
        <v>1</v>
      </c>
      <c r="F483" s="152" t="s">
        <v>592</v>
      </c>
      <c r="H483" s="151" t="s">
        <v>1</v>
      </c>
      <c r="I483" s="153"/>
      <c r="L483" s="149"/>
      <c r="M483" s="154"/>
      <c r="T483" s="155"/>
      <c r="AT483" s="151" t="s">
        <v>190</v>
      </c>
      <c r="AU483" s="151" t="s">
        <v>84</v>
      </c>
      <c r="AV483" s="12" t="s">
        <v>82</v>
      </c>
      <c r="AW483" s="12" t="s">
        <v>30</v>
      </c>
      <c r="AX483" s="12" t="s">
        <v>74</v>
      </c>
      <c r="AY483" s="151" t="s">
        <v>180</v>
      </c>
    </row>
    <row r="484" spans="2:65" s="13" customFormat="1" ht="10.199999999999999">
      <c r="B484" s="156"/>
      <c r="D484" s="150" t="s">
        <v>190</v>
      </c>
      <c r="E484" s="157" t="s">
        <v>1</v>
      </c>
      <c r="F484" s="158" t="s">
        <v>188</v>
      </c>
      <c r="H484" s="159">
        <v>4</v>
      </c>
      <c r="I484" s="160"/>
      <c r="L484" s="156"/>
      <c r="M484" s="161"/>
      <c r="T484" s="162"/>
      <c r="AT484" s="157" t="s">
        <v>190</v>
      </c>
      <c r="AU484" s="157" t="s">
        <v>84</v>
      </c>
      <c r="AV484" s="13" t="s">
        <v>84</v>
      </c>
      <c r="AW484" s="13" t="s">
        <v>30</v>
      </c>
      <c r="AX484" s="13" t="s">
        <v>74</v>
      </c>
      <c r="AY484" s="157" t="s">
        <v>180</v>
      </c>
    </row>
    <row r="485" spans="2:65" s="14" customFormat="1" ht="10.199999999999999">
      <c r="B485" s="163"/>
      <c r="D485" s="150" t="s">
        <v>190</v>
      </c>
      <c r="E485" s="164" t="s">
        <v>1</v>
      </c>
      <c r="F485" s="165" t="s">
        <v>194</v>
      </c>
      <c r="H485" s="166">
        <v>4</v>
      </c>
      <c r="I485" s="167"/>
      <c r="L485" s="163"/>
      <c r="M485" s="168"/>
      <c r="T485" s="169"/>
      <c r="AT485" s="164" t="s">
        <v>190</v>
      </c>
      <c r="AU485" s="164" t="s">
        <v>84</v>
      </c>
      <c r="AV485" s="14" t="s">
        <v>188</v>
      </c>
      <c r="AW485" s="14" t="s">
        <v>30</v>
      </c>
      <c r="AX485" s="14" t="s">
        <v>82</v>
      </c>
      <c r="AY485" s="164" t="s">
        <v>180</v>
      </c>
    </row>
    <row r="486" spans="2:65" s="1" customFormat="1" ht="16.5" customHeight="1">
      <c r="B486" s="32"/>
      <c r="C486" s="136" t="s">
        <v>593</v>
      </c>
      <c r="D486" s="136" t="s">
        <v>183</v>
      </c>
      <c r="E486" s="137" t="s">
        <v>594</v>
      </c>
      <c r="F486" s="138" t="s">
        <v>595</v>
      </c>
      <c r="G486" s="139" t="s">
        <v>343</v>
      </c>
      <c r="H486" s="187"/>
      <c r="I486" s="141"/>
      <c r="J486" s="142">
        <f>ROUND(I486*H486,2)</f>
        <v>0</v>
      </c>
      <c r="K486" s="138" t="s">
        <v>187</v>
      </c>
      <c r="L486" s="32"/>
      <c r="M486" s="143" t="s">
        <v>1</v>
      </c>
      <c r="N486" s="144" t="s">
        <v>39</v>
      </c>
      <c r="P486" s="145">
        <f>O486*H486</f>
        <v>0</v>
      </c>
      <c r="Q486" s="145">
        <v>0</v>
      </c>
      <c r="R486" s="145">
        <f>Q486*H486</f>
        <v>0</v>
      </c>
      <c r="S486" s="145">
        <v>0</v>
      </c>
      <c r="T486" s="146">
        <f>S486*H486</f>
        <v>0</v>
      </c>
      <c r="AR486" s="147" t="s">
        <v>294</v>
      </c>
      <c r="AT486" s="147" t="s">
        <v>183</v>
      </c>
      <c r="AU486" s="147" t="s">
        <v>84</v>
      </c>
      <c r="AY486" s="17" t="s">
        <v>180</v>
      </c>
      <c r="BE486" s="148">
        <f>IF(N486="základní",J486,0)</f>
        <v>0</v>
      </c>
      <c r="BF486" s="148">
        <f>IF(N486="snížená",J486,0)</f>
        <v>0</v>
      </c>
      <c r="BG486" s="148">
        <f>IF(N486="zákl. přenesená",J486,0)</f>
        <v>0</v>
      </c>
      <c r="BH486" s="148">
        <f>IF(N486="sníž. přenesená",J486,0)</f>
        <v>0</v>
      </c>
      <c r="BI486" s="148">
        <f>IF(N486="nulová",J486,0)</f>
        <v>0</v>
      </c>
      <c r="BJ486" s="17" t="s">
        <v>82</v>
      </c>
      <c r="BK486" s="148">
        <f>ROUND(I486*H486,2)</f>
        <v>0</v>
      </c>
      <c r="BL486" s="17" t="s">
        <v>294</v>
      </c>
      <c r="BM486" s="147" t="s">
        <v>596</v>
      </c>
    </row>
    <row r="487" spans="2:65" s="11" customFormat="1" ht="22.8" customHeight="1">
      <c r="B487" s="124"/>
      <c r="D487" s="125" t="s">
        <v>73</v>
      </c>
      <c r="E487" s="134" t="s">
        <v>597</v>
      </c>
      <c r="F487" s="134" t="s">
        <v>598</v>
      </c>
      <c r="I487" s="127"/>
      <c r="J487" s="135">
        <f>BK487</f>
        <v>0</v>
      </c>
      <c r="L487" s="124"/>
      <c r="M487" s="129"/>
      <c r="P487" s="130">
        <f>SUM(P488:P540)</f>
        <v>0</v>
      </c>
      <c r="R487" s="130">
        <f>SUM(R488:R540)</f>
        <v>0.93490252000000007</v>
      </c>
      <c r="T487" s="131">
        <f>SUM(T488:T540)</f>
        <v>0</v>
      </c>
      <c r="AR487" s="125" t="s">
        <v>84</v>
      </c>
      <c r="AT487" s="132" t="s">
        <v>73</v>
      </c>
      <c r="AU487" s="132" t="s">
        <v>82</v>
      </c>
      <c r="AY487" s="125" t="s">
        <v>180</v>
      </c>
      <c r="BK487" s="133">
        <f>SUM(BK488:BK540)</f>
        <v>0</v>
      </c>
    </row>
    <row r="488" spans="2:65" s="1" customFormat="1" ht="16.5" customHeight="1">
      <c r="B488" s="32"/>
      <c r="C488" s="136" t="s">
        <v>599</v>
      </c>
      <c r="D488" s="136" t="s">
        <v>284</v>
      </c>
      <c r="E488" s="137" t="s">
        <v>600</v>
      </c>
      <c r="F488" s="138" t="s">
        <v>601</v>
      </c>
      <c r="G488" s="139" t="s">
        <v>279</v>
      </c>
      <c r="H488" s="140">
        <v>12.965</v>
      </c>
      <c r="I488" s="141"/>
      <c r="J488" s="142">
        <f>ROUND(I488*H488,2)</f>
        <v>0</v>
      </c>
      <c r="K488" s="138" t="s">
        <v>199</v>
      </c>
      <c r="L488" s="32"/>
      <c r="M488" s="143" t="s">
        <v>1</v>
      </c>
      <c r="N488" s="144" t="s">
        <v>39</v>
      </c>
      <c r="P488" s="145">
        <f>O488*H488</f>
        <v>0</v>
      </c>
      <c r="Q488" s="145">
        <v>0</v>
      </c>
      <c r="R488" s="145">
        <f>Q488*H488</f>
        <v>0</v>
      </c>
      <c r="S488" s="145">
        <v>0</v>
      </c>
      <c r="T488" s="146">
        <f>S488*H488</f>
        <v>0</v>
      </c>
      <c r="AR488" s="147" t="s">
        <v>294</v>
      </c>
      <c r="AT488" s="147" t="s">
        <v>183</v>
      </c>
      <c r="AU488" s="147" t="s">
        <v>84</v>
      </c>
      <c r="AY488" s="17" t="s">
        <v>180</v>
      </c>
      <c r="BE488" s="148">
        <f>IF(N488="základní",J488,0)</f>
        <v>0</v>
      </c>
      <c r="BF488" s="148">
        <f>IF(N488="snížená",J488,0)</f>
        <v>0</v>
      </c>
      <c r="BG488" s="148">
        <f>IF(N488="zákl. přenesená",J488,0)</f>
        <v>0</v>
      </c>
      <c r="BH488" s="148">
        <f>IF(N488="sníž. přenesená",J488,0)</f>
        <v>0</v>
      </c>
      <c r="BI488" s="148">
        <f>IF(N488="nulová",J488,0)</f>
        <v>0</v>
      </c>
      <c r="BJ488" s="17" t="s">
        <v>82</v>
      </c>
      <c r="BK488" s="148">
        <f>ROUND(I488*H488,2)</f>
        <v>0</v>
      </c>
      <c r="BL488" s="17" t="s">
        <v>294</v>
      </c>
      <c r="BM488" s="147" t="s">
        <v>602</v>
      </c>
    </row>
    <row r="489" spans="2:65" s="1" customFormat="1" ht="18">
      <c r="B489" s="32"/>
      <c r="D489" s="150" t="s">
        <v>556</v>
      </c>
      <c r="F489" s="188" t="s">
        <v>603</v>
      </c>
      <c r="I489" s="189"/>
      <c r="L489" s="32"/>
      <c r="M489" s="190"/>
      <c r="T489" s="56"/>
      <c r="AT489" s="17" t="s">
        <v>556</v>
      </c>
      <c r="AU489" s="17" t="s">
        <v>84</v>
      </c>
    </row>
    <row r="490" spans="2:65" s="12" customFormat="1" ht="20.399999999999999">
      <c r="B490" s="149"/>
      <c r="D490" s="150" t="s">
        <v>190</v>
      </c>
      <c r="E490" s="151" t="s">
        <v>1</v>
      </c>
      <c r="F490" s="152" t="s">
        <v>604</v>
      </c>
      <c r="H490" s="151" t="s">
        <v>1</v>
      </c>
      <c r="I490" s="153"/>
      <c r="L490" s="149"/>
      <c r="M490" s="154"/>
      <c r="T490" s="155"/>
      <c r="AT490" s="151" t="s">
        <v>190</v>
      </c>
      <c r="AU490" s="151" t="s">
        <v>84</v>
      </c>
      <c r="AV490" s="12" t="s">
        <v>82</v>
      </c>
      <c r="AW490" s="12" t="s">
        <v>30</v>
      </c>
      <c r="AX490" s="12" t="s">
        <v>74</v>
      </c>
      <c r="AY490" s="151" t="s">
        <v>180</v>
      </c>
    </row>
    <row r="491" spans="2:65" s="13" customFormat="1" ht="10.199999999999999">
      <c r="B491" s="156"/>
      <c r="D491" s="150" t="s">
        <v>190</v>
      </c>
      <c r="E491" s="157" t="s">
        <v>1</v>
      </c>
      <c r="F491" s="158" t="s">
        <v>605</v>
      </c>
      <c r="H491" s="159">
        <v>12.965</v>
      </c>
      <c r="I491" s="160"/>
      <c r="L491" s="156"/>
      <c r="M491" s="161"/>
      <c r="T491" s="162"/>
      <c r="AT491" s="157" t="s">
        <v>190</v>
      </c>
      <c r="AU491" s="157" t="s">
        <v>84</v>
      </c>
      <c r="AV491" s="13" t="s">
        <v>84</v>
      </c>
      <c r="AW491" s="13" t="s">
        <v>30</v>
      </c>
      <c r="AX491" s="13" t="s">
        <v>74</v>
      </c>
      <c r="AY491" s="157" t="s">
        <v>180</v>
      </c>
    </row>
    <row r="492" spans="2:65" s="14" customFormat="1" ht="10.199999999999999">
      <c r="B492" s="163"/>
      <c r="D492" s="150" t="s">
        <v>190</v>
      </c>
      <c r="E492" s="164" t="s">
        <v>1</v>
      </c>
      <c r="F492" s="165" t="s">
        <v>194</v>
      </c>
      <c r="H492" s="166">
        <v>12.965</v>
      </c>
      <c r="I492" s="167"/>
      <c r="L492" s="163"/>
      <c r="M492" s="168"/>
      <c r="T492" s="169"/>
      <c r="AT492" s="164" t="s">
        <v>190</v>
      </c>
      <c r="AU492" s="164" t="s">
        <v>84</v>
      </c>
      <c r="AV492" s="14" t="s">
        <v>188</v>
      </c>
      <c r="AW492" s="14" t="s">
        <v>30</v>
      </c>
      <c r="AX492" s="14" t="s">
        <v>82</v>
      </c>
      <c r="AY492" s="164" t="s">
        <v>180</v>
      </c>
    </row>
    <row r="493" spans="2:65" s="1" customFormat="1" ht="16.5" customHeight="1">
      <c r="B493" s="32"/>
      <c r="C493" s="136" t="s">
        <v>606</v>
      </c>
      <c r="D493" s="136" t="s">
        <v>284</v>
      </c>
      <c r="E493" s="137" t="s">
        <v>607</v>
      </c>
      <c r="F493" s="138" t="s">
        <v>601</v>
      </c>
      <c r="G493" s="139" t="s">
        <v>279</v>
      </c>
      <c r="H493" s="140">
        <v>16.46</v>
      </c>
      <c r="I493" s="141"/>
      <c r="J493" s="142">
        <f>ROUND(I493*H493,2)</f>
        <v>0</v>
      </c>
      <c r="K493" s="138" t="s">
        <v>199</v>
      </c>
      <c r="L493" s="32"/>
      <c r="M493" s="143" t="s">
        <v>1</v>
      </c>
      <c r="N493" s="144" t="s">
        <v>39</v>
      </c>
      <c r="P493" s="145">
        <f>O493*H493</f>
        <v>0</v>
      </c>
      <c r="Q493" s="145">
        <v>0</v>
      </c>
      <c r="R493" s="145">
        <f>Q493*H493</f>
        <v>0</v>
      </c>
      <c r="S493" s="145">
        <v>0</v>
      </c>
      <c r="T493" s="146">
        <f>S493*H493</f>
        <v>0</v>
      </c>
      <c r="AR493" s="147" t="s">
        <v>294</v>
      </c>
      <c r="AT493" s="147" t="s">
        <v>183</v>
      </c>
      <c r="AU493" s="147" t="s">
        <v>84</v>
      </c>
      <c r="AY493" s="17" t="s">
        <v>180</v>
      </c>
      <c r="BE493" s="148">
        <f>IF(N493="základní",J493,0)</f>
        <v>0</v>
      </c>
      <c r="BF493" s="148">
        <f>IF(N493="snížená",J493,0)</f>
        <v>0</v>
      </c>
      <c r="BG493" s="148">
        <f>IF(N493="zákl. přenesená",J493,0)</f>
        <v>0</v>
      </c>
      <c r="BH493" s="148">
        <f>IF(N493="sníž. přenesená",J493,0)</f>
        <v>0</v>
      </c>
      <c r="BI493" s="148">
        <f>IF(N493="nulová",J493,0)</f>
        <v>0</v>
      </c>
      <c r="BJ493" s="17" t="s">
        <v>82</v>
      </c>
      <c r="BK493" s="148">
        <f>ROUND(I493*H493,2)</f>
        <v>0</v>
      </c>
      <c r="BL493" s="17" t="s">
        <v>294</v>
      </c>
      <c r="BM493" s="147" t="s">
        <v>608</v>
      </c>
    </row>
    <row r="494" spans="2:65" s="1" customFormat="1" ht="18">
      <c r="B494" s="32"/>
      <c r="D494" s="150" t="s">
        <v>556</v>
      </c>
      <c r="F494" s="188" t="s">
        <v>603</v>
      </c>
      <c r="I494" s="189"/>
      <c r="L494" s="32"/>
      <c r="M494" s="190"/>
      <c r="T494" s="56"/>
      <c r="AT494" s="17" t="s">
        <v>556</v>
      </c>
      <c r="AU494" s="17" t="s">
        <v>84</v>
      </c>
    </row>
    <row r="495" spans="2:65" s="12" customFormat="1" ht="20.399999999999999">
      <c r="B495" s="149"/>
      <c r="D495" s="150" t="s">
        <v>190</v>
      </c>
      <c r="E495" s="151" t="s">
        <v>1</v>
      </c>
      <c r="F495" s="152" t="s">
        <v>609</v>
      </c>
      <c r="H495" s="151" t="s">
        <v>1</v>
      </c>
      <c r="I495" s="153"/>
      <c r="L495" s="149"/>
      <c r="M495" s="154"/>
      <c r="T495" s="155"/>
      <c r="AT495" s="151" t="s">
        <v>190</v>
      </c>
      <c r="AU495" s="151" t="s">
        <v>84</v>
      </c>
      <c r="AV495" s="12" t="s">
        <v>82</v>
      </c>
      <c r="AW495" s="12" t="s">
        <v>30</v>
      </c>
      <c r="AX495" s="12" t="s">
        <v>74</v>
      </c>
      <c r="AY495" s="151" t="s">
        <v>180</v>
      </c>
    </row>
    <row r="496" spans="2:65" s="13" customFormat="1" ht="10.199999999999999">
      <c r="B496" s="156"/>
      <c r="D496" s="150" t="s">
        <v>190</v>
      </c>
      <c r="E496" s="157" t="s">
        <v>1</v>
      </c>
      <c r="F496" s="158" t="s">
        <v>610</v>
      </c>
      <c r="H496" s="159">
        <v>16.46</v>
      </c>
      <c r="I496" s="160"/>
      <c r="L496" s="156"/>
      <c r="M496" s="161"/>
      <c r="T496" s="162"/>
      <c r="AT496" s="157" t="s">
        <v>190</v>
      </c>
      <c r="AU496" s="157" t="s">
        <v>84</v>
      </c>
      <c r="AV496" s="13" t="s">
        <v>84</v>
      </c>
      <c r="AW496" s="13" t="s">
        <v>30</v>
      </c>
      <c r="AX496" s="13" t="s">
        <v>74</v>
      </c>
      <c r="AY496" s="157" t="s">
        <v>180</v>
      </c>
    </row>
    <row r="497" spans="2:65" s="14" customFormat="1" ht="10.199999999999999">
      <c r="B497" s="163"/>
      <c r="D497" s="150" t="s">
        <v>190</v>
      </c>
      <c r="E497" s="164" t="s">
        <v>1</v>
      </c>
      <c r="F497" s="165" t="s">
        <v>194</v>
      </c>
      <c r="H497" s="166">
        <v>16.46</v>
      </c>
      <c r="I497" s="167"/>
      <c r="L497" s="163"/>
      <c r="M497" s="168"/>
      <c r="T497" s="169"/>
      <c r="AT497" s="164" t="s">
        <v>190</v>
      </c>
      <c r="AU497" s="164" t="s">
        <v>84</v>
      </c>
      <c r="AV497" s="14" t="s">
        <v>188</v>
      </c>
      <c r="AW497" s="14" t="s">
        <v>30</v>
      </c>
      <c r="AX497" s="14" t="s">
        <v>82</v>
      </c>
      <c r="AY497" s="164" t="s">
        <v>180</v>
      </c>
    </row>
    <row r="498" spans="2:65" s="1" customFormat="1" ht="37.799999999999997" customHeight="1">
      <c r="B498" s="32"/>
      <c r="C498" s="136" t="s">
        <v>611</v>
      </c>
      <c r="D498" s="136" t="s">
        <v>284</v>
      </c>
      <c r="E498" s="137" t="s">
        <v>612</v>
      </c>
      <c r="F498" s="138" t="s">
        <v>613</v>
      </c>
      <c r="G498" s="139" t="s">
        <v>287</v>
      </c>
      <c r="H498" s="140">
        <v>1</v>
      </c>
      <c r="I498" s="141"/>
      <c r="J498" s="142">
        <f>ROUND(I498*H498,2)</f>
        <v>0</v>
      </c>
      <c r="K498" s="138" t="s">
        <v>199</v>
      </c>
      <c r="L498" s="32"/>
      <c r="M498" s="143" t="s">
        <v>1</v>
      </c>
      <c r="N498" s="144" t="s">
        <v>39</v>
      </c>
      <c r="P498" s="145">
        <f>O498*H498</f>
        <v>0</v>
      </c>
      <c r="Q498" s="145">
        <v>3.5000000000000003E-2</v>
      </c>
      <c r="R498" s="145">
        <f>Q498*H498</f>
        <v>3.5000000000000003E-2</v>
      </c>
      <c r="S498" s="145">
        <v>0</v>
      </c>
      <c r="T498" s="146">
        <f>S498*H498</f>
        <v>0</v>
      </c>
      <c r="AR498" s="147" t="s">
        <v>294</v>
      </c>
      <c r="AT498" s="147" t="s">
        <v>183</v>
      </c>
      <c r="AU498" s="147" t="s">
        <v>84</v>
      </c>
      <c r="AY498" s="17" t="s">
        <v>180</v>
      </c>
      <c r="BE498" s="148">
        <f>IF(N498="základní",J498,0)</f>
        <v>0</v>
      </c>
      <c r="BF498" s="148">
        <f>IF(N498="snížená",J498,0)</f>
        <v>0</v>
      </c>
      <c r="BG498" s="148">
        <f>IF(N498="zákl. přenesená",J498,0)</f>
        <v>0</v>
      </c>
      <c r="BH498" s="148">
        <f>IF(N498="sníž. přenesená",J498,0)</f>
        <v>0</v>
      </c>
      <c r="BI498" s="148">
        <f>IF(N498="nulová",J498,0)</f>
        <v>0</v>
      </c>
      <c r="BJ498" s="17" t="s">
        <v>82</v>
      </c>
      <c r="BK498" s="148">
        <f>ROUND(I498*H498,2)</f>
        <v>0</v>
      </c>
      <c r="BL498" s="17" t="s">
        <v>294</v>
      </c>
      <c r="BM498" s="147" t="s">
        <v>614</v>
      </c>
    </row>
    <row r="499" spans="2:65" s="1" customFormat="1" ht="18">
      <c r="B499" s="32"/>
      <c r="D499" s="150" t="s">
        <v>556</v>
      </c>
      <c r="F499" s="188" t="s">
        <v>603</v>
      </c>
      <c r="I499" s="189"/>
      <c r="L499" s="32"/>
      <c r="M499" s="190"/>
      <c r="T499" s="56"/>
      <c r="AT499" s="17" t="s">
        <v>556</v>
      </c>
      <c r="AU499" s="17" t="s">
        <v>84</v>
      </c>
    </row>
    <row r="500" spans="2:65" s="12" customFormat="1" ht="10.199999999999999">
      <c r="B500" s="149"/>
      <c r="D500" s="150" t="s">
        <v>190</v>
      </c>
      <c r="E500" s="151" t="s">
        <v>1</v>
      </c>
      <c r="F500" s="152" t="s">
        <v>615</v>
      </c>
      <c r="H500" s="151" t="s">
        <v>1</v>
      </c>
      <c r="I500" s="153"/>
      <c r="L500" s="149"/>
      <c r="M500" s="154"/>
      <c r="T500" s="155"/>
      <c r="AT500" s="151" t="s">
        <v>190</v>
      </c>
      <c r="AU500" s="151" t="s">
        <v>84</v>
      </c>
      <c r="AV500" s="12" t="s">
        <v>82</v>
      </c>
      <c r="AW500" s="12" t="s">
        <v>30</v>
      </c>
      <c r="AX500" s="12" t="s">
        <v>74</v>
      </c>
      <c r="AY500" s="151" t="s">
        <v>180</v>
      </c>
    </row>
    <row r="501" spans="2:65" s="13" customFormat="1" ht="10.199999999999999">
      <c r="B501" s="156"/>
      <c r="D501" s="150" t="s">
        <v>190</v>
      </c>
      <c r="E501" s="157" t="s">
        <v>1</v>
      </c>
      <c r="F501" s="158" t="s">
        <v>82</v>
      </c>
      <c r="H501" s="159">
        <v>1</v>
      </c>
      <c r="I501" s="160"/>
      <c r="L501" s="156"/>
      <c r="M501" s="161"/>
      <c r="T501" s="162"/>
      <c r="AT501" s="157" t="s">
        <v>190</v>
      </c>
      <c r="AU501" s="157" t="s">
        <v>84</v>
      </c>
      <c r="AV501" s="13" t="s">
        <v>84</v>
      </c>
      <c r="AW501" s="13" t="s">
        <v>30</v>
      </c>
      <c r="AX501" s="13" t="s">
        <v>74</v>
      </c>
      <c r="AY501" s="157" t="s">
        <v>180</v>
      </c>
    </row>
    <row r="502" spans="2:65" s="14" customFormat="1" ht="10.199999999999999">
      <c r="B502" s="163"/>
      <c r="D502" s="150" t="s">
        <v>190</v>
      </c>
      <c r="E502" s="164" t="s">
        <v>1</v>
      </c>
      <c r="F502" s="165" t="s">
        <v>194</v>
      </c>
      <c r="H502" s="166">
        <v>1</v>
      </c>
      <c r="I502" s="167"/>
      <c r="L502" s="163"/>
      <c r="M502" s="168"/>
      <c r="T502" s="169"/>
      <c r="AT502" s="164" t="s">
        <v>190</v>
      </c>
      <c r="AU502" s="164" t="s">
        <v>84</v>
      </c>
      <c r="AV502" s="14" t="s">
        <v>188</v>
      </c>
      <c r="AW502" s="14" t="s">
        <v>30</v>
      </c>
      <c r="AX502" s="14" t="s">
        <v>82</v>
      </c>
      <c r="AY502" s="164" t="s">
        <v>180</v>
      </c>
    </row>
    <row r="503" spans="2:65" s="1" customFormat="1" ht="33" customHeight="1">
      <c r="B503" s="32"/>
      <c r="C503" s="136" t="s">
        <v>616</v>
      </c>
      <c r="D503" s="136" t="s">
        <v>284</v>
      </c>
      <c r="E503" s="137" t="s">
        <v>617</v>
      </c>
      <c r="F503" s="138" t="s">
        <v>618</v>
      </c>
      <c r="G503" s="139" t="s">
        <v>287</v>
      </c>
      <c r="H503" s="140">
        <v>1</v>
      </c>
      <c r="I503" s="141"/>
      <c r="J503" s="142">
        <f>ROUND(I503*H503,2)</f>
        <v>0</v>
      </c>
      <c r="K503" s="138" t="s">
        <v>199</v>
      </c>
      <c r="L503" s="32"/>
      <c r="M503" s="143" t="s">
        <v>1</v>
      </c>
      <c r="N503" s="144" t="s">
        <v>39</v>
      </c>
      <c r="P503" s="145">
        <f>O503*H503</f>
        <v>0</v>
      </c>
      <c r="Q503" s="145">
        <v>3.5000000000000003E-2</v>
      </c>
      <c r="R503" s="145">
        <f>Q503*H503</f>
        <v>3.5000000000000003E-2</v>
      </c>
      <c r="S503" s="145">
        <v>0</v>
      </c>
      <c r="T503" s="146">
        <f>S503*H503</f>
        <v>0</v>
      </c>
      <c r="AR503" s="147" t="s">
        <v>294</v>
      </c>
      <c r="AT503" s="147" t="s">
        <v>183</v>
      </c>
      <c r="AU503" s="147" t="s">
        <v>84</v>
      </c>
      <c r="AY503" s="17" t="s">
        <v>180</v>
      </c>
      <c r="BE503" s="148">
        <f>IF(N503="základní",J503,0)</f>
        <v>0</v>
      </c>
      <c r="BF503" s="148">
        <f>IF(N503="snížená",J503,0)</f>
        <v>0</v>
      </c>
      <c r="BG503" s="148">
        <f>IF(N503="zákl. přenesená",J503,0)</f>
        <v>0</v>
      </c>
      <c r="BH503" s="148">
        <f>IF(N503="sníž. přenesená",J503,0)</f>
        <v>0</v>
      </c>
      <c r="BI503" s="148">
        <f>IF(N503="nulová",J503,0)</f>
        <v>0</v>
      </c>
      <c r="BJ503" s="17" t="s">
        <v>82</v>
      </c>
      <c r="BK503" s="148">
        <f>ROUND(I503*H503,2)</f>
        <v>0</v>
      </c>
      <c r="BL503" s="17" t="s">
        <v>294</v>
      </c>
      <c r="BM503" s="147" t="s">
        <v>619</v>
      </c>
    </row>
    <row r="504" spans="2:65" s="1" customFormat="1" ht="18">
      <c r="B504" s="32"/>
      <c r="D504" s="150" t="s">
        <v>556</v>
      </c>
      <c r="F504" s="188" t="s">
        <v>603</v>
      </c>
      <c r="I504" s="189"/>
      <c r="L504" s="32"/>
      <c r="M504" s="190"/>
      <c r="T504" s="56"/>
      <c r="AT504" s="17" t="s">
        <v>556</v>
      </c>
      <c r="AU504" s="17" t="s">
        <v>84</v>
      </c>
    </row>
    <row r="505" spans="2:65" s="12" customFormat="1" ht="10.199999999999999">
      <c r="B505" s="149"/>
      <c r="D505" s="150" t="s">
        <v>190</v>
      </c>
      <c r="E505" s="151" t="s">
        <v>1</v>
      </c>
      <c r="F505" s="152" t="s">
        <v>615</v>
      </c>
      <c r="H505" s="151" t="s">
        <v>1</v>
      </c>
      <c r="I505" s="153"/>
      <c r="L505" s="149"/>
      <c r="M505" s="154"/>
      <c r="T505" s="155"/>
      <c r="AT505" s="151" t="s">
        <v>190</v>
      </c>
      <c r="AU505" s="151" t="s">
        <v>84</v>
      </c>
      <c r="AV505" s="12" t="s">
        <v>82</v>
      </c>
      <c r="AW505" s="12" t="s">
        <v>30</v>
      </c>
      <c r="AX505" s="12" t="s">
        <v>74</v>
      </c>
      <c r="AY505" s="151" t="s">
        <v>180</v>
      </c>
    </row>
    <row r="506" spans="2:65" s="13" customFormat="1" ht="10.199999999999999">
      <c r="B506" s="156"/>
      <c r="D506" s="150" t="s">
        <v>190</v>
      </c>
      <c r="E506" s="157" t="s">
        <v>1</v>
      </c>
      <c r="F506" s="158" t="s">
        <v>82</v>
      </c>
      <c r="H506" s="159">
        <v>1</v>
      </c>
      <c r="I506" s="160"/>
      <c r="L506" s="156"/>
      <c r="M506" s="161"/>
      <c r="T506" s="162"/>
      <c r="AT506" s="157" t="s">
        <v>190</v>
      </c>
      <c r="AU506" s="157" t="s">
        <v>84</v>
      </c>
      <c r="AV506" s="13" t="s">
        <v>84</v>
      </c>
      <c r="AW506" s="13" t="s">
        <v>30</v>
      </c>
      <c r="AX506" s="13" t="s">
        <v>74</v>
      </c>
      <c r="AY506" s="157" t="s">
        <v>180</v>
      </c>
    </row>
    <row r="507" spans="2:65" s="14" customFormat="1" ht="10.199999999999999">
      <c r="B507" s="163"/>
      <c r="D507" s="150" t="s">
        <v>190</v>
      </c>
      <c r="E507" s="164" t="s">
        <v>1</v>
      </c>
      <c r="F507" s="165" t="s">
        <v>194</v>
      </c>
      <c r="H507" s="166">
        <v>1</v>
      </c>
      <c r="I507" s="167"/>
      <c r="L507" s="163"/>
      <c r="M507" s="168"/>
      <c r="T507" s="169"/>
      <c r="AT507" s="164" t="s">
        <v>190</v>
      </c>
      <c r="AU507" s="164" t="s">
        <v>84</v>
      </c>
      <c r="AV507" s="14" t="s">
        <v>188</v>
      </c>
      <c r="AW507" s="14" t="s">
        <v>30</v>
      </c>
      <c r="AX507" s="14" t="s">
        <v>82</v>
      </c>
      <c r="AY507" s="164" t="s">
        <v>180</v>
      </c>
    </row>
    <row r="508" spans="2:65" s="1" customFormat="1" ht="37.799999999999997" customHeight="1">
      <c r="B508" s="32"/>
      <c r="C508" s="136" t="s">
        <v>620</v>
      </c>
      <c r="D508" s="136" t="s">
        <v>284</v>
      </c>
      <c r="E508" s="137" t="s">
        <v>621</v>
      </c>
      <c r="F508" s="138" t="s">
        <v>622</v>
      </c>
      <c r="G508" s="139" t="s">
        <v>287</v>
      </c>
      <c r="H508" s="140">
        <v>1</v>
      </c>
      <c r="I508" s="141"/>
      <c r="J508" s="142">
        <f>ROUND(I508*H508,2)</f>
        <v>0</v>
      </c>
      <c r="K508" s="138" t="s">
        <v>199</v>
      </c>
      <c r="L508" s="32"/>
      <c r="M508" s="143" t="s">
        <v>1</v>
      </c>
      <c r="N508" s="144" t="s">
        <v>39</v>
      </c>
      <c r="P508" s="145">
        <f>O508*H508</f>
        <v>0</v>
      </c>
      <c r="Q508" s="145">
        <v>3.5000000000000003E-2</v>
      </c>
      <c r="R508" s="145">
        <f>Q508*H508</f>
        <v>3.5000000000000003E-2</v>
      </c>
      <c r="S508" s="145">
        <v>0</v>
      </c>
      <c r="T508" s="146">
        <f>S508*H508</f>
        <v>0</v>
      </c>
      <c r="AR508" s="147" t="s">
        <v>294</v>
      </c>
      <c r="AT508" s="147" t="s">
        <v>183</v>
      </c>
      <c r="AU508" s="147" t="s">
        <v>84</v>
      </c>
      <c r="AY508" s="17" t="s">
        <v>180</v>
      </c>
      <c r="BE508" s="148">
        <f>IF(N508="základní",J508,0)</f>
        <v>0</v>
      </c>
      <c r="BF508" s="148">
        <f>IF(N508="snížená",J508,0)</f>
        <v>0</v>
      </c>
      <c r="BG508" s="148">
        <f>IF(N508="zákl. přenesená",J508,0)</f>
        <v>0</v>
      </c>
      <c r="BH508" s="148">
        <f>IF(N508="sníž. přenesená",J508,0)</f>
        <v>0</v>
      </c>
      <c r="BI508" s="148">
        <f>IF(N508="nulová",J508,0)</f>
        <v>0</v>
      </c>
      <c r="BJ508" s="17" t="s">
        <v>82</v>
      </c>
      <c r="BK508" s="148">
        <f>ROUND(I508*H508,2)</f>
        <v>0</v>
      </c>
      <c r="BL508" s="17" t="s">
        <v>294</v>
      </c>
      <c r="BM508" s="147" t="s">
        <v>623</v>
      </c>
    </row>
    <row r="509" spans="2:65" s="1" customFormat="1" ht="18">
      <c r="B509" s="32"/>
      <c r="D509" s="150" t="s">
        <v>556</v>
      </c>
      <c r="F509" s="188" t="s">
        <v>603</v>
      </c>
      <c r="I509" s="189"/>
      <c r="L509" s="32"/>
      <c r="M509" s="190"/>
      <c r="T509" s="56"/>
      <c r="AT509" s="17" t="s">
        <v>556</v>
      </c>
      <c r="AU509" s="17" t="s">
        <v>84</v>
      </c>
    </row>
    <row r="510" spans="2:65" s="12" customFormat="1" ht="10.199999999999999">
      <c r="B510" s="149"/>
      <c r="D510" s="150" t="s">
        <v>190</v>
      </c>
      <c r="E510" s="151" t="s">
        <v>1</v>
      </c>
      <c r="F510" s="152" t="s">
        <v>615</v>
      </c>
      <c r="H510" s="151" t="s">
        <v>1</v>
      </c>
      <c r="I510" s="153"/>
      <c r="L510" s="149"/>
      <c r="M510" s="154"/>
      <c r="T510" s="155"/>
      <c r="AT510" s="151" t="s">
        <v>190</v>
      </c>
      <c r="AU510" s="151" t="s">
        <v>84</v>
      </c>
      <c r="AV510" s="12" t="s">
        <v>82</v>
      </c>
      <c r="AW510" s="12" t="s">
        <v>30</v>
      </c>
      <c r="AX510" s="12" t="s">
        <v>74</v>
      </c>
      <c r="AY510" s="151" t="s">
        <v>180</v>
      </c>
    </row>
    <row r="511" spans="2:65" s="13" customFormat="1" ht="10.199999999999999">
      <c r="B511" s="156"/>
      <c r="D511" s="150" t="s">
        <v>190</v>
      </c>
      <c r="E511" s="157" t="s">
        <v>1</v>
      </c>
      <c r="F511" s="158" t="s">
        <v>82</v>
      </c>
      <c r="H511" s="159">
        <v>1</v>
      </c>
      <c r="I511" s="160"/>
      <c r="L511" s="156"/>
      <c r="M511" s="161"/>
      <c r="T511" s="162"/>
      <c r="AT511" s="157" t="s">
        <v>190</v>
      </c>
      <c r="AU511" s="157" t="s">
        <v>84</v>
      </c>
      <c r="AV511" s="13" t="s">
        <v>84</v>
      </c>
      <c r="AW511" s="13" t="s">
        <v>30</v>
      </c>
      <c r="AX511" s="13" t="s">
        <v>74</v>
      </c>
      <c r="AY511" s="157" t="s">
        <v>180</v>
      </c>
    </row>
    <row r="512" spans="2:65" s="14" customFormat="1" ht="10.199999999999999">
      <c r="B512" s="163"/>
      <c r="D512" s="150" t="s">
        <v>190</v>
      </c>
      <c r="E512" s="164" t="s">
        <v>1</v>
      </c>
      <c r="F512" s="165" t="s">
        <v>194</v>
      </c>
      <c r="H512" s="166">
        <v>1</v>
      </c>
      <c r="I512" s="167"/>
      <c r="L512" s="163"/>
      <c r="M512" s="168"/>
      <c r="T512" s="169"/>
      <c r="AT512" s="164" t="s">
        <v>190</v>
      </c>
      <c r="AU512" s="164" t="s">
        <v>84</v>
      </c>
      <c r="AV512" s="14" t="s">
        <v>188</v>
      </c>
      <c r="AW512" s="14" t="s">
        <v>30</v>
      </c>
      <c r="AX512" s="14" t="s">
        <v>82</v>
      </c>
      <c r="AY512" s="164" t="s">
        <v>180</v>
      </c>
    </row>
    <row r="513" spans="2:65" s="1" customFormat="1" ht="37.799999999999997" customHeight="1">
      <c r="B513" s="32"/>
      <c r="C513" s="136" t="s">
        <v>624</v>
      </c>
      <c r="D513" s="136" t="s">
        <v>284</v>
      </c>
      <c r="E513" s="137" t="s">
        <v>625</v>
      </c>
      <c r="F513" s="138" t="s">
        <v>626</v>
      </c>
      <c r="G513" s="139" t="s">
        <v>287</v>
      </c>
      <c r="H513" s="140">
        <v>23</v>
      </c>
      <c r="I513" s="141"/>
      <c r="J513" s="142">
        <f>ROUND(I513*H513,2)</f>
        <v>0</v>
      </c>
      <c r="K513" s="138" t="s">
        <v>199</v>
      </c>
      <c r="L513" s="32"/>
      <c r="M513" s="143" t="s">
        <v>1</v>
      </c>
      <c r="N513" s="144" t="s">
        <v>39</v>
      </c>
      <c r="P513" s="145">
        <f>O513*H513</f>
        <v>0</v>
      </c>
      <c r="Q513" s="145">
        <v>3.5000000000000003E-2</v>
      </c>
      <c r="R513" s="145">
        <f>Q513*H513</f>
        <v>0.80500000000000005</v>
      </c>
      <c r="S513" s="145">
        <v>0</v>
      </c>
      <c r="T513" s="146">
        <f>S513*H513</f>
        <v>0</v>
      </c>
      <c r="AR513" s="147" t="s">
        <v>294</v>
      </c>
      <c r="AT513" s="147" t="s">
        <v>183</v>
      </c>
      <c r="AU513" s="147" t="s">
        <v>84</v>
      </c>
      <c r="AY513" s="17" t="s">
        <v>180</v>
      </c>
      <c r="BE513" s="148">
        <f>IF(N513="základní",J513,0)</f>
        <v>0</v>
      </c>
      <c r="BF513" s="148">
        <f>IF(N513="snížená",J513,0)</f>
        <v>0</v>
      </c>
      <c r="BG513" s="148">
        <f>IF(N513="zákl. přenesená",J513,0)</f>
        <v>0</v>
      </c>
      <c r="BH513" s="148">
        <f>IF(N513="sníž. přenesená",J513,0)</f>
        <v>0</v>
      </c>
      <c r="BI513" s="148">
        <f>IF(N513="nulová",J513,0)</f>
        <v>0</v>
      </c>
      <c r="BJ513" s="17" t="s">
        <v>82</v>
      </c>
      <c r="BK513" s="148">
        <f>ROUND(I513*H513,2)</f>
        <v>0</v>
      </c>
      <c r="BL513" s="17" t="s">
        <v>294</v>
      </c>
      <c r="BM513" s="147" t="s">
        <v>627</v>
      </c>
    </row>
    <row r="514" spans="2:65" s="1" customFormat="1" ht="18">
      <c r="B514" s="32"/>
      <c r="D514" s="150" t="s">
        <v>556</v>
      </c>
      <c r="F514" s="188" t="s">
        <v>603</v>
      </c>
      <c r="I514" s="189"/>
      <c r="L514" s="32"/>
      <c r="M514" s="190"/>
      <c r="T514" s="56"/>
      <c r="AT514" s="17" t="s">
        <v>556</v>
      </c>
      <c r="AU514" s="17" t="s">
        <v>84</v>
      </c>
    </row>
    <row r="515" spans="2:65" s="12" customFormat="1" ht="10.199999999999999">
      <c r="B515" s="149"/>
      <c r="D515" s="150" t="s">
        <v>190</v>
      </c>
      <c r="E515" s="151" t="s">
        <v>1</v>
      </c>
      <c r="F515" s="152" t="s">
        <v>615</v>
      </c>
      <c r="H515" s="151" t="s">
        <v>1</v>
      </c>
      <c r="I515" s="153"/>
      <c r="L515" s="149"/>
      <c r="M515" s="154"/>
      <c r="T515" s="155"/>
      <c r="AT515" s="151" t="s">
        <v>190</v>
      </c>
      <c r="AU515" s="151" t="s">
        <v>84</v>
      </c>
      <c r="AV515" s="12" t="s">
        <v>82</v>
      </c>
      <c r="AW515" s="12" t="s">
        <v>30</v>
      </c>
      <c r="AX515" s="12" t="s">
        <v>74</v>
      </c>
      <c r="AY515" s="151" t="s">
        <v>180</v>
      </c>
    </row>
    <row r="516" spans="2:65" s="13" customFormat="1" ht="10.199999999999999">
      <c r="B516" s="156"/>
      <c r="D516" s="150" t="s">
        <v>190</v>
      </c>
      <c r="E516" s="157" t="s">
        <v>1</v>
      </c>
      <c r="F516" s="158" t="s">
        <v>340</v>
      </c>
      <c r="H516" s="159">
        <v>23</v>
      </c>
      <c r="I516" s="160"/>
      <c r="L516" s="156"/>
      <c r="M516" s="161"/>
      <c r="T516" s="162"/>
      <c r="AT516" s="157" t="s">
        <v>190</v>
      </c>
      <c r="AU516" s="157" t="s">
        <v>84</v>
      </c>
      <c r="AV516" s="13" t="s">
        <v>84</v>
      </c>
      <c r="AW516" s="13" t="s">
        <v>30</v>
      </c>
      <c r="AX516" s="13" t="s">
        <v>74</v>
      </c>
      <c r="AY516" s="157" t="s">
        <v>180</v>
      </c>
    </row>
    <row r="517" spans="2:65" s="14" customFormat="1" ht="10.199999999999999">
      <c r="B517" s="163"/>
      <c r="D517" s="150" t="s">
        <v>190</v>
      </c>
      <c r="E517" s="164" t="s">
        <v>1</v>
      </c>
      <c r="F517" s="165" t="s">
        <v>194</v>
      </c>
      <c r="H517" s="166">
        <v>23</v>
      </c>
      <c r="I517" s="167"/>
      <c r="L517" s="163"/>
      <c r="M517" s="168"/>
      <c r="T517" s="169"/>
      <c r="AT517" s="164" t="s">
        <v>190</v>
      </c>
      <c r="AU517" s="164" t="s">
        <v>84</v>
      </c>
      <c r="AV517" s="14" t="s">
        <v>188</v>
      </c>
      <c r="AW517" s="14" t="s">
        <v>30</v>
      </c>
      <c r="AX517" s="14" t="s">
        <v>82</v>
      </c>
      <c r="AY517" s="164" t="s">
        <v>180</v>
      </c>
    </row>
    <row r="518" spans="2:65" s="1" customFormat="1" ht="16.5" customHeight="1">
      <c r="B518" s="32"/>
      <c r="C518" s="136" t="s">
        <v>628</v>
      </c>
      <c r="D518" s="136" t="s">
        <v>284</v>
      </c>
      <c r="E518" s="137" t="s">
        <v>629</v>
      </c>
      <c r="F518" s="138" t="s">
        <v>630</v>
      </c>
      <c r="G518" s="139" t="s">
        <v>631</v>
      </c>
      <c r="H518" s="140">
        <v>52.8</v>
      </c>
      <c r="I518" s="141"/>
      <c r="J518" s="142">
        <f>ROUND(I518*H518,2)</f>
        <v>0</v>
      </c>
      <c r="K518" s="138" t="s">
        <v>199</v>
      </c>
      <c r="L518" s="32"/>
      <c r="M518" s="143" t="s">
        <v>1</v>
      </c>
      <c r="N518" s="144" t="s">
        <v>39</v>
      </c>
      <c r="P518" s="145">
        <f>O518*H518</f>
        <v>0</v>
      </c>
      <c r="Q518" s="145">
        <v>0</v>
      </c>
      <c r="R518" s="145">
        <f>Q518*H518</f>
        <v>0</v>
      </c>
      <c r="S518" s="145">
        <v>0</v>
      </c>
      <c r="T518" s="146">
        <f>S518*H518</f>
        <v>0</v>
      </c>
      <c r="AR518" s="147" t="s">
        <v>294</v>
      </c>
      <c r="AT518" s="147" t="s">
        <v>183</v>
      </c>
      <c r="AU518" s="147" t="s">
        <v>84</v>
      </c>
      <c r="AY518" s="17" t="s">
        <v>180</v>
      </c>
      <c r="BE518" s="148">
        <f>IF(N518="základní",J518,0)</f>
        <v>0</v>
      </c>
      <c r="BF518" s="148">
        <f>IF(N518="snížená",J518,0)</f>
        <v>0</v>
      </c>
      <c r="BG518" s="148">
        <f>IF(N518="zákl. přenesená",J518,0)</f>
        <v>0</v>
      </c>
      <c r="BH518" s="148">
        <f>IF(N518="sníž. přenesená",J518,0)</f>
        <v>0</v>
      </c>
      <c r="BI518" s="148">
        <f>IF(N518="nulová",J518,0)</f>
        <v>0</v>
      </c>
      <c r="BJ518" s="17" t="s">
        <v>82</v>
      </c>
      <c r="BK518" s="148">
        <f>ROUND(I518*H518,2)</f>
        <v>0</v>
      </c>
      <c r="BL518" s="17" t="s">
        <v>294</v>
      </c>
      <c r="BM518" s="147" t="s">
        <v>632</v>
      </c>
    </row>
    <row r="519" spans="2:65" s="1" customFormat="1" ht="18">
      <c r="B519" s="32"/>
      <c r="D519" s="150" t="s">
        <v>556</v>
      </c>
      <c r="F519" s="188" t="s">
        <v>633</v>
      </c>
      <c r="I519" s="189"/>
      <c r="L519" s="32"/>
      <c r="M519" s="190"/>
      <c r="T519" s="56"/>
      <c r="AT519" s="17" t="s">
        <v>556</v>
      </c>
      <c r="AU519" s="17" t="s">
        <v>84</v>
      </c>
    </row>
    <row r="520" spans="2:65" s="12" customFormat="1" ht="10.199999999999999">
      <c r="B520" s="149"/>
      <c r="D520" s="150" t="s">
        <v>190</v>
      </c>
      <c r="E520" s="151" t="s">
        <v>1</v>
      </c>
      <c r="F520" s="152" t="s">
        <v>634</v>
      </c>
      <c r="H520" s="151" t="s">
        <v>1</v>
      </c>
      <c r="I520" s="153"/>
      <c r="L520" s="149"/>
      <c r="M520" s="154"/>
      <c r="T520" s="155"/>
      <c r="AT520" s="151" t="s">
        <v>190</v>
      </c>
      <c r="AU520" s="151" t="s">
        <v>84</v>
      </c>
      <c r="AV520" s="12" t="s">
        <v>82</v>
      </c>
      <c r="AW520" s="12" t="s">
        <v>30</v>
      </c>
      <c r="AX520" s="12" t="s">
        <v>74</v>
      </c>
      <c r="AY520" s="151" t="s">
        <v>180</v>
      </c>
    </row>
    <row r="521" spans="2:65" s="12" customFormat="1" ht="10.199999999999999">
      <c r="B521" s="149"/>
      <c r="D521" s="150" t="s">
        <v>190</v>
      </c>
      <c r="E521" s="151" t="s">
        <v>1</v>
      </c>
      <c r="F521" s="152" t="s">
        <v>212</v>
      </c>
      <c r="H521" s="151" t="s">
        <v>1</v>
      </c>
      <c r="I521" s="153"/>
      <c r="L521" s="149"/>
      <c r="M521" s="154"/>
      <c r="T521" s="155"/>
      <c r="AT521" s="151" t="s">
        <v>190</v>
      </c>
      <c r="AU521" s="151" t="s">
        <v>84</v>
      </c>
      <c r="AV521" s="12" t="s">
        <v>82</v>
      </c>
      <c r="AW521" s="12" t="s">
        <v>30</v>
      </c>
      <c r="AX521" s="12" t="s">
        <v>74</v>
      </c>
      <c r="AY521" s="151" t="s">
        <v>180</v>
      </c>
    </row>
    <row r="522" spans="2:65" s="12" customFormat="1" ht="10.199999999999999">
      <c r="B522" s="149"/>
      <c r="D522" s="150" t="s">
        <v>190</v>
      </c>
      <c r="E522" s="151" t="s">
        <v>1</v>
      </c>
      <c r="F522" s="152" t="s">
        <v>213</v>
      </c>
      <c r="H522" s="151" t="s">
        <v>1</v>
      </c>
      <c r="I522" s="153"/>
      <c r="L522" s="149"/>
      <c r="M522" s="154"/>
      <c r="T522" s="155"/>
      <c r="AT522" s="151" t="s">
        <v>190</v>
      </c>
      <c r="AU522" s="151" t="s">
        <v>84</v>
      </c>
      <c r="AV522" s="12" t="s">
        <v>82</v>
      </c>
      <c r="AW522" s="12" t="s">
        <v>30</v>
      </c>
      <c r="AX522" s="12" t="s">
        <v>74</v>
      </c>
      <c r="AY522" s="151" t="s">
        <v>180</v>
      </c>
    </row>
    <row r="523" spans="2:65" s="13" customFormat="1" ht="10.199999999999999">
      <c r="B523" s="156"/>
      <c r="D523" s="150" t="s">
        <v>190</v>
      </c>
      <c r="E523" s="157" t="s">
        <v>1</v>
      </c>
      <c r="F523" s="158" t="s">
        <v>635</v>
      </c>
      <c r="H523" s="159">
        <v>52.8</v>
      </c>
      <c r="I523" s="160"/>
      <c r="L523" s="156"/>
      <c r="M523" s="161"/>
      <c r="T523" s="162"/>
      <c r="AT523" s="157" t="s">
        <v>190</v>
      </c>
      <c r="AU523" s="157" t="s">
        <v>84</v>
      </c>
      <c r="AV523" s="13" t="s">
        <v>84</v>
      </c>
      <c r="AW523" s="13" t="s">
        <v>30</v>
      </c>
      <c r="AX523" s="13" t="s">
        <v>74</v>
      </c>
      <c r="AY523" s="157" t="s">
        <v>180</v>
      </c>
    </row>
    <row r="524" spans="2:65" s="14" customFormat="1" ht="10.199999999999999">
      <c r="B524" s="163"/>
      <c r="D524" s="150" t="s">
        <v>190</v>
      </c>
      <c r="E524" s="164" t="s">
        <v>1</v>
      </c>
      <c r="F524" s="165" t="s">
        <v>194</v>
      </c>
      <c r="H524" s="166">
        <v>52.8</v>
      </c>
      <c r="I524" s="167"/>
      <c r="L524" s="163"/>
      <c r="M524" s="168"/>
      <c r="T524" s="169"/>
      <c r="AT524" s="164" t="s">
        <v>190</v>
      </c>
      <c r="AU524" s="164" t="s">
        <v>84</v>
      </c>
      <c r="AV524" s="14" t="s">
        <v>188</v>
      </c>
      <c r="AW524" s="14" t="s">
        <v>30</v>
      </c>
      <c r="AX524" s="14" t="s">
        <v>82</v>
      </c>
      <c r="AY524" s="164" t="s">
        <v>180</v>
      </c>
    </row>
    <row r="525" spans="2:65" s="1" customFormat="1" ht="16.5" customHeight="1">
      <c r="B525" s="32"/>
      <c r="C525" s="136" t="s">
        <v>636</v>
      </c>
      <c r="D525" s="136" t="s">
        <v>284</v>
      </c>
      <c r="E525" s="137" t="s">
        <v>637</v>
      </c>
      <c r="F525" s="138" t="s">
        <v>638</v>
      </c>
      <c r="G525" s="139" t="s">
        <v>631</v>
      </c>
      <c r="H525" s="140">
        <v>637</v>
      </c>
      <c r="I525" s="141"/>
      <c r="J525" s="142">
        <f>ROUND(I525*H525,2)</f>
        <v>0</v>
      </c>
      <c r="K525" s="138" t="s">
        <v>199</v>
      </c>
      <c r="L525" s="32"/>
      <c r="M525" s="143" t="s">
        <v>1</v>
      </c>
      <c r="N525" s="144" t="s">
        <v>39</v>
      </c>
      <c r="P525" s="145">
        <f>O525*H525</f>
        <v>0</v>
      </c>
      <c r="Q525" s="145">
        <v>0</v>
      </c>
      <c r="R525" s="145">
        <f>Q525*H525</f>
        <v>0</v>
      </c>
      <c r="S525" s="145">
        <v>0</v>
      </c>
      <c r="T525" s="146">
        <f>S525*H525</f>
        <v>0</v>
      </c>
      <c r="AR525" s="147" t="s">
        <v>294</v>
      </c>
      <c r="AT525" s="147" t="s">
        <v>183</v>
      </c>
      <c r="AU525" s="147" t="s">
        <v>84</v>
      </c>
      <c r="AY525" s="17" t="s">
        <v>180</v>
      </c>
      <c r="BE525" s="148">
        <f>IF(N525="základní",J525,0)</f>
        <v>0</v>
      </c>
      <c r="BF525" s="148">
        <f>IF(N525="snížená",J525,0)</f>
        <v>0</v>
      </c>
      <c r="BG525" s="148">
        <f>IF(N525="zákl. přenesená",J525,0)</f>
        <v>0</v>
      </c>
      <c r="BH525" s="148">
        <f>IF(N525="sníž. přenesená",J525,0)</f>
        <v>0</v>
      </c>
      <c r="BI525" s="148">
        <f>IF(N525="nulová",J525,0)</f>
        <v>0</v>
      </c>
      <c r="BJ525" s="17" t="s">
        <v>82</v>
      </c>
      <c r="BK525" s="148">
        <f>ROUND(I525*H525,2)</f>
        <v>0</v>
      </c>
      <c r="BL525" s="17" t="s">
        <v>294</v>
      </c>
      <c r="BM525" s="147" t="s">
        <v>639</v>
      </c>
    </row>
    <row r="526" spans="2:65" s="12" customFormat="1" ht="10.199999999999999">
      <c r="B526" s="149"/>
      <c r="D526" s="150" t="s">
        <v>190</v>
      </c>
      <c r="E526" s="151" t="s">
        <v>1</v>
      </c>
      <c r="F526" s="152" t="s">
        <v>640</v>
      </c>
      <c r="H526" s="151" t="s">
        <v>1</v>
      </c>
      <c r="I526" s="153"/>
      <c r="L526" s="149"/>
      <c r="M526" s="154"/>
      <c r="T526" s="155"/>
      <c r="AT526" s="151" t="s">
        <v>190</v>
      </c>
      <c r="AU526" s="151" t="s">
        <v>84</v>
      </c>
      <c r="AV526" s="12" t="s">
        <v>82</v>
      </c>
      <c r="AW526" s="12" t="s">
        <v>30</v>
      </c>
      <c r="AX526" s="12" t="s">
        <v>74</v>
      </c>
      <c r="AY526" s="151" t="s">
        <v>180</v>
      </c>
    </row>
    <row r="527" spans="2:65" s="12" customFormat="1" ht="10.199999999999999">
      <c r="B527" s="149"/>
      <c r="D527" s="150" t="s">
        <v>190</v>
      </c>
      <c r="E527" s="151" t="s">
        <v>1</v>
      </c>
      <c r="F527" s="152" t="s">
        <v>641</v>
      </c>
      <c r="H527" s="151" t="s">
        <v>1</v>
      </c>
      <c r="I527" s="153"/>
      <c r="L527" s="149"/>
      <c r="M527" s="154"/>
      <c r="T527" s="155"/>
      <c r="AT527" s="151" t="s">
        <v>190</v>
      </c>
      <c r="AU527" s="151" t="s">
        <v>84</v>
      </c>
      <c r="AV527" s="12" t="s">
        <v>82</v>
      </c>
      <c r="AW527" s="12" t="s">
        <v>30</v>
      </c>
      <c r="AX527" s="12" t="s">
        <v>74</v>
      </c>
      <c r="AY527" s="151" t="s">
        <v>180</v>
      </c>
    </row>
    <row r="528" spans="2:65" s="13" customFormat="1" ht="10.199999999999999">
      <c r="B528" s="156"/>
      <c r="D528" s="150" t="s">
        <v>190</v>
      </c>
      <c r="E528" s="157" t="s">
        <v>1</v>
      </c>
      <c r="F528" s="158" t="s">
        <v>642</v>
      </c>
      <c r="H528" s="159">
        <v>637</v>
      </c>
      <c r="I528" s="160"/>
      <c r="L528" s="156"/>
      <c r="M528" s="161"/>
      <c r="T528" s="162"/>
      <c r="AT528" s="157" t="s">
        <v>190</v>
      </c>
      <c r="AU528" s="157" t="s">
        <v>84</v>
      </c>
      <c r="AV528" s="13" t="s">
        <v>84</v>
      </c>
      <c r="AW528" s="13" t="s">
        <v>30</v>
      </c>
      <c r="AX528" s="13" t="s">
        <v>74</v>
      </c>
      <c r="AY528" s="157" t="s">
        <v>180</v>
      </c>
    </row>
    <row r="529" spans="2:65" s="14" customFormat="1" ht="10.199999999999999">
      <c r="B529" s="163"/>
      <c r="D529" s="150" t="s">
        <v>190</v>
      </c>
      <c r="E529" s="164" t="s">
        <v>1</v>
      </c>
      <c r="F529" s="165" t="s">
        <v>194</v>
      </c>
      <c r="H529" s="166">
        <v>637</v>
      </c>
      <c r="I529" s="167"/>
      <c r="L529" s="163"/>
      <c r="M529" s="168"/>
      <c r="T529" s="169"/>
      <c r="AT529" s="164" t="s">
        <v>190</v>
      </c>
      <c r="AU529" s="164" t="s">
        <v>84</v>
      </c>
      <c r="AV529" s="14" t="s">
        <v>188</v>
      </c>
      <c r="AW529" s="14" t="s">
        <v>30</v>
      </c>
      <c r="AX529" s="14" t="s">
        <v>82</v>
      </c>
      <c r="AY529" s="164" t="s">
        <v>180</v>
      </c>
    </row>
    <row r="530" spans="2:65" s="1" customFormat="1" ht="16.5" customHeight="1">
      <c r="B530" s="32"/>
      <c r="C530" s="136" t="s">
        <v>643</v>
      </c>
      <c r="D530" s="136" t="s">
        <v>284</v>
      </c>
      <c r="E530" s="137" t="s">
        <v>644</v>
      </c>
      <c r="F530" s="138" t="s">
        <v>645</v>
      </c>
      <c r="G530" s="139" t="s">
        <v>646</v>
      </c>
      <c r="H530" s="140">
        <v>2</v>
      </c>
      <c r="I530" s="141"/>
      <c r="J530" s="142">
        <f>ROUND(I530*H530,2)</f>
        <v>0</v>
      </c>
      <c r="K530" s="138" t="s">
        <v>199</v>
      </c>
      <c r="L530" s="32"/>
      <c r="M530" s="143" t="s">
        <v>1</v>
      </c>
      <c r="N530" s="144" t="s">
        <v>39</v>
      </c>
      <c r="P530" s="145">
        <f>O530*H530</f>
        <v>0</v>
      </c>
      <c r="Q530" s="145">
        <v>1.0499999999999999E-3</v>
      </c>
      <c r="R530" s="145">
        <f>Q530*H530</f>
        <v>2.0999999999999999E-3</v>
      </c>
      <c r="S530" s="145">
        <v>0</v>
      </c>
      <c r="T530" s="146">
        <f>S530*H530</f>
        <v>0</v>
      </c>
      <c r="AR530" s="147" t="s">
        <v>294</v>
      </c>
      <c r="AT530" s="147" t="s">
        <v>183</v>
      </c>
      <c r="AU530" s="147" t="s">
        <v>84</v>
      </c>
      <c r="AY530" s="17" t="s">
        <v>180</v>
      </c>
      <c r="BE530" s="148">
        <f>IF(N530="základní",J530,0)</f>
        <v>0</v>
      </c>
      <c r="BF530" s="148">
        <f>IF(N530="snížená",J530,0)</f>
        <v>0</v>
      </c>
      <c r="BG530" s="148">
        <f>IF(N530="zákl. přenesená",J530,0)</f>
        <v>0</v>
      </c>
      <c r="BH530" s="148">
        <f>IF(N530="sníž. přenesená",J530,0)</f>
        <v>0</v>
      </c>
      <c r="BI530" s="148">
        <f>IF(N530="nulová",J530,0)</f>
        <v>0</v>
      </c>
      <c r="BJ530" s="17" t="s">
        <v>82</v>
      </c>
      <c r="BK530" s="148">
        <f>ROUND(I530*H530,2)</f>
        <v>0</v>
      </c>
      <c r="BL530" s="17" t="s">
        <v>294</v>
      </c>
      <c r="BM530" s="147" t="s">
        <v>647</v>
      </c>
    </row>
    <row r="531" spans="2:65" s="1" customFormat="1" ht="18">
      <c r="B531" s="32"/>
      <c r="D531" s="150" t="s">
        <v>556</v>
      </c>
      <c r="F531" s="188" t="s">
        <v>648</v>
      </c>
      <c r="I531" s="189"/>
      <c r="L531" s="32"/>
      <c r="M531" s="190"/>
      <c r="T531" s="56"/>
      <c r="AT531" s="17" t="s">
        <v>556</v>
      </c>
      <c r="AU531" s="17" t="s">
        <v>84</v>
      </c>
    </row>
    <row r="532" spans="2:65" s="1" customFormat="1" ht="16.5" customHeight="1">
      <c r="B532" s="32"/>
      <c r="C532" s="136" t="s">
        <v>649</v>
      </c>
      <c r="D532" s="136" t="s">
        <v>183</v>
      </c>
      <c r="E532" s="137" t="s">
        <v>650</v>
      </c>
      <c r="F532" s="138" t="s">
        <v>651</v>
      </c>
      <c r="G532" s="139" t="s">
        <v>279</v>
      </c>
      <c r="H532" s="140">
        <v>87.701999999999998</v>
      </c>
      <c r="I532" s="141"/>
      <c r="J532" s="142">
        <f>ROUND(I532*H532,2)</f>
        <v>0</v>
      </c>
      <c r="K532" s="138" t="s">
        <v>199</v>
      </c>
      <c r="L532" s="32"/>
      <c r="M532" s="143" t="s">
        <v>1</v>
      </c>
      <c r="N532" s="144" t="s">
        <v>39</v>
      </c>
      <c r="P532" s="145">
        <f>O532*H532</f>
        <v>0</v>
      </c>
      <c r="Q532" s="145">
        <v>2.5999999999999998E-4</v>
      </c>
      <c r="R532" s="145">
        <f>Q532*H532</f>
        <v>2.2802519999999996E-2</v>
      </c>
      <c r="S532" s="145">
        <v>0</v>
      </c>
      <c r="T532" s="146">
        <f>S532*H532</f>
        <v>0</v>
      </c>
      <c r="AR532" s="147" t="s">
        <v>294</v>
      </c>
      <c r="AT532" s="147" t="s">
        <v>183</v>
      </c>
      <c r="AU532" s="147" t="s">
        <v>84</v>
      </c>
      <c r="AY532" s="17" t="s">
        <v>180</v>
      </c>
      <c r="BE532" s="148">
        <f>IF(N532="základní",J532,0)</f>
        <v>0</v>
      </c>
      <c r="BF532" s="148">
        <f>IF(N532="snížená",J532,0)</f>
        <v>0</v>
      </c>
      <c r="BG532" s="148">
        <f>IF(N532="zákl. přenesená",J532,0)</f>
        <v>0</v>
      </c>
      <c r="BH532" s="148">
        <f>IF(N532="sníž. přenesená",J532,0)</f>
        <v>0</v>
      </c>
      <c r="BI532" s="148">
        <f>IF(N532="nulová",J532,0)</f>
        <v>0</v>
      </c>
      <c r="BJ532" s="17" t="s">
        <v>82</v>
      </c>
      <c r="BK532" s="148">
        <f>ROUND(I532*H532,2)</f>
        <v>0</v>
      </c>
      <c r="BL532" s="17" t="s">
        <v>294</v>
      </c>
      <c r="BM532" s="147" t="s">
        <v>652</v>
      </c>
    </row>
    <row r="533" spans="2:65" s="1" customFormat="1" ht="27">
      <c r="B533" s="32"/>
      <c r="D533" s="150" t="s">
        <v>556</v>
      </c>
      <c r="F533" s="188" t="s">
        <v>653</v>
      </c>
      <c r="I533" s="189"/>
      <c r="L533" s="32"/>
      <c r="M533" s="190"/>
      <c r="T533" s="56"/>
      <c r="AT533" s="17" t="s">
        <v>556</v>
      </c>
      <c r="AU533" s="17" t="s">
        <v>84</v>
      </c>
    </row>
    <row r="534" spans="2:65" s="12" customFormat="1" ht="10.199999999999999">
      <c r="B534" s="149"/>
      <c r="D534" s="150" t="s">
        <v>190</v>
      </c>
      <c r="E534" s="151" t="s">
        <v>1</v>
      </c>
      <c r="F534" s="152" t="s">
        <v>654</v>
      </c>
      <c r="H534" s="151" t="s">
        <v>1</v>
      </c>
      <c r="I534" s="153"/>
      <c r="L534" s="149"/>
      <c r="M534" s="154"/>
      <c r="T534" s="155"/>
      <c r="AT534" s="151" t="s">
        <v>190</v>
      </c>
      <c r="AU534" s="151" t="s">
        <v>84</v>
      </c>
      <c r="AV534" s="12" t="s">
        <v>82</v>
      </c>
      <c r="AW534" s="12" t="s">
        <v>30</v>
      </c>
      <c r="AX534" s="12" t="s">
        <v>74</v>
      </c>
      <c r="AY534" s="151" t="s">
        <v>180</v>
      </c>
    </row>
    <row r="535" spans="2:65" s="12" customFormat="1" ht="10.199999999999999">
      <c r="B535" s="149"/>
      <c r="D535" s="150" t="s">
        <v>190</v>
      </c>
      <c r="E535" s="151" t="s">
        <v>1</v>
      </c>
      <c r="F535" s="152" t="s">
        <v>361</v>
      </c>
      <c r="H535" s="151" t="s">
        <v>1</v>
      </c>
      <c r="I535" s="153"/>
      <c r="L535" s="149"/>
      <c r="M535" s="154"/>
      <c r="T535" s="155"/>
      <c r="AT535" s="151" t="s">
        <v>190</v>
      </c>
      <c r="AU535" s="151" t="s">
        <v>84</v>
      </c>
      <c r="AV535" s="12" t="s">
        <v>82</v>
      </c>
      <c r="AW535" s="12" t="s">
        <v>30</v>
      </c>
      <c r="AX535" s="12" t="s">
        <v>74</v>
      </c>
      <c r="AY535" s="151" t="s">
        <v>180</v>
      </c>
    </row>
    <row r="536" spans="2:65" s="13" customFormat="1" ht="10.199999999999999">
      <c r="B536" s="156"/>
      <c r="D536" s="150" t="s">
        <v>190</v>
      </c>
      <c r="E536" s="157" t="s">
        <v>1</v>
      </c>
      <c r="F536" s="158" t="s">
        <v>362</v>
      </c>
      <c r="H536" s="159">
        <v>70</v>
      </c>
      <c r="I536" s="160"/>
      <c r="L536" s="156"/>
      <c r="M536" s="161"/>
      <c r="T536" s="162"/>
      <c r="AT536" s="157" t="s">
        <v>190</v>
      </c>
      <c r="AU536" s="157" t="s">
        <v>84</v>
      </c>
      <c r="AV536" s="13" t="s">
        <v>84</v>
      </c>
      <c r="AW536" s="13" t="s">
        <v>30</v>
      </c>
      <c r="AX536" s="13" t="s">
        <v>74</v>
      </c>
      <c r="AY536" s="157" t="s">
        <v>180</v>
      </c>
    </row>
    <row r="537" spans="2:65" s="12" customFormat="1" ht="10.199999999999999">
      <c r="B537" s="149"/>
      <c r="D537" s="150" t="s">
        <v>190</v>
      </c>
      <c r="E537" s="151" t="s">
        <v>1</v>
      </c>
      <c r="F537" s="152" t="s">
        <v>213</v>
      </c>
      <c r="H537" s="151" t="s">
        <v>1</v>
      </c>
      <c r="I537" s="153"/>
      <c r="L537" s="149"/>
      <c r="M537" s="154"/>
      <c r="T537" s="155"/>
      <c r="AT537" s="151" t="s">
        <v>190</v>
      </c>
      <c r="AU537" s="151" t="s">
        <v>84</v>
      </c>
      <c r="AV537" s="12" t="s">
        <v>82</v>
      </c>
      <c r="AW537" s="12" t="s">
        <v>30</v>
      </c>
      <c r="AX537" s="12" t="s">
        <v>74</v>
      </c>
      <c r="AY537" s="151" t="s">
        <v>180</v>
      </c>
    </row>
    <row r="538" spans="2:65" s="13" customFormat="1" ht="10.199999999999999">
      <c r="B538" s="156"/>
      <c r="D538" s="150" t="s">
        <v>190</v>
      </c>
      <c r="E538" s="157" t="s">
        <v>1</v>
      </c>
      <c r="F538" s="158" t="s">
        <v>655</v>
      </c>
      <c r="H538" s="159">
        <v>17.702000000000002</v>
      </c>
      <c r="I538" s="160"/>
      <c r="L538" s="156"/>
      <c r="M538" s="161"/>
      <c r="T538" s="162"/>
      <c r="AT538" s="157" t="s">
        <v>190</v>
      </c>
      <c r="AU538" s="157" t="s">
        <v>84</v>
      </c>
      <c r="AV538" s="13" t="s">
        <v>84</v>
      </c>
      <c r="AW538" s="13" t="s">
        <v>30</v>
      </c>
      <c r="AX538" s="13" t="s">
        <v>74</v>
      </c>
      <c r="AY538" s="157" t="s">
        <v>180</v>
      </c>
    </row>
    <row r="539" spans="2:65" s="14" customFormat="1" ht="10.199999999999999">
      <c r="B539" s="163"/>
      <c r="D539" s="150" t="s">
        <v>190</v>
      </c>
      <c r="E539" s="164" t="s">
        <v>1</v>
      </c>
      <c r="F539" s="165" t="s">
        <v>194</v>
      </c>
      <c r="H539" s="166">
        <v>87.701999999999998</v>
      </c>
      <c r="I539" s="167"/>
      <c r="L539" s="163"/>
      <c r="M539" s="168"/>
      <c r="T539" s="169"/>
      <c r="AT539" s="164" t="s">
        <v>190</v>
      </c>
      <c r="AU539" s="164" t="s">
        <v>84</v>
      </c>
      <c r="AV539" s="14" t="s">
        <v>188</v>
      </c>
      <c r="AW539" s="14" t="s">
        <v>30</v>
      </c>
      <c r="AX539" s="14" t="s">
        <v>82</v>
      </c>
      <c r="AY539" s="164" t="s">
        <v>180</v>
      </c>
    </row>
    <row r="540" spans="2:65" s="1" customFormat="1" ht="16.5" customHeight="1">
      <c r="B540" s="32"/>
      <c r="C540" s="136" t="s">
        <v>656</v>
      </c>
      <c r="D540" s="136" t="s">
        <v>183</v>
      </c>
      <c r="E540" s="137" t="s">
        <v>657</v>
      </c>
      <c r="F540" s="138" t="s">
        <v>658</v>
      </c>
      <c r="G540" s="139" t="s">
        <v>343</v>
      </c>
      <c r="H540" s="187"/>
      <c r="I540" s="141"/>
      <c r="J540" s="142">
        <f>ROUND(I540*H540,2)</f>
        <v>0</v>
      </c>
      <c r="K540" s="138" t="s">
        <v>187</v>
      </c>
      <c r="L540" s="32"/>
      <c r="M540" s="143" t="s">
        <v>1</v>
      </c>
      <c r="N540" s="144" t="s">
        <v>39</v>
      </c>
      <c r="P540" s="145">
        <f>O540*H540</f>
        <v>0</v>
      </c>
      <c r="Q540" s="145">
        <v>0</v>
      </c>
      <c r="R540" s="145">
        <f>Q540*H540</f>
        <v>0</v>
      </c>
      <c r="S540" s="145">
        <v>0</v>
      </c>
      <c r="T540" s="146">
        <f>S540*H540</f>
        <v>0</v>
      </c>
      <c r="AR540" s="147" t="s">
        <v>294</v>
      </c>
      <c r="AT540" s="147" t="s">
        <v>183</v>
      </c>
      <c r="AU540" s="147" t="s">
        <v>84</v>
      </c>
      <c r="AY540" s="17" t="s">
        <v>180</v>
      </c>
      <c r="BE540" s="148">
        <f>IF(N540="základní",J540,0)</f>
        <v>0</v>
      </c>
      <c r="BF540" s="148">
        <f>IF(N540="snížená",J540,0)</f>
        <v>0</v>
      </c>
      <c r="BG540" s="148">
        <f>IF(N540="zákl. přenesená",J540,0)</f>
        <v>0</v>
      </c>
      <c r="BH540" s="148">
        <f>IF(N540="sníž. přenesená",J540,0)</f>
        <v>0</v>
      </c>
      <c r="BI540" s="148">
        <f>IF(N540="nulová",J540,0)</f>
        <v>0</v>
      </c>
      <c r="BJ540" s="17" t="s">
        <v>82</v>
      </c>
      <c r="BK540" s="148">
        <f>ROUND(I540*H540,2)</f>
        <v>0</v>
      </c>
      <c r="BL540" s="17" t="s">
        <v>294</v>
      </c>
      <c r="BM540" s="147" t="s">
        <v>659</v>
      </c>
    </row>
    <row r="541" spans="2:65" s="11" customFormat="1" ht="22.8" customHeight="1">
      <c r="B541" s="124"/>
      <c r="D541" s="125" t="s">
        <v>73</v>
      </c>
      <c r="E541" s="134" t="s">
        <v>660</v>
      </c>
      <c r="F541" s="134" t="s">
        <v>661</v>
      </c>
      <c r="I541" s="127"/>
      <c r="J541" s="135">
        <f>BK541</f>
        <v>0</v>
      </c>
      <c r="L541" s="124"/>
      <c r="M541" s="129"/>
      <c r="P541" s="130">
        <f>SUM(P542:P592)</f>
        <v>0</v>
      </c>
      <c r="R541" s="130">
        <f>SUM(R542:R592)</f>
        <v>3.3025951</v>
      </c>
      <c r="T541" s="131">
        <f>SUM(T542:T592)</f>
        <v>0</v>
      </c>
      <c r="AR541" s="125" t="s">
        <v>84</v>
      </c>
      <c r="AT541" s="132" t="s">
        <v>73</v>
      </c>
      <c r="AU541" s="132" t="s">
        <v>82</v>
      </c>
      <c r="AY541" s="125" t="s">
        <v>180</v>
      </c>
      <c r="BK541" s="133">
        <f>SUM(BK542:BK592)</f>
        <v>0</v>
      </c>
    </row>
    <row r="542" spans="2:65" s="1" customFormat="1" ht="16.5" customHeight="1">
      <c r="B542" s="32"/>
      <c r="C542" s="136" t="s">
        <v>662</v>
      </c>
      <c r="D542" s="136" t="s">
        <v>183</v>
      </c>
      <c r="E542" s="137" t="s">
        <v>663</v>
      </c>
      <c r="F542" s="138" t="s">
        <v>664</v>
      </c>
      <c r="G542" s="139" t="s">
        <v>198</v>
      </c>
      <c r="H542" s="140">
        <v>84.34</v>
      </c>
      <c r="I542" s="141"/>
      <c r="J542" s="142">
        <f>ROUND(I542*H542,2)</f>
        <v>0</v>
      </c>
      <c r="K542" s="138" t="s">
        <v>187</v>
      </c>
      <c r="L542" s="32"/>
      <c r="M542" s="143" t="s">
        <v>1</v>
      </c>
      <c r="N542" s="144" t="s">
        <v>39</v>
      </c>
      <c r="P542" s="145">
        <f>O542*H542</f>
        <v>0</v>
      </c>
      <c r="Q542" s="145">
        <v>0</v>
      </c>
      <c r="R542" s="145">
        <f>Q542*H542</f>
        <v>0</v>
      </c>
      <c r="S542" s="145">
        <v>0</v>
      </c>
      <c r="T542" s="146">
        <f>S542*H542</f>
        <v>0</v>
      </c>
      <c r="AR542" s="147" t="s">
        <v>294</v>
      </c>
      <c r="AT542" s="147" t="s">
        <v>183</v>
      </c>
      <c r="AU542" s="147" t="s">
        <v>84</v>
      </c>
      <c r="AY542" s="17" t="s">
        <v>180</v>
      </c>
      <c r="BE542" s="148">
        <f>IF(N542="základní",J542,0)</f>
        <v>0</v>
      </c>
      <c r="BF542" s="148">
        <f>IF(N542="snížená",J542,0)</f>
        <v>0</v>
      </c>
      <c r="BG542" s="148">
        <f>IF(N542="zákl. přenesená",J542,0)</f>
        <v>0</v>
      </c>
      <c r="BH542" s="148">
        <f>IF(N542="sníž. přenesená",J542,0)</f>
        <v>0</v>
      </c>
      <c r="BI542" s="148">
        <f>IF(N542="nulová",J542,0)</f>
        <v>0</v>
      </c>
      <c r="BJ542" s="17" t="s">
        <v>82</v>
      </c>
      <c r="BK542" s="148">
        <f>ROUND(I542*H542,2)</f>
        <v>0</v>
      </c>
      <c r="BL542" s="17" t="s">
        <v>294</v>
      </c>
      <c r="BM542" s="147" t="s">
        <v>665</v>
      </c>
    </row>
    <row r="543" spans="2:65" s="1" customFormat="1" ht="16.5" customHeight="1">
      <c r="B543" s="32"/>
      <c r="C543" s="136" t="s">
        <v>666</v>
      </c>
      <c r="D543" s="136" t="s">
        <v>183</v>
      </c>
      <c r="E543" s="137" t="s">
        <v>667</v>
      </c>
      <c r="F543" s="138" t="s">
        <v>668</v>
      </c>
      <c r="G543" s="139" t="s">
        <v>198</v>
      </c>
      <c r="H543" s="140">
        <v>84.34</v>
      </c>
      <c r="I543" s="141"/>
      <c r="J543" s="142">
        <f>ROUND(I543*H543,2)</f>
        <v>0</v>
      </c>
      <c r="K543" s="138" t="s">
        <v>187</v>
      </c>
      <c r="L543" s="32"/>
      <c r="M543" s="143" t="s">
        <v>1</v>
      </c>
      <c r="N543" s="144" t="s">
        <v>39</v>
      </c>
      <c r="P543" s="145">
        <f>O543*H543</f>
        <v>0</v>
      </c>
      <c r="Q543" s="145">
        <v>2.9999999999999997E-4</v>
      </c>
      <c r="R543" s="145">
        <f>Q543*H543</f>
        <v>2.5301999999999998E-2</v>
      </c>
      <c r="S543" s="145">
        <v>0</v>
      </c>
      <c r="T543" s="146">
        <f>S543*H543</f>
        <v>0</v>
      </c>
      <c r="AR543" s="147" t="s">
        <v>294</v>
      </c>
      <c r="AT543" s="147" t="s">
        <v>183</v>
      </c>
      <c r="AU543" s="147" t="s">
        <v>84</v>
      </c>
      <c r="AY543" s="17" t="s">
        <v>180</v>
      </c>
      <c r="BE543" s="148">
        <f>IF(N543="základní",J543,0)</f>
        <v>0</v>
      </c>
      <c r="BF543" s="148">
        <f>IF(N543="snížená",J543,0)</f>
        <v>0</v>
      </c>
      <c r="BG543" s="148">
        <f>IF(N543="zákl. přenesená",J543,0)</f>
        <v>0</v>
      </c>
      <c r="BH543" s="148">
        <f>IF(N543="sníž. přenesená",J543,0)</f>
        <v>0</v>
      </c>
      <c r="BI543" s="148">
        <f>IF(N543="nulová",J543,0)</f>
        <v>0</v>
      </c>
      <c r="BJ543" s="17" t="s">
        <v>82</v>
      </c>
      <c r="BK543" s="148">
        <f>ROUND(I543*H543,2)</f>
        <v>0</v>
      </c>
      <c r="BL543" s="17" t="s">
        <v>294</v>
      </c>
      <c r="BM543" s="147" t="s">
        <v>669</v>
      </c>
    </row>
    <row r="544" spans="2:65" s="1" customFormat="1" ht="16.5" customHeight="1">
      <c r="B544" s="32"/>
      <c r="C544" s="136" t="s">
        <v>362</v>
      </c>
      <c r="D544" s="136" t="s">
        <v>183</v>
      </c>
      <c r="E544" s="137" t="s">
        <v>670</v>
      </c>
      <c r="F544" s="138" t="s">
        <v>671</v>
      </c>
      <c r="G544" s="139" t="s">
        <v>279</v>
      </c>
      <c r="H544" s="140">
        <v>6</v>
      </c>
      <c r="I544" s="141"/>
      <c r="J544" s="142">
        <f>ROUND(I544*H544,2)</f>
        <v>0</v>
      </c>
      <c r="K544" s="138" t="s">
        <v>187</v>
      </c>
      <c r="L544" s="32"/>
      <c r="M544" s="143" t="s">
        <v>1</v>
      </c>
      <c r="N544" s="144" t="s">
        <v>39</v>
      </c>
      <c r="P544" s="145">
        <f>O544*H544</f>
        <v>0</v>
      </c>
      <c r="Q544" s="145">
        <v>1.5299999999999999E-3</v>
      </c>
      <c r="R544" s="145">
        <f>Q544*H544</f>
        <v>9.1799999999999989E-3</v>
      </c>
      <c r="S544" s="145">
        <v>0</v>
      </c>
      <c r="T544" s="146">
        <f>S544*H544</f>
        <v>0</v>
      </c>
      <c r="AR544" s="147" t="s">
        <v>294</v>
      </c>
      <c r="AT544" s="147" t="s">
        <v>183</v>
      </c>
      <c r="AU544" s="147" t="s">
        <v>84</v>
      </c>
      <c r="AY544" s="17" t="s">
        <v>180</v>
      </c>
      <c r="BE544" s="148">
        <f>IF(N544="základní",J544,0)</f>
        <v>0</v>
      </c>
      <c r="BF544" s="148">
        <f>IF(N544="snížená",J544,0)</f>
        <v>0</v>
      </c>
      <c r="BG544" s="148">
        <f>IF(N544="zákl. přenesená",J544,0)</f>
        <v>0</v>
      </c>
      <c r="BH544" s="148">
        <f>IF(N544="sníž. přenesená",J544,0)</f>
        <v>0</v>
      </c>
      <c r="BI544" s="148">
        <f>IF(N544="nulová",J544,0)</f>
        <v>0</v>
      </c>
      <c r="BJ544" s="17" t="s">
        <v>82</v>
      </c>
      <c r="BK544" s="148">
        <f>ROUND(I544*H544,2)</f>
        <v>0</v>
      </c>
      <c r="BL544" s="17" t="s">
        <v>294</v>
      </c>
      <c r="BM544" s="147" t="s">
        <v>672</v>
      </c>
    </row>
    <row r="545" spans="2:65" s="1" customFormat="1" ht="18">
      <c r="B545" s="32"/>
      <c r="D545" s="150" t="s">
        <v>556</v>
      </c>
      <c r="F545" s="188" t="s">
        <v>673</v>
      </c>
      <c r="I545" s="189"/>
      <c r="L545" s="32"/>
      <c r="M545" s="190"/>
      <c r="T545" s="56"/>
      <c r="AT545" s="17" t="s">
        <v>556</v>
      </c>
      <c r="AU545" s="17" t="s">
        <v>84</v>
      </c>
    </row>
    <row r="546" spans="2:65" s="12" customFormat="1" ht="10.199999999999999">
      <c r="B546" s="149"/>
      <c r="D546" s="150" t="s">
        <v>190</v>
      </c>
      <c r="E546" s="151" t="s">
        <v>1</v>
      </c>
      <c r="F546" s="152" t="s">
        <v>674</v>
      </c>
      <c r="H546" s="151" t="s">
        <v>1</v>
      </c>
      <c r="I546" s="153"/>
      <c r="L546" s="149"/>
      <c r="M546" s="154"/>
      <c r="T546" s="155"/>
      <c r="AT546" s="151" t="s">
        <v>190</v>
      </c>
      <c r="AU546" s="151" t="s">
        <v>84</v>
      </c>
      <c r="AV546" s="12" t="s">
        <v>82</v>
      </c>
      <c r="AW546" s="12" t="s">
        <v>30</v>
      </c>
      <c r="AX546" s="12" t="s">
        <v>74</v>
      </c>
      <c r="AY546" s="151" t="s">
        <v>180</v>
      </c>
    </row>
    <row r="547" spans="2:65" s="12" customFormat="1" ht="10.199999999999999">
      <c r="B547" s="149"/>
      <c r="D547" s="150" t="s">
        <v>190</v>
      </c>
      <c r="E547" s="151" t="s">
        <v>1</v>
      </c>
      <c r="F547" s="152" t="s">
        <v>192</v>
      </c>
      <c r="H547" s="151" t="s">
        <v>1</v>
      </c>
      <c r="I547" s="153"/>
      <c r="L547" s="149"/>
      <c r="M547" s="154"/>
      <c r="T547" s="155"/>
      <c r="AT547" s="151" t="s">
        <v>190</v>
      </c>
      <c r="AU547" s="151" t="s">
        <v>84</v>
      </c>
      <c r="AV547" s="12" t="s">
        <v>82</v>
      </c>
      <c r="AW547" s="12" t="s">
        <v>30</v>
      </c>
      <c r="AX547" s="12" t="s">
        <v>74</v>
      </c>
      <c r="AY547" s="151" t="s">
        <v>180</v>
      </c>
    </row>
    <row r="548" spans="2:65" s="13" customFormat="1" ht="10.199999999999999">
      <c r="B548" s="156"/>
      <c r="D548" s="150" t="s">
        <v>190</v>
      </c>
      <c r="E548" s="157" t="s">
        <v>1</v>
      </c>
      <c r="F548" s="158" t="s">
        <v>675</v>
      </c>
      <c r="H548" s="159">
        <v>6</v>
      </c>
      <c r="I548" s="160"/>
      <c r="L548" s="156"/>
      <c r="M548" s="161"/>
      <c r="T548" s="162"/>
      <c r="AT548" s="157" t="s">
        <v>190</v>
      </c>
      <c r="AU548" s="157" t="s">
        <v>84</v>
      </c>
      <c r="AV548" s="13" t="s">
        <v>84</v>
      </c>
      <c r="AW548" s="13" t="s">
        <v>30</v>
      </c>
      <c r="AX548" s="13" t="s">
        <v>74</v>
      </c>
      <c r="AY548" s="157" t="s">
        <v>180</v>
      </c>
    </row>
    <row r="549" spans="2:65" s="14" customFormat="1" ht="10.199999999999999">
      <c r="B549" s="163"/>
      <c r="D549" s="150" t="s">
        <v>190</v>
      </c>
      <c r="E549" s="164" t="s">
        <v>1</v>
      </c>
      <c r="F549" s="165" t="s">
        <v>194</v>
      </c>
      <c r="H549" s="166">
        <v>6</v>
      </c>
      <c r="I549" s="167"/>
      <c r="L549" s="163"/>
      <c r="M549" s="168"/>
      <c r="T549" s="169"/>
      <c r="AT549" s="164" t="s">
        <v>190</v>
      </c>
      <c r="AU549" s="164" t="s">
        <v>84</v>
      </c>
      <c r="AV549" s="14" t="s">
        <v>188</v>
      </c>
      <c r="AW549" s="14" t="s">
        <v>30</v>
      </c>
      <c r="AX549" s="14" t="s">
        <v>82</v>
      </c>
      <c r="AY549" s="164" t="s">
        <v>180</v>
      </c>
    </row>
    <row r="550" spans="2:65" s="1" customFormat="1" ht="16.5" customHeight="1">
      <c r="B550" s="32"/>
      <c r="C550" s="136" t="s">
        <v>676</v>
      </c>
      <c r="D550" s="136" t="s">
        <v>183</v>
      </c>
      <c r="E550" s="137" t="s">
        <v>677</v>
      </c>
      <c r="F550" s="138" t="s">
        <v>678</v>
      </c>
      <c r="G550" s="139" t="s">
        <v>279</v>
      </c>
      <c r="H550" s="140">
        <v>12</v>
      </c>
      <c r="I550" s="141"/>
      <c r="J550" s="142">
        <f>ROUND(I550*H550,2)</f>
        <v>0</v>
      </c>
      <c r="K550" s="138" t="s">
        <v>187</v>
      </c>
      <c r="L550" s="32"/>
      <c r="M550" s="143" t="s">
        <v>1</v>
      </c>
      <c r="N550" s="144" t="s">
        <v>39</v>
      </c>
      <c r="P550" s="145">
        <f>O550*H550</f>
        <v>0</v>
      </c>
      <c r="Q550" s="145">
        <v>1.0200000000000001E-3</v>
      </c>
      <c r="R550" s="145">
        <f>Q550*H550</f>
        <v>1.2240000000000001E-2</v>
      </c>
      <c r="S550" s="145">
        <v>0</v>
      </c>
      <c r="T550" s="146">
        <f>S550*H550</f>
        <v>0</v>
      </c>
      <c r="AR550" s="147" t="s">
        <v>294</v>
      </c>
      <c r="AT550" s="147" t="s">
        <v>183</v>
      </c>
      <c r="AU550" s="147" t="s">
        <v>84</v>
      </c>
      <c r="AY550" s="17" t="s">
        <v>180</v>
      </c>
      <c r="BE550" s="148">
        <f>IF(N550="základní",J550,0)</f>
        <v>0</v>
      </c>
      <c r="BF550" s="148">
        <f>IF(N550="snížená",J550,0)</f>
        <v>0</v>
      </c>
      <c r="BG550" s="148">
        <f>IF(N550="zákl. přenesená",J550,0)</f>
        <v>0</v>
      </c>
      <c r="BH550" s="148">
        <f>IF(N550="sníž. přenesená",J550,0)</f>
        <v>0</v>
      </c>
      <c r="BI550" s="148">
        <f>IF(N550="nulová",J550,0)</f>
        <v>0</v>
      </c>
      <c r="BJ550" s="17" t="s">
        <v>82</v>
      </c>
      <c r="BK550" s="148">
        <f>ROUND(I550*H550,2)</f>
        <v>0</v>
      </c>
      <c r="BL550" s="17" t="s">
        <v>294</v>
      </c>
      <c r="BM550" s="147" t="s">
        <v>679</v>
      </c>
    </row>
    <row r="551" spans="2:65" s="1" customFormat="1" ht="18">
      <c r="B551" s="32"/>
      <c r="D551" s="150" t="s">
        <v>556</v>
      </c>
      <c r="F551" s="188" t="s">
        <v>673</v>
      </c>
      <c r="I551" s="189"/>
      <c r="L551" s="32"/>
      <c r="M551" s="190"/>
      <c r="T551" s="56"/>
      <c r="AT551" s="17" t="s">
        <v>556</v>
      </c>
      <c r="AU551" s="17" t="s">
        <v>84</v>
      </c>
    </row>
    <row r="552" spans="2:65" s="12" customFormat="1" ht="10.199999999999999">
      <c r="B552" s="149"/>
      <c r="D552" s="150" t="s">
        <v>190</v>
      </c>
      <c r="E552" s="151" t="s">
        <v>1</v>
      </c>
      <c r="F552" s="152" t="s">
        <v>680</v>
      </c>
      <c r="H552" s="151" t="s">
        <v>1</v>
      </c>
      <c r="I552" s="153"/>
      <c r="L552" s="149"/>
      <c r="M552" s="154"/>
      <c r="T552" s="155"/>
      <c r="AT552" s="151" t="s">
        <v>190</v>
      </c>
      <c r="AU552" s="151" t="s">
        <v>84</v>
      </c>
      <c r="AV552" s="12" t="s">
        <v>82</v>
      </c>
      <c r="AW552" s="12" t="s">
        <v>30</v>
      </c>
      <c r="AX552" s="12" t="s">
        <v>74</v>
      </c>
      <c r="AY552" s="151" t="s">
        <v>180</v>
      </c>
    </row>
    <row r="553" spans="2:65" s="12" customFormat="1" ht="10.199999999999999">
      <c r="B553" s="149"/>
      <c r="D553" s="150" t="s">
        <v>190</v>
      </c>
      <c r="E553" s="151" t="s">
        <v>1</v>
      </c>
      <c r="F553" s="152" t="s">
        <v>192</v>
      </c>
      <c r="H553" s="151" t="s">
        <v>1</v>
      </c>
      <c r="I553" s="153"/>
      <c r="L553" s="149"/>
      <c r="M553" s="154"/>
      <c r="T553" s="155"/>
      <c r="AT553" s="151" t="s">
        <v>190</v>
      </c>
      <c r="AU553" s="151" t="s">
        <v>84</v>
      </c>
      <c r="AV553" s="12" t="s">
        <v>82</v>
      </c>
      <c r="AW553" s="12" t="s">
        <v>30</v>
      </c>
      <c r="AX553" s="12" t="s">
        <v>74</v>
      </c>
      <c r="AY553" s="151" t="s">
        <v>180</v>
      </c>
    </row>
    <row r="554" spans="2:65" s="13" customFormat="1" ht="10.199999999999999">
      <c r="B554" s="156"/>
      <c r="D554" s="150" t="s">
        <v>190</v>
      </c>
      <c r="E554" s="157" t="s">
        <v>1</v>
      </c>
      <c r="F554" s="158" t="s">
        <v>681</v>
      </c>
      <c r="H554" s="159">
        <v>12</v>
      </c>
      <c r="I554" s="160"/>
      <c r="L554" s="156"/>
      <c r="M554" s="161"/>
      <c r="T554" s="162"/>
      <c r="AT554" s="157" t="s">
        <v>190</v>
      </c>
      <c r="AU554" s="157" t="s">
        <v>84</v>
      </c>
      <c r="AV554" s="13" t="s">
        <v>84</v>
      </c>
      <c r="AW554" s="13" t="s">
        <v>30</v>
      </c>
      <c r="AX554" s="13" t="s">
        <v>74</v>
      </c>
      <c r="AY554" s="157" t="s">
        <v>180</v>
      </c>
    </row>
    <row r="555" spans="2:65" s="14" customFormat="1" ht="10.199999999999999">
      <c r="B555" s="163"/>
      <c r="D555" s="150" t="s">
        <v>190</v>
      </c>
      <c r="E555" s="164" t="s">
        <v>1</v>
      </c>
      <c r="F555" s="165" t="s">
        <v>194</v>
      </c>
      <c r="H555" s="166">
        <v>12</v>
      </c>
      <c r="I555" s="167"/>
      <c r="L555" s="163"/>
      <c r="M555" s="168"/>
      <c r="T555" s="169"/>
      <c r="AT555" s="164" t="s">
        <v>190</v>
      </c>
      <c r="AU555" s="164" t="s">
        <v>84</v>
      </c>
      <c r="AV555" s="14" t="s">
        <v>188</v>
      </c>
      <c r="AW555" s="14" t="s">
        <v>30</v>
      </c>
      <c r="AX555" s="14" t="s">
        <v>82</v>
      </c>
      <c r="AY555" s="164" t="s">
        <v>180</v>
      </c>
    </row>
    <row r="556" spans="2:65" s="1" customFormat="1" ht="16.5" customHeight="1">
      <c r="B556" s="32"/>
      <c r="C556" s="177" t="s">
        <v>682</v>
      </c>
      <c r="D556" s="177" t="s">
        <v>328</v>
      </c>
      <c r="E556" s="178" t="s">
        <v>683</v>
      </c>
      <c r="F556" s="179" t="s">
        <v>684</v>
      </c>
      <c r="G556" s="180" t="s">
        <v>198</v>
      </c>
      <c r="H556" s="181">
        <v>2.774</v>
      </c>
      <c r="I556" s="182"/>
      <c r="J556" s="183">
        <f>ROUND(I556*H556,2)</f>
        <v>0</v>
      </c>
      <c r="K556" s="179" t="s">
        <v>199</v>
      </c>
      <c r="L556" s="184"/>
      <c r="M556" s="185" t="s">
        <v>1</v>
      </c>
      <c r="N556" s="186" t="s">
        <v>39</v>
      </c>
      <c r="P556" s="145">
        <f>O556*H556</f>
        <v>0</v>
      </c>
      <c r="Q556" s="145">
        <v>1.55E-2</v>
      </c>
      <c r="R556" s="145">
        <f>Q556*H556</f>
        <v>4.2997E-2</v>
      </c>
      <c r="S556" s="145">
        <v>0</v>
      </c>
      <c r="T556" s="146">
        <f>S556*H556</f>
        <v>0</v>
      </c>
      <c r="AR556" s="147" t="s">
        <v>331</v>
      </c>
      <c r="AT556" s="147" t="s">
        <v>328</v>
      </c>
      <c r="AU556" s="147" t="s">
        <v>84</v>
      </c>
      <c r="AY556" s="17" t="s">
        <v>180</v>
      </c>
      <c r="BE556" s="148">
        <f>IF(N556="základní",J556,0)</f>
        <v>0</v>
      </c>
      <c r="BF556" s="148">
        <f>IF(N556="snížená",J556,0)</f>
        <v>0</v>
      </c>
      <c r="BG556" s="148">
        <f>IF(N556="zákl. přenesená",J556,0)</f>
        <v>0</v>
      </c>
      <c r="BH556" s="148">
        <f>IF(N556="sníž. přenesená",J556,0)</f>
        <v>0</v>
      </c>
      <c r="BI556" s="148">
        <f>IF(N556="nulová",J556,0)</f>
        <v>0</v>
      </c>
      <c r="BJ556" s="17" t="s">
        <v>82</v>
      </c>
      <c r="BK556" s="148">
        <f>ROUND(I556*H556,2)</f>
        <v>0</v>
      </c>
      <c r="BL556" s="17" t="s">
        <v>294</v>
      </c>
      <c r="BM556" s="147" t="s">
        <v>685</v>
      </c>
    </row>
    <row r="557" spans="2:65" s="12" customFormat="1" ht="10.199999999999999">
      <c r="B557" s="149"/>
      <c r="D557" s="150" t="s">
        <v>190</v>
      </c>
      <c r="E557" s="151" t="s">
        <v>1</v>
      </c>
      <c r="F557" s="152" t="s">
        <v>686</v>
      </c>
      <c r="H557" s="151" t="s">
        <v>1</v>
      </c>
      <c r="I557" s="153"/>
      <c r="L557" s="149"/>
      <c r="M557" s="154"/>
      <c r="T557" s="155"/>
      <c r="AT557" s="151" t="s">
        <v>190</v>
      </c>
      <c r="AU557" s="151" t="s">
        <v>84</v>
      </c>
      <c r="AV557" s="12" t="s">
        <v>82</v>
      </c>
      <c r="AW557" s="12" t="s">
        <v>30</v>
      </c>
      <c r="AX557" s="12" t="s">
        <v>74</v>
      </c>
      <c r="AY557" s="151" t="s">
        <v>180</v>
      </c>
    </row>
    <row r="558" spans="2:65" s="12" customFormat="1" ht="10.199999999999999">
      <c r="B558" s="149"/>
      <c r="D558" s="150" t="s">
        <v>190</v>
      </c>
      <c r="E558" s="151" t="s">
        <v>1</v>
      </c>
      <c r="F558" s="152" t="s">
        <v>687</v>
      </c>
      <c r="H558" s="151" t="s">
        <v>1</v>
      </c>
      <c r="I558" s="153"/>
      <c r="L558" s="149"/>
      <c r="M558" s="154"/>
      <c r="T558" s="155"/>
      <c r="AT558" s="151" t="s">
        <v>190</v>
      </c>
      <c r="AU558" s="151" t="s">
        <v>84</v>
      </c>
      <c r="AV558" s="12" t="s">
        <v>82</v>
      </c>
      <c r="AW558" s="12" t="s">
        <v>30</v>
      </c>
      <c r="AX558" s="12" t="s">
        <v>74</v>
      </c>
      <c r="AY558" s="151" t="s">
        <v>180</v>
      </c>
    </row>
    <row r="559" spans="2:65" s="13" customFormat="1" ht="10.199999999999999">
      <c r="B559" s="156"/>
      <c r="D559" s="150" t="s">
        <v>190</v>
      </c>
      <c r="E559" s="157" t="s">
        <v>1</v>
      </c>
      <c r="F559" s="158" t="s">
        <v>688</v>
      </c>
      <c r="H559" s="159">
        <v>2.5219999999999998</v>
      </c>
      <c r="I559" s="160"/>
      <c r="L559" s="156"/>
      <c r="M559" s="161"/>
      <c r="T559" s="162"/>
      <c r="AT559" s="157" t="s">
        <v>190</v>
      </c>
      <c r="AU559" s="157" t="s">
        <v>84</v>
      </c>
      <c r="AV559" s="13" t="s">
        <v>84</v>
      </c>
      <c r="AW559" s="13" t="s">
        <v>30</v>
      </c>
      <c r="AX559" s="13" t="s">
        <v>74</v>
      </c>
      <c r="AY559" s="157" t="s">
        <v>180</v>
      </c>
    </row>
    <row r="560" spans="2:65" s="14" customFormat="1" ht="10.199999999999999">
      <c r="B560" s="163"/>
      <c r="D560" s="150" t="s">
        <v>190</v>
      </c>
      <c r="E560" s="164" t="s">
        <v>1</v>
      </c>
      <c r="F560" s="165" t="s">
        <v>194</v>
      </c>
      <c r="H560" s="166">
        <v>2.5219999999999998</v>
      </c>
      <c r="I560" s="167"/>
      <c r="L560" s="163"/>
      <c r="M560" s="168"/>
      <c r="T560" s="169"/>
      <c r="AT560" s="164" t="s">
        <v>190</v>
      </c>
      <c r="AU560" s="164" t="s">
        <v>84</v>
      </c>
      <c r="AV560" s="14" t="s">
        <v>188</v>
      </c>
      <c r="AW560" s="14" t="s">
        <v>30</v>
      </c>
      <c r="AX560" s="14" t="s">
        <v>82</v>
      </c>
      <c r="AY560" s="164" t="s">
        <v>180</v>
      </c>
    </row>
    <row r="561" spans="2:65" s="13" customFormat="1" ht="10.199999999999999">
      <c r="B561" s="156"/>
      <c r="D561" s="150" t="s">
        <v>190</v>
      </c>
      <c r="F561" s="158" t="s">
        <v>689</v>
      </c>
      <c r="H561" s="159">
        <v>2.774</v>
      </c>
      <c r="I561" s="160"/>
      <c r="L561" s="156"/>
      <c r="M561" s="161"/>
      <c r="T561" s="162"/>
      <c r="AT561" s="157" t="s">
        <v>190</v>
      </c>
      <c r="AU561" s="157" t="s">
        <v>84</v>
      </c>
      <c r="AV561" s="13" t="s">
        <v>84</v>
      </c>
      <c r="AW561" s="13" t="s">
        <v>4</v>
      </c>
      <c r="AX561" s="13" t="s">
        <v>82</v>
      </c>
      <c r="AY561" s="157" t="s">
        <v>180</v>
      </c>
    </row>
    <row r="562" spans="2:65" s="1" customFormat="1" ht="16.5" customHeight="1">
      <c r="B562" s="32"/>
      <c r="C562" s="177" t="s">
        <v>690</v>
      </c>
      <c r="D562" s="177" t="s">
        <v>328</v>
      </c>
      <c r="E562" s="178" t="s">
        <v>691</v>
      </c>
      <c r="F562" s="179" t="s">
        <v>692</v>
      </c>
      <c r="G562" s="180" t="s">
        <v>287</v>
      </c>
      <c r="H562" s="181">
        <v>7</v>
      </c>
      <c r="I562" s="182"/>
      <c r="J562" s="183">
        <f>ROUND(I562*H562,2)</f>
        <v>0</v>
      </c>
      <c r="K562" s="179" t="s">
        <v>187</v>
      </c>
      <c r="L562" s="184"/>
      <c r="M562" s="185" t="s">
        <v>1</v>
      </c>
      <c r="N562" s="186" t="s">
        <v>39</v>
      </c>
      <c r="P562" s="145">
        <f>O562*H562</f>
        <v>0</v>
      </c>
      <c r="Q562" s="145">
        <v>6.9499999999999996E-3</v>
      </c>
      <c r="R562" s="145">
        <f>Q562*H562</f>
        <v>4.8649999999999999E-2</v>
      </c>
      <c r="S562" s="145">
        <v>0</v>
      </c>
      <c r="T562" s="146">
        <f>S562*H562</f>
        <v>0</v>
      </c>
      <c r="AR562" s="147" t="s">
        <v>331</v>
      </c>
      <c r="AT562" s="147" t="s">
        <v>328</v>
      </c>
      <c r="AU562" s="147" t="s">
        <v>84</v>
      </c>
      <c r="AY562" s="17" t="s">
        <v>180</v>
      </c>
      <c r="BE562" s="148">
        <f>IF(N562="základní",J562,0)</f>
        <v>0</v>
      </c>
      <c r="BF562" s="148">
        <f>IF(N562="snížená",J562,0)</f>
        <v>0</v>
      </c>
      <c r="BG562" s="148">
        <f>IF(N562="zákl. přenesená",J562,0)</f>
        <v>0</v>
      </c>
      <c r="BH562" s="148">
        <f>IF(N562="sníž. přenesená",J562,0)</f>
        <v>0</v>
      </c>
      <c r="BI562" s="148">
        <f>IF(N562="nulová",J562,0)</f>
        <v>0</v>
      </c>
      <c r="BJ562" s="17" t="s">
        <v>82</v>
      </c>
      <c r="BK562" s="148">
        <f>ROUND(I562*H562,2)</f>
        <v>0</v>
      </c>
      <c r="BL562" s="17" t="s">
        <v>294</v>
      </c>
      <c r="BM562" s="147" t="s">
        <v>693</v>
      </c>
    </row>
    <row r="563" spans="2:65" s="13" customFormat="1" ht="10.199999999999999">
      <c r="B563" s="156"/>
      <c r="D563" s="150" t="s">
        <v>190</v>
      </c>
      <c r="E563" s="157" t="s">
        <v>1</v>
      </c>
      <c r="F563" s="158" t="s">
        <v>675</v>
      </c>
      <c r="H563" s="159">
        <v>6</v>
      </c>
      <c r="I563" s="160"/>
      <c r="L563" s="156"/>
      <c r="M563" s="161"/>
      <c r="T563" s="162"/>
      <c r="AT563" s="157" t="s">
        <v>190</v>
      </c>
      <c r="AU563" s="157" t="s">
        <v>84</v>
      </c>
      <c r="AV563" s="13" t="s">
        <v>84</v>
      </c>
      <c r="AW563" s="13" t="s">
        <v>30</v>
      </c>
      <c r="AX563" s="13" t="s">
        <v>74</v>
      </c>
      <c r="AY563" s="157" t="s">
        <v>180</v>
      </c>
    </row>
    <row r="564" spans="2:65" s="14" customFormat="1" ht="10.199999999999999">
      <c r="B564" s="163"/>
      <c r="D564" s="150" t="s">
        <v>190</v>
      </c>
      <c r="E564" s="164" t="s">
        <v>1</v>
      </c>
      <c r="F564" s="165" t="s">
        <v>194</v>
      </c>
      <c r="H564" s="166">
        <v>6</v>
      </c>
      <c r="I564" s="167"/>
      <c r="L564" s="163"/>
      <c r="M564" s="168"/>
      <c r="T564" s="169"/>
      <c r="AT564" s="164" t="s">
        <v>190</v>
      </c>
      <c r="AU564" s="164" t="s">
        <v>84</v>
      </c>
      <c r="AV564" s="14" t="s">
        <v>188</v>
      </c>
      <c r="AW564" s="14" t="s">
        <v>30</v>
      </c>
      <c r="AX564" s="14" t="s">
        <v>74</v>
      </c>
      <c r="AY564" s="164" t="s">
        <v>180</v>
      </c>
    </row>
    <row r="565" spans="2:65" s="13" customFormat="1" ht="10.199999999999999">
      <c r="B565" s="156"/>
      <c r="D565" s="150" t="s">
        <v>190</v>
      </c>
      <c r="E565" s="157" t="s">
        <v>1</v>
      </c>
      <c r="F565" s="158" t="s">
        <v>694</v>
      </c>
      <c r="H565" s="159">
        <v>6.6</v>
      </c>
      <c r="I565" s="160"/>
      <c r="L565" s="156"/>
      <c r="M565" s="161"/>
      <c r="T565" s="162"/>
      <c r="AT565" s="157" t="s">
        <v>190</v>
      </c>
      <c r="AU565" s="157" t="s">
        <v>84</v>
      </c>
      <c r="AV565" s="13" t="s">
        <v>84</v>
      </c>
      <c r="AW565" s="13" t="s">
        <v>30</v>
      </c>
      <c r="AX565" s="13" t="s">
        <v>74</v>
      </c>
      <c r="AY565" s="157" t="s">
        <v>180</v>
      </c>
    </row>
    <row r="566" spans="2:65" s="13" customFormat="1" ht="10.199999999999999">
      <c r="B566" s="156"/>
      <c r="D566" s="150" t="s">
        <v>190</v>
      </c>
      <c r="E566" s="157" t="s">
        <v>1</v>
      </c>
      <c r="F566" s="158" t="s">
        <v>232</v>
      </c>
      <c r="H566" s="159">
        <v>7</v>
      </c>
      <c r="I566" s="160"/>
      <c r="L566" s="156"/>
      <c r="M566" s="161"/>
      <c r="T566" s="162"/>
      <c r="AT566" s="157" t="s">
        <v>190</v>
      </c>
      <c r="AU566" s="157" t="s">
        <v>84</v>
      </c>
      <c r="AV566" s="13" t="s">
        <v>84</v>
      </c>
      <c r="AW566" s="13" t="s">
        <v>30</v>
      </c>
      <c r="AX566" s="13" t="s">
        <v>82</v>
      </c>
      <c r="AY566" s="157" t="s">
        <v>180</v>
      </c>
    </row>
    <row r="567" spans="2:65" s="1" customFormat="1" ht="16.5" customHeight="1">
      <c r="B567" s="32"/>
      <c r="C567" s="136" t="s">
        <v>695</v>
      </c>
      <c r="D567" s="136" t="s">
        <v>183</v>
      </c>
      <c r="E567" s="137" t="s">
        <v>696</v>
      </c>
      <c r="F567" s="138" t="s">
        <v>697</v>
      </c>
      <c r="G567" s="139" t="s">
        <v>279</v>
      </c>
      <c r="H567" s="140">
        <v>65.8</v>
      </c>
      <c r="I567" s="141"/>
      <c r="J567" s="142">
        <f>ROUND(I567*H567,2)</f>
        <v>0</v>
      </c>
      <c r="K567" s="138" t="s">
        <v>199</v>
      </c>
      <c r="L567" s="32"/>
      <c r="M567" s="143" t="s">
        <v>1</v>
      </c>
      <c r="N567" s="144" t="s">
        <v>39</v>
      </c>
      <c r="P567" s="145">
        <f>O567*H567</f>
        <v>0</v>
      </c>
      <c r="Q567" s="145">
        <v>5.8E-4</v>
      </c>
      <c r="R567" s="145">
        <f>Q567*H567</f>
        <v>3.8163999999999997E-2</v>
      </c>
      <c r="S567" s="145">
        <v>0</v>
      </c>
      <c r="T567" s="146">
        <f>S567*H567</f>
        <v>0</v>
      </c>
      <c r="AR567" s="147" t="s">
        <v>294</v>
      </c>
      <c r="AT567" s="147" t="s">
        <v>183</v>
      </c>
      <c r="AU567" s="147" t="s">
        <v>84</v>
      </c>
      <c r="AY567" s="17" t="s">
        <v>180</v>
      </c>
      <c r="BE567" s="148">
        <f>IF(N567="základní",J567,0)</f>
        <v>0</v>
      </c>
      <c r="BF567" s="148">
        <f>IF(N567="snížená",J567,0)</f>
        <v>0</v>
      </c>
      <c r="BG567" s="148">
        <f>IF(N567="zákl. přenesená",J567,0)</f>
        <v>0</v>
      </c>
      <c r="BH567" s="148">
        <f>IF(N567="sníž. přenesená",J567,0)</f>
        <v>0</v>
      </c>
      <c r="BI567" s="148">
        <f>IF(N567="nulová",J567,0)</f>
        <v>0</v>
      </c>
      <c r="BJ567" s="17" t="s">
        <v>82</v>
      </c>
      <c r="BK567" s="148">
        <f>ROUND(I567*H567,2)</f>
        <v>0</v>
      </c>
      <c r="BL567" s="17" t="s">
        <v>294</v>
      </c>
      <c r="BM567" s="147" t="s">
        <v>698</v>
      </c>
    </row>
    <row r="568" spans="2:65" s="12" customFormat="1" ht="10.199999999999999">
      <c r="B568" s="149"/>
      <c r="D568" s="150" t="s">
        <v>190</v>
      </c>
      <c r="E568" s="151" t="s">
        <v>1</v>
      </c>
      <c r="F568" s="152" t="s">
        <v>699</v>
      </c>
      <c r="H568" s="151" t="s">
        <v>1</v>
      </c>
      <c r="I568" s="153"/>
      <c r="L568" s="149"/>
      <c r="M568" s="154"/>
      <c r="T568" s="155"/>
      <c r="AT568" s="151" t="s">
        <v>190</v>
      </c>
      <c r="AU568" s="151" t="s">
        <v>84</v>
      </c>
      <c r="AV568" s="12" t="s">
        <v>82</v>
      </c>
      <c r="AW568" s="12" t="s">
        <v>30</v>
      </c>
      <c r="AX568" s="12" t="s">
        <v>74</v>
      </c>
      <c r="AY568" s="151" t="s">
        <v>180</v>
      </c>
    </row>
    <row r="569" spans="2:65" s="12" customFormat="1" ht="10.199999999999999">
      <c r="B569" s="149"/>
      <c r="D569" s="150" t="s">
        <v>190</v>
      </c>
      <c r="E569" s="151" t="s">
        <v>1</v>
      </c>
      <c r="F569" s="152" t="s">
        <v>509</v>
      </c>
      <c r="H569" s="151" t="s">
        <v>1</v>
      </c>
      <c r="I569" s="153"/>
      <c r="L569" s="149"/>
      <c r="M569" s="154"/>
      <c r="T569" s="155"/>
      <c r="AT569" s="151" t="s">
        <v>190</v>
      </c>
      <c r="AU569" s="151" t="s">
        <v>84</v>
      </c>
      <c r="AV569" s="12" t="s">
        <v>82</v>
      </c>
      <c r="AW569" s="12" t="s">
        <v>30</v>
      </c>
      <c r="AX569" s="12" t="s">
        <v>74</v>
      </c>
      <c r="AY569" s="151" t="s">
        <v>180</v>
      </c>
    </row>
    <row r="570" spans="2:65" s="13" customFormat="1" ht="10.199999999999999">
      <c r="B570" s="156"/>
      <c r="D570" s="150" t="s">
        <v>190</v>
      </c>
      <c r="E570" s="157" t="s">
        <v>1</v>
      </c>
      <c r="F570" s="158" t="s">
        <v>700</v>
      </c>
      <c r="H570" s="159">
        <v>26.9</v>
      </c>
      <c r="I570" s="160"/>
      <c r="L570" s="156"/>
      <c r="M570" s="161"/>
      <c r="T570" s="162"/>
      <c r="AT570" s="157" t="s">
        <v>190</v>
      </c>
      <c r="AU570" s="157" t="s">
        <v>84</v>
      </c>
      <c r="AV570" s="13" t="s">
        <v>84</v>
      </c>
      <c r="AW570" s="13" t="s">
        <v>30</v>
      </c>
      <c r="AX570" s="13" t="s">
        <v>74</v>
      </c>
      <c r="AY570" s="157" t="s">
        <v>180</v>
      </c>
    </row>
    <row r="571" spans="2:65" s="12" customFormat="1" ht="10.199999999999999">
      <c r="B571" s="149"/>
      <c r="D571" s="150" t="s">
        <v>190</v>
      </c>
      <c r="E571" s="151" t="s">
        <v>1</v>
      </c>
      <c r="F571" s="152" t="s">
        <v>701</v>
      </c>
      <c r="H571" s="151" t="s">
        <v>1</v>
      </c>
      <c r="I571" s="153"/>
      <c r="L571" s="149"/>
      <c r="M571" s="154"/>
      <c r="T571" s="155"/>
      <c r="AT571" s="151" t="s">
        <v>190</v>
      </c>
      <c r="AU571" s="151" t="s">
        <v>84</v>
      </c>
      <c r="AV571" s="12" t="s">
        <v>82</v>
      </c>
      <c r="AW571" s="12" t="s">
        <v>30</v>
      </c>
      <c r="AX571" s="12" t="s">
        <v>74</v>
      </c>
      <c r="AY571" s="151" t="s">
        <v>180</v>
      </c>
    </row>
    <row r="572" spans="2:65" s="13" customFormat="1" ht="10.199999999999999">
      <c r="B572" s="156"/>
      <c r="D572" s="150" t="s">
        <v>190</v>
      </c>
      <c r="E572" s="157" t="s">
        <v>1</v>
      </c>
      <c r="F572" s="158" t="s">
        <v>702</v>
      </c>
      <c r="H572" s="159">
        <v>13.2</v>
      </c>
      <c r="I572" s="160"/>
      <c r="L572" s="156"/>
      <c r="M572" s="161"/>
      <c r="T572" s="162"/>
      <c r="AT572" s="157" t="s">
        <v>190</v>
      </c>
      <c r="AU572" s="157" t="s">
        <v>84</v>
      </c>
      <c r="AV572" s="13" t="s">
        <v>84</v>
      </c>
      <c r="AW572" s="13" t="s">
        <v>30</v>
      </c>
      <c r="AX572" s="13" t="s">
        <v>74</v>
      </c>
      <c r="AY572" s="157" t="s">
        <v>180</v>
      </c>
    </row>
    <row r="573" spans="2:65" s="12" customFormat="1" ht="10.199999999999999">
      <c r="B573" s="149"/>
      <c r="D573" s="150" t="s">
        <v>190</v>
      </c>
      <c r="E573" s="151" t="s">
        <v>1</v>
      </c>
      <c r="F573" s="152" t="s">
        <v>511</v>
      </c>
      <c r="H573" s="151" t="s">
        <v>1</v>
      </c>
      <c r="I573" s="153"/>
      <c r="L573" s="149"/>
      <c r="M573" s="154"/>
      <c r="T573" s="155"/>
      <c r="AT573" s="151" t="s">
        <v>190</v>
      </c>
      <c r="AU573" s="151" t="s">
        <v>84</v>
      </c>
      <c r="AV573" s="12" t="s">
        <v>82</v>
      </c>
      <c r="AW573" s="12" t="s">
        <v>30</v>
      </c>
      <c r="AX573" s="12" t="s">
        <v>74</v>
      </c>
      <c r="AY573" s="151" t="s">
        <v>180</v>
      </c>
    </row>
    <row r="574" spans="2:65" s="13" customFormat="1" ht="10.199999999999999">
      <c r="B574" s="156"/>
      <c r="D574" s="150" t="s">
        <v>190</v>
      </c>
      <c r="E574" s="157" t="s">
        <v>1</v>
      </c>
      <c r="F574" s="158" t="s">
        <v>703</v>
      </c>
      <c r="H574" s="159">
        <v>25.7</v>
      </c>
      <c r="I574" s="160"/>
      <c r="L574" s="156"/>
      <c r="M574" s="161"/>
      <c r="T574" s="162"/>
      <c r="AT574" s="157" t="s">
        <v>190</v>
      </c>
      <c r="AU574" s="157" t="s">
        <v>84</v>
      </c>
      <c r="AV574" s="13" t="s">
        <v>84</v>
      </c>
      <c r="AW574" s="13" t="s">
        <v>30</v>
      </c>
      <c r="AX574" s="13" t="s">
        <v>74</v>
      </c>
      <c r="AY574" s="157" t="s">
        <v>180</v>
      </c>
    </row>
    <row r="575" spans="2:65" s="14" customFormat="1" ht="10.199999999999999">
      <c r="B575" s="163"/>
      <c r="D575" s="150" t="s">
        <v>190</v>
      </c>
      <c r="E575" s="164" t="s">
        <v>1</v>
      </c>
      <c r="F575" s="165" t="s">
        <v>194</v>
      </c>
      <c r="H575" s="166">
        <v>65.8</v>
      </c>
      <c r="I575" s="167"/>
      <c r="L575" s="163"/>
      <c r="M575" s="168"/>
      <c r="T575" s="169"/>
      <c r="AT575" s="164" t="s">
        <v>190</v>
      </c>
      <c r="AU575" s="164" t="s">
        <v>84</v>
      </c>
      <c r="AV575" s="14" t="s">
        <v>188</v>
      </c>
      <c r="AW575" s="14" t="s">
        <v>30</v>
      </c>
      <c r="AX575" s="14" t="s">
        <v>82</v>
      </c>
      <c r="AY575" s="164" t="s">
        <v>180</v>
      </c>
    </row>
    <row r="576" spans="2:65" s="1" customFormat="1" ht="16.5" customHeight="1">
      <c r="B576" s="32"/>
      <c r="C576" s="177" t="s">
        <v>704</v>
      </c>
      <c r="D576" s="177" t="s">
        <v>328</v>
      </c>
      <c r="E576" s="178" t="s">
        <v>705</v>
      </c>
      <c r="F576" s="179" t="s">
        <v>706</v>
      </c>
      <c r="G576" s="180" t="s">
        <v>279</v>
      </c>
      <c r="H576" s="181">
        <v>75.998999999999995</v>
      </c>
      <c r="I576" s="182"/>
      <c r="J576" s="183">
        <f>ROUND(I576*H576,2)</f>
        <v>0</v>
      </c>
      <c r="K576" s="179" t="s">
        <v>199</v>
      </c>
      <c r="L576" s="184"/>
      <c r="M576" s="185" t="s">
        <v>1</v>
      </c>
      <c r="N576" s="186" t="s">
        <v>39</v>
      </c>
      <c r="P576" s="145">
        <f>O576*H576</f>
        <v>0</v>
      </c>
      <c r="Q576" s="145">
        <v>0</v>
      </c>
      <c r="R576" s="145">
        <f>Q576*H576</f>
        <v>0</v>
      </c>
      <c r="S576" s="145">
        <v>0</v>
      </c>
      <c r="T576" s="146">
        <f>S576*H576</f>
        <v>0</v>
      </c>
      <c r="AR576" s="147" t="s">
        <v>331</v>
      </c>
      <c r="AT576" s="147" t="s">
        <v>328</v>
      </c>
      <c r="AU576" s="147" t="s">
        <v>84</v>
      </c>
      <c r="AY576" s="17" t="s">
        <v>180</v>
      </c>
      <c r="BE576" s="148">
        <f>IF(N576="základní",J576,0)</f>
        <v>0</v>
      </c>
      <c r="BF576" s="148">
        <f>IF(N576="snížená",J576,0)</f>
        <v>0</v>
      </c>
      <c r="BG576" s="148">
        <f>IF(N576="zákl. přenesená",J576,0)</f>
        <v>0</v>
      </c>
      <c r="BH576" s="148">
        <f>IF(N576="sníž. přenesená",J576,0)</f>
        <v>0</v>
      </c>
      <c r="BI576" s="148">
        <f>IF(N576="nulová",J576,0)</f>
        <v>0</v>
      </c>
      <c r="BJ576" s="17" t="s">
        <v>82</v>
      </c>
      <c r="BK576" s="148">
        <f>ROUND(I576*H576,2)</f>
        <v>0</v>
      </c>
      <c r="BL576" s="17" t="s">
        <v>294</v>
      </c>
      <c r="BM576" s="147" t="s">
        <v>707</v>
      </c>
    </row>
    <row r="577" spans="2:65" s="13" customFormat="1" ht="10.199999999999999">
      <c r="B577" s="156"/>
      <c r="D577" s="150" t="s">
        <v>190</v>
      </c>
      <c r="E577" s="157" t="s">
        <v>1</v>
      </c>
      <c r="F577" s="158" t="s">
        <v>708</v>
      </c>
      <c r="H577" s="159">
        <v>69.09</v>
      </c>
      <c r="I577" s="160"/>
      <c r="L577" s="156"/>
      <c r="M577" s="161"/>
      <c r="T577" s="162"/>
      <c r="AT577" s="157" t="s">
        <v>190</v>
      </c>
      <c r="AU577" s="157" t="s">
        <v>84</v>
      </c>
      <c r="AV577" s="13" t="s">
        <v>84</v>
      </c>
      <c r="AW577" s="13" t="s">
        <v>30</v>
      </c>
      <c r="AX577" s="13" t="s">
        <v>74</v>
      </c>
      <c r="AY577" s="157" t="s">
        <v>180</v>
      </c>
    </row>
    <row r="578" spans="2:65" s="14" customFormat="1" ht="10.199999999999999">
      <c r="B578" s="163"/>
      <c r="D578" s="150" t="s">
        <v>190</v>
      </c>
      <c r="E578" s="164" t="s">
        <v>1</v>
      </c>
      <c r="F578" s="165" t="s">
        <v>194</v>
      </c>
      <c r="H578" s="166">
        <v>69.09</v>
      </c>
      <c r="I578" s="167"/>
      <c r="L578" s="163"/>
      <c r="M578" s="168"/>
      <c r="T578" s="169"/>
      <c r="AT578" s="164" t="s">
        <v>190</v>
      </c>
      <c r="AU578" s="164" t="s">
        <v>84</v>
      </c>
      <c r="AV578" s="14" t="s">
        <v>188</v>
      </c>
      <c r="AW578" s="14" t="s">
        <v>30</v>
      </c>
      <c r="AX578" s="14" t="s">
        <v>82</v>
      </c>
      <c r="AY578" s="164" t="s">
        <v>180</v>
      </c>
    </row>
    <row r="579" spans="2:65" s="13" customFormat="1" ht="10.199999999999999">
      <c r="B579" s="156"/>
      <c r="D579" s="150" t="s">
        <v>190</v>
      </c>
      <c r="F579" s="158" t="s">
        <v>709</v>
      </c>
      <c r="H579" s="159">
        <v>75.998999999999995</v>
      </c>
      <c r="I579" s="160"/>
      <c r="L579" s="156"/>
      <c r="M579" s="161"/>
      <c r="T579" s="162"/>
      <c r="AT579" s="157" t="s">
        <v>190</v>
      </c>
      <c r="AU579" s="157" t="s">
        <v>84</v>
      </c>
      <c r="AV579" s="13" t="s">
        <v>84</v>
      </c>
      <c r="AW579" s="13" t="s">
        <v>4</v>
      </c>
      <c r="AX579" s="13" t="s">
        <v>82</v>
      </c>
      <c r="AY579" s="157" t="s">
        <v>180</v>
      </c>
    </row>
    <row r="580" spans="2:65" s="1" customFormat="1" ht="24.15" customHeight="1">
      <c r="B580" s="32"/>
      <c r="C580" s="136" t="s">
        <v>710</v>
      </c>
      <c r="D580" s="136" t="s">
        <v>183</v>
      </c>
      <c r="E580" s="137" t="s">
        <v>711</v>
      </c>
      <c r="F580" s="138" t="s">
        <v>712</v>
      </c>
      <c r="G580" s="139" t="s">
        <v>198</v>
      </c>
      <c r="H580" s="140">
        <v>84.34</v>
      </c>
      <c r="I580" s="141"/>
      <c r="J580" s="142">
        <f>ROUND(I580*H580,2)</f>
        <v>0</v>
      </c>
      <c r="K580" s="138" t="s">
        <v>187</v>
      </c>
      <c r="L580" s="32"/>
      <c r="M580" s="143" t="s">
        <v>1</v>
      </c>
      <c r="N580" s="144" t="s">
        <v>39</v>
      </c>
      <c r="P580" s="145">
        <f>O580*H580</f>
        <v>0</v>
      </c>
      <c r="Q580" s="145">
        <v>8.9999999999999993E-3</v>
      </c>
      <c r="R580" s="145">
        <f>Q580*H580</f>
        <v>0.75905999999999996</v>
      </c>
      <c r="S580" s="145">
        <v>0</v>
      </c>
      <c r="T580" s="146">
        <f>S580*H580</f>
        <v>0</v>
      </c>
      <c r="AR580" s="147" t="s">
        <v>294</v>
      </c>
      <c r="AT580" s="147" t="s">
        <v>183</v>
      </c>
      <c r="AU580" s="147" t="s">
        <v>84</v>
      </c>
      <c r="AY580" s="17" t="s">
        <v>180</v>
      </c>
      <c r="BE580" s="148">
        <f>IF(N580="základní",J580,0)</f>
        <v>0</v>
      </c>
      <c r="BF580" s="148">
        <f>IF(N580="snížená",J580,0)</f>
        <v>0</v>
      </c>
      <c r="BG580" s="148">
        <f>IF(N580="zákl. přenesená",J580,0)</f>
        <v>0</v>
      </c>
      <c r="BH580" s="148">
        <f>IF(N580="sníž. přenesená",J580,0)</f>
        <v>0</v>
      </c>
      <c r="BI580" s="148">
        <f>IF(N580="nulová",J580,0)</f>
        <v>0</v>
      </c>
      <c r="BJ580" s="17" t="s">
        <v>82</v>
      </c>
      <c r="BK580" s="148">
        <f>ROUND(I580*H580,2)</f>
        <v>0</v>
      </c>
      <c r="BL580" s="17" t="s">
        <v>294</v>
      </c>
      <c r="BM580" s="147" t="s">
        <v>713</v>
      </c>
    </row>
    <row r="581" spans="2:65" s="12" customFormat="1" ht="10.199999999999999">
      <c r="B581" s="149"/>
      <c r="D581" s="150" t="s">
        <v>190</v>
      </c>
      <c r="E581" s="151" t="s">
        <v>1</v>
      </c>
      <c r="F581" s="152" t="s">
        <v>714</v>
      </c>
      <c r="H581" s="151" t="s">
        <v>1</v>
      </c>
      <c r="I581" s="153"/>
      <c r="L581" s="149"/>
      <c r="M581" s="154"/>
      <c r="T581" s="155"/>
      <c r="AT581" s="151" t="s">
        <v>190</v>
      </c>
      <c r="AU581" s="151" t="s">
        <v>84</v>
      </c>
      <c r="AV581" s="12" t="s">
        <v>82</v>
      </c>
      <c r="AW581" s="12" t="s">
        <v>30</v>
      </c>
      <c r="AX581" s="12" t="s">
        <v>74</v>
      </c>
      <c r="AY581" s="151" t="s">
        <v>180</v>
      </c>
    </row>
    <row r="582" spans="2:65" s="12" customFormat="1" ht="10.199999999999999">
      <c r="B582" s="149"/>
      <c r="D582" s="150" t="s">
        <v>190</v>
      </c>
      <c r="E582" s="151" t="s">
        <v>1</v>
      </c>
      <c r="F582" s="152" t="s">
        <v>465</v>
      </c>
      <c r="H582" s="151" t="s">
        <v>1</v>
      </c>
      <c r="I582" s="153"/>
      <c r="L582" s="149"/>
      <c r="M582" s="154"/>
      <c r="T582" s="155"/>
      <c r="AT582" s="151" t="s">
        <v>190</v>
      </c>
      <c r="AU582" s="151" t="s">
        <v>84</v>
      </c>
      <c r="AV582" s="12" t="s">
        <v>82</v>
      </c>
      <c r="AW582" s="12" t="s">
        <v>30</v>
      </c>
      <c r="AX582" s="12" t="s">
        <v>74</v>
      </c>
      <c r="AY582" s="151" t="s">
        <v>180</v>
      </c>
    </row>
    <row r="583" spans="2:65" s="13" customFormat="1" ht="10.199999999999999">
      <c r="B583" s="156"/>
      <c r="D583" s="150" t="s">
        <v>190</v>
      </c>
      <c r="E583" s="157" t="s">
        <v>1</v>
      </c>
      <c r="F583" s="158" t="s">
        <v>466</v>
      </c>
      <c r="H583" s="159">
        <v>84.34</v>
      </c>
      <c r="I583" s="160"/>
      <c r="L583" s="156"/>
      <c r="M583" s="161"/>
      <c r="T583" s="162"/>
      <c r="AT583" s="157" t="s">
        <v>190</v>
      </c>
      <c r="AU583" s="157" t="s">
        <v>84</v>
      </c>
      <c r="AV583" s="13" t="s">
        <v>84</v>
      </c>
      <c r="AW583" s="13" t="s">
        <v>30</v>
      </c>
      <c r="AX583" s="13" t="s">
        <v>74</v>
      </c>
      <c r="AY583" s="157" t="s">
        <v>180</v>
      </c>
    </row>
    <row r="584" spans="2:65" s="14" customFormat="1" ht="10.199999999999999">
      <c r="B584" s="163"/>
      <c r="D584" s="150" t="s">
        <v>190</v>
      </c>
      <c r="E584" s="164" t="s">
        <v>1</v>
      </c>
      <c r="F584" s="165" t="s">
        <v>194</v>
      </c>
      <c r="H584" s="166">
        <v>84.34</v>
      </c>
      <c r="I584" s="167"/>
      <c r="L584" s="163"/>
      <c r="M584" s="168"/>
      <c r="T584" s="169"/>
      <c r="AT584" s="164" t="s">
        <v>190</v>
      </c>
      <c r="AU584" s="164" t="s">
        <v>84</v>
      </c>
      <c r="AV584" s="14" t="s">
        <v>188</v>
      </c>
      <c r="AW584" s="14" t="s">
        <v>30</v>
      </c>
      <c r="AX584" s="14" t="s">
        <v>82</v>
      </c>
      <c r="AY584" s="164" t="s">
        <v>180</v>
      </c>
    </row>
    <row r="585" spans="2:65" s="1" customFormat="1" ht="21.75" customHeight="1">
      <c r="B585" s="32"/>
      <c r="C585" s="177" t="s">
        <v>715</v>
      </c>
      <c r="D585" s="177" t="s">
        <v>328</v>
      </c>
      <c r="E585" s="178" t="s">
        <v>716</v>
      </c>
      <c r="F585" s="179" t="s">
        <v>717</v>
      </c>
      <c r="G585" s="180" t="s">
        <v>198</v>
      </c>
      <c r="H585" s="181">
        <v>96.991</v>
      </c>
      <c r="I585" s="182"/>
      <c r="J585" s="183">
        <f>ROUND(I585*H585,2)</f>
        <v>0</v>
      </c>
      <c r="K585" s="179" t="s">
        <v>199</v>
      </c>
      <c r="L585" s="184"/>
      <c r="M585" s="185" t="s">
        <v>1</v>
      </c>
      <c r="N585" s="186" t="s">
        <v>39</v>
      </c>
      <c r="P585" s="145">
        <f>O585*H585</f>
        <v>0</v>
      </c>
      <c r="Q585" s="145">
        <v>2.3099999999999999E-2</v>
      </c>
      <c r="R585" s="145">
        <f>Q585*H585</f>
        <v>2.2404921</v>
      </c>
      <c r="S585" s="145">
        <v>0</v>
      </c>
      <c r="T585" s="146">
        <f>S585*H585</f>
        <v>0</v>
      </c>
      <c r="AR585" s="147" t="s">
        <v>331</v>
      </c>
      <c r="AT585" s="147" t="s">
        <v>328</v>
      </c>
      <c r="AU585" s="147" t="s">
        <v>84</v>
      </c>
      <c r="AY585" s="17" t="s">
        <v>180</v>
      </c>
      <c r="BE585" s="148">
        <f>IF(N585="základní",J585,0)</f>
        <v>0</v>
      </c>
      <c r="BF585" s="148">
        <f>IF(N585="snížená",J585,0)</f>
        <v>0</v>
      </c>
      <c r="BG585" s="148">
        <f>IF(N585="zákl. přenesená",J585,0)</f>
        <v>0</v>
      </c>
      <c r="BH585" s="148">
        <f>IF(N585="sníž. přenesená",J585,0)</f>
        <v>0</v>
      </c>
      <c r="BI585" s="148">
        <f>IF(N585="nulová",J585,0)</f>
        <v>0</v>
      </c>
      <c r="BJ585" s="17" t="s">
        <v>82</v>
      </c>
      <c r="BK585" s="148">
        <f>ROUND(I585*H585,2)</f>
        <v>0</v>
      </c>
      <c r="BL585" s="17" t="s">
        <v>294</v>
      </c>
      <c r="BM585" s="147" t="s">
        <v>718</v>
      </c>
    </row>
    <row r="586" spans="2:65" s="13" customFormat="1" ht="10.199999999999999">
      <c r="B586" s="156"/>
      <c r="D586" s="150" t="s">
        <v>190</v>
      </c>
      <c r="F586" s="158" t="s">
        <v>719</v>
      </c>
      <c r="H586" s="159">
        <v>96.991</v>
      </c>
      <c r="I586" s="160"/>
      <c r="L586" s="156"/>
      <c r="M586" s="161"/>
      <c r="T586" s="162"/>
      <c r="AT586" s="157" t="s">
        <v>190</v>
      </c>
      <c r="AU586" s="157" t="s">
        <v>84</v>
      </c>
      <c r="AV586" s="13" t="s">
        <v>84</v>
      </c>
      <c r="AW586" s="13" t="s">
        <v>4</v>
      </c>
      <c r="AX586" s="13" t="s">
        <v>82</v>
      </c>
      <c r="AY586" s="157" t="s">
        <v>180</v>
      </c>
    </row>
    <row r="587" spans="2:65" s="1" customFormat="1" ht="16.5" customHeight="1">
      <c r="B587" s="32"/>
      <c r="C587" s="136" t="s">
        <v>720</v>
      </c>
      <c r="D587" s="136" t="s">
        <v>183</v>
      </c>
      <c r="E587" s="137" t="s">
        <v>721</v>
      </c>
      <c r="F587" s="138" t="s">
        <v>722</v>
      </c>
      <c r="G587" s="139" t="s">
        <v>198</v>
      </c>
      <c r="H587" s="140">
        <v>84.34</v>
      </c>
      <c r="I587" s="141"/>
      <c r="J587" s="142">
        <f>ROUND(I587*H587,2)</f>
        <v>0</v>
      </c>
      <c r="K587" s="138" t="s">
        <v>187</v>
      </c>
      <c r="L587" s="32"/>
      <c r="M587" s="143" t="s">
        <v>1</v>
      </c>
      <c r="N587" s="144" t="s">
        <v>39</v>
      </c>
      <c r="P587" s="145">
        <f>O587*H587</f>
        <v>0</v>
      </c>
      <c r="Q587" s="145">
        <v>1.5E-3</v>
      </c>
      <c r="R587" s="145">
        <f>Q587*H587</f>
        <v>0.12651000000000001</v>
      </c>
      <c r="S587" s="145">
        <v>0</v>
      </c>
      <c r="T587" s="146">
        <f>S587*H587</f>
        <v>0</v>
      </c>
      <c r="AR587" s="147" t="s">
        <v>294</v>
      </c>
      <c r="AT587" s="147" t="s">
        <v>183</v>
      </c>
      <c r="AU587" s="147" t="s">
        <v>84</v>
      </c>
      <c r="AY587" s="17" t="s">
        <v>180</v>
      </c>
      <c r="BE587" s="148">
        <f>IF(N587="základní",J587,0)</f>
        <v>0</v>
      </c>
      <c r="BF587" s="148">
        <f>IF(N587="snížená",J587,0)</f>
        <v>0</v>
      </c>
      <c r="BG587" s="148">
        <f>IF(N587="zákl. přenesená",J587,0)</f>
        <v>0</v>
      </c>
      <c r="BH587" s="148">
        <f>IF(N587="sníž. přenesená",J587,0)</f>
        <v>0</v>
      </c>
      <c r="BI587" s="148">
        <f>IF(N587="nulová",J587,0)</f>
        <v>0</v>
      </c>
      <c r="BJ587" s="17" t="s">
        <v>82</v>
      </c>
      <c r="BK587" s="148">
        <f>ROUND(I587*H587,2)</f>
        <v>0</v>
      </c>
      <c r="BL587" s="17" t="s">
        <v>294</v>
      </c>
      <c r="BM587" s="147" t="s">
        <v>723</v>
      </c>
    </row>
    <row r="588" spans="2:65" s="12" customFormat="1" ht="10.199999999999999">
      <c r="B588" s="149"/>
      <c r="D588" s="150" t="s">
        <v>190</v>
      </c>
      <c r="E588" s="151" t="s">
        <v>1</v>
      </c>
      <c r="F588" s="152" t="s">
        <v>724</v>
      </c>
      <c r="H588" s="151" t="s">
        <v>1</v>
      </c>
      <c r="I588" s="153"/>
      <c r="L588" s="149"/>
      <c r="M588" s="154"/>
      <c r="T588" s="155"/>
      <c r="AT588" s="151" t="s">
        <v>190</v>
      </c>
      <c r="AU588" s="151" t="s">
        <v>84</v>
      </c>
      <c r="AV588" s="12" t="s">
        <v>82</v>
      </c>
      <c r="AW588" s="12" t="s">
        <v>30</v>
      </c>
      <c r="AX588" s="12" t="s">
        <v>74</v>
      </c>
      <c r="AY588" s="151" t="s">
        <v>180</v>
      </c>
    </row>
    <row r="589" spans="2:65" s="12" customFormat="1" ht="10.199999999999999">
      <c r="B589" s="149"/>
      <c r="D589" s="150" t="s">
        <v>190</v>
      </c>
      <c r="E589" s="151" t="s">
        <v>1</v>
      </c>
      <c r="F589" s="152" t="s">
        <v>465</v>
      </c>
      <c r="H589" s="151" t="s">
        <v>1</v>
      </c>
      <c r="I589" s="153"/>
      <c r="L589" s="149"/>
      <c r="M589" s="154"/>
      <c r="T589" s="155"/>
      <c r="AT589" s="151" t="s">
        <v>190</v>
      </c>
      <c r="AU589" s="151" t="s">
        <v>84</v>
      </c>
      <c r="AV589" s="12" t="s">
        <v>82</v>
      </c>
      <c r="AW589" s="12" t="s">
        <v>30</v>
      </c>
      <c r="AX589" s="12" t="s">
        <v>74</v>
      </c>
      <c r="AY589" s="151" t="s">
        <v>180</v>
      </c>
    </row>
    <row r="590" spans="2:65" s="13" customFormat="1" ht="10.199999999999999">
      <c r="B590" s="156"/>
      <c r="D590" s="150" t="s">
        <v>190</v>
      </c>
      <c r="E590" s="157" t="s">
        <v>1</v>
      </c>
      <c r="F590" s="158" t="s">
        <v>466</v>
      </c>
      <c r="H590" s="159">
        <v>84.34</v>
      </c>
      <c r="I590" s="160"/>
      <c r="L590" s="156"/>
      <c r="M590" s="161"/>
      <c r="T590" s="162"/>
      <c r="AT590" s="157" t="s">
        <v>190</v>
      </c>
      <c r="AU590" s="157" t="s">
        <v>84</v>
      </c>
      <c r="AV590" s="13" t="s">
        <v>84</v>
      </c>
      <c r="AW590" s="13" t="s">
        <v>30</v>
      </c>
      <c r="AX590" s="13" t="s">
        <v>74</v>
      </c>
      <c r="AY590" s="157" t="s">
        <v>180</v>
      </c>
    </row>
    <row r="591" spans="2:65" s="14" customFormat="1" ht="10.199999999999999">
      <c r="B591" s="163"/>
      <c r="D591" s="150" t="s">
        <v>190</v>
      </c>
      <c r="E591" s="164" t="s">
        <v>1</v>
      </c>
      <c r="F591" s="165" t="s">
        <v>194</v>
      </c>
      <c r="H591" s="166">
        <v>84.34</v>
      </c>
      <c r="I591" s="167"/>
      <c r="L591" s="163"/>
      <c r="M591" s="168"/>
      <c r="T591" s="169"/>
      <c r="AT591" s="164" t="s">
        <v>190</v>
      </c>
      <c r="AU591" s="164" t="s">
        <v>84</v>
      </c>
      <c r="AV591" s="14" t="s">
        <v>188</v>
      </c>
      <c r="AW591" s="14" t="s">
        <v>30</v>
      </c>
      <c r="AX591" s="14" t="s">
        <v>82</v>
      </c>
      <c r="AY591" s="164" t="s">
        <v>180</v>
      </c>
    </row>
    <row r="592" spans="2:65" s="1" customFormat="1" ht="16.5" customHeight="1">
      <c r="B592" s="32"/>
      <c r="C592" s="136" t="s">
        <v>725</v>
      </c>
      <c r="D592" s="136" t="s">
        <v>183</v>
      </c>
      <c r="E592" s="137" t="s">
        <v>726</v>
      </c>
      <c r="F592" s="138" t="s">
        <v>727</v>
      </c>
      <c r="G592" s="139" t="s">
        <v>343</v>
      </c>
      <c r="H592" s="187"/>
      <c r="I592" s="141"/>
      <c r="J592" s="142">
        <f>ROUND(I592*H592,2)</f>
        <v>0</v>
      </c>
      <c r="K592" s="138" t="s">
        <v>187</v>
      </c>
      <c r="L592" s="32"/>
      <c r="M592" s="143" t="s">
        <v>1</v>
      </c>
      <c r="N592" s="144" t="s">
        <v>39</v>
      </c>
      <c r="P592" s="145">
        <f>O592*H592</f>
        <v>0</v>
      </c>
      <c r="Q592" s="145">
        <v>0</v>
      </c>
      <c r="R592" s="145">
        <f>Q592*H592</f>
        <v>0</v>
      </c>
      <c r="S592" s="145">
        <v>0</v>
      </c>
      <c r="T592" s="146">
        <f>S592*H592</f>
        <v>0</v>
      </c>
      <c r="AR592" s="147" t="s">
        <v>294</v>
      </c>
      <c r="AT592" s="147" t="s">
        <v>183</v>
      </c>
      <c r="AU592" s="147" t="s">
        <v>84</v>
      </c>
      <c r="AY592" s="17" t="s">
        <v>180</v>
      </c>
      <c r="BE592" s="148">
        <f>IF(N592="základní",J592,0)</f>
        <v>0</v>
      </c>
      <c r="BF592" s="148">
        <f>IF(N592="snížená",J592,0)</f>
        <v>0</v>
      </c>
      <c r="BG592" s="148">
        <f>IF(N592="zákl. přenesená",J592,0)</f>
        <v>0</v>
      </c>
      <c r="BH592" s="148">
        <f>IF(N592="sníž. přenesená",J592,0)</f>
        <v>0</v>
      </c>
      <c r="BI592" s="148">
        <f>IF(N592="nulová",J592,0)</f>
        <v>0</v>
      </c>
      <c r="BJ592" s="17" t="s">
        <v>82</v>
      </c>
      <c r="BK592" s="148">
        <f>ROUND(I592*H592,2)</f>
        <v>0</v>
      </c>
      <c r="BL592" s="17" t="s">
        <v>294</v>
      </c>
      <c r="BM592" s="147" t="s">
        <v>728</v>
      </c>
    </row>
    <row r="593" spans="2:65" s="11" customFormat="1" ht="22.8" customHeight="1">
      <c r="B593" s="124"/>
      <c r="D593" s="125" t="s">
        <v>73</v>
      </c>
      <c r="E593" s="134" t="s">
        <v>729</v>
      </c>
      <c r="F593" s="134" t="s">
        <v>730</v>
      </c>
      <c r="I593" s="127"/>
      <c r="J593" s="135">
        <f>BK593</f>
        <v>0</v>
      </c>
      <c r="L593" s="124"/>
      <c r="M593" s="129"/>
      <c r="P593" s="130">
        <f>SUM(P594:P654)</f>
        <v>0</v>
      </c>
      <c r="R593" s="130">
        <f>SUM(R594:R654)</f>
        <v>3.0339335600000004</v>
      </c>
      <c r="T593" s="131">
        <f>SUM(T594:T654)</f>
        <v>0</v>
      </c>
      <c r="AR593" s="125" t="s">
        <v>84</v>
      </c>
      <c r="AT593" s="132" t="s">
        <v>73</v>
      </c>
      <c r="AU593" s="132" t="s">
        <v>82</v>
      </c>
      <c r="AY593" s="125" t="s">
        <v>180</v>
      </c>
      <c r="BK593" s="133">
        <f>SUM(BK594:BK654)</f>
        <v>0</v>
      </c>
    </row>
    <row r="594" spans="2:65" s="1" customFormat="1" ht="16.5" customHeight="1">
      <c r="B594" s="32"/>
      <c r="C594" s="136" t="s">
        <v>731</v>
      </c>
      <c r="D594" s="136" t="s">
        <v>183</v>
      </c>
      <c r="E594" s="137" t="s">
        <v>732</v>
      </c>
      <c r="F594" s="138" t="s">
        <v>733</v>
      </c>
      <c r="G594" s="139" t="s">
        <v>198</v>
      </c>
      <c r="H594" s="140">
        <v>653.91</v>
      </c>
      <c r="I594" s="141"/>
      <c r="J594" s="142">
        <f>ROUND(I594*H594,2)</f>
        <v>0</v>
      </c>
      <c r="K594" s="138" t="s">
        <v>187</v>
      </c>
      <c r="L594" s="32"/>
      <c r="M594" s="143" t="s">
        <v>1</v>
      </c>
      <c r="N594" s="144" t="s">
        <v>39</v>
      </c>
      <c r="P594" s="145">
        <f>O594*H594</f>
        <v>0</v>
      </c>
      <c r="Q594" s="145">
        <v>0</v>
      </c>
      <c r="R594" s="145">
        <f>Q594*H594</f>
        <v>0</v>
      </c>
      <c r="S594" s="145">
        <v>0</v>
      </c>
      <c r="T594" s="146">
        <f>S594*H594</f>
        <v>0</v>
      </c>
      <c r="AR594" s="147" t="s">
        <v>294</v>
      </c>
      <c r="AT594" s="147" t="s">
        <v>183</v>
      </c>
      <c r="AU594" s="147" t="s">
        <v>84</v>
      </c>
      <c r="AY594" s="17" t="s">
        <v>180</v>
      </c>
      <c r="BE594" s="148">
        <f>IF(N594="základní",J594,0)</f>
        <v>0</v>
      </c>
      <c r="BF594" s="148">
        <f>IF(N594="snížená",J594,0)</f>
        <v>0</v>
      </c>
      <c r="BG594" s="148">
        <f>IF(N594="zákl. přenesená",J594,0)</f>
        <v>0</v>
      </c>
      <c r="BH594" s="148">
        <f>IF(N594="sníž. přenesená",J594,0)</f>
        <v>0</v>
      </c>
      <c r="BI594" s="148">
        <f>IF(N594="nulová",J594,0)</f>
        <v>0</v>
      </c>
      <c r="BJ594" s="17" t="s">
        <v>82</v>
      </c>
      <c r="BK594" s="148">
        <f>ROUND(I594*H594,2)</f>
        <v>0</v>
      </c>
      <c r="BL594" s="17" t="s">
        <v>294</v>
      </c>
      <c r="BM594" s="147" t="s">
        <v>734</v>
      </c>
    </row>
    <row r="595" spans="2:65" s="1" customFormat="1" ht="16.5" customHeight="1">
      <c r="B595" s="32"/>
      <c r="C595" s="136" t="s">
        <v>735</v>
      </c>
      <c r="D595" s="136" t="s">
        <v>183</v>
      </c>
      <c r="E595" s="137" t="s">
        <v>736</v>
      </c>
      <c r="F595" s="138" t="s">
        <v>737</v>
      </c>
      <c r="G595" s="139" t="s">
        <v>198</v>
      </c>
      <c r="H595" s="140">
        <v>653.91</v>
      </c>
      <c r="I595" s="141"/>
      <c r="J595" s="142">
        <f>ROUND(I595*H595,2)</f>
        <v>0</v>
      </c>
      <c r="K595" s="138" t="s">
        <v>187</v>
      </c>
      <c r="L595" s="32"/>
      <c r="M595" s="143" t="s">
        <v>1</v>
      </c>
      <c r="N595" s="144" t="s">
        <v>39</v>
      </c>
      <c r="P595" s="145">
        <f>O595*H595</f>
        <v>0</v>
      </c>
      <c r="Q595" s="145">
        <v>2.0000000000000001E-4</v>
      </c>
      <c r="R595" s="145">
        <f>Q595*H595</f>
        <v>0.13078200000000001</v>
      </c>
      <c r="S595" s="145">
        <v>0</v>
      </c>
      <c r="T595" s="146">
        <f>S595*H595</f>
        <v>0</v>
      </c>
      <c r="AR595" s="147" t="s">
        <v>294</v>
      </c>
      <c r="AT595" s="147" t="s">
        <v>183</v>
      </c>
      <c r="AU595" s="147" t="s">
        <v>84</v>
      </c>
      <c r="AY595" s="17" t="s">
        <v>180</v>
      </c>
      <c r="BE595" s="148">
        <f>IF(N595="základní",J595,0)</f>
        <v>0</v>
      </c>
      <c r="BF595" s="148">
        <f>IF(N595="snížená",J595,0)</f>
        <v>0</v>
      </c>
      <c r="BG595" s="148">
        <f>IF(N595="zákl. přenesená",J595,0)</f>
        <v>0</v>
      </c>
      <c r="BH595" s="148">
        <f>IF(N595="sníž. přenesená",J595,0)</f>
        <v>0</v>
      </c>
      <c r="BI595" s="148">
        <f>IF(N595="nulová",J595,0)</f>
        <v>0</v>
      </c>
      <c r="BJ595" s="17" t="s">
        <v>82</v>
      </c>
      <c r="BK595" s="148">
        <f>ROUND(I595*H595,2)</f>
        <v>0</v>
      </c>
      <c r="BL595" s="17" t="s">
        <v>294</v>
      </c>
      <c r="BM595" s="147" t="s">
        <v>738</v>
      </c>
    </row>
    <row r="596" spans="2:65" s="1" customFormat="1" ht="16.5" customHeight="1">
      <c r="B596" s="32"/>
      <c r="C596" s="136" t="s">
        <v>739</v>
      </c>
      <c r="D596" s="136" t="s">
        <v>183</v>
      </c>
      <c r="E596" s="137" t="s">
        <v>740</v>
      </c>
      <c r="F596" s="138" t="s">
        <v>741</v>
      </c>
      <c r="G596" s="139" t="s">
        <v>198</v>
      </c>
      <c r="H596" s="140">
        <v>653.91</v>
      </c>
      <c r="I596" s="141"/>
      <c r="J596" s="142">
        <f>ROUND(I596*H596,2)</f>
        <v>0</v>
      </c>
      <c r="K596" s="138" t="s">
        <v>187</v>
      </c>
      <c r="L596" s="32"/>
      <c r="M596" s="143" t="s">
        <v>1</v>
      </c>
      <c r="N596" s="144" t="s">
        <v>39</v>
      </c>
      <c r="P596" s="145">
        <f>O596*H596</f>
        <v>0</v>
      </c>
      <c r="Q596" s="145">
        <v>2.9999999999999997E-4</v>
      </c>
      <c r="R596" s="145">
        <f>Q596*H596</f>
        <v>0.19617299999999999</v>
      </c>
      <c r="S596" s="145">
        <v>0</v>
      </c>
      <c r="T596" s="146">
        <f>S596*H596</f>
        <v>0</v>
      </c>
      <c r="AR596" s="147" t="s">
        <v>294</v>
      </c>
      <c r="AT596" s="147" t="s">
        <v>183</v>
      </c>
      <c r="AU596" s="147" t="s">
        <v>84</v>
      </c>
      <c r="AY596" s="17" t="s">
        <v>180</v>
      </c>
      <c r="BE596" s="148">
        <f>IF(N596="základní",J596,0)</f>
        <v>0</v>
      </c>
      <c r="BF596" s="148">
        <f>IF(N596="snížená",J596,0)</f>
        <v>0</v>
      </c>
      <c r="BG596" s="148">
        <f>IF(N596="zákl. přenesená",J596,0)</f>
        <v>0</v>
      </c>
      <c r="BH596" s="148">
        <f>IF(N596="sníž. přenesená",J596,0)</f>
        <v>0</v>
      </c>
      <c r="BI596" s="148">
        <f>IF(N596="nulová",J596,0)</f>
        <v>0</v>
      </c>
      <c r="BJ596" s="17" t="s">
        <v>82</v>
      </c>
      <c r="BK596" s="148">
        <f>ROUND(I596*H596,2)</f>
        <v>0</v>
      </c>
      <c r="BL596" s="17" t="s">
        <v>294</v>
      </c>
      <c r="BM596" s="147" t="s">
        <v>742</v>
      </c>
    </row>
    <row r="597" spans="2:65" s="12" customFormat="1" ht="10.199999999999999">
      <c r="B597" s="149"/>
      <c r="D597" s="150" t="s">
        <v>190</v>
      </c>
      <c r="E597" s="151" t="s">
        <v>1</v>
      </c>
      <c r="F597" s="152" t="s">
        <v>325</v>
      </c>
      <c r="H597" s="151" t="s">
        <v>1</v>
      </c>
      <c r="I597" s="153"/>
      <c r="L597" s="149"/>
      <c r="M597" s="154"/>
      <c r="T597" s="155"/>
      <c r="AT597" s="151" t="s">
        <v>190</v>
      </c>
      <c r="AU597" s="151" t="s">
        <v>84</v>
      </c>
      <c r="AV597" s="12" t="s">
        <v>82</v>
      </c>
      <c r="AW597" s="12" t="s">
        <v>30</v>
      </c>
      <c r="AX597" s="12" t="s">
        <v>74</v>
      </c>
      <c r="AY597" s="151" t="s">
        <v>180</v>
      </c>
    </row>
    <row r="598" spans="2:65" s="13" customFormat="1" ht="20.399999999999999">
      <c r="B598" s="156"/>
      <c r="D598" s="150" t="s">
        <v>190</v>
      </c>
      <c r="E598" s="157" t="s">
        <v>1</v>
      </c>
      <c r="F598" s="158" t="s">
        <v>326</v>
      </c>
      <c r="H598" s="159">
        <v>653.91</v>
      </c>
      <c r="I598" s="160"/>
      <c r="L598" s="156"/>
      <c r="M598" s="161"/>
      <c r="T598" s="162"/>
      <c r="AT598" s="157" t="s">
        <v>190</v>
      </c>
      <c r="AU598" s="157" t="s">
        <v>84</v>
      </c>
      <c r="AV598" s="13" t="s">
        <v>84</v>
      </c>
      <c r="AW598" s="13" t="s">
        <v>30</v>
      </c>
      <c r="AX598" s="13" t="s">
        <v>74</v>
      </c>
      <c r="AY598" s="157" t="s">
        <v>180</v>
      </c>
    </row>
    <row r="599" spans="2:65" s="14" customFormat="1" ht="10.199999999999999">
      <c r="B599" s="163"/>
      <c r="D599" s="150" t="s">
        <v>190</v>
      </c>
      <c r="E599" s="164" t="s">
        <v>1</v>
      </c>
      <c r="F599" s="165" t="s">
        <v>194</v>
      </c>
      <c r="H599" s="166">
        <v>653.91</v>
      </c>
      <c r="I599" s="167"/>
      <c r="L599" s="163"/>
      <c r="M599" s="168"/>
      <c r="T599" s="169"/>
      <c r="AT599" s="164" t="s">
        <v>190</v>
      </c>
      <c r="AU599" s="164" t="s">
        <v>84</v>
      </c>
      <c r="AV599" s="14" t="s">
        <v>188</v>
      </c>
      <c r="AW599" s="14" t="s">
        <v>30</v>
      </c>
      <c r="AX599" s="14" t="s">
        <v>82</v>
      </c>
      <c r="AY599" s="164" t="s">
        <v>180</v>
      </c>
    </row>
    <row r="600" spans="2:65" s="1" customFormat="1" ht="16.5" customHeight="1">
      <c r="B600" s="32"/>
      <c r="C600" s="177" t="s">
        <v>743</v>
      </c>
      <c r="D600" s="177" t="s">
        <v>328</v>
      </c>
      <c r="E600" s="178" t="s">
        <v>744</v>
      </c>
      <c r="F600" s="179" t="s">
        <v>745</v>
      </c>
      <c r="G600" s="180" t="s">
        <v>198</v>
      </c>
      <c r="H600" s="181">
        <v>775.01800000000003</v>
      </c>
      <c r="I600" s="182"/>
      <c r="J600" s="183">
        <f>ROUND(I600*H600,2)</f>
        <v>0</v>
      </c>
      <c r="K600" s="179" t="s">
        <v>199</v>
      </c>
      <c r="L600" s="184"/>
      <c r="M600" s="185" t="s">
        <v>1</v>
      </c>
      <c r="N600" s="186" t="s">
        <v>39</v>
      </c>
      <c r="P600" s="145">
        <f>O600*H600</f>
        <v>0</v>
      </c>
      <c r="Q600" s="145">
        <v>3.2000000000000002E-3</v>
      </c>
      <c r="R600" s="145">
        <f>Q600*H600</f>
        <v>2.4800576000000003</v>
      </c>
      <c r="S600" s="145">
        <v>0</v>
      </c>
      <c r="T600" s="146">
        <f>S600*H600</f>
        <v>0</v>
      </c>
      <c r="AR600" s="147" t="s">
        <v>331</v>
      </c>
      <c r="AT600" s="147" t="s">
        <v>328</v>
      </c>
      <c r="AU600" s="147" t="s">
        <v>84</v>
      </c>
      <c r="AY600" s="17" t="s">
        <v>180</v>
      </c>
      <c r="BE600" s="148">
        <f>IF(N600="základní",J600,0)</f>
        <v>0</v>
      </c>
      <c r="BF600" s="148">
        <f>IF(N600="snížená",J600,0)</f>
        <v>0</v>
      </c>
      <c r="BG600" s="148">
        <f>IF(N600="zákl. přenesená",J600,0)</f>
        <v>0</v>
      </c>
      <c r="BH600" s="148">
        <f>IF(N600="sníž. přenesená",J600,0)</f>
        <v>0</v>
      </c>
      <c r="BI600" s="148">
        <f>IF(N600="nulová",J600,0)</f>
        <v>0</v>
      </c>
      <c r="BJ600" s="17" t="s">
        <v>82</v>
      </c>
      <c r="BK600" s="148">
        <f>ROUND(I600*H600,2)</f>
        <v>0</v>
      </c>
      <c r="BL600" s="17" t="s">
        <v>294</v>
      </c>
      <c r="BM600" s="147" t="s">
        <v>746</v>
      </c>
    </row>
    <row r="601" spans="2:65" s="12" customFormat="1" ht="10.199999999999999">
      <c r="B601" s="149"/>
      <c r="D601" s="150" t="s">
        <v>190</v>
      </c>
      <c r="E601" s="151" t="s">
        <v>1</v>
      </c>
      <c r="F601" s="152" t="s">
        <v>686</v>
      </c>
      <c r="H601" s="151" t="s">
        <v>1</v>
      </c>
      <c r="I601" s="153"/>
      <c r="L601" s="149"/>
      <c r="M601" s="154"/>
      <c r="T601" s="155"/>
      <c r="AT601" s="151" t="s">
        <v>190</v>
      </c>
      <c r="AU601" s="151" t="s">
        <v>84</v>
      </c>
      <c r="AV601" s="12" t="s">
        <v>82</v>
      </c>
      <c r="AW601" s="12" t="s">
        <v>30</v>
      </c>
      <c r="AX601" s="12" t="s">
        <v>74</v>
      </c>
      <c r="AY601" s="151" t="s">
        <v>180</v>
      </c>
    </row>
    <row r="602" spans="2:65" s="12" customFormat="1" ht="10.199999999999999">
      <c r="B602" s="149"/>
      <c r="D602" s="150" t="s">
        <v>190</v>
      </c>
      <c r="E602" s="151" t="s">
        <v>1</v>
      </c>
      <c r="F602" s="152" t="s">
        <v>325</v>
      </c>
      <c r="H602" s="151" t="s">
        <v>1</v>
      </c>
      <c r="I602" s="153"/>
      <c r="L602" s="149"/>
      <c r="M602" s="154"/>
      <c r="T602" s="155"/>
      <c r="AT602" s="151" t="s">
        <v>190</v>
      </c>
      <c r="AU602" s="151" t="s">
        <v>84</v>
      </c>
      <c r="AV602" s="12" t="s">
        <v>82</v>
      </c>
      <c r="AW602" s="12" t="s">
        <v>30</v>
      </c>
      <c r="AX602" s="12" t="s">
        <v>74</v>
      </c>
      <c r="AY602" s="151" t="s">
        <v>180</v>
      </c>
    </row>
    <row r="603" spans="2:65" s="13" customFormat="1" ht="10.199999999999999">
      <c r="B603" s="156"/>
      <c r="D603" s="150" t="s">
        <v>190</v>
      </c>
      <c r="E603" s="157" t="s">
        <v>1</v>
      </c>
      <c r="F603" s="158" t="s">
        <v>747</v>
      </c>
      <c r="H603" s="159">
        <v>653.91</v>
      </c>
      <c r="I603" s="160"/>
      <c r="L603" s="156"/>
      <c r="M603" s="161"/>
      <c r="T603" s="162"/>
      <c r="AT603" s="157" t="s">
        <v>190</v>
      </c>
      <c r="AU603" s="157" t="s">
        <v>84</v>
      </c>
      <c r="AV603" s="13" t="s">
        <v>84</v>
      </c>
      <c r="AW603" s="13" t="s">
        <v>30</v>
      </c>
      <c r="AX603" s="13" t="s">
        <v>74</v>
      </c>
      <c r="AY603" s="157" t="s">
        <v>180</v>
      </c>
    </row>
    <row r="604" spans="2:65" s="12" customFormat="1" ht="10.199999999999999">
      <c r="B604" s="149"/>
      <c r="D604" s="150" t="s">
        <v>190</v>
      </c>
      <c r="E604" s="151" t="s">
        <v>1</v>
      </c>
      <c r="F604" s="152" t="s">
        <v>748</v>
      </c>
      <c r="H604" s="151" t="s">
        <v>1</v>
      </c>
      <c r="I604" s="153"/>
      <c r="L604" s="149"/>
      <c r="M604" s="154"/>
      <c r="T604" s="155"/>
      <c r="AT604" s="151" t="s">
        <v>190</v>
      </c>
      <c r="AU604" s="151" t="s">
        <v>84</v>
      </c>
      <c r="AV604" s="12" t="s">
        <v>82</v>
      </c>
      <c r="AW604" s="12" t="s">
        <v>30</v>
      </c>
      <c r="AX604" s="12" t="s">
        <v>74</v>
      </c>
      <c r="AY604" s="151" t="s">
        <v>180</v>
      </c>
    </row>
    <row r="605" spans="2:65" s="13" customFormat="1" ht="10.199999999999999">
      <c r="B605" s="156"/>
      <c r="D605" s="150" t="s">
        <v>190</v>
      </c>
      <c r="E605" s="157" t="s">
        <v>1</v>
      </c>
      <c r="F605" s="158" t="s">
        <v>749</v>
      </c>
      <c r="H605" s="159">
        <v>50.652000000000001</v>
      </c>
      <c r="I605" s="160"/>
      <c r="L605" s="156"/>
      <c r="M605" s="161"/>
      <c r="T605" s="162"/>
      <c r="AT605" s="157" t="s">
        <v>190</v>
      </c>
      <c r="AU605" s="157" t="s">
        <v>84</v>
      </c>
      <c r="AV605" s="13" t="s">
        <v>84</v>
      </c>
      <c r="AW605" s="13" t="s">
        <v>30</v>
      </c>
      <c r="AX605" s="13" t="s">
        <v>74</v>
      </c>
      <c r="AY605" s="157" t="s">
        <v>180</v>
      </c>
    </row>
    <row r="606" spans="2:65" s="14" customFormat="1" ht="10.199999999999999">
      <c r="B606" s="163"/>
      <c r="D606" s="150" t="s">
        <v>190</v>
      </c>
      <c r="E606" s="164" t="s">
        <v>1</v>
      </c>
      <c r="F606" s="165" t="s">
        <v>194</v>
      </c>
      <c r="H606" s="166">
        <v>704.56200000000001</v>
      </c>
      <c r="I606" s="167"/>
      <c r="L606" s="163"/>
      <c r="M606" s="168"/>
      <c r="T606" s="169"/>
      <c r="AT606" s="164" t="s">
        <v>190</v>
      </c>
      <c r="AU606" s="164" t="s">
        <v>84</v>
      </c>
      <c r="AV606" s="14" t="s">
        <v>188</v>
      </c>
      <c r="AW606" s="14" t="s">
        <v>30</v>
      </c>
      <c r="AX606" s="14" t="s">
        <v>82</v>
      </c>
      <c r="AY606" s="164" t="s">
        <v>180</v>
      </c>
    </row>
    <row r="607" spans="2:65" s="13" customFormat="1" ht="10.199999999999999">
      <c r="B607" s="156"/>
      <c r="D607" s="150" t="s">
        <v>190</v>
      </c>
      <c r="F607" s="158" t="s">
        <v>750</v>
      </c>
      <c r="H607" s="159">
        <v>775.01800000000003</v>
      </c>
      <c r="I607" s="160"/>
      <c r="L607" s="156"/>
      <c r="M607" s="161"/>
      <c r="T607" s="162"/>
      <c r="AT607" s="157" t="s">
        <v>190</v>
      </c>
      <c r="AU607" s="157" t="s">
        <v>84</v>
      </c>
      <c r="AV607" s="13" t="s">
        <v>84</v>
      </c>
      <c r="AW607" s="13" t="s">
        <v>4</v>
      </c>
      <c r="AX607" s="13" t="s">
        <v>82</v>
      </c>
      <c r="AY607" s="157" t="s">
        <v>180</v>
      </c>
    </row>
    <row r="608" spans="2:65" s="1" customFormat="1" ht="16.5" customHeight="1">
      <c r="B608" s="32"/>
      <c r="C608" s="136" t="s">
        <v>751</v>
      </c>
      <c r="D608" s="136" t="s">
        <v>183</v>
      </c>
      <c r="E608" s="137" t="s">
        <v>752</v>
      </c>
      <c r="F608" s="138" t="s">
        <v>753</v>
      </c>
      <c r="G608" s="139" t="s">
        <v>279</v>
      </c>
      <c r="H608" s="140">
        <v>506.52</v>
      </c>
      <c r="I608" s="141"/>
      <c r="J608" s="142">
        <f>ROUND(I608*H608,2)</f>
        <v>0</v>
      </c>
      <c r="K608" s="138" t="s">
        <v>187</v>
      </c>
      <c r="L608" s="32"/>
      <c r="M608" s="143" t="s">
        <v>1</v>
      </c>
      <c r="N608" s="144" t="s">
        <v>39</v>
      </c>
      <c r="P608" s="145">
        <f>O608*H608</f>
        <v>0</v>
      </c>
      <c r="Q608" s="145">
        <v>3.0000000000000001E-5</v>
      </c>
      <c r="R608" s="145">
        <f>Q608*H608</f>
        <v>1.51956E-2</v>
      </c>
      <c r="S608" s="145">
        <v>0</v>
      </c>
      <c r="T608" s="146">
        <f>S608*H608</f>
        <v>0</v>
      </c>
      <c r="AR608" s="147" t="s">
        <v>294</v>
      </c>
      <c r="AT608" s="147" t="s">
        <v>183</v>
      </c>
      <c r="AU608" s="147" t="s">
        <v>84</v>
      </c>
      <c r="AY608" s="17" t="s">
        <v>180</v>
      </c>
      <c r="BE608" s="148">
        <f>IF(N608="základní",J608,0)</f>
        <v>0</v>
      </c>
      <c r="BF608" s="148">
        <f>IF(N608="snížená",J608,0)</f>
        <v>0</v>
      </c>
      <c r="BG608" s="148">
        <f>IF(N608="zákl. přenesená",J608,0)</f>
        <v>0</v>
      </c>
      <c r="BH608" s="148">
        <f>IF(N608="sníž. přenesená",J608,0)</f>
        <v>0</v>
      </c>
      <c r="BI608" s="148">
        <f>IF(N608="nulová",J608,0)</f>
        <v>0</v>
      </c>
      <c r="BJ608" s="17" t="s">
        <v>82</v>
      </c>
      <c r="BK608" s="148">
        <f>ROUND(I608*H608,2)</f>
        <v>0</v>
      </c>
      <c r="BL608" s="17" t="s">
        <v>294</v>
      </c>
      <c r="BM608" s="147" t="s">
        <v>754</v>
      </c>
    </row>
    <row r="609" spans="2:51" s="12" customFormat="1" ht="10.199999999999999">
      <c r="B609" s="149"/>
      <c r="D609" s="150" t="s">
        <v>190</v>
      </c>
      <c r="E609" s="151" t="s">
        <v>1</v>
      </c>
      <c r="F609" s="152" t="s">
        <v>755</v>
      </c>
      <c r="H609" s="151" t="s">
        <v>1</v>
      </c>
      <c r="I609" s="153"/>
      <c r="L609" s="149"/>
      <c r="M609" s="154"/>
      <c r="T609" s="155"/>
      <c r="AT609" s="151" t="s">
        <v>190</v>
      </c>
      <c r="AU609" s="151" t="s">
        <v>84</v>
      </c>
      <c r="AV609" s="12" t="s">
        <v>82</v>
      </c>
      <c r="AW609" s="12" t="s">
        <v>30</v>
      </c>
      <c r="AX609" s="12" t="s">
        <v>74</v>
      </c>
      <c r="AY609" s="151" t="s">
        <v>180</v>
      </c>
    </row>
    <row r="610" spans="2:51" s="13" customFormat="1" ht="10.199999999999999">
      <c r="B610" s="156"/>
      <c r="D610" s="150" t="s">
        <v>190</v>
      </c>
      <c r="E610" s="157" t="s">
        <v>1</v>
      </c>
      <c r="F610" s="158" t="s">
        <v>756</v>
      </c>
      <c r="H610" s="159">
        <v>31.1</v>
      </c>
      <c r="I610" s="160"/>
      <c r="L610" s="156"/>
      <c r="M610" s="161"/>
      <c r="T610" s="162"/>
      <c r="AT610" s="157" t="s">
        <v>190</v>
      </c>
      <c r="AU610" s="157" t="s">
        <v>84</v>
      </c>
      <c r="AV610" s="13" t="s">
        <v>84</v>
      </c>
      <c r="AW610" s="13" t="s">
        <v>30</v>
      </c>
      <c r="AX610" s="13" t="s">
        <v>74</v>
      </c>
      <c r="AY610" s="157" t="s">
        <v>180</v>
      </c>
    </row>
    <row r="611" spans="2:51" s="12" customFormat="1" ht="10.199999999999999">
      <c r="B611" s="149"/>
      <c r="D611" s="150" t="s">
        <v>190</v>
      </c>
      <c r="E611" s="151" t="s">
        <v>1</v>
      </c>
      <c r="F611" s="152" t="s">
        <v>757</v>
      </c>
      <c r="H611" s="151" t="s">
        <v>1</v>
      </c>
      <c r="I611" s="153"/>
      <c r="L611" s="149"/>
      <c r="M611" s="154"/>
      <c r="T611" s="155"/>
      <c r="AT611" s="151" t="s">
        <v>190</v>
      </c>
      <c r="AU611" s="151" t="s">
        <v>84</v>
      </c>
      <c r="AV611" s="12" t="s">
        <v>82</v>
      </c>
      <c r="AW611" s="12" t="s">
        <v>30</v>
      </c>
      <c r="AX611" s="12" t="s">
        <v>74</v>
      </c>
      <c r="AY611" s="151" t="s">
        <v>180</v>
      </c>
    </row>
    <row r="612" spans="2:51" s="13" customFormat="1" ht="10.199999999999999">
      <c r="B612" s="156"/>
      <c r="D612" s="150" t="s">
        <v>190</v>
      </c>
      <c r="E612" s="157" t="s">
        <v>1</v>
      </c>
      <c r="F612" s="158" t="s">
        <v>758</v>
      </c>
      <c r="H612" s="159">
        <v>11.3</v>
      </c>
      <c r="I612" s="160"/>
      <c r="L612" s="156"/>
      <c r="M612" s="161"/>
      <c r="T612" s="162"/>
      <c r="AT612" s="157" t="s">
        <v>190</v>
      </c>
      <c r="AU612" s="157" t="s">
        <v>84</v>
      </c>
      <c r="AV612" s="13" t="s">
        <v>84</v>
      </c>
      <c r="AW612" s="13" t="s">
        <v>30</v>
      </c>
      <c r="AX612" s="13" t="s">
        <v>74</v>
      </c>
      <c r="AY612" s="157" t="s">
        <v>180</v>
      </c>
    </row>
    <row r="613" spans="2:51" s="12" customFormat="1" ht="10.199999999999999">
      <c r="B613" s="149"/>
      <c r="D613" s="150" t="s">
        <v>190</v>
      </c>
      <c r="E613" s="151" t="s">
        <v>1</v>
      </c>
      <c r="F613" s="152" t="s">
        <v>759</v>
      </c>
      <c r="H613" s="151" t="s">
        <v>1</v>
      </c>
      <c r="I613" s="153"/>
      <c r="L613" s="149"/>
      <c r="M613" s="154"/>
      <c r="T613" s="155"/>
      <c r="AT613" s="151" t="s">
        <v>190</v>
      </c>
      <c r="AU613" s="151" t="s">
        <v>84</v>
      </c>
      <c r="AV613" s="12" t="s">
        <v>82</v>
      </c>
      <c r="AW613" s="12" t="s">
        <v>30</v>
      </c>
      <c r="AX613" s="12" t="s">
        <v>74</v>
      </c>
      <c r="AY613" s="151" t="s">
        <v>180</v>
      </c>
    </row>
    <row r="614" spans="2:51" s="13" customFormat="1" ht="10.199999999999999">
      <c r="B614" s="156"/>
      <c r="D614" s="150" t="s">
        <v>190</v>
      </c>
      <c r="E614" s="157" t="s">
        <v>1</v>
      </c>
      <c r="F614" s="158" t="s">
        <v>760</v>
      </c>
      <c r="H614" s="159">
        <v>7.9</v>
      </c>
      <c r="I614" s="160"/>
      <c r="L614" s="156"/>
      <c r="M614" s="161"/>
      <c r="T614" s="162"/>
      <c r="AT614" s="157" t="s">
        <v>190</v>
      </c>
      <c r="AU614" s="157" t="s">
        <v>84</v>
      </c>
      <c r="AV614" s="13" t="s">
        <v>84</v>
      </c>
      <c r="AW614" s="13" t="s">
        <v>30</v>
      </c>
      <c r="AX614" s="13" t="s">
        <v>74</v>
      </c>
      <c r="AY614" s="157" t="s">
        <v>180</v>
      </c>
    </row>
    <row r="615" spans="2:51" s="12" customFormat="1" ht="10.199999999999999">
      <c r="B615" s="149"/>
      <c r="D615" s="150" t="s">
        <v>190</v>
      </c>
      <c r="E615" s="151" t="s">
        <v>1</v>
      </c>
      <c r="F615" s="152" t="s">
        <v>761</v>
      </c>
      <c r="H615" s="151" t="s">
        <v>1</v>
      </c>
      <c r="I615" s="153"/>
      <c r="L615" s="149"/>
      <c r="M615" s="154"/>
      <c r="T615" s="155"/>
      <c r="AT615" s="151" t="s">
        <v>190</v>
      </c>
      <c r="AU615" s="151" t="s">
        <v>84</v>
      </c>
      <c r="AV615" s="12" t="s">
        <v>82</v>
      </c>
      <c r="AW615" s="12" t="s">
        <v>30</v>
      </c>
      <c r="AX615" s="12" t="s">
        <v>74</v>
      </c>
      <c r="AY615" s="151" t="s">
        <v>180</v>
      </c>
    </row>
    <row r="616" spans="2:51" s="13" customFormat="1" ht="10.199999999999999">
      <c r="B616" s="156"/>
      <c r="D616" s="150" t="s">
        <v>190</v>
      </c>
      <c r="E616" s="157" t="s">
        <v>1</v>
      </c>
      <c r="F616" s="158" t="s">
        <v>762</v>
      </c>
      <c r="H616" s="159">
        <v>15</v>
      </c>
      <c r="I616" s="160"/>
      <c r="L616" s="156"/>
      <c r="M616" s="161"/>
      <c r="T616" s="162"/>
      <c r="AT616" s="157" t="s">
        <v>190</v>
      </c>
      <c r="AU616" s="157" t="s">
        <v>84</v>
      </c>
      <c r="AV616" s="13" t="s">
        <v>84</v>
      </c>
      <c r="AW616" s="13" t="s">
        <v>30</v>
      </c>
      <c r="AX616" s="13" t="s">
        <v>74</v>
      </c>
      <c r="AY616" s="157" t="s">
        <v>180</v>
      </c>
    </row>
    <row r="617" spans="2:51" s="12" customFormat="1" ht="10.199999999999999">
      <c r="B617" s="149"/>
      <c r="D617" s="150" t="s">
        <v>190</v>
      </c>
      <c r="E617" s="151" t="s">
        <v>1</v>
      </c>
      <c r="F617" s="152" t="s">
        <v>763</v>
      </c>
      <c r="H617" s="151" t="s">
        <v>1</v>
      </c>
      <c r="I617" s="153"/>
      <c r="L617" s="149"/>
      <c r="M617" s="154"/>
      <c r="T617" s="155"/>
      <c r="AT617" s="151" t="s">
        <v>190</v>
      </c>
      <c r="AU617" s="151" t="s">
        <v>84</v>
      </c>
      <c r="AV617" s="12" t="s">
        <v>82</v>
      </c>
      <c r="AW617" s="12" t="s">
        <v>30</v>
      </c>
      <c r="AX617" s="12" t="s">
        <v>74</v>
      </c>
      <c r="AY617" s="151" t="s">
        <v>180</v>
      </c>
    </row>
    <row r="618" spans="2:51" s="13" customFormat="1" ht="10.199999999999999">
      <c r="B618" s="156"/>
      <c r="D618" s="150" t="s">
        <v>190</v>
      </c>
      <c r="E618" s="157" t="s">
        <v>1</v>
      </c>
      <c r="F618" s="158" t="s">
        <v>764</v>
      </c>
      <c r="H618" s="159">
        <v>73.260000000000005</v>
      </c>
      <c r="I618" s="160"/>
      <c r="L618" s="156"/>
      <c r="M618" s="161"/>
      <c r="T618" s="162"/>
      <c r="AT618" s="157" t="s">
        <v>190</v>
      </c>
      <c r="AU618" s="157" t="s">
        <v>84</v>
      </c>
      <c r="AV618" s="13" t="s">
        <v>84</v>
      </c>
      <c r="AW618" s="13" t="s">
        <v>30</v>
      </c>
      <c r="AX618" s="13" t="s">
        <v>74</v>
      </c>
      <c r="AY618" s="157" t="s">
        <v>180</v>
      </c>
    </row>
    <row r="619" spans="2:51" s="12" customFormat="1" ht="10.199999999999999">
      <c r="B619" s="149"/>
      <c r="D619" s="150" t="s">
        <v>190</v>
      </c>
      <c r="E619" s="151" t="s">
        <v>1</v>
      </c>
      <c r="F619" s="152" t="s">
        <v>765</v>
      </c>
      <c r="H619" s="151" t="s">
        <v>1</v>
      </c>
      <c r="I619" s="153"/>
      <c r="L619" s="149"/>
      <c r="M619" s="154"/>
      <c r="T619" s="155"/>
      <c r="AT619" s="151" t="s">
        <v>190</v>
      </c>
      <c r="AU619" s="151" t="s">
        <v>84</v>
      </c>
      <c r="AV619" s="12" t="s">
        <v>82</v>
      </c>
      <c r="AW619" s="12" t="s">
        <v>30</v>
      </c>
      <c r="AX619" s="12" t="s">
        <v>74</v>
      </c>
      <c r="AY619" s="151" t="s">
        <v>180</v>
      </c>
    </row>
    <row r="620" spans="2:51" s="13" customFormat="1" ht="10.199999999999999">
      <c r="B620" s="156"/>
      <c r="D620" s="150" t="s">
        <v>190</v>
      </c>
      <c r="E620" s="157" t="s">
        <v>1</v>
      </c>
      <c r="F620" s="158" t="s">
        <v>766</v>
      </c>
      <c r="H620" s="159">
        <v>11.5</v>
      </c>
      <c r="I620" s="160"/>
      <c r="L620" s="156"/>
      <c r="M620" s="161"/>
      <c r="T620" s="162"/>
      <c r="AT620" s="157" t="s">
        <v>190</v>
      </c>
      <c r="AU620" s="157" t="s">
        <v>84</v>
      </c>
      <c r="AV620" s="13" t="s">
        <v>84</v>
      </c>
      <c r="AW620" s="13" t="s">
        <v>30</v>
      </c>
      <c r="AX620" s="13" t="s">
        <v>74</v>
      </c>
      <c r="AY620" s="157" t="s">
        <v>180</v>
      </c>
    </row>
    <row r="621" spans="2:51" s="12" customFormat="1" ht="10.199999999999999">
      <c r="B621" s="149"/>
      <c r="D621" s="150" t="s">
        <v>190</v>
      </c>
      <c r="E621" s="151" t="s">
        <v>1</v>
      </c>
      <c r="F621" s="152" t="s">
        <v>767</v>
      </c>
      <c r="H621" s="151" t="s">
        <v>1</v>
      </c>
      <c r="I621" s="153"/>
      <c r="L621" s="149"/>
      <c r="M621" s="154"/>
      <c r="T621" s="155"/>
      <c r="AT621" s="151" t="s">
        <v>190</v>
      </c>
      <c r="AU621" s="151" t="s">
        <v>84</v>
      </c>
      <c r="AV621" s="12" t="s">
        <v>82</v>
      </c>
      <c r="AW621" s="12" t="s">
        <v>30</v>
      </c>
      <c r="AX621" s="12" t="s">
        <v>74</v>
      </c>
      <c r="AY621" s="151" t="s">
        <v>180</v>
      </c>
    </row>
    <row r="622" spans="2:51" s="13" customFormat="1" ht="10.199999999999999">
      <c r="B622" s="156"/>
      <c r="D622" s="150" t="s">
        <v>190</v>
      </c>
      <c r="E622" s="157" t="s">
        <v>1</v>
      </c>
      <c r="F622" s="158" t="s">
        <v>768</v>
      </c>
      <c r="H622" s="159">
        <v>11.8</v>
      </c>
      <c r="I622" s="160"/>
      <c r="L622" s="156"/>
      <c r="M622" s="161"/>
      <c r="T622" s="162"/>
      <c r="AT622" s="157" t="s">
        <v>190</v>
      </c>
      <c r="AU622" s="157" t="s">
        <v>84</v>
      </c>
      <c r="AV622" s="13" t="s">
        <v>84</v>
      </c>
      <c r="AW622" s="13" t="s">
        <v>30</v>
      </c>
      <c r="AX622" s="13" t="s">
        <v>74</v>
      </c>
      <c r="AY622" s="157" t="s">
        <v>180</v>
      </c>
    </row>
    <row r="623" spans="2:51" s="12" customFormat="1" ht="10.199999999999999">
      <c r="B623" s="149"/>
      <c r="D623" s="150" t="s">
        <v>190</v>
      </c>
      <c r="E623" s="151" t="s">
        <v>1</v>
      </c>
      <c r="F623" s="152" t="s">
        <v>769</v>
      </c>
      <c r="H623" s="151" t="s">
        <v>1</v>
      </c>
      <c r="I623" s="153"/>
      <c r="L623" s="149"/>
      <c r="M623" s="154"/>
      <c r="T623" s="155"/>
      <c r="AT623" s="151" t="s">
        <v>190</v>
      </c>
      <c r="AU623" s="151" t="s">
        <v>84</v>
      </c>
      <c r="AV623" s="12" t="s">
        <v>82</v>
      </c>
      <c r="AW623" s="12" t="s">
        <v>30</v>
      </c>
      <c r="AX623" s="12" t="s">
        <v>74</v>
      </c>
      <c r="AY623" s="151" t="s">
        <v>180</v>
      </c>
    </row>
    <row r="624" spans="2:51" s="13" customFormat="1" ht="10.199999999999999">
      <c r="B624" s="156"/>
      <c r="D624" s="150" t="s">
        <v>190</v>
      </c>
      <c r="E624" s="157" t="s">
        <v>1</v>
      </c>
      <c r="F624" s="158" t="s">
        <v>770</v>
      </c>
      <c r="H624" s="159">
        <v>13.3</v>
      </c>
      <c r="I624" s="160"/>
      <c r="L624" s="156"/>
      <c r="M624" s="161"/>
      <c r="T624" s="162"/>
      <c r="AT624" s="157" t="s">
        <v>190</v>
      </c>
      <c r="AU624" s="157" t="s">
        <v>84</v>
      </c>
      <c r="AV624" s="13" t="s">
        <v>84</v>
      </c>
      <c r="AW624" s="13" t="s">
        <v>30</v>
      </c>
      <c r="AX624" s="13" t="s">
        <v>74</v>
      </c>
      <c r="AY624" s="157" t="s">
        <v>180</v>
      </c>
    </row>
    <row r="625" spans="2:51" s="12" customFormat="1" ht="10.199999999999999">
      <c r="B625" s="149"/>
      <c r="D625" s="150" t="s">
        <v>190</v>
      </c>
      <c r="E625" s="151" t="s">
        <v>1</v>
      </c>
      <c r="F625" s="152" t="s">
        <v>771</v>
      </c>
      <c r="H625" s="151" t="s">
        <v>1</v>
      </c>
      <c r="I625" s="153"/>
      <c r="L625" s="149"/>
      <c r="M625" s="154"/>
      <c r="T625" s="155"/>
      <c r="AT625" s="151" t="s">
        <v>190</v>
      </c>
      <c r="AU625" s="151" t="s">
        <v>84</v>
      </c>
      <c r="AV625" s="12" t="s">
        <v>82</v>
      </c>
      <c r="AW625" s="12" t="s">
        <v>30</v>
      </c>
      <c r="AX625" s="12" t="s">
        <v>74</v>
      </c>
      <c r="AY625" s="151" t="s">
        <v>180</v>
      </c>
    </row>
    <row r="626" spans="2:51" s="13" customFormat="1" ht="10.199999999999999">
      <c r="B626" s="156"/>
      <c r="D626" s="150" t="s">
        <v>190</v>
      </c>
      <c r="E626" s="157" t="s">
        <v>1</v>
      </c>
      <c r="F626" s="158" t="s">
        <v>772</v>
      </c>
      <c r="H626" s="159">
        <v>20.5</v>
      </c>
      <c r="I626" s="160"/>
      <c r="L626" s="156"/>
      <c r="M626" s="161"/>
      <c r="T626" s="162"/>
      <c r="AT626" s="157" t="s">
        <v>190</v>
      </c>
      <c r="AU626" s="157" t="s">
        <v>84</v>
      </c>
      <c r="AV626" s="13" t="s">
        <v>84</v>
      </c>
      <c r="AW626" s="13" t="s">
        <v>30</v>
      </c>
      <c r="AX626" s="13" t="s">
        <v>74</v>
      </c>
      <c r="AY626" s="157" t="s">
        <v>180</v>
      </c>
    </row>
    <row r="627" spans="2:51" s="12" customFormat="1" ht="10.199999999999999">
      <c r="B627" s="149"/>
      <c r="D627" s="150" t="s">
        <v>190</v>
      </c>
      <c r="E627" s="151" t="s">
        <v>1</v>
      </c>
      <c r="F627" s="152" t="s">
        <v>773</v>
      </c>
      <c r="H627" s="151" t="s">
        <v>1</v>
      </c>
      <c r="I627" s="153"/>
      <c r="L627" s="149"/>
      <c r="M627" s="154"/>
      <c r="T627" s="155"/>
      <c r="AT627" s="151" t="s">
        <v>190</v>
      </c>
      <c r="AU627" s="151" t="s">
        <v>84</v>
      </c>
      <c r="AV627" s="12" t="s">
        <v>82</v>
      </c>
      <c r="AW627" s="12" t="s">
        <v>30</v>
      </c>
      <c r="AX627" s="12" t="s">
        <v>74</v>
      </c>
      <c r="AY627" s="151" t="s">
        <v>180</v>
      </c>
    </row>
    <row r="628" spans="2:51" s="13" customFormat="1" ht="10.199999999999999">
      <c r="B628" s="156"/>
      <c r="D628" s="150" t="s">
        <v>190</v>
      </c>
      <c r="E628" s="157" t="s">
        <v>1</v>
      </c>
      <c r="F628" s="158" t="s">
        <v>774</v>
      </c>
      <c r="H628" s="159">
        <v>25.2</v>
      </c>
      <c r="I628" s="160"/>
      <c r="L628" s="156"/>
      <c r="M628" s="161"/>
      <c r="T628" s="162"/>
      <c r="AT628" s="157" t="s">
        <v>190</v>
      </c>
      <c r="AU628" s="157" t="s">
        <v>84</v>
      </c>
      <c r="AV628" s="13" t="s">
        <v>84</v>
      </c>
      <c r="AW628" s="13" t="s">
        <v>30</v>
      </c>
      <c r="AX628" s="13" t="s">
        <v>74</v>
      </c>
      <c r="AY628" s="157" t="s">
        <v>180</v>
      </c>
    </row>
    <row r="629" spans="2:51" s="12" customFormat="1" ht="10.199999999999999">
      <c r="B629" s="149"/>
      <c r="D629" s="150" t="s">
        <v>190</v>
      </c>
      <c r="E629" s="151" t="s">
        <v>1</v>
      </c>
      <c r="F629" s="152" t="s">
        <v>775</v>
      </c>
      <c r="H629" s="151" t="s">
        <v>1</v>
      </c>
      <c r="I629" s="153"/>
      <c r="L629" s="149"/>
      <c r="M629" s="154"/>
      <c r="T629" s="155"/>
      <c r="AT629" s="151" t="s">
        <v>190</v>
      </c>
      <c r="AU629" s="151" t="s">
        <v>84</v>
      </c>
      <c r="AV629" s="12" t="s">
        <v>82</v>
      </c>
      <c r="AW629" s="12" t="s">
        <v>30</v>
      </c>
      <c r="AX629" s="12" t="s">
        <v>74</v>
      </c>
      <c r="AY629" s="151" t="s">
        <v>180</v>
      </c>
    </row>
    <row r="630" spans="2:51" s="13" customFormat="1" ht="10.199999999999999">
      <c r="B630" s="156"/>
      <c r="D630" s="150" t="s">
        <v>190</v>
      </c>
      <c r="E630" s="157" t="s">
        <v>1</v>
      </c>
      <c r="F630" s="158" t="s">
        <v>776</v>
      </c>
      <c r="H630" s="159">
        <v>36.299999999999997</v>
      </c>
      <c r="I630" s="160"/>
      <c r="L630" s="156"/>
      <c r="M630" s="161"/>
      <c r="T630" s="162"/>
      <c r="AT630" s="157" t="s">
        <v>190</v>
      </c>
      <c r="AU630" s="157" t="s">
        <v>84</v>
      </c>
      <c r="AV630" s="13" t="s">
        <v>84</v>
      </c>
      <c r="AW630" s="13" t="s">
        <v>30</v>
      </c>
      <c r="AX630" s="13" t="s">
        <v>74</v>
      </c>
      <c r="AY630" s="157" t="s">
        <v>180</v>
      </c>
    </row>
    <row r="631" spans="2:51" s="12" customFormat="1" ht="10.199999999999999">
      <c r="B631" s="149"/>
      <c r="D631" s="150" t="s">
        <v>190</v>
      </c>
      <c r="E631" s="151" t="s">
        <v>1</v>
      </c>
      <c r="F631" s="152" t="s">
        <v>777</v>
      </c>
      <c r="H631" s="151" t="s">
        <v>1</v>
      </c>
      <c r="I631" s="153"/>
      <c r="L631" s="149"/>
      <c r="M631" s="154"/>
      <c r="T631" s="155"/>
      <c r="AT631" s="151" t="s">
        <v>190</v>
      </c>
      <c r="AU631" s="151" t="s">
        <v>84</v>
      </c>
      <c r="AV631" s="12" t="s">
        <v>82</v>
      </c>
      <c r="AW631" s="12" t="s">
        <v>30</v>
      </c>
      <c r="AX631" s="12" t="s">
        <v>74</v>
      </c>
      <c r="AY631" s="151" t="s">
        <v>180</v>
      </c>
    </row>
    <row r="632" spans="2:51" s="13" customFormat="1" ht="10.199999999999999">
      <c r="B632" s="156"/>
      <c r="D632" s="150" t="s">
        <v>190</v>
      </c>
      <c r="E632" s="157" t="s">
        <v>1</v>
      </c>
      <c r="F632" s="158" t="s">
        <v>778</v>
      </c>
      <c r="H632" s="159">
        <v>11.9</v>
      </c>
      <c r="I632" s="160"/>
      <c r="L632" s="156"/>
      <c r="M632" s="161"/>
      <c r="T632" s="162"/>
      <c r="AT632" s="157" t="s">
        <v>190</v>
      </c>
      <c r="AU632" s="157" t="s">
        <v>84</v>
      </c>
      <c r="AV632" s="13" t="s">
        <v>84</v>
      </c>
      <c r="AW632" s="13" t="s">
        <v>30</v>
      </c>
      <c r="AX632" s="13" t="s">
        <v>74</v>
      </c>
      <c r="AY632" s="157" t="s">
        <v>180</v>
      </c>
    </row>
    <row r="633" spans="2:51" s="12" customFormat="1" ht="10.199999999999999">
      <c r="B633" s="149"/>
      <c r="D633" s="150" t="s">
        <v>190</v>
      </c>
      <c r="E633" s="151" t="s">
        <v>1</v>
      </c>
      <c r="F633" s="152" t="s">
        <v>779</v>
      </c>
      <c r="H633" s="151" t="s">
        <v>1</v>
      </c>
      <c r="I633" s="153"/>
      <c r="L633" s="149"/>
      <c r="M633" s="154"/>
      <c r="T633" s="155"/>
      <c r="AT633" s="151" t="s">
        <v>190</v>
      </c>
      <c r="AU633" s="151" t="s">
        <v>84</v>
      </c>
      <c r="AV633" s="12" t="s">
        <v>82</v>
      </c>
      <c r="AW633" s="12" t="s">
        <v>30</v>
      </c>
      <c r="AX633" s="12" t="s">
        <v>74</v>
      </c>
      <c r="AY633" s="151" t="s">
        <v>180</v>
      </c>
    </row>
    <row r="634" spans="2:51" s="13" customFormat="1" ht="10.199999999999999">
      <c r="B634" s="156"/>
      <c r="D634" s="150" t="s">
        <v>190</v>
      </c>
      <c r="E634" s="157" t="s">
        <v>1</v>
      </c>
      <c r="F634" s="158" t="s">
        <v>780</v>
      </c>
      <c r="H634" s="159">
        <v>8.1</v>
      </c>
      <c r="I634" s="160"/>
      <c r="L634" s="156"/>
      <c r="M634" s="161"/>
      <c r="T634" s="162"/>
      <c r="AT634" s="157" t="s">
        <v>190</v>
      </c>
      <c r="AU634" s="157" t="s">
        <v>84</v>
      </c>
      <c r="AV634" s="13" t="s">
        <v>84</v>
      </c>
      <c r="AW634" s="13" t="s">
        <v>30</v>
      </c>
      <c r="AX634" s="13" t="s">
        <v>74</v>
      </c>
      <c r="AY634" s="157" t="s">
        <v>180</v>
      </c>
    </row>
    <row r="635" spans="2:51" s="12" customFormat="1" ht="10.199999999999999">
      <c r="B635" s="149"/>
      <c r="D635" s="150" t="s">
        <v>190</v>
      </c>
      <c r="E635" s="151" t="s">
        <v>1</v>
      </c>
      <c r="F635" s="152" t="s">
        <v>781</v>
      </c>
      <c r="H635" s="151" t="s">
        <v>1</v>
      </c>
      <c r="I635" s="153"/>
      <c r="L635" s="149"/>
      <c r="M635" s="154"/>
      <c r="T635" s="155"/>
      <c r="AT635" s="151" t="s">
        <v>190</v>
      </c>
      <c r="AU635" s="151" t="s">
        <v>84</v>
      </c>
      <c r="AV635" s="12" t="s">
        <v>82</v>
      </c>
      <c r="AW635" s="12" t="s">
        <v>30</v>
      </c>
      <c r="AX635" s="12" t="s">
        <v>74</v>
      </c>
      <c r="AY635" s="151" t="s">
        <v>180</v>
      </c>
    </row>
    <row r="636" spans="2:51" s="13" customFormat="1" ht="10.199999999999999">
      <c r="B636" s="156"/>
      <c r="D636" s="150" t="s">
        <v>190</v>
      </c>
      <c r="E636" s="157" t="s">
        <v>1</v>
      </c>
      <c r="F636" s="158" t="s">
        <v>782</v>
      </c>
      <c r="H636" s="159">
        <v>32.299999999999997</v>
      </c>
      <c r="I636" s="160"/>
      <c r="L636" s="156"/>
      <c r="M636" s="161"/>
      <c r="T636" s="162"/>
      <c r="AT636" s="157" t="s">
        <v>190</v>
      </c>
      <c r="AU636" s="157" t="s">
        <v>84</v>
      </c>
      <c r="AV636" s="13" t="s">
        <v>84</v>
      </c>
      <c r="AW636" s="13" t="s">
        <v>30</v>
      </c>
      <c r="AX636" s="13" t="s">
        <v>74</v>
      </c>
      <c r="AY636" s="157" t="s">
        <v>180</v>
      </c>
    </row>
    <row r="637" spans="2:51" s="12" customFormat="1" ht="10.199999999999999">
      <c r="B637" s="149"/>
      <c r="D637" s="150" t="s">
        <v>190</v>
      </c>
      <c r="E637" s="151" t="s">
        <v>1</v>
      </c>
      <c r="F637" s="152" t="s">
        <v>783</v>
      </c>
      <c r="H637" s="151" t="s">
        <v>1</v>
      </c>
      <c r="I637" s="153"/>
      <c r="L637" s="149"/>
      <c r="M637" s="154"/>
      <c r="T637" s="155"/>
      <c r="AT637" s="151" t="s">
        <v>190</v>
      </c>
      <c r="AU637" s="151" t="s">
        <v>84</v>
      </c>
      <c r="AV637" s="12" t="s">
        <v>82</v>
      </c>
      <c r="AW637" s="12" t="s">
        <v>30</v>
      </c>
      <c r="AX637" s="12" t="s">
        <v>74</v>
      </c>
      <c r="AY637" s="151" t="s">
        <v>180</v>
      </c>
    </row>
    <row r="638" spans="2:51" s="13" customFormat="1" ht="10.199999999999999">
      <c r="B638" s="156"/>
      <c r="D638" s="150" t="s">
        <v>190</v>
      </c>
      <c r="E638" s="157" t="s">
        <v>1</v>
      </c>
      <c r="F638" s="158" t="s">
        <v>784</v>
      </c>
      <c r="H638" s="159">
        <v>26.4</v>
      </c>
      <c r="I638" s="160"/>
      <c r="L638" s="156"/>
      <c r="M638" s="161"/>
      <c r="T638" s="162"/>
      <c r="AT638" s="157" t="s">
        <v>190</v>
      </c>
      <c r="AU638" s="157" t="s">
        <v>84</v>
      </c>
      <c r="AV638" s="13" t="s">
        <v>84</v>
      </c>
      <c r="AW638" s="13" t="s">
        <v>30</v>
      </c>
      <c r="AX638" s="13" t="s">
        <v>74</v>
      </c>
      <c r="AY638" s="157" t="s">
        <v>180</v>
      </c>
    </row>
    <row r="639" spans="2:51" s="12" customFormat="1" ht="10.199999999999999">
      <c r="B639" s="149"/>
      <c r="D639" s="150" t="s">
        <v>190</v>
      </c>
      <c r="E639" s="151" t="s">
        <v>1</v>
      </c>
      <c r="F639" s="152" t="s">
        <v>785</v>
      </c>
      <c r="H639" s="151" t="s">
        <v>1</v>
      </c>
      <c r="I639" s="153"/>
      <c r="L639" s="149"/>
      <c r="M639" s="154"/>
      <c r="T639" s="155"/>
      <c r="AT639" s="151" t="s">
        <v>190</v>
      </c>
      <c r="AU639" s="151" t="s">
        <v>84</v>
      </c>
      <c r="AV639" s="12" t="s">
        <v>82</v>
      </c>
      <c r="AW639" s="12" t="s">
        <v>30</v>
      </c>
      <c r="AX639" s="12" t="s">
        <v>74</v>
      </c>
      <c r="AY639" s="151" t="s">
        <v>180</v>
      </c>
    </row>
    <row r="640" spans="2:51" s="13" customFormat="1" ht="10.199999999999999">
      <c r="B640" s="156"/>
      <c r="D640" s="150" t="s">
        <v>190</v>
      </c>
      <c r="E640" s="157" t="s">
        <v>1</v>
      </c>
      <c r="F640" s="158" t="s">
        <v>786</v>
      </c>
      <c r="H640" s="159">
        <v>86.66</v>
      </c>
      <c r="I640" s="160"/>
      <c r="L640" s="156"/>
      <c r="M640" s="161"/>
      <c r="T640" s="162"/>
      <c r="AT640" s="157" t="s">
        <v>190</v>
      </c>
      <c r="AU640" s="157" t="s">
        <v>84</v>
      </c>
      <c r="AV640" s="13" t="s">
        <v>84</v>
      </c>
      <c r="AW640" s="13" t="s">
        <v>30</v>
      </c>
      <c r="AX640" s="13" t="s">
        <v>74</v>
      </c>
      <c r="AY640" s="157" t="s">
        <v>180</v>
      </c>
    </row>
    <row r="641" spans="2:65" s="12" customFormat="1" ht="10.199999999999999">
      <c r="B641" s="149"/>
      <c r="D641" s="150" t="s">
        <v>190</v>
      </c>
      <c r="E641" s="151" t="s">
        <v>1</v>
      </c>
      <c r="F641" s="152" t="s">
        <v>787</v>
      </c>
      <c r="H641" s="151" t="s">
        <v>1</v>
      </c>
      <c r="I641" s="153"/>
      <c r="L641" s="149"/>
      <c r="M641" s="154"/>
      <c r="T641" s="155"/>
      <c r="AT641" s="151" t="s">
        <v>190</v>
      </c>
      <c r="AU641" s="151" t="s">
        <v>84</v>
      </c>
      <c r="AV641" s="12" t="s">
        <v>82</v>
      </c>
      <c r="AW641" s="12" t="s">
        <v>30</v>
      </c>
      <c r="AX641" s="12" t="s">
        <v>74</v>
      </c>
      <c r="AY641" s="151" t="s">
        <v>180</v>
      </c>
    </row>
    <row r="642" spans="2:65" s="13" customFormat="1" ht="10.199999999999999">
      <c r="B642" s="156"/>
      <c r="D642" s="150" t="s">
        <v>190</v>
      </c>
      <c r="E642" s="157" t="s">
        <v>1</v>
      </c>
      <c r="F642" s="158" t="s">
        <v>788</v>
      </c>
      <c r="H642" s="159">
        <v>14.9</v>
      </c>
      <c r="I642" s="160"/>
      <c r="L642" s="156"/>
      <c r="M642" s="161"/>
      <c r="T642" s="162"/>
      <c r="AT642" s="157" t="s">
        <v>190</v>
      </c>
      <c r="AU642" s="157" t="s">
        <v>84</v>
      </c>
      <c r="AV642" s="13" t="s">
        <v>84</v>
      </c>
      <c r="AW642" s="13" t="s">
        <v>30</v>
      </c>
      <c r="AX642" s="13" t="s">
        <v>74</v>
      </c>
      <c r="AY642" s="157" t="s">
        <v>180</v>
      </c>
    </row>
    <row r="643" spans="2:65" s="12" customFormat="1" ht="10.199999999999999">
      <c r="B643" s="149"/>
      <c r="D643" s="150" t="s">
        <v>190</v>
      </c>
      <c r="E643" s="151" t="s">
        <v>1</v>
      </c>
      <c r="F643" s="152" t="s">
        <v>789</v>
      </c>
      <c r="H643" s="151" t="s">
        <v>1</v>
      </c>
      <c r="I643" s="153"/>
      <c r="L643" s="149"/>
      <c r="M643" s="154"/>
      <c r="T643" s="155"/>
      <c r="AT643" s="151" t="s">
        <v>190</v>
      </c>
      <c r="AU643" s="151" t="s">
        <v>84</v>
      </c>
      <c r="AV643" s="12" t="s">
        <v>82</v>
      </c>
      <c r="AW643" s="12" t="s">
        <v>30</v>
      </c>
      <c r="AX643" s="12" t="s">
        <v>74</v>
      </c>
      <c r="AY643" s="151" t="s">
        <v>180</v>
      </c>
    </row>
    <row r="644" spans="2:65" s="13" customFormat="1" ht="10.199999999999999">
      <c r="B644" s="156"/>
      <c r="D644" s="150" t="s">
        <v>190</v>
      </c>
      <c r="E644" s="157" t="s">
        <v>1</v>
      </c>
      <c r="F644" s="158" t="s">
        <v>756</v>
      </c>
      <c r="H644" s="159">
        <v>31.1</v>
      </c>
      <c r="I644" s="160"/>
      <c r="L644" s="156"/>
      <c r="M644" s="161"/>
      <c r="T644" s="162"/>
      <c r="AT644" s="157" t="s">
        <v>190</v>
      </c>
      <c r="AU644" s="157" t="s">
        <v>84</v>
      </c>
      <c r="AV644" s="13" t="s">
        <v>84</v>
      </c>
      <c r="AW644" s="13" t="s">
        <v>30</v>
      </c>
      <c r="AX644" s="13" t="s">
        <v>74</v>
      </c>
      <c r="AY644" s="157" t="s">
        <v>180</v>
      </c>
    </row>
    <row r="645" spans="2:65" s="12" customFormat="1" ht="10.199999999999999">
      <c r="B645" s="149"/>
      <c r="D645" s="150" t="s">
        <v>190</v>
      </c>
      <c r="E645" s="151" t="s">
        <v>1</v>
      </c>
      <c r="F645" s="152" t="s">
        <v>790</v>
      </c>
      <c r="H645" s="151" t="s">
        <v>1</v>
      </c>
      <c r="I645" s="153"/>
      <c r="L645" s="149"/>
      <c r="M645" s="154"/>
      <c r="T645" s="155"/>
      <c r="AT645" s="151" t="s">
        <v>190</v>
      </c>
      <c r="AU645" s="151" t="s">
        <v>84</v>
      </c>
      <c r="AV645" s="12" t="s">
        <v>82</v>
      </c>
      <c r="AW645" s="12" t="s">
        <v>30</v>
      </c>
      <c r="AX645" s="12" t="s">
        <v>74</v>
      </c>
      <c r="AY645" s="151" t="s">
        <v>180</v>
      </c>
    </row>
    <row r="646" spans="2:65" s="13" customFormat="1" ht="10.199999999999999">
      <c r="B646" s="156"/>
      <c r="D646" s="150" t="s">
        <v>190</v>
      </c>
      <c r="E646" s="157" t="s">
        <v>1</v>
      </c>
      <c r="F646" s="158" t="s">
        <v>766</v>
      </c>
      <c r="H646" s="159">
        <v>11.5</v>
      </c>
      <c r="I646" s="160"/>
      <c r="L646" s="156"/>
      <c r="M646" s="161"/>
      <c r="T646" s="162"/>
      <c r="AT646" s="157" t="s">
        <v>190</v>
      </c>
      <c r="AU646" s="157" t="s">
        <v>84</v>
      </c>
      <c r="AV646" s="13" t="s">
        <v>84</v>
      </c>
      <c r="AW646" s="13" t="s">
        <v>30</v>
      </c>
      <c r="AX646" s="13" t="s">
        <v>74</v>
      </c>
      <c r="AY646" s="157" t="s">
        <v>180</v>
      </c>
    </row>
    <row r="647" spans="2:65" s="12" customFormat="1" ht="10.199999999999999">
      <c r="B647" s="149"/>
      <c r="D647" s="150" t="s">
        <v>190</v>
      </c>
      <c r="E647" s="151" t="s">
        <v>1</v>
      </c>
      <c r="F647" s="152" t="s">
        <v>791</v>
      </c>
      <c r="H647" s="151" t="s">
        <v>1</v>
      </c>
      <c r="I647" s="153"/>
      <c r="L647" s="149"/>
      <c r="M647" s="154"/>
      <c r="T647" s="155"/>
      <c r="AT647" s="151" t="s">
        <v>190</v>
      </c>
      <c r="AU647" s="151" t="s">
        <v>84</v>
      </c>
      <c r="AV647" s="12" t="s">
        <v>82</v>
      </c>
      <c r="AW647" s="12" t="s">
        <v>30</v>
      </c>
      <c r="AX647" s="12" t="s">
        <v>74</v>
      </c>
      <c r="AY647" s="151" t="s">
        <v>180</v>
      </c>
    </row>
    <row r="648" spans="2:65" s="13" customFormat="1" ht="10.199999999999999">
      <c r="B648" s="156"/>
      <c r="D648" s="150" t="s">
        <v>190</v>
      </c>
      <c r="E648" s="157" t="s">
        <v>1</v>
      </c>
      <c r="F648" s="158" t="s">
        <v>792</v>
      </c>
      <c r="H648" s="159">
        <v>11.4</v>
      </c>
      <c r="I648" s="160"/>
      <c r="L648" s="156"/>
      <c r="M648" s="161"/>
      <c r="T648" s="162"/>
      <c r="AT648" s="157" t="s">
        <v>190</v>
      </c>
      <c r="AU648" s="157" t="s">
        <v>84</v>
      </c>
      <c r="AV648" s="13" t="s">
        <v>84</v>
      </c>
      <c r="AW648" s="13" t="s">
        <v>30</v>
      </c>
      <c r="AX648" s="13" t="s">
        <v>74</v>
      </c>
      <c r="AY648" s="157" t="s">
        <v>180</v>
      </c>
    </row>
    <row r="649" spans="2:65" s="12" customFormat="1" ht="10.199999999999999">
      <c r="B649" s="149"/>
      <c r="D649" s="150" t="s">
        <v>190</v>
      </c>
      <c r="E649" s="151" t="s">
        <v>1</v>
      </c>
      <c r="F649" s="152" t="s">
        <v>793</v>
      </c>
      <c r="H649" s="151" t="s">
        <v>1</v>
      </c>
      <c r="I649" s="153"/>
      <c r="L649" s="149"/>
      <c r="M649" s="154"/>
      <c r="T649" s="155"/>
      <c r="AT649" s="151" t="s">
        <v>190</v>
      </c>
      <c r="AU649" s="151" t="s">
        <v>84</v>
      </c>
      <c r="AV649" s="12" t="s">
        <v>82</v>
      </c>
      <c r="AW649" s="12" t="s">
        <v>30</v>
      </c>
      <c r="AX649" s="12" t="s">
        <v>74</v>
      </c>
      <c r="AY649" s="151" t="s">
        <v>180</v>
      </c>
    </row>
    <row r="650" spans="2:65" s="13" customFormat="1" ht="10.199999999999999">
      <c r="B650" s="156"/>
      <c r="D650" s="150" t="s">
        <v>190</v>
      </c>
      <c r="E650" s="157" t="s">
        <v>1</v>
      </c>
      <c r="F650" s="158" t="s">
        <v>794</v>
      </c>
      <c r="H650" s="159">
        <v>15.1</v>
      </c>
      <c r="I650" s="160"/>
      <c r="L650" s="156"/>
      <c r="M650" s="161"/>
      <c r="T650" s="162"/>
      <c r="AT650" s="157" t="s">
        <v>190</v>
      </c>
      <c r="AU650" s="157" t="s">
        <v>84</v>
      </c>
      <c r="AV650" s="13" t="s">
        <v>84</v>
      </c>
      <c r="AW650" s="13" t="s">
        <v>30</v>
      </c>
      <c r="AX650" s="13" t="s">
        <v>74</v>
      </c>
      <c r="AY650" s="157" t="s">
        <v>180</v>
      </c>
    </row>
    <row r="651" spans="2:65" s="14" customFormat="1" ht="10.199999999999999">
      <c r="B651" s="163"/>
      <c r="D651" s="150" t="s">
        <v>190</v>
      </c>
      <c r="E651" s="164" t="s">
        <v>1</v>
      </c>
      <c r="F651" s="165" t="s">
        <v>194</v>
      </c>
      <c r="H651" s="166">
        <v>506.52</v>
      </c>
      <c r="I651" s="167"/>
      <c r="L651" s="163"/>
      <c r="M651" s="168"/>
      <c r="T651" s="169"/>
      <c r="AT651" s="164" t="s">
        <v>190</v>
      </c>
      <c r="AU651" s="164" t="s">
        <v>84</v>
      </c>
      <c r="AV651" s="14" t="s">
        <v>188</v>
      </c>
      <c r="AW651" s="14" t="s">
        <v>30</v>
      </c>
      <c r="AX651" s="14" t="s">
        <v>82</v>
      </c>
      <c r="AY651" s="164" t="s">
        <v>180</v>
      </c>
    </row>
    <row r="652" spans="2:65" s="1" customFormat="1" ht="16.5" customHeight="1">
      <c r="B652" s="32"/>
      <c r="C652" s="177" t="s">
        <v>795</v>
      </c>
      <c r="D652" s="177" t="s">
        <v>328</v>
      </c>
      <c r="E652" s="178" t="s">
        <v>796</v>
      </c>
      <c r="F652" s="179" t="s">
        <v>797</v>
      </c>
      <c r="G652" s="180" t="s">
        <v>279</v>
      </c>
      <c r="H652" s="181">
        <v>557.17200000000003</v>
      </c>
      <c r="I652" s="182"/>
      <c r="J652" s="183">
        <f>ROUND(I652*H652,2)</f>
        <v>0</v>
      </c>
      <c r="K652" s="179" t="s">
        <v>187</v>
      </c>
      <c r="L652" s="184"/>
      <c r="M652" s="185" t="s">
        <v>1</v>
      </c>
      <c r="N652" s="186" t="s">
        <v>39</v>
      </c>
      <c r="P652" s="145">
        <f>O652*H652</f>
        <v>0</v>
      </c>
      <c r="Q652" s="145">
        <v>3.8000000000000002E-4</v>
      </c>
      <c r="R652" s="145">
        <f>Q652*H652</f>
        <v>0.21172536000000003</v>
      </c>
      <c r="S652" s="145">
        <v>0</v>
      </c>
      <c r="T652" s="146">
        <f>S652*H652</f>
        <v>0</v>
      </c>
      <c r="AR652" s="147" t="s">
        <v>331</v>
      </c>
      <c r="AT652" s="147" t="s">
        <v>328</v>
      </c>
      <c r="AU652" s="147" t="s">
        <v>84</v>
      </c>
      <c r="AY652" s="17" t="s">
        <v>180</v>
      </c>
      <c r="BE652" s="148">
        <f>IF(N652="základní",J652,0)</f>
        <v>0</v>
      </c>
      <c r="BF652" s="148">
        <f>IF(N652="snížená",J652,0)</f>
        <v>0</v>
      </c>
      <c r="BG652" s="148">
        <f>IF(N652="zákl. přenesená",J652,0)</f>
        <v>0</v>
      </c>
      <c r="BH652" s="148">
        <f>IF(N652="sníž. přenesená",J652,0)</f>
        <v>0</v>
      </c>
      <c r="BI652" s="148">
        <f>IF(N652="nulová",J652,0)</f>
        <v>0</v>
      </c>
      <c r="BJ652" s="17" t="s">
        <v>82</v>
      </c>
      <c r="BK652" s="148">
        <f>ROUND(I652*H652,2)</f>
        <v>0</v>
      </c>
      <c r="BL652" s="17" t="s">
        <v>294</v>
      </c>
      <c r="BM652" s="147" t="s">
        <v>798</v>
      </c>
    </row>
    <row r="653" spans="2:65" s="13" customFormat="1" ht="10.199999999999999">
      <c r="B653" s="156"/>
      <c r="D653" s="150" t="s">
        <v>190</v>
      </c>
      <c r="F653" s="158" t="s">
        <v>799</v>
      </c>
      <c r="H653" s="159">
        <v>557.17200000000003</v>
      </c>
      <c r="I653" s="160"/>
      <c r="L653" s="156"/>
      <c r="M653" s="161"/>
      <c r="T653" s="162"/>
      <c r="AT653" s="157" t="s">
        <v>190</v>
      </c>
      <c r="AU653" s="157" t="s">
        <v>84</v>
      </c>
      <c r="AV653" s="13" t="s">
        <v>84</v>
      </c>
      <c r="AW653" s="13" t="s">
        <v>4</v>
      </c>
      <c r="AX653" s="13" t="s">
        <v>82</v>
      </c>
      <c r="AY653" s="157" t="s">
        <v>180</v>
      </c>
    </row>
    <row r="654" spans="2:65" s="1" customFormat="1" ht="16.5" customHeight="1">
      <c r="B654" s="32"/>
      <c r="C654" s="136" t="s">
        <v>800</v>
      </c>
      <c r="D654" s="136" t="s">
        <v>183</v>
      </c>
      <c r="E654" s="137" t="s">
        <v>801</v>
      </c>
      <c r="F654" s="138" t="s">
        <v>802</v>
      </c>
      <c r="G654" s="139" t="s">
        <v>343</v>
      </c>
      <c r="H654" s="187"/>
      <c r="I654" s="141"/>
      <c r="J654" s="142">
        <f>ROUND(I654*H654,2)</f>
        <v>0</v>
      </c>
      <c r="K654" s="138" t="s">
        <v>187</v>
      </c>
      <c r="L654" s="32"/>
      <c r="M654" s="143" t="s">
        <v>1</v>
      </c>
      <c r="N654" s="144" t="s">
        <v>39</v>
      </c>
      <c r="P654" s="145">
        <f>O654*H654</f>
        <v>0</v>
      </c>
      <c r="Q654" s="145">
        <v>0</v>
      </c>
      <c r="R654" s="145">
        <f>Q654*H654</f>
        <v>0</v>
      </c>
      <c r="S654" s="145">
        <v>0</v>
      </c>
      <c r="T654" s="146">
        <f>S654*H654</f>
        <v>0</v>
      </c>
      <c r="AR654" s="147" t="s">
        <v>294</v>
      </c>
      <c r="AT654" s="147" t="s">
        <v>183</v>
      </c>
      <c r="AU654" s="147" t="s">
        <v>84</v>
      </c>
      <c r="AY654" s="17" t="s">
        <v>180</v>
      </c>
      <c r="BE654" s="148">
        <f>IF(N654="základní",J654,0)</f>
        <v>0</v>
      </c>
      <c r="BF654" s="148">
        <f>IF(N654="snížená",J654,0)</f>
        <v>0</v>
      </c>
      <c r="BG654" s="148">
        <f>IF(N654="zákl. přenesená",J654,0)</f>
        <v>0</v>
      </c>
      <c r="BH654" s="148">
        <f>IF(N654="sníž. přenesená",J654,0)</f>
        <v>0</v>
      </c>
      <c r="BI654" s="148">
        <f>IF(N654="nulová",J654,0)</f>
        <v>0</v>
      </c>
      <c r="BJ654" s="17" t="s">
        <v>82</v>
      </c>
      <c r="BK654" s="148">
        <f>ROUND(I654*H654,2)</f>
        <v>0</v>
      </c>
      <c r="BL654" s="17" t="s">
        <v>294</v>
      </c>
      <c r="BM654" s="147" t="s">
        <v>803</v>
      </c>
    </row>
    <row r="655" spans="2:65" s="11" customFormat="1" ht="22.8" customHeight="1">
      <c r="B655" s="124"/>
      <c r="D655" s="125" t="s">
        <v>73</v>
      </c>
      <c r="E655" s="134" t="s">
        <v>804</v>
      </c>
      <c r="F655" s="134" t="s">
        <v>805</v>
      </c>
      <c r="I655" s="127"/>
      <c r="J655" s="135">
        <f>BK655</f>
        <v>0</v>
      </c>
      <c r="L655" s="124"/>
      <c r="M655" s="129"/>
      <c r="P655" s="130">
        <f>SUM(P656:P782)</f>
        <v>0</v>
      </c>
      <c r="R655" s="130">
        <f>SUM(R656:R782)</f>
        <v>10.188353299999999</v>
      </c>
      <c r="T655" s="131">
        <f>SUM(T656:T782)</f>
        <v>0</v>
      </c>
      <c r="AR655" s="125" t="s">
        <v>84</v>
      </c>
      <c r="AT655" s="132" t="s">
        <v>73</v>
      </c>
      <c r="AU655" s="132" t="s">
        <v>82</v>
      </c>
      <c r="AY655" s="125" t="s">
        <v>180</v>
      </c>
      <c r="BK655" s="133">
        <f>SUM(BK656:BK782)</f>
        <v>0</v>
      </c>
    </row>
    <row r="656" spans="2:65" s="1" customFormat="1" ht="16.5" customHeight="1">
      <c r="B656" s="32"/>
      <c r="C656" s="136" t="s">
        <v>806</v>
      </c>
      <c r="D656" s="136" t="s">
        <v>183</v>
      </c>
      <c r="E656" s="137" t="s">
        <v>807</v>
      </c>
      <c r="F656" s="138" t="s">
        <v>808</v>
      </c>
      <c r="G656" s="139" t="s">
        <v>198</v>
      </c>
      <c r="H656" s="140">
        <v>477.56</v>
      </c>
      <c r="I656" s="141"/>
      <c r="J656" s="142">
        <f>ROUND(I656*H656,2)</f>
        <v>0</v>
      </c>
      <c r="K656" s="138" t="s">
        <v>187</v>
      </c>
      <c r="L656" s="32"/>
      <c r="M656" s="143" t="s">
        <v>1</v>
      </c>
      <c r="N656" s="144" t="s">
        <v>39</v>
      </c>
      <c r="P656" s="145">
        <f>O656*H656</f>
        <v>0</v>
      </c>
      <c r="Q656" s="145">
        <v>2.9999999999999997E-4</v>
      </c>
      <c r="R656" s="145">
        <f>Q656*H656</f>
        <v>0.14326799999999998</v>
      </c>
      <c r="S656" s="145">
        <v>0</v>
      </c>
      <c r="T656" s="146">
        <f>S656*H656</f>
        <v>0</v>
      </c>
      <c r="AR656" s="147" t="s">
        <v>294</v>
      </c>
      <c r="AT656" s="147" t="s">
        <v>183</v>
      </c>
      <c r="AU656" s="147" t="s">
        <v>84</v>
      </c>
      <c r="AY656" s="17" t="s">
        <v>180</v>
      </c>
      <c r="BE656" s="148">
        <f>IF(N656="základní",J656,0)</f>
        <v>0</v>
      </c>
      <c r="BF656" s="148">
        <f>IF(N656="snížená",J656,0)</f>
        <v>0</v>
      </c>
      <c r="BG656" s="148">
        <f>IF(N656="zákl. přenesená",J656,0)</f>
        <v>0</v>
      </c>
      <c r="BH656" s="148">
        <f>IF(N656="sníž. přenesená",J656,0)</f>
        <v>0</v>
      </c>
      <c r="BI656" s="148">
        <f>IF(N656="nulová",J656,0)</f>
        <v>0</v>
      </c>
      <c r="BJ656" s="17" t="s">
        <v>82</v>
      </c>
      <c r="BK656" s="148">
        <f>ROUND(I656*H656,2)</f>
        <v>0</v>
      </c>
      <c r="BL656" s="17" t="s">
        <v>294</v>
      </c>
      <c r="BM656" s="147" t="s">
        <v>809</v>
      </c>
    </row>
    <row r="657" spans="2:65" s="1" customFormat="1" ht="16.5" customHeight="1">
      <c r="B657" s="32"/>
      <c r="C657" s="136" t="s">
        <v>810</v>
      </c>
      <c r="D657" s="136" t="s">
        <v>183</v>
      </c>
      <c r="E657" s="137" t="s">
        <v>811</v>
      </c>
      <c r="F657" s="138" t="s">
        <v>812</v>
      </c>
      <c r="G657" s="139" t="s">
        <v>198</v>
      </c>
      <c r="H657" s="140">
        <v>14.4</v>
      </c>
      <c r="I657" s="141"/>
      <c r="J657" s="142">
        <f>ROUND(I657*H657,2)</f>
        <v>0</v>
      </c>
      <c r="K657" s="138" t="s">
        <v>187</v>
      </c>
      <c r="L657" s="32"/>
      <c r="M657" s="143" t="s">
        <v>1</v>
      </c>
      <c r="N657" s="144" t="s">
        <v>39</v>
      </c>
      <c r="P657" s="145">
        <f>O657*H657</f>
        <v>0</v>
      </c>
      <c r="Q657" s="145">
        <v>1.5E-3</v>
      </c>
      <c r="R657" s="145">
        <f>Q657*H657</f>
        <v>2.1600000000000001E-2</v>
      </c>
      <c r="S657" s="145">
        <v>0</v>
      </c>
      <c r="T657" s="146">
        <f>S657*H657</f>
        <v>0</v>
      </c>
      <c r="AR657" s="147" t="s">
        <v>294</v>
      </c>
      <c r="AT657" s="147" t="s">
        <v>183</v>
      </c>
      <c r="AU657" s="147" t="s">
        <v>84</v>
      </c>
      <c r="AY657" s="17" t="s">
        <v>180</v>
      </c>
      <c r="BE657" s="148">
        <f>IF(N657="základní",J657,0)</f>
        <v>0</v>
      </c>
      <c r="BF657" s="148">
        <f>IF(N657="snížená",J657,0)</f>
        <v>0</v>
      </c>
      <c r="BG657" s="148">
        <f>IF(N657="zákl. přenesená",J657,0)</f>
        <v>0</v>
      </c>
      <c r="BH657" s="148">
        <f>IF(N657="sníž. přenesená",J657,0)</f>
        <v>0</v>
      </c>
      <c r="BI657" s="148">
        <f>IF(N657="nulová",J657,0)</f>
        <v>0</v>
      </c>
      <c r="BJ657" s="17" t="s">
        <v>82</v>
      </c>
      <c r="BK657" s="148">
        <f>ROUND(I657*H657,2)</f>
        <v>0</v>
      </c>
      <c r="BL657" s="17" t="s">
        <v>294</v>
      </c>
      <c r="BM657" s="147" t="s">
        <v>813</v>
      </c>
    </row>
    <row r="658" spans="2:65" s="12" customFormat="1" ht="10.199999999999999">
      <c r="B658" s="149"/>
      <c r="D658" s="150" t="s">
        <v>190</v>
      </c>
      <c r="E658" s="151" t="s">
        <v>1</v>
      </c>
      <c r="F658" s="152" t="s">
        <v>814</v>
      </c>
      <c r="H658" s="151" t="s">
        <v>1</v>
      </c>
      <c r="I658" s="153"/>
      <c r="L658" s="149"/>
      <c r="M658" s="154"/>
      <c r="T658" s="155"/>
      <c r="AT658" s="151" t="s">
        <v>190</v>
      </c>
      <c r="AU658" s="151" t="s">
        <v>84</v>
      </c>
      <c r="AV658" s="12" t="s">
        <v>82</v>
      </c>
      <c r="AW658" s="12" t="s">
        <v>30</v>
      </c>
      <c r="AX658" s="12" t="s">
        <v>74</v>
      </c>
      <c r="AY658" s="151" t="s">
        <v>180</v>
      </c>
    </row>
    <row r="659" spans="2:65" s="12" customFormat="1" ht="10.199999999999999">
      <c r="B659" s="149"/>
      <c r="D659" s="150" t="s">
        <v>190</v>
      </c>
      <c r="E659" s="151" t="s">
        <v>1</v>
      </c>
      <c r="F659" s="152" t="s">
        <v>815</v>
      </c>
      <c r="H659" s="151" t="s">
        <v>1</v>
      </c>
      <c r="I659" s="153"/>
      <c r="L659" s="149"/>
      <c r="M659" s="154"/>
      <c r="T659" s="155"/>
      <c r="AT659" s="151" t="s">
        <v>190</v>
      </c>
      <c r="AU659" s="151" t="s">
        <v>84</v>
      </c>
      <c r="AV659" s="12" t="s">
        <v>82</v>
      </c>
      <c r="AW659" s="12" t="s">
        <v>30</v>
      </c>
      <c r="AX659" s="12" t="s">
        <v>74</v>
      </c>
      <c r="AY659" s="151" t="s">
        <v>180</v>
      </c>
    </row>
    <row r="660" spans="2:65" s="12" customFormat="1" ht="10.199999999999999">
      <c r="B660" s="149"/>
      <c r="D660" s="150" t="s">
        <v>190</v>
      </c>
      <c r="E660" s="151" t="s">
        <v>1</v>
      </c>
      <c r="F660" s="152" t="s">
        <v>816</v>
      </c>
      <c r="H660" s="151" t="s">
        <v>1</v>
      </c>
      <c r="I660" s="153"/>
      <c r="L660" s="149"/>
      <c r="M660" s="154"/>
      <c r="T660" s="155"/>
      <c r="AT660" s="151" t="s">
        <v>190</v>
      </c>
      <c r="AU660" s="151" t="s">
        <v>84</v>
      </c>
      <c r="AV660" s="12" t="s">
        <v>82</v>
      </c>
      <c r="AW660" s="12" t="s">
        <v>30</v>
      </c>
      <c r="AX660" s="12" t="s">
        <v>74</v>
      </c>
      <c r="AY660" s="151" t="s">
        <v>180</v>
      </c>
    </row>
    <row r="661" spans="2:65" s="13" customFormat="1" ht="10.199999999999999">
      <c r="B661" s="156"/>
      <c r="D661" s="150" t="s">
        <v>190</v>
      </c>
      <c r="E661" s="157" t="s">
        <v>1</v>
      </c>
      <c r="F661" s="158" t="s">
        <v>817</v>
      </c>
      <c r="H661" s="159">
        <v>7.2</v>
      </c>
      <c r="I661" s="160"/>
      <c r="L661" s="156"/>
      <c r="M661" s="161"/>
      <c r="T661" s="162"/>
      <c r="AT661" s="157" t="s">
        <v>190</v>
      </c>
      <c r="AU661" s="157" t="s">
        <v>84</v>
      </c>
      <c r="AV661" s="13" t="s">
        <v>84</v>
      </c>
      <c r="AW661" s="13" t="s">
        <v>30</v>
      </c>
      <c r="AX661" s="13" t="s">
        <v>74</v>
      </c>
      <c r="AY661" s="157" t="s">
        <v>180</v>
      </c>
    </row>
    <row r="662" spans="2:65" s="12" customFormat="1" ht="10.199999999999999">
      <c r="B662" s="149"/>
      <c r="D662" s="150" t="s">
        <v>190</v>
      </c>
      <c r="E662" s="151" t="s">
        <v>1</v>
      </c>
      <c r="F662" s="152" t="s">
        <v>818</v>
      </c>
      <c r="H662" s="151" t="s">
        <v>1</v>
      </c>
      <c r="I662" s="153"/>
      <c r="L662" s="149"/>
      <c r="M662" s="154"/>
      <c r="T662" s="155"/>
      <c r="AT662" s="151" t="s">
        <v>190</v>
      </c>
      <c r="AU662" s="151" t="s">
        <v>84</v>
      </c>
      <c r="AV662" s="12" t="s">
        <v>82</v>
      </c>
      <c r="AW662" s="12" t="s">
        <v>30</v>
      </c>
      <c r="AX662" s="12" t="s">
        <v>74</v>
      </c>
      <c r="AY662" s="151" t="s">
        <v>180</v>
      </c>
    </row>
    <row r="663" spans="2:65" s="13" customFormat="1" ht="10.199999999999999">
      <c r="B663" s="156"/>
      <c r="D663" s="150" t="s">
        <v>190</v>
      </c>
      <c r="E663" s="157" t="s">
        <v>1</v>
      </c>
      <c r="F663" s="158" t="s">
        <v>817</v>
      </c>
      <c r="H663" s="159">
        <v>7.2</v>
      </c>
      <c r="I663" s="160"/>
      <c r="L663" s="156"/>
      <c r="M663" s="161"/>
      <c r="T663" s="162"/>
      <c r="AT663" s="157" t="s">
        <v>190</v>
      </c>
      <c r="AU663" s="157" t="s">
        <v>84</v>
      </c>
      <c r="AV663" s="13" t="s">
        <v>84</v>
      </c>
      <c r="AW663" s="13" t="s">
        <v>30</v>
      </c>
      <c r="AX663" s="13" t="s">
        <v>74</v>
      </c>
      <c r="AY663" s="157" t="s">
        <v>180</v>
      </c>
    </row>
    <row r="664" spans="2:65" s="14" customFormat="1" ht="10.199999999999999">
      <c r="B664" s="163"/>
      <c r="D664" s="150" t="s">
        <v>190</v>
      </c>
      <c r="E664" s="164" t="s">
        <v>1</v>
      </c>
      <c r="F664" s="165" t="s">
        <v>194</v>
      </c>
      <c r="H664" s="166">
        <v>14.4</v>
      </c>
      <c r="I664" s="167"/>
      <c r="L664" s="163"/>
      <c r="M664" s="168"/>
      <c r="T664" s="169"/>
      <c r="AT664" s="164" t="s">
        <v>190</v>
      </c>
      <c r="AU664" s="164" t="s">
        <v>84</v>
      </c>
      <c r="AV664" s="14" t="s">
        <v>188</v>
      </c>
      <c r="AW664" s="14" t="s">
        <v>30</v>
      </c>
      <c r="AX664" s="14" t="s">
        <v>82</v>
      </c>
      <c r="AY664" s="164" t="s">
        <v>180</v>
      </c>
    </row>
    <row r="665" spans="2:65" s="1" customFormat="1" ht="16.5" customHeight="1">
      <c r="B665" s="32"/>
      <c r="C665" s="136" t="s">
        <v>819</v>
      </c>
      <c r="D665" s="136" t="s">
        <v>183</v>
      </c>
      <c r="E665" s="137" t="s">
        <v>820</v>
      </c>
      <c r="F665" s="138" t="s">
        <v>821</v>
      </c>
      <c r="G665" s="139" t="s">
        <v>279</v>
      </c>
      <c r="H665" s="140">
        <v>468.85</v>
      </c>
      <c r="I665" s="141"/>
      <c r="J665" s="142">
        <f>ROUND(I665*H665,2)</f>
        <v>0</v>
      </c>
      <c r="K665" s="138" t="s">
        <v>187</v>
      </c>
      <c r="L665" s="32"/>
      <c r="M665" s="143" t="s">
        <v>1</v>
      </c>
      <c r="N665" s="144" t="s">
        <v>39</v>
      </c>
      <c r="P665" s="145">
        <f>O665*H665</f>
        <v>0</v>
      </c>
      <c r="Q665" s="145">
        <v>3.2000000000000003E-4</v>
      </c>
      <c r="R665" s="145">
        <f>Q665*H665</f>
        <v>0.15003200000000003</v>
      </c>
      <c r="S665" s="145">
        <v>0</v>
      </c>
      <c r="T665" s="146">
        <f>S665*H665</f>
        <v>0</v>
      </c>
      <c r="AR665" s="147" t="s">
        <v>294</v>
      </c>
      <c r="AT665" s="147" t="s">
        <v>183</v>
      </c>
      <c r="AU665" s="147" t="s">
        <v>84</v>
      </c>
      <c r="AY665" s="17" t="s">
        <v>180</v>
      </c>
      <c r="BE665" s="148">
        <f>IF(N665="základní",J665,0)</f>
        <v>0</v>
      </c>
      <c r="BF665" s="148">
        <f>IF(N665="snížená",J665,0)</f>
        <v>0</v>
      </c>
      <c r="BG665" s="148">
        <f>IF(N665="zákl. přenesená",J665,0)</f>
        <v>0</v>
      </c>
      <c r="BH665" s="148">
        <f>IF(N665="sníž. přenesená",J665,0)</f>
        <v>0</v>
      </c>
      <c r="BI665" s="148">
        <f>IF(N665="nulová",J665,0)</f>
        <v>0</v>
      </c>
      <c r="BJ665" s="17" t="s">
        <v>82</v>
      </c>
      <c r="BK665" s="148">
        <f>ROUND(I665*H665,2)</f>
        <v>0</v>
      </c>
      <c r="BL665" s="17" t="s">
        <v>294</v>
      </c>
      <c r="BM665" s="147" t="s">
        <v>822</v>
      </c>
    </row>
    <row r="666" spans="2:65" s="12" customFormat="1" ht="10.199999999999999">
      <c r="B666" s="149"/>
      <c r="D666" s="150" t="s">
        <v>190</v>
      </c>
      <c r="E666" s="151" t="s">
        <v>1</v>
      </c>
      <c r="F666" s="152" t="s">
        <v>823</v>
      </c>
      <c r="H666" s="151" t="s">
        <v>1</v>
      </c>
      <c r="I666" s="153"/>
      <c r="L666" s="149"/>
      <c r="M666" s="154"/>
      <c r="T666" s="155"/>
      <c r="AT666" s="151" t="s">
        <v>190</v>
      </c>
      <c r="AU666" s="151" t="s">
        <v>84</v>
      </c>
      <c r="AV666" s="12" t="s">
        <v>82</v>
      </c>
      <c r="AW666" s="12" t="s">
        <v>30</v>
      </c>
      <c r="AX666" s="12" t="s">
        <v>74</v>
      </c>
      <c r="AY666" s="151" t="s">
        <v>180</v>
      </c>
    </row>
    <row r="667" spans="2:65" s="12" customFormat="1" ht="10.199999999999999">
      <c r="B667" s="149"/>
      <c r="D667" s="150" t="s">
        <v>190</v>
      </c>
      <c r="E667" s="151" t="s">
        <v>1</v>
      </c>
      <c r="F667" s="152" t="s">
        <v>361</v>
      </c>
      <c r="H667" s="151" t="s">
        <v>1</v>
      </c>
      <c r="I667" s="153"/>
      <c r="L667" s="149"/>
      <c r="M667" s="154"/>
      <c r="T667" s="155"/>
      <c r="AT667" s="151" t="s">
        <v>190</v>
      </c>
      <c r="AU667" s="151" t="s">
        <v>84</v>
      </c>
      <c r="AV667" s="12" t="s">
        <v>82</v>
      </c>
      <c r="AW667" s="12" t="s">
        <v>30</v>
      </c>
      <c r="AX667" s="12" t="s">
        <v>74</v>
      </c>
      <c r="AY667" s="151" t="s">
        <v>180</v>
      </c>
    </row>
    <row r="668" spans="2:65" s="13" customFormat="1" ht="10.199999999999999">
      <c r="B668" s="156"/>
      <c r="D668" s="150" t="s">
        <v>190</v>
      </c>
      <c r="E668" s="157" t="s">
        <v>1</v>
      </c>
      <c r="F668" s="158" t="s">
        <v>824</v>
      </c>
      <c r="H668" s="159">
        <v>468.85</v>
      </c>
      <c r="I668" s="160"/>
      <c r="L668" s="156"/>
      <c r="M668" s="161"/>
      <c r="T668" s="162"/>
      <c r="AT668" s="157" t="s">
        <v>190</v>
      </c>
      <c r="AU668" s="157" t="s">
        <v>84</v>
      </c>
      <c r="AV668" s="13" t="s">
        <v>84</v>
      </c>
      <c r="AW668" s="13" t="s">
        <v>30</v>
      </c>
      <c r="AX668" s="13" t="s">
        <v>74</v>
      </c>
      <c r="AY668" s="157" t="s">
        <v>180</v>
      </c>
    </row>
    <row r="669" spans="2:65" s="14" customFormat="1" ht="10.199999999999999">
      <c r="B669" s="163"/>
      <c r="D669" s="150" t="s">
        <v>190</v>
      </c>
      <c r="E669" s="164" t="s">
        <v>1</v>
      </c>
      <c r="F669" s="165" t="s">
        <v>194</v>
      </c>
      <c r="H669" s="166">
        <v>468.85</v>
      </c>
      <c r="I669" s="167"/>
      <c r="L669" s="163"/>
      <c r="M669" s="168"/>
      <c r="T669" s="169"/>
      <c r="AT669" s="164" t="s">
        <v>190</v>
      </c>
      <c r="AU669" s="164" t="s">
        <v>84</v>
      </c>
      <c r="AV669" s="14" t="s">
        <v>188</v>
      </c>
      <c r="AW669" s="14" t="s">
        <v>30</v>
      </c>
      <c r="AX669" s="14" t="s">
        <v>82</v>
      </c>
      <c r="AY669" s="164" t="s">
        <v>180</v>
      </c>
    </row>
    <row r="670" spans="2:65" s="1" customFormat="1" ht="16.5" customHeight="1">
      <c r="B670" s="32"/>
      <c r="C670" s="136" t="s">
        <v>825</v>
      </c>
      <c r="D670" s="136" t="s">
        <v>183</v>
      </c>
      <c r="E670" s="137" t="s">
        <v>826</v>
      </c>
      <c r="F670" s="138" t="s">
        <v>827</v>
      </c>
      <c r="G670" s="139" t="s">
        <v>279</v>
      </c>
      <c r="H670" s="140">
        <v>468.85</v>
      </c>
      <c r="I670" s="141"/>
      <c r="J670" s="142">
        <f>ROUND(I670*H670,2)</f>
        <v>0</v>
      </c>
      <c r="K670" s="138" t="s">
        <v>199</v>
      </c>
      <c r="L670" s="32"/>
      <c r="M670" s="143" t="s">
        <v>1</v>
      </c>
      <c r="N670" s="144" t="s">
        <v>39</v>
      </c>
      <c r="P670" s="145">
        <f>O670*H670</f>
        <v>0</v>
      </c>
      <c r="Q670" s="145">
        <v>2.0000000000000001E-4</v>
      </c>
      <c r="R670" s="145">
        <f>Q670*H670</f>
        <v>9.3770000000000006E-2</v>
      </c>
      <c r="S670" s="145">
        <v>0</v>
      </c>
      <c r="T670" s="146">
        <f>S670*H670</f>
        <v>0</v>
      </c>
      <c r="AR670" s="147" t="s">
        <v>294</v>
      </c>
      <c r="AT670" s="147" t="s">
        <v>183</v>
      </c>
      <c r="AU670" s="147" t="s">
        <v>84</v>
      </c>
      <c r="AY670" s="17" t="s">
        <v>180</v>
      </c>
      <c r="BE670" s="148">
        <f>IF(N670="základní",J670,0)</f>
        <v>0</v>
      </c>
      <c r="BF670" s="148">
        <f>IF(N670="snížená",J670,0)</f>
        <v>0</v>
      </c>
      <c r="BG670" s="148">
        <f>IF(N670="zákl. přenesená",J670,0)</f>
        <v>0</v>
      </c>
      <c r="BH670" s="148">
        <f>IF(N670="sníž. přenesená",J670,0)</f>
        <v>0</v>
      </c>
      <c r="BI670" s="148">
        <f>IF(N670="nulová",J670,0)</f>
        <v>0</v>
      </c>
      <c r="BJ670" s="17" t="s">
        <v>82</v>
      </c>
      <c r="BK670" s="148">
        <f>ROUND(I670*H670,2)</f>
        <v>0</v>
      </c>
      <c r="BL670" s="17" t="s">
        <v>294</v>
      </c>
      <c r="BM670" s="147" t="s">
        <v>828</v>
      </c>
    </row>
    <row r="671" spans="2:65" s="12" customFormat="1" ht="10.199999999999999">
      <c r="B671" s="149"/>
      <c r="D671" s="150" t="s">
        <v>190</v>
      </c>
      <c r="E671" s="151" t="s">
        <v>1</v>
      </c>
      <c r="F671" s="152" t="s">
        <v>829</v>
      </c>
      <c r="H671" s="151" t="s">
        <v>1</v>
      </c>
      <c r="I671" s="153"/>
      <c r="L671" s="149"/>
      <c r="M671" s="154"/>
      <c r="T671" s="155"/>
      <c r="AT671" s="151" t="s">
        <v>190</v>
      </c>
      <c r="AU671" s="151" t="s">
        <v>84</v>
      </c>
      <c r="AV671" s="12" t="s">
        <v>82</v>
      </c>
      <c r="AW671" s="12" t="s">
        <v>30</v>
      </c>
      <c r="AX671" s="12" t="s">
        <v>74</v>
      </c>
      <c r="AY671" s="151" t="s">
        <v>180</v>
      </c>
    </row>
    <row r="672" spans="2:65" s="12" customFormat="1" ht="10.199999999999999">
      <c r="B672" s="149"/>
      <c r="D672" s="150" t="s">
        <v>190</v>
      </c>
      <c r="E672" s="151" t="s">
        <v>1</v>
      </c>
      <c r="F672" s="152" t="s">
        <v>361</v>
      </c>
      <c r="H672" s="151" t="s">
        <v>1</v>
      </c>
      <c r="I672" s="153"/>
      <c r="L672" s="149"/>
      <c r="M672" s="154"/>
      <c r="T672" s="155"/>
      <c r="AT672" s="151" t="s">
        <v>190</v>
      </c>
      <c r="AU672" s="151" t="s">
        <v>84</v>
      </c>
      <c r="AV672" s="12" t="s">
        <v>82</v>
      </c>
      <c r="AW672" s="12" t="s">
        <v>30</v>
      </c>
      <c r="AX672" s="12" t="s">
        <v>74</v>
      </c>
      <c r="AY672" s="151" t="s">
        <v>180</v>
      </c>
    </row>
    <row r="673" spans="2:65" s="13" customFormat="1" ht="10.199999999999999">
      <c r="B673" s="156"/>
      <c r="D673" s="150" t="s">
        <v>190</v>
      </c>
      <c r="E673" s="157" t="s">
        <v>1</v>
      </c>
      <c r="F673" s="158" t="s">
        <v>824</v>
      </c>
      <c r="H673" s="159">
        <v>468.85</v>
      </c>
      <c r="I673" s="160"/>
      <c r="L673" s="156"/>
      <c r="M673" s="161"/>
      <c r="T673" s="162"/>
      <c r="AT673" s="157" t="s">
        <v>190</v>
      </c>
      <c r="AU673" s="157" t="s">
        <v>84</v>
      </c>
      <c r="AV673" s="13" t="s">
        <v>84</v>
      </c>
      <c r="AW673" s="13" t="s">
        <v>30</v>
      </c>
      <c r="AX673" s="13" t="s">
        <v>74</v>
      </c>
      <c r="AY673" s="157" t="s">
        <v>180</v>
      </c>
    </row>
    <row r="674" spans="2:65" s="14" customFormat="1" ht="10.199999999999999">
      <c r="B674" s="163"/>
      <c r="D674" s="150" t="s">
        <v>190</v>
      </c>
      <c r="E674" s="164" t="s">
        <v>1</v>
      </c>
      <c r="F674" s="165" t="s">
        <v>194</v>
      </c>
      <c r="H674" s="166">
        <v>468.85</v>
      </c>
      <c r="I674" s="167"/>
      <c r="L674" s="163"/>
      <c r="M674" s="168"/>
      <c r="T674" s="169"/>
      <c r="AT674" s="164" t="s">
        <v>190</v>
      </c>
      <c r="AU674" s="164" t="s">
        <v>84</v>
      </c>
      <c r="AV674" s="14" t="s">
        <v>188</v>
      </c>
      <c r="AW674" s="14" t="s">
        <v>30</v>
      </c>
      <c r="AX674" s="14" t="s">
        <v>82</v>
      </c>
      <c r="AY674" s="164" t="s">
        <v>180</v>
      </c>
    </row>
    <row r="675" spans="2:65" s="1" customFormat="1" ht="16.5" customHeight="1">
      <c r="B675" s="32"/>
      <c r="C675" s="136" t="s">
        <v>830</v>
      </c>
      <c r="D675" s="136" t="s">
        <v>183</v>
      </c>
      <c r="E675" s="137" t="s">
        <v>831</v>
      </c>
      <c r="F675" s="138" t="s">
        <v>832</v>
      </c>
      <c r="G675" s="139" t="s">
        <v>198</v>
      </c>
      <c r="H675" s="140">
        <v>477.56</v>
      </c>
      <c r="I675" s="141"/>
      <c r="J675" s="142">
        <f>ROUND(I675*H675,2)</f>
        <v>0</v>
      </c>
      <c r="K675" s="138" t="s">
        <v>187</v>
      </c>
      <c r="L675" s="32"/>
      <c r="M675" s="143" t="s">
        <v>1</v>
      </c>
      <c r="N675" s="144" t="s">
        <v>39</v>
      </c>
      <c r="P675" s="145">
        <f>O675*H675</f>
        <v>0</v>
      </c>
      <c r="Q675" s="145">
        <v>7.3000000000000001E-3</v>
      </c>
      <c r="R675" s="145">
        <f>Q675*H675</f>
        <v>3.4861879999999998</v>
      </c>
      <c r="S675" s="145">
        <v>0</v>
      </c>
      <c r="T675" s="146">
        <f>S675*H675</f>
        <v>0</v>
      </c>
      <c r="AR675" s="147" t="s">
        <v>294</v>
      </c>
      <c r="AT675" s="147" t="s">
        <v>183</v>
      </c>
      <c r="AU675" s="147" t="s">
        <v>84</v>
      </c>
      <c r="AY675" s="17" t="s">
        <v>180</v>
      </c>
      <c r="BE675" s="148">
        <f>IF(N675="základní",J675,0)</f>
        <v>0</v>
      </c>
      <c r="BF675" s="148">
        <f>IF(N675="snížená",J675,0)</f>
        <v>0</v>
      </c>
      <c r="BG675" s="148">
        <f>IF(N675="zákl. přenesená",J675,0)</f>
        <v>0</v>
      </c>
      <c r="BH675" s="148">
        <f>IF(N675="sníž. přenesená",J675,0)</f>
        <v>0</v>
      </c>
      <c r="BI675" s="148">
        <f>IF(N675="nulová",J675,0)</f>
        <v>0</v>
      </c>
      <c r="BJ675" s="17" t="s">
        <v>82</v>
      </c>
      <c r="BK675" s="148">
        <f>ROUND(I675*H675,2)</f>
        <v>0</v>
      </c>
      <c r="BL675" s="17" t="s">
        <v>294</v>
      </c>
      <c r="BM675" s="147" t="s">
        <v>833</v>
      </c>
    </row>
    <row r="676" spans="2:65" s="12" customFormat="1" ht="10.199999999999999">
      <c r="B676" s="149"/>
      <c r="D676" s="150" t="s">
        <v>190</v>
      </c>
      <c r="E676" s="151" t="s">
        <v>1</v>
      </c>
      <c r="F676" s="152" t="s">
        <v>686</v>
      </c>
      <c r="H676" s="151" t="s">
        <v>1</v>
      </c>
      <c r="I676" s="153"/>
      <c r="L676" s="149"/>
      <c r="M676" s="154"/>
      <c r="T676" s="155"/>
      <c r="AT676" s="151" t="s">
        <v>190</v>
      </c>
      <c r="AU676" s="151" t="s">
        <v>84</v>
      </c>
      <c r="AV676" s="12" t="s">
        <v>82</v>
      </c>
      <c r="AW676" s="12" t="s">
        <v>30</v>
      </c>
      <c r="AX676" s="12" t="s">
        <v>74</v>
      </c>
      <c r="AY676" s="151" t="s">
        <v>180</v>
      </c>
    </row>
    <row r="677" spans="2:65" s="12" customFormat="1" ht="10.199999999999999">
      <c r="B677" s="149"/>
      <c r="D677" s="150" t="s">
        <v>190</v>
      </c>
      <c r="E677" s="151" t="s">
        <v>1</v>
      </c>
      <c r="F677" s="152" t="s">
        <v>834</v>
      </c>
      <c r="H677" s="151" t="s">
        <v>1</v>
      </c>
      <c r="I677" s="153"/>
      <c r="L677" s="149"/>
      <c r="M677" s="154"/>
      <c r="T677" s="155"/>
      <c r="AT677" s="151" t="s">
        <v>190</v>
      </c>
      <c r="AU677" s="151" t="s">
        <v>84</v>
      </c>
      <c r="AV677" s="12" t="s">
        <v>82</v>
      </c>
      <c r="AW677" s="12" t="s">
        <v>30</v>
      </c>
      <c r="AX677" s="12" t="s">
        <v>74</v>
      </c>
      <c r="AY677" s="151" t="s">
        <v>180</v>
      </c>
    </row>
    <row r="678" spans="2:65" s="12" customFormat="1" ht="10.199999999999999">
      <c r="B678" s="149"/>
      <c r="D678" s="150" t="s">
        <v>190</v>
      </c>
      <c r="E678" s="151" t="s">
        <v>1</v>
      </c>
      <c r="F678" s="152" t="s">
        <v>835</v>
      </c>
      <c r="H678" s="151" t="s">
        <v>1</v>
      </c>
      <c r="I678" s="153"/>
      <c r="L678" s="149"/>
      <c r="M678" s="154"/>
      <c r="T678" s="155"/>
      <c r="AT678" s="151" t="s">
        <v>190</v>
      </c>
      <c r="AU678" s="151" t="s">
        <v>84</v>
      </c>
      <c r="AV678" s="12" t="s">
        <v>82</v>
      </c>
      <c r="AW678" s="12" t="s">
        <v>30</v>
      </c>
      <c r="AX678" s="12" t="s">
        <v>74</v>
      </c>
      <c r="AY678" s="151" t="s">
        <v>180</v>
      </c>
    </row>
    <row r="679" spans="2:65" s="13" customFormat="1" ht="10.199999999999999">
      <c r="B679" s="156"/>
      <c r="D679" s="150" t="s">
        <v>190</v>
      </c>
      <c r="E679" s="157" t="s">
        <v>1</v>
      </c>
      <c r="F679" s="158" t="s">
        <v>836</v>
      </c>
      <c r="H679" s="159">
        <v>61.28</v>
      </c>
      <c r="I679" s="160"/>
      <c r="L679" s="156"/>
      <c r="M679" s="161"/>
      <c r="T679" s="162"/>
      <c r="AT679" s="157" t="s">
        <v>190</v>
      </c>
      <c r="AU679" s="157" t="s">
        <v>84</v>
      </c>
      <c r="AV679" s="13" t="s">
        <v>84</v>
      </c>
      <c r="AW679" s="13" t="s">
        <v>30</v>
      </c>
      <c r="AX679" s="13" t="s">
        <v>74</v>
      </c>
      <c r="AY679" s="157" t="s">
        <v>180</v>
      </c>
    </row>
    <row r="680" spans="2:65" s="12" customFormat="1" ht="10.199999999999999">
      <c r="B680" s="149"/>
      <c r="D680" s="150" t="s">
        <v>190</v>
      </c>
      <c r="E680" s="151" t="s">
        <v>1</v>
      </c>
      <c r="F680" s="152" t="s">
        <v>837</v>
      </c>
      <c r="H680" s="151" t="s">
        <v>1</v>
      </c>
      <c r="I680" s="153"/>
      <c r="L680" s="149"/>
      <c r="M680" s="154"/>
      <c r="T680" s="155"/>
      <c r="AT680" s="151" t="s">
        <v>190</v>
      </c>
      <c r="AU680" s="151" t="s">
        <v>84</v>
      </c>
      <c r="AV680" s="12" t="s">
        <v>82</v>
      </c>
      <c r="AW680" s="12" t="s">
        <v>30</v>
      </c>
      <c r="AX680" s="12" t="s">
        <v>74</v>
      </c>
      <c r="AY680" s="151" t="s">
        <v>180</v>
      </c>
    </row>
    <row r="681" spans="2:65" s="13" customFormat="1" ht="10.199999999999999">
      <c r="B681" s="156"/>
      <c r="D681" s="150" t="s">
        <v>190</v>
      </c>
      <c r="E681" s="157" t="s">
        <v>1</v>
      </c>
      <c r="F681" s="158" t="s">
        <v>838</v>
      </c>
      <c r="H681" s="159">
        <v>23.68</v>
      </c>
      <c r="I681" s="160"/>
      <c r="L681" s="156"/>
      <c r="M681" s="161"/>
      <c r="T681" s="162"/>
      <c r="AT681" s="157" t="s">
        <v>190</v>
      </c>
      <c r="AU681" s="157" t="s">
        <v>84</v>
      </c>
      <c r="AV681" s="13" t="s">
        <v>84</v>
      </c>
      <c r="AW681" s="13" t="s">
        <v>30</v>
      </c>
      <c r="AX681" s="13" t="s">
        <v>74</v>
      </c>
      <c r="AY681" s="157" t="s">
        <v>180</v>
      </c>
    </row>
    <row r="682" spans="2:65" s="12" customFormat="1" ht="10.199999999999999">
      <c r="B682" s="149"/>
      <c r="D682" s="150" t="s">
        <v>190</v>
      </c>
      <c r="E682" s="151" t="s">
        <v>1</v>
      </c>
      <c r="F682" s="152" t="s">
        <v>839</v>
      </c>
      <c r="H682" s="151" t="s">
        <v>1</v>
      </c>
      <c r="I682" s="153"/>
      <c r="L682" s="149"/>
      <c r="M682" s="154"/>
      <c r="T682" s="155"/>
      <c r="AT682" s="151" t="s">
        <v>190</v>
      </c>
      <c r="AU682" s="151" t="s">
        <v>84</v>
      </c>
      <c r="AV682" s="12" t="s">
        <v>82</v>
      </c>
      <c r="AW682" s="12" t="s">
        <v>30</v>
      </c>
      <c r="AX682" s="12" t="s">
        <v>74</v>
      </c>
      <c r="AY682" s="151" t="s">
        <v>180</v>
      </c>
    </row>
    <row r="683" spans="2:65" s="13" customFormat="1" ht="10.199999999999999">
      <c r="B683" s="156"/>
      <c r="D683" s="150" t="s">
        <v>190</v>
      </c>
      <c r="E683" s="157" t="s">
        <v>1</v>
      </c>
      <c r="F683" s="158" t="s">
        <v>840</v>
      </c>
      <c r="H683" s="159">
        <v>71.12</v>
      </c>
      <c r="I683" s="160"/>
      <c r="L683" s="156"/>
      <c r="M683" s="161"/>
      <c r="T683" s="162"/>
      <c r="AT683" s="157" t="s">
        <v>190</v>
      </c>
      <c r="AU683" s="157" t="s">
        <v>84</v>
      </c>
      <c r="AV683" s="13" t="s">
        <v>84</v>
      </c>
      <c r="AW683" s="13" t="s">
        <v>30</v>
      </c>
      <c r="AX683" s="13" t="s">
        <v>74</v>
      </c>
      <c r="AY683" s="157" t="s">
        <v>180</v>
      </c>
    </row>
    <row r="684" spans="2:65" s="12" customFormat="1" ht="10.199999999999999">
      <c r="B684" s="149"/>
      <c r="D684" s="150" t="s">
        <v>190</v>
      </c>
      <c r="E684" s="151" t="s">
        <v>1</v>
      </c>
      <c r="F684" s="152" t="s">
        <v>816</v>
      </c>
      <c r="H684" s="151" t="s">
        <v>1</v>
      </c>
      <c r="I684" s="153"/>
      <c r="L684" s="149"/>
      <c r="M684" s="154"/>
      <c r="T684" s="155"/>
      <c r="AT684" s="151" t="s">
        <v>190</v>
      </c>
      <c r="AU684" s="151" t="s">
        <v>84</v>
      </c>
      <c r="AV684" s="12" t="s">
        <v>82</v>
      </c>
      <c r="AW684" s="12" t="s">
        <v>30</v>
      </c>
      <c r="AX684" s="12" t="s">
        <v>74</v>
      </c>
      <c r="AY684" s="151" t="s">
        <v>180</v>
      </c>
    </row>
    <row r="685" spans="2:65" s="13" customFormat="1" ht="10.199999999999999">
      <c r="B685" s="156"/>
      <c r="D685" s="150" t="s">
        <v>190</v>
      </c>
      <c r="E685" s="157" t="s">
        <v>1</v>
      </c>
      <c r="F685" s="158" t="s">
        <v>841</v>
      </c>
      <c r="H685" s="159">
        <v>35.840000000000003</v>
      </c>
      <c r="I685" s="160"/>
      <c r="L685" s="156"/>
      <c r="M685" s="161"/>
      <c r="T685" s="162"/>
      <c r="AT685" s="157" t="s">
        <v>190</v>
      </c>
      <c r="AU685" s="157" t="s">
        <v>84</v>
      </c>
      <c r="AV685" s="13" t="s">
        <v>84</v>
      </c>
      <c r="AW685" s="13" t="s">
        <v>30</v>
      </c>
      <c r="AX685" s="13" t="s">
        <v>74</v>
      </c>
      <c r="AY685" s="157" t="s">
        <v>180</v>
      </c>
    </row>
    <row r="686" spans="2:65" s="12" customFormat="1" ht="10.199999999999999">
      <c r="B686" s="149"/>
      <c r="D686" s="150" t="s">
        <v>190</v>
      </c>
      <c r="E686" s="151" t="s">
        <v>1</v>
      </c>
      <c r="F686" s="152" t="s">
        <v>842</v>
      </c>
      <c r="H686" s="151" t="s">
        <v>1</v>
      </c>
      <c r="I686" s="153"/>
      <c r="L686" s="149"/>
      <c r="M686" s="154"/>
      <c r="T686" s="155"/>
      <c r="AT686" s="151" t="s">
        <v>190</v>
      </c>
      <c r="AU686" s="151" t="s">
        <v>84</v>
      </c>
      <c r="AV686" s="12" t="s">
        <v>82</v>
      </c>
      <c r="AW686" s="12" t="s">
        <v>30</v>
      </c>
      <c r="AX686" s="12" t="s">
        <v>74</v>
      </c>
      <c r="AY686" s="151" t="s">
        <v>180</v>
      </c>
    </row>
    <row r="687" spans="2:65" s="13" customFormat="1" ht="10.199999999999999">
      <c r="B687" s="156"/>
      <c r="D687" s="150" t="s">
        <v>190</v>
      </c>
      <c r="E687" s="157" t="s">
        <v>1</v>
      </c>
      <c r="F687" s="158" t="s">
        <v>843</v>
      </c>
      <c r="H687" s="159">
        <v>21.76</v>
      </c>
      <c r="I687" s="160"/>
      <c r="L687" s="156"/>
      <c r="M687" s="161"/>
      <c r="T687" s="162"/>
      <c r="AT687" s="157" t="s">
        <v>190</v>
      </c>
      <c r="AU687" s="157" t="s">
        <v>84</v>
      </c>
      <c r="AV687" s="13" t="s">
        <v>84</v>
      </c>
      <c r="AW687" s="13" t="s">
        <v>30</v>
      </c>
      <c r="AX687" s="13" t="s">
        <v>74</v>
      </c>
      <c r="AY687" s="157" t="s">
        <v>180</v>
      </c>
    </row>
    <row r="688" spans="2:65" s="12" customFormat="1" ht="10.199999999999999">
      <c r="B688" s="149"/>
      <c r="D688" s="150" t="s">
        <v>190</v>
      </c>
      <c r="E688" s="151" t="s">
        <v>1</v>
      </c>
      <c r="F688" s="152" t="s">
        <v>844</v>
      </c>
      <c r="H688" s="151" t="s">
        <v>1</v>
      </c>
      <c r="I688" s="153"/>
      <c r="L688" s="149"/>
      <c r="M688" s="154"/>
      <c r="T688" s="155"/>
      <c r="AT688" s="151" t="s">
        <v>190</v>
      </c>
      <c r="AU688" s="151" t="s">
        <v>84</v>
      </c>
      <c r="AV688" s="12" t="s">
        <v>82</v>
      </c>
      <c r="AW688" s="12" t="s">
        <v>30</v>
      </c>
      <c r="AX688" s="12" t="s">
        <v>74</v>
      </c>
      <c r="AY688" s="151" t="s">
        <v>180</v>
      </c>
    </row>
    <row r="689" spans="2:65" s="13" customFormat="1" ht="10.199999999999999">
      <c r="B689" s="156"/>
      <c r="D689" s="150" t="s">
        <v>190</v>
      </c>
      <c r="E689" s="157" t="s">
        <v>1</v>
      </c>
      <c r="F689" s="158" t="s">
        <v>845</v>
      </c>
      <c r="H689" s="159">
        <v>57.68</v>
      </c>
      <c r="I689" s="160"/>
      <c r="L689" s="156"/>
      <c r="M689" s="161"/>
      <c r="T689" s="162"/>
      <c r="AT689" s="157" t="s">
        <v>190</v>
      </c>
      <c r="AU689" s="157" t="s">
        <v>84</v>
      </c>
      <c r="AV689" s="13" t="s">
        <v>84</v>
      </c>
      <c r="AW689" s="13" t="s">
        <v>30</v>
      </c>
      <c r="AX689" s="13" t="s">
        <v>74</v>
      </c>
      <c r="AY689" s="157" t="s">
        <v>180</v>
      </c>
    </row>
    <row r="690" spans="2:65" s="12" customFormat="1" ht="10.199999999999999">
      <c r="B690" s="149"/>
      <c r="D690" s="150" t="s">
        <v>190</v>
      </c>
      <c r="E690" s="151" t="s">
        <v>1</v>
      </c>
      <c r="F690" s="152" t="s">
        <v>846</v>
      </c>
      <c r="H690" s="151" t="s">
        <v>1</v>
      </c>
      <c r="I690" s="153"/>
      <c r="L690" s="149"/>
      <c r="M690" s="154"/>
      <c r="T690" s="155"/>
      <c r="AT690" s="151" t="s">
        <v>190</v>
      </c>
      <c r="AU690" s="151" t="s">
        <v>84</v>
      </c>
      <c r="AV690" s="12" t="s">
        <v>82</v>
      </c>
      <c r="AW690" s="12" t="s">
        <v>30</v>
      </c>
      <c r="AX690" s="12" t="s">
        <v>74</v>
      </c>
      <c r="AY690" s="151" t="s">
        <v>180</v>
      </c>
    </row>
    <row r="691" spans="2:65" s="13" customFormat="1" ht="10.199999999999999">
      <c r="B691" s="156"/>
      <c r="D691" s="150" t="s">
        <v>190</v>
      </c>
      <c r="E691" s="157" t="s">
        <v>1</v>
      </c>
      <c r="F691" s="158" t="s">
        <v>847</v>
      </c>
      <c r="H691" s="159">
        <v>72.680000000000007</v>
      </c>
      <c r="I691" s="160"/>
      <c r="L691" s="156"/>
      <c r="M691" s="161"/>
      <c r="T691" s="162"/>
      <c r="AT691" s="157" t="s">
        <v>190</v>
      </c>
      <c r="AU691" s="157" t="s">
        <v>84</v>
      </c>
      <c r="AV691" s="13" t="s">
        <v>84</v>
      </c>
      <c r="AW691" s="13" t="s">
        <v>30</v>
      </c>
      <c r="AX691" s="13" t="s">
        <v>74</v>
      </c>
      <c r="AY691" s="157" t="s">
        <v>180</v>
      </c>
    </row>
    <row r="692" spans="2:65" s="12" customFormat="1" ht="10.199999999999999">
      <c r="B692" s="149"/>
      <c r="D692" s="150" t="s">
        <v>190</v>
      </c>
      <c r="E692" s="151" t="s">
        <v>1</v>
      </c>
      <c r="F692" s="152" t="s">
        <v>818</v>
      </c>
      <c r="H692" s="151" t="s">
        <v>1</v>
      </c>
      <c r="I692" s="153"/>
      <c r="L692" s="149"/>
      <c r="M692" s="154"/>
      <c r="T692" s="155"/>
      <c r="AT692" s="151" t="s">
        <v>190</v>
      </c>
      <c r="AU692" s="151" t="s">
        <v>84</v>
      </c>
      <c r="AV692" s="12" t="s">
        <v>82</v>
      </c>
      <c r="AW692" s="12" t="s">
        <v>30</v>
      </c>
      <c r="AX692" s="12" t="s">
        <v>74</v>
      </c>
      <c r="AY692" s="151" t="s">
        <v>180</v>
      </c>
    </row>
    <row r="693" spans="2:65" s="13" customFormat="1" ht="10.199999999999999">
      <c r="B693" s="156"/>
      <c r="D693" s="150" t="s">
        <v>190</v>
      </c>
      <c r="E693" s="157" t="s">
        <v>1</v>
      </c>
      <c r="F693" s="158" t="s">
        <v>848</v>
      </c>
      <c r="H693" s="159">
        <v>50.96</v>
      </c>
      <c r="I693" s="160"/>
      <c r="L693" s="156"/>
      <c r="M693" s="161"/>
      <c r="T693" s="162"/>
      <c r="AT693" s="157" t="s">
        <v>190</v>
      </c>
      <c r="AU693" s="157" t="s">
        <v>84</v>
      </c>
      <c r="AV693" s="13" t="s">
        <v>84</v>
      </c>
      <c r="AW693" s="13" t="s">
        <v>30</v>
      </c>
      <c r="AX693" s="13" t="s">
        <v>74</v>
      </c>
      <c r="AY693" s="157" t="s">
        <v>180</v>
      </c>
    </row>
    <row r="694" spans="2:65" s="12" customFormat="1" ht="10.199999999999999">
      <c r="B694" s="149"/>
      <c r="D694" s="150" t="s">
        <v>190</v>
      </c>
      <c r="E694" s="151" t="s">
        <v>1</v>
      </c>
      <c r="F694" s="152" t="s">
        <v>849</v>
      </c>
      <c r="H694" s="151" t="s">
        <v>1</v>
      </c>
      <c r="I694" s="153"/>
      <c r="L694" s="149"/>
      <c r="M694" s="154"/>
      <c r="T694" s="155"/>
      <c r="AT694" s="151" t="s">
        <v>190</v>
      </c>
      <c r="AU694" s="151" t="s">
        <v>84</v>
      </c>
      <c r="AV694" s="12" t="s">
        <v>82</v>
      </c>
      <c r="AW694" s="12" t="s">
        <v>30</v>
      </c>
      <c r="AX694" s="12" t="s">
        <v>74</v>
      </c>
      <c r="AY694" s="151" t="s">
        <v>180</v>
      </c>
    </row>
    <row r="695" spans="2:65" s="13" customFormat="1" ht="10.199999999999999">
      <c r="B695" s="156"/>
      <c r="D695" s="150" t="s">
        <v>190</v>
      </c>
      <c r="E695" s="157" t="s">
        <v>1</v>
      </c>
      <c r="F695" s="158" t="s">
        <v>850</v>
      </c>
      <c r="H695" s="159">
        <v>82.56</v>
      </c>
      <c r="I695" s="160"/>
      <c r="L695" s="156"/>
      <c r="M695" s="161"/>
      <c r="T695" s="162"/>
      <c r="AT695" s="157" t="s">
        <v>190</v>
      </c>
      <c r="AU695" s="157" t="s">
        <v>84</v>
      </c>
      <c r="AV695" s="13" t="s">
        <v>84</v>
      </c>
      <c r="AW695" s="13" t="s">
        <v>30</v>
      </c>
      <c r="AX695" s="13" t="s">
        <v>74</v>
      </c>
      <c r="AY695" s="157" t="s">
        <v>180</v>
      </c>
    </row>
    <row r="696" spans="2:65" s="14" customFormat="1" ht="10.199999999999999">
      <c r="B696" s="163"/>
      <c r="D696" s="150" t="s">
        <v>190</v>
      </c>
      <c r="E696" s="164" t="s">
        <v>1</v>
      </c>
      <c r="F696" s="165" t="s">
        <v>194</v>
      </c>
      <c r="H696" s="166">
        <v>477.56</v>
      </c>
      <c r="I696" s="167"/>
      <c r="L696" s="163"/>
      <c r="M696" s="168"/>
      <c r="T696" s="169"/>
      <c r="AT696" s="164" t="s">
        <v>190</v>
      </c>
      <c r="AU696" s="164" t="s">
        <v>84</v>
      </c>
      <c r="AV696" s="14" t="s">
        <v>188</v>
      </c>
      <c r="AW696" s="14" t="s">
        <v>30</v>
      </c>
      <c r="AX696" s="14" t="s">
        <v>82</v>
      </c>
      <c r="AY696" s="164" t="s">
        <v>180</v>
      </c>
    </row>
    <row r="697" spans="2:65" s="1" customFormat="1" ht="16.5" customHeight="1">
      <c r="B697" s="32"/>
      <c r="C697" s="177" t="s">
        <v>851</v>
      </c>
      <c r="D697" s="177" t="s">
        <v>328</v>
      </c>
      <c r="E697" s="178" t="s">
        <v>852</v>
      </c>
      <c r="F697" s="179" t="s">
        <v>853</v>
      </c>
      <c r="G697" s="180" t="s">
        <v>198</v>
      </c>
      <c r="H697" s="181">
        <v>525.31600000000003</v>
      </c>
      <c r="I697" s="182"/>
      <c r="J697" s="183">
        <f>ROUND(I697*H697,2)</f>
        <v>0</v>
      </c>
      <c r="K697" s="179" t="s">
        <v>187</v>
      </c>
      <c r="L697" s="184"/>
      <c r="M697" s="185" t="s">
        <v>1</v>
      </c>
      <c r="N697" s="186" t="s">
        <v>39</v>
      </c>
      <c r="P697" s="145">
        <f>O697*H697</f>
        <v>0</v>
      </c>
      <c r="Q697" s="145">
        <v>1.18E-2</v>
      </c>
      <c r="R697" s="145">
        <f>Q697*H697</f>
        <v>6.1987288000000005</v>
      </c>
      <c r="S697" s="145">
        <v>0</v>
      </c>
      <c r="T697" s="146">
        <f>S697*H697</f>
        <v>0</v>
      </c>
      <c r="AR697" s="147" t="s">
        <v>331</v>
      </c>
      <c r="AT697" s="147" t="s">
        <v>328</v>
      </c>
      <c r="AU697" s="147" t="s">
        <v>84</v>
      </c>
      <c r="AY697" s="17" t="s">
        <v>180</v>
      </c>
      <c r="BE697" s="148">
        <f>IF(N697="základní",J697,0)</f>
        <v>0</v>
      </c>
      <c r="BF697" s="148">
        <f>IF(N697="snížená",J697,0)</f>
        <v>0</v>
      </c>
      <c r="BG697" s="148">
        <f>IF(N697="zákl. přenesená",J697,0)</f>
        <v>0</v>
      </c>
      <c r="BH697" s="148">
        <f>IF(N697="sníž. přenesená",J697,0)</f>
        <v>0</v>
      </c>
      <c r="BI697" s="148">
        <f>IF(N697="nulová",J697,0)</f>
        <v>0</v>
      </c>
      <c r="BJ697" s="17" t="s">
        <v>82</v>
      </c>
      <c r="BK697" s="148">
        <f>ROUND(I697*H697,2)</f>
        <v>0</v>
      </c>
      <c r="BL697" s="17" t="s">
        <v>294</v>
      </c>
      <c r="BM697" s="147" t="s">
        <v>854</v>
      </c>
    </row>
    <row r="698" spans="2:65" s="12" customFormat="1" ht="10.199999999999999">
      <c r="B698" s="149"/>
      <c r="D698" s="150" t="s">
        <v>190</v>
      </c>
      <c r="E698" s="151" t="s">
        <v>1</v>
      </c>
      <c r="F698" s="152" t="s">
        <v>686</v>
      </c>
      <c r="H698" s="151" t="s">
        <v>1</v>
      </c>
      <c r="I698" s="153"/>
      <c r="L698" s="149"/>
      <c r="M698" s="154"/>
      <c r="T698" s="155"/>
      <c r="AT698" s="151" t="s">
        <v>190</v>
      </c>
      <c r="AU698" s="151" t="s">
        <v>84</v>
      </c>
      <c r="AV698" s="12" t="s">
        <v>82</v>
      </c>
      <c r="AW698" s="12" t="s">
        <v>30</v>
      </c>
      <c r="AX698" s="12" t="s">
        <v>74</v>
      </c>
      <c r="AY698" s="151" t="s">
        <v>180</v>
      </c>
    </row>
    <row r="699" spans="2:65" s="12" customFormat="1" ht="10.199999999999999">
      <c r="B699" s="149"/>
      <c r="D699" s="150" t="s">
        <v>190</v>
      </c>
      <c r="E699" s="151" t="s">
        <v>1</v>
      </c>
      <c r="F699" s="152" t="s">
        <v>834</v>
      </c>
      <c r="H699" s="151" t="s">
        <v>1</v>
      </c>
      <c r="I699" s="153"/>
      <c r="L699" s="149"/>
      <c r="M699" s="154"/>
      <c r="T699" s="155"/>
      <c r="AT699" s="151" t="s">
        <v>190</v>
      </c>
      <c r="AU699" s="151" t="s">
        <v>84</v>
      </c>
      <c r="AV699" s="12" t="s">
        <v>82</v>
      </c>
      <c r="AW699" s="12" t="s">
        <v>30</v>
      </c>
      <c r="AX699" s="12" t="s">
        <v>74</v>
      </c>
      <c r="AY699" s="151" t="s">
        <v>180</v>
      </c>
    </row>
    <row r="700" spans="2:65" s="12" customFormat="1" ht="10.199999999999999">
      <c r="B700" s="149"/>
      <c r="D700" s="150" t="s">
        <v>190</v>
      </c>
      <c r="E700" s="151" t="s">
        <v>1</v>
      </c>
      <c r="F700" s="152" t="s">
        <v>835</v>
      </c>
      <c r="H700" s="151" t="s">
        <v>1</v>
      </c>
      <c r="I700" s="153"/>
      <c r="L700" s="149"/>
      <c r="M700" s="154"/>
      <c r="T700" s="155"/>
      <c r="AT700" s="151" t="s">
        <v>190</v>
      </c>
      <c r="AU700" s="151" t="s">
        <v>84</v>
      </c>
      <c r="AV700" s="12" t="s">
        <v>82</v>
      </c>
      <c r="AW700" s="12" t="s">
        <v>30</v>
      </c>
      <c r="AX700" s="12" t="s">
        <v>74</v>
      </c>
      <c r="AY700" s="151" t="s">
        <v>180</v>
      </c>
    </row>
    <row r="701" spans="2:65" s="13" customFormat="1" ht="10.199999999999999">
      <c r="B701" s="156"/>
      <c r="D701" s="150" t="s">
        <v>190</v>
      </c>
      <c r="E701" s="157" t="s">
        <v>1</v>
      </c>
      <c r="F701" s="158" t="s">
        <v>836</v>
      </c>
      <c r="H701" s="159">
        <v>61.28</v>
      </c>
      <c r="I701" s="160"/>
      <c r="L701" s="156"/>
      <c r="M701" s="161"/>
      <c r="T701" s="162"/>
      <c r="AT701" s="157" t="s">
        <v>190</v>
      </c>
      <c r="AU701" s="157" t="s">
        <v>84</v>
      </c>
      <c r="AV701" s="13" t="s">
        <v>84</v>
      </c>
      <c r="AW701" s="13" t="s">
        <v>30</v>
      </c>
      <c r="AX701" s="13" t="s">
        <v>74</v>
      </c>
      <c r="AY701" s="157" t="s">
        <v>180</v>
      </c>
    </row>
    <row r="702" spans="2:65" s="12" customFormat="1" ht="10.199999999999999">
      <c r="B702" s="149"/>
      <c r="D702" s="150" t="s">
        <v>190</v>
      </c>
      <c r="E702" s="151" t="s">
        <v>1</v>
      </c>
      <c r="F702" s="152" t="s">
        <v>837</v>
      </c>
      <c r="H702" s="151" t="s">
        <v>1</v>
      </c>
      <c r="I702" s="153"/>
      <c r="L702" s="149"/>
      <c r="M702" s="154"/>
      <c r="T702" s="155"/>
      <c r="AT702" s="151" t="s">
        <v>190</v>
      </c>
      <c r="AU702" s="151" t="s">
        <v>84</v>
      </c>
      <c r="AV702" s="12" t="s">
        <v>82</v>
      </c>
      <c r="AW702" s="12" t="s">
        <v>30</v>
      </c>
      <c r="AX702" s="12" t="s">
        <v>74</v>
      </c>
      <c r="AY702" s="151" t="s">
        <v>180</v>
      </c>
    </row>
    <row r="703" spans="2:65" s="13" customFormat="1" ht="10.199999999999999">
      <c r="B703" s="156"/>
      <c r="D703" s="150" t="s">
        <v>190</v>
      </c>
      <c r="E703" s="157" t="s">
        <v>1</v>
      </c>
      <c r="F703" s="158" t="s">
        <v>838</v>
      </c>
      <c r="H703" s="159">
        <v>23.68</v>
      </c>
      <c r="I703" s="160"/>
      <c r="L703" s="156"/>
      <c r="M703" s="161"/>
      <c r="T703" s="162"/>
      <c r="AT703" s="157" t="s">
        <v>190</v>
      </c>
      <c r="AU703" s="157" t="s">
        <v>84</v>
      </c>
      <c r="AV703" s="13" t="s">
        <v>84</v>
      </c>
      <c r="AW703" s="13" t="s">
        <v>30</v>
      </c>
      <c r="AX703" s="13" t="s">
        <v>74</v>
      </c>
      <c r="AY703" s="157" t="s">
        <v>180</v>
      </c>
    </row>
    <row r="704" spans="2:65" s="12" customFormat="1" ht="10.199999999999999">
      <c r="B704" s="149"/>
      <c r="D704" s="150" t="s">
        <v>190</v>
      </c>
      <c r="E704" s="151" t="s">
        <v>1</v>
      </c>
      <c r="F704" s="152" t="s">
        <v>839</v>
      </c>
      <c r="H704" s="151" t="s">
        <v>1</v>
      </c>
      <c r="I704" s="153"/>
      <c r="L704" s="149"/>
      <c r="M704" s="154"/>
      <c r="T704" s="155"/>
      <c r="AT704" s="151" t="s">
        <v>190</v>
      </c>
      <c r="AU704" s="151" t="s">
        <v>84</v>
      </c>
      <c r="AV704" s="12" t="s">
        <v>82</v>
      </c>
      <c r="AW704" s="12" t="s">
        <v>30</v>
      </c>
      <c r="AX704" s="12" t="s">
        <v>74</v>
      </c>
      <c r="AY704" s="151" t="s">
        <v>180</v>
      </c>
    </row>
    <row r="705" spans="2:65" s="13" customFormat="1" ht="10.199999999999999">
      <c r="B705" s="156"/>
      <c r="D705" s="150" t="s">
        <v>190</v>
      </c>
      <c r="E705" s="157" t="s">
        <v>1</v>
      </c>
      <c r="F705" s="158" t="s">
        <v>840</v>
      </c>
      <c r="H705" s="159">
        <v>71.12</v>
      </c>
      <c r="I705" s="160"/>
      <c r="L705" s="156"/>
      <c r="M705" s="161"/>
      <c r="T705" s="162"/>
      <c r="AT705" s="157" t="s">
        <v>190</v>
      </c>
      <c r="AU705" s="157" t="s">
        <v>84</v>
      </c>
      <c r="AV705" s="13" t="s">
        <v>84</v>
      </c>
      <c r="AW705" s="13" t="s">
        <v>30</v>
      </c>
      <c r="AX705" s="13" t="s">
        <v>74</v>
      </c>
      <c r="AY705" s="157" t="s">
        <v>180</v>
      </c>
    </row>
    <row r="706" spans="2:65" s="12" customFormat="1" ht="10.199999999999999">
      <c r="B706" s="149"/>
      <c r="D706" s="150" t="s">
        <v>190</v>
      </c>
      <c r="E706" s="151" t="s">
        <v>1</v>
      </c>
      <c r="F706" s="152" t="s">
        <v>816</v>
      </c>
      <c r="H706" s="151" t="s">
        <v>1</v>
      </c>
      <c r="I706" s="153"/>
      <c r="L706" s="149"/>
      <c r="M706" s="154"/>
      <c r="T706" s="155"/>
      <c r="AT706" s="151" t="s">
        <v>190</v>
      </c>
      <c r="AU706" s="151" t="s">
        <v>84</v>
      </c>
      <c r="AV706" s="12" t="s">
        <v>82</v>
      </c>
      <c r="AW706" s="12" t="s">
        <v>30</v>
      </c>
      <c r="AX706" s="12" t="s">
        <v>74</v>
      </c>
      <c r="AY706" s="151" t="s">
        <v>180</v>
      </c>
    </row>
    <row r="707" spans="2:65" s="13" customFormat="1" ht="10.199999999999999">
      <c r="B707" s="156"/>
      <c r="D707" s="150" t="s">
        <v>190</v>
      </c>
      <c r="E707" s="157" t="s">
        <v>1</v>
      </c>
      <c r="F707" s="158" t="s">
        <v>841</v>
      </c>
      <c r="H707" s="159">
        <v>35.840000000000003</v>
      </c>
      <c r="I707" s="160"/>
      <c r="L707" s="156"/>
      <c r="M707" s="161"/>
      <c r="T707" s="162"/>
      <c r="AT707" s="157" t="s">
        <v>190</v>
      </c>
      <c r="AU707" s="157" t="s">
        <v>84</v>
      </c>
      <c r="AV707" s="13" t="s">
        <v>84</v>
      </c>
      <c r="AW707" s="13" t="s">
        <v>30</v>
      </c>
      <c r="AX707" s="13" t="s">
        <v>74</v>
      </c>
      <c r="AY707" s="157" t="s">
        <v>180</v>
      </c>
    </row>
    <row r="708" spans="2:65" s="12" customFormat="1" ht="10.199999999999999">
      <c r="B708" s="149"/>
      <c r="D708" s="150" t="s">
        <v>190</v>
      </c>
      <c r="E708" s="151" t="s">
        <v>1</v>
      </c>
      <c r="F708" s="152" t="s">
        <v>842</v>
      </c>
      <c r="H708" s="151" t="s">
        <v>1</v>
      </c>
      <c r="I708" s="153"/>
      <c r="L708" s="149"/>
      <c r="M708" s="154"/>
      <c r="T708" s="155"/>
      <c r="AT708" s="151" t="s">
        <v>190</v>
      </c>
      <c r="AU708" s="151" t="s">
        <v>84</v>
      </c>
      <c r="AV708" s="12" t="s">
        <v>82</v>
      </c>
      <c r="AW708" s="12" t="s">
        <v>30</v>
      </c>
      <c r="AX708" s="12" t="s">
        <v>74</v>
      </c>
      <c r="AY708" s="151" t="s">
        <v>180</v>
      </c>
    </row>
    <row r="709" spans="2:65" s="13" customFormat="1" ht="10.199999999999999">
      <c r="B709" s="156"/>
      <c r="D709" s="150" t="s">
        <v>190</v>
      </c>
      <c r="E709" s="157" t="s">
        <v>1</v>
      </c>
      <c r="F709" s="158" t="s">
        <v>843</v>
      </c>
      <c r="H709" s="159">
        <v>21.76</v>
      </c>
      <c r="I709" s="160"/>
      <c r="L709" s="156"/>
      <c r="M709" s="161"/>
      <c r="T709" s="162"/>
      <c r="AT709" s="157" t="s">
        <v>190</v>
      </c>
      <c r="AU709" s="157" t="s">
        <v>84</v>
      </c>
      <c r="AV709" s="13" t="s">
        <v>84</v>
      </c>
      <c r="AW709" s="13" t="s">
        <v>30</v>
      </c>
      <c r="AX709" s="13" t="s">
        <v>74</v>
      </c>
      <c r="AY709" s="157" t="s">
        <v>180</v>
      </c>
    </row>
    <row r="710" spans="2:65" s="12" customFormat="1" ht="10.199999999999999">
      <c r="B710" s="149"/>
      <c r="D710" s="150" t="s">
        <v>190</v>
      </c>
      <c r="E710" s="151" t="s">
        <v>1</v>
      </c>
      <c r="F710" s="152" t="s">
        <v>844</v>
      </c>
      <c r="H710" s="151" t="s">
        <v>1</v>
      </c>
      <c r="I710" s="153"/>
      <c r="L710" s="149"/>
      <c r="M710" s="154"/>
      <c r="T710" s="155"/>
      <c r="AT710" s="151" t="s">
        <v>190</v>
      </c>
      <c r="AU710" s="151" t="s">
        <v>84</v>
      </c>
      <c r="AV710" s="12" t="s">
        <v>82</v>
      </c>
      <c r="AW710" s="12" t="s">
        <v>30</v>
      </c>
      <c r="AX710" s="12" t="s">
        <v>74</v>
      </c>
      <c r="AY710" s="151" t="s">
        <v>180</v>
      </c>
    </row>
    <row r="711" spans="2:65" s="13" customFormat="1" ht="10.199999999999999">
      <c r="B711" s="156"/>
      <c r="D711" s="150" t="s">
        <v>190</v>
      </c>
      <c r="E711" s="157" t="s">
        <v>1</v>
      </c>
      <c r="F711" s="158" t="s">
        <v>845</v>
      </c>
      <c r="H711" s="159">
        <v>57.68</v>
      </c>
      <c r="I711" s="160"/>
      <c r="L711" s="156"/>
      <c r="M711" s="161"/>
      <c r="T711" s="162"/>
      <c r="AT711" s="157" t="s">
        <v>190</v>
      </c>
      <c r="AU711" s="157" t="s">
        <v>84</v>
      </c>
      <c r="AV711" s="13" t="s">
        <v>84</v>
      </c>
      <c r="AW711" s="13" t="s">
        <v>30</v>
      </c>
      <c r="AX711" s="13" t="s">
        <v>74</v>
      </c>
      <c r="AY711" s="157" t="s">
        <v>180</v>
      </c>
    </row>
    <row r="712" spans="2:65" s="12" customFormat="1" ht="10.199999999999999">
      <c r="B712" s="149"/>
      <c r="D712" s="150" t="s">
        <v>190</v>
      </c>
      <c r="E712" s="151" t="s">
        <v>1</v>
      </c>
      <c r="F712" s="152" t="s">
        <v>846</v>
      </c>
      <c r="H712" s="151" t="s">
        <v>1</v>
      </c>
      <c r="I712" s="153"/>
      <c r="L712" s="149"/>
      <c r="M712" s="154"/>
      <c r="T712" s="155"/>
      <c r="AT712" s="151" t="s">
        <v>190</v>
      </c>
      <c r="AU712" s="151" t="s">
        <v>84</v>
      </c>
      <c r="AV712" s="12" t="s">
        <v>82</v>
      </c>
      <c r="AW712" s="12" t="s">
        <v>30</v>
      </c>
      <c r="AX712" s="12" t="s">
        <v>74</v>
      </c>
      <c r="AY712" s="151" t="s">
        <v>180</v>
      </c>
    </row>
    <row r="713" spans="2:65" s="13" customFormat="1" ht="10.199999999999999">
      <c r="B713" s="156"/>
      <c r="D713" s="150" t="s">
        <v>190</v>
      </c>
      <c r="E713" s="157" t="s">
        <v>1</v>
      </c>
      <c r="F713" s="158" t="s">
        <v>847</v>
      </c>
      <c r="H713" s="159">
        <v>72.680000000000007</v>
      </c>
      <c r="I713" s="160"/>
      <c r="L713" s="156"/>
      <c r="M713" s="161"/>
      <c r="T713" s="162"/>
      <c r="AT713" s="157" t="s">
        <v>190</v>
      </c>
      <c r="AU713" s="157" t="s">
        <v>84</v>
      </c>
      <c r="AV713" s="13" t="s">
        <v>84</v>
      </c>
      <c r="AW713" s="13" t="s">
        <v>30</v>
      </c>
      <c r="AX713" s="13" t="s">
        <v>74</v>
      </c>
      <c r="AY713" s="157" t="s">
        <v>180</v>
      </c>
    </row>
    <row r="714" spans="2:65" s="12" customFormat="1" ht="10.199999999999999">
      <c r="B714" s="149"/>
      <c r="D714" s="150" t="s">
        <v>190</v>
      </c>
      <c r="E714" s="151" t="s">
        <v>1</v>
      </c>
      <c r="F714" s="152" t="s">
        <v>818</v>
      </c>
      <c r="H714" s="151" t="s">
        <v>1</v>
      </c>
      <c r="I714" s="153"/>
      <c r="L714" s="149"/>
      <c r="M714" s="154"/>
      <c r="T714" s="155"/>
      <c r="AT714" s="151" t="s">
        <v>190</v>
      </c>
      <c r="AU714" s="151" t="s">
        <v>84</v>
      </c>
      <c r="AV714" s="12" t="s">
        <v>82</v>
      </c>
      <c r="AW714" s="12" t="s">
        <v>30</v>
      </c>
      <c r="AX714" s="12" t="s">
        <v>74</v>
      </c>
      <c r="AY714" s="151" t="s">
        <v>180</v>
      </c>
    </row>
    <row r="715" spans="2:65" s="13" customFormat="1" ht="10.199999999999999">
      <c r="B715" s="156"/>
      <c r="D715" s="150" t="s">
        <v>190</v>
      </c>
      <c r="E715" s="157" t="s">
        <v>1</v>
      </c>
      <c r="F715" s="158" t="s">
        <v>848</v>
      </c>
      <c r="H715" s="159">
        <v>50.96</v>
      </c>
      <c r="I715" s="160"/>
      <c r="L715" s="156"/>
      <c r="M715" s="161"/>
      <c r="T715" s="162"/>
      <c r="AT715" s="157" t="s">
        <v>190</v>
      </c>
      <c r="AU715" s="157" t="s">
        <v>84</v>
      </c>
      <c r="AV715" s="13" t="s">
        <v>84</v>
      </c>
      <c r="AW715" s="13" t="s">
        <v>30</v>
      </c>
      <c r="AX715" s="13" t="s">
        <v>74</v>
      </c>
      <c r="AY715" s="157" t="s">
        <v>180</v>
      </c>
    </row>
    <row r="716" spans="2:65" s="12" customFormat="1" ht="10.199999999999999">
      <c r="B716" s="149"/>
      <c r="D716" s="150" t="s">
        <v>190</v>
      </c>
      <c r="E716" s="151" t="s">
        <v>1</v>
      </c>
      <c r="F716" s="152" t="s">
        <v>849</v>
      </c>
      <c r="H716" s="151" t="s">
        <v>1</v>
      </c>
      <c r="I716" s="153"/>
      <c r="L716" s="149"/>
      <c r="M716" s="154"/>
      <c r="T716" s="155"/>
      <c r="AT716" s="151" t="s">
        <v>190</v>
      </c>
      <c r="AU716" s="151" t="s">
        <v>84</v>
      </c>
      <c r="AV716" s="12" t="s">
        <v>82</v>
      </c>
      <c r="AW716" s="12" t="s">
        <v>30</v>
      </c>
      <c r="AX716" s="12" t="s">
        <v>74</v>
      </c>
      <c r="AY716" s="151" t="s">
        <v>180</v>
      </c>
    </row>
    <row r="717" spans="2:65" s="13" customFormat="1" ht="10.199999999999999">
      <c r="B717" s="156"/>
      <c r="D717" s="150" t="s">
        <v>190</v>
      </c>
      <c r="E717" s="157" t="s">
        <v>1</v>
      </c>
      <c r="F717" s="158" t="s">
        <v>850</v>
      </c>
      <c r="H717" s="159">
        <v>82.56</v>
      </c>
      <c r="I717" s="160"/>
      <c r="L717" s="156"/>
      <c r="M717" s="161"/>
      <c r="T717" s="162"/>
      <c r="AT717" s="157" t="s">
        <v>190</v>
      </c>
      <c r="AU717" s="157" t="s">
        <v>84</v>
      </c>
      <c r="AV717" s="13" t="s">
        <v>84</v>
      </c>
      <c r="AW717" s="13" t="s">
        <v>30</v>
      </c>
      <c r="AX717" s="13" t="s">
        <v>74</v>
      </c>
      <c r="AY717" s="157" t="s">
        <v>180</v>
      </c>
    </row>
    <row r="718" spans="2:65" s="14" customFormat="1" ht="10.199999999999999">
      <c r="B718" s="163"/>
      <c r="D718" s="150" t="s">
        <v>190</v>
      </c>
      <c r="E718" s="164" t="s">
        <v>1</v>
      </c>
      <c r="F718" s="165" t="s">
        <v>194</v>
      </c>
      <c r="H718" s="166">
        <v>477.56</v>
      </c>
      <c r="I718" s="167"/>
      <c r="L718" s="163"/>
      <c r="M718" s="168"/>
      <c r="T718" s="169"/>
      <c r="AT718" s="164" t="s">
        <v>190</v>
      </c>
      <c r="AU718" s="164" t="s">
        <v>84</v>
      </c>
      <c r="AV718" s="14" t="s">
        <v>188</v>
      </c>
      <c r="AW718" s="14" t="s">
        <v>30</v>
      </c>
      <c r="AX718" s="14" t="s">
        <v>82</v>
      </c>
      <c r="AY718" s="164" t="s">
        <v>180</v>
      </c>
    </row>
    <row r="719" spans="2:65" s="13" customFormat="1" ht="10.199999999999999">
      <c r="B719" s="156"/>
      <c r="D719" s="150" t="s">
        <v>190</v>
      </c>
      <c r="F719" s="158" t="s">
        <v>855</v>
      </c>
      <c r="H719" s="159">
        <v>525.31600000000003</v>
      </c>
      <c r="I719" s="160"/>
      <c r="L719" s="156"/>
      <c r="M719" s="161"/>
      <c r="T719" s="162"/>
      <c r="AT719" s="157" t="s">
        <v>190</v>
      </c>
      <c r="AU719" s="157" t="s">
        <v>84</v>
      </c>
      <c r="AV719" s="13" t="s">
        <v>84</v>
      </c>
      <c r="AW719" s="13" t="s">
        <v>4</v>
      </c>
      <c r="AX719" s="13" t="s">
        <v>82</v>
      </c>
      <c r="AY719" s="157" t="s">
        <v>180</v>
      </c>
    </row>
    <row r="720" spans="2:65" s="1" customFormat="1" ht="16.5" customHeight="1">
      <c r="B720" s="32"/>
      <c r="C720" s="136" t="s">
        <v>856</v>
      </c>
      <c r="D720" s="136" t="s">
        <v>183</v>
      </c>
      <c r="E720" s="137" t="s">
        <v>857</v>
      </c>
      <c r="F720" s="138" t="s">
        <v>858</v>
      </c>
      <c r="G720" s="139" t="s">
        <v>279</v>
      </c>
      <c r="H720" s="140">
        <v>28.8</v>
      </c>
      <c r="I720" s="141"/>
      <c r="J720" s="142">
        <f>ROUND(I720*H720,2)</f>
        <v>0</v>
      </c>
      <c r="K720" s="138" t="s">
        <v>199</v>
      </c>
      <c r="L720" s="32"/>
      <c r="M720" s="143" t="s">
        <v>1</v>
      </c>
      <c r="N720" s="144" t="s">
        <v>39</v>
      </c>
      <c r="P720" s="145">
        <f>O720*H720</f>
        <v>0</v>
      </c>
      <c r="Q720" s="145">
        <v>3.1E-4</v>
      </c>
      <c r="R720" s="145">
        <f>Q720*H720</f>
        <v>8.9280000000000002E-3</v>
      </c>
      <c r="S720" s="145">
        <v>0</v>
      </c>
      <c r="T720" s="146">
        <f>S720*H720</f>
        <v>0</v>
      </c>
      <c r="AR720" s="147" t="s">
        <v>294</v>
      </c>
      <c r="AT720" s="147" t="s">
        <v>183</v>
      </c>
      <c r="AU720" s="147" t="s">
        <v>84</v>
      </c>
      <c r="AY720" s="17" t="s">
        <v>180</v>
      </c>
      <c r="BE720" s="148">
        <f>IF(N720="základní",J720,0)</f>
        <v>0</v>
      </c>
      <c r="BF720" s="148">
        <f>IF(N720="snížená",J720,0)</f>
        <v>0</v>
      </c>
      <c r="BG720" s="148">
        <f>IF(N720="zákl. přenesená",J720,0)</f>
        <v>0</v>
      </c>
      <c r="BH720" s="148">
        <f>IF(N720="sníž. přenesená",J720,0)</f>
        <v>0</v>
      </c>
      <c r="BI720" s="148">
        <f>IF(N720="nulová",J720,0)</f>
        <v>0</v>
      </c>
      <c r="BJ720" s="17" t="s">
        <v>82</v>
      </c>
      <c r="BK720" s="148">
        <f>ROUND(I720*H720,2)</f>
        <v>0</v>
      </c>
      <c r="BL720" s="17" t="s">
        <v>294</v>
      </c>
      <c r="BM720" s="147" t="s">
        <v>859</v>
      </c>
    </row>
    <row r="721" spans="2:51" s="12" customFormat="1" ht="10.199999999999999">
      <c r="B721" s="149"/>
      <c r="D721" s="150" t="s">
        <v>190</v>
      </c>
      <c r="E721" s="151" t="s">
        <v>1</v>
      </c>
      <c r="F721" s="152" t="s">
        <v>860</v>
      </c>
      <c r="H721" s="151" t="s">
        <v>1</v>
      </c>
      <c r="I721" s="153"/>
      <c r="L721" s="149"/>
      <c r="M721" s="154"/>
      <c r="T721" s="155"/>
      <c r="AT721" s="151" t="s">
        <v>190</v>
      </c>
      <c r="AU721" s="151" t="s">
        <v>84</v>
      </c>
      <c r="AV721" s="12" t="s">
        <v>82</v>
      </c>
      <c r="AW721" s="12" t="s">
        <v>30</v>
      </c>
      <c r="AX721" s="12" t="s">
        <v>74</v>
      </c>
      <c r="AY721" s="151" t="s">
        <v>180</v>
      </c>
    </row>
    <row r="722" spans="2:51" s="12" customFormat="1" ht="10.199999999999999">
      <c r="B722" s="149"/>
      <c r="D722" s="150" t="s">
        <v>190</v>
      </c>
      <c r="E722" s="151" t="s">
        <v>1</v>
      </c>
      <c r="F722" s="152" t="s">
        <v>835</v>
      </c>
      <c r="H722" s="151" t="s">
        <v>1</v>
      </c>
      <c r="I722" s="153"/>
      <c r="L722" s="149"/>
      <c r="M722" s="154"/>
      <c r="T722" s="155"/>
      <c r="AT722" s="151" t="s">
        <v>190</v>
      </c>
      <c r="AU722" s="151" t="s">
        <v>84</v>
      </c>
      <c r="AV722" s="12" t="s">
        <v>82</v>
      </c>
      <c r="AW722" s="12" t="s">
        <v>30</v>
      </c>
      <c r="AX722" s="12" t="s">
        <v>74</v>
      </c>
      <c r="AY722" s="151" t="s">
        <v>180</v>
      </c>
    </row>
    <row r="723" spans="2:51" s="13" customFormat="1" ht="10.199999999999999">
      <c r="B723" s="156"/>
      <c r="D723" s="150" t="s">
        <v>190</v>
      </c>
      <c r="E723" s="157" t="s">
        <v>1</v>
      </c>
      <c r="F723" s="158" t="s">
        <v>861</v>
      </c>
      <c r="H723" s="159">
        <v>4.8</v>
      </c>
      <c r="I723" s="160"/>
      <c r="L723" s="156"/>
      <c r="M723" s="161"/>
      <c r="T723" s="162"/>
      <c r="AT723" s="157" t="s">
        <v>190</v>
      </c>
      <c r="AU723" s="157" t="s">
        <v>84</v>
      </c>
      <c r="AV723" s="13" t="s">
        <v>84</v>
      </c>
      <c r="AW723" s="13" t="s">
        <v>30</v>
      </c>
      <c r="AX723" s="13" t="s">
        <v>74</v>
      </c>
      <c r="AY723" s="157" t="s">
        <v>180</v>
      </c>
    </row>
    <row r="724" spans="2:51" s="12" customFormat="1" ht="10.199999999999999">
      <c r="B724" s="149"/>
      <c r="D724" s="150" t="s">
        <v>190</v>
      </c>
      <c r="E724" s="151" t="s">
        <v>1</v>
      </c>
      <c r="F724" s="152" t="s">
        <v>837</v>
      </c>
      <c r="H724" s="151" t="s">
        <v>1</v>
      </c>
      <c r="I724" s="153"/>
      <c r="L724" s="149"/>
      <c r="M724" s="154"/>
      <c r="T724" s="155"/>
      <c r="AT724" s="151" t="s">
        <v>190</v>
      </c>
      <c r="AU724" s="151" t="s">
        <v>84</v>
      </c>
      <c r="AV724" s="12" t="s">
        <v>82</v>
      </c>
      <c r="AW724" s="12" t="s">
        <v>30</v>
      </c>
      <c r="AX724" s="12" t="s">
        <v>74</v>
      </c>
      <c r="AY724" s="151" t="s">
        <v>180</v>
      </c>
    </row>
    <row r="725" spans="2:51" s="13" customFormat="1" ht="10.199999999999999">
      <c r="B725" s="156"/>
      <c r="D725" s="150" t="s">
        <v>190</v>
      </c>
      <c r="E725" s="157" t="s">
        <v>1</v>
      </c>
      <c r="F725" s="158" t="s">
        <v>862</v>
      </c>
      <c r="H725" s="159">
        <v>2.4</v>
      </c>
      <c r="I725" s="160"/>
      <c r="L725" s="156"/>
      <c r="M725" s="161"/>
      <c r="T725" s="162"/>
      <c r="AT725" s="157" t="s">
        <v>190</v>
      </c>
      <c r="AU725" s="157" t="s">
        <v>84</v>
      </c>
      <c r="AV725" s="13" t="s">
        <v>84</v>
      </c>
      <c r="AW725" s="13" t="s">
        <v>30</v>
      </c>
      <c r="AX725" s="13" t="s">
        <v>74</v>
      </c>
      <c r="AY725" s="157" t="s">
        <v>180</v>
      </c>
    </row>
    <row r="726" spans="2:51" s="12" customFormat="1" ht="10.199999999999999">
      <c r="B726" s="149"/>
      <c r="D726" s="150" t="s">
        <v>190</v>
      </c>
      <c r="E726" s="151" t="s">
        <v>1</v>
      </c>
      <c r="F726" s="152" t="s">
        <v>839</v>
      </c>
      <c r="H726" s="151" t="s">
        <v>1</v>
      </c>
      <c r="I726" s="153"/>
      <c r="L726" s="149"/>
      <c r="M726" s="154"/>
      <c r="T726" s="155"/>
      <c r="AT726" s="151" t="s">
        <v>190</v>
      </c>
      <c r="AU726" s="151" t="s">
        <v>84</v>
      </c>
      <c r="AV726" s="12" t="s">
        <v>82</v>
      </c>
      <c r="AW726" s="12" t="s">
        <v>30</v>
      </c>
      <c r="AX726" s="12" t="s">
        <v>74</v>
      </c>
      <c r="AY726" s="151" t="s">
        <v>180</v>
      </c>
    </row>
    <row r="727" spans="2:51" s="13" customFormat="1" ht="10.199999999999999">
      <c r="B727" s="156"/>
      <c r="D727" s="150" t="s">
        <v>190</v>
      </c>
      <c r="E727" s="157" t="s">
        <v>1</v>
      </c>
      <c r="F727" s="158" t="s">
        <v>862</v>
      </c>
      <c r="H727" s="159">
        <v>2.4</v>
      </c>
      <c r="I727" s="160"/>
      <c r="L727" s="156"/>
      <c r="M727" s="161"/>
      <c r="T727" s="162"/>
      <c r="AT727" s="157" t="s">
        <v>190</v>
      </c>
      <c r="AU727" s="157" t="s">
        <v>84</v>
      </c>
      <c r="AV727" s="13" t="s">
        <v>84</v>
      </c>
      <c r="AW727" s="13" t="s">
        <v>30</v>
      </c>
      <c r="AX727" s="13" t="s">
        <v>74</v>
      </c>
      <c r="AY727" s="157" t="s">
        <v>180</v>
      </c>
    </row>
    <row r="728" spans="2:51" s="12" customFormat="1" ht="10.199999999999999">
      <c r="B728" s="149"/>
      <c r="D728" s="150" t="s">
        <v>190</v>
      </c>
      <c r="E728" s="151" t="s">
        <v>1</v>
      </c>
      <c r="F728" s="152" t="s">
        <v>816</v>
      </c>
      <c r="H728" s="151" t="s">
        <v>1</v>
      </c>
      <c r="I728" s="153"/>
      <c r="L728" s="149"/>
      <c r="M728" s="154"/>
      <c r="T728" s="155"/>
      <c r="AT728" s="151" t="s">
        <v>190</v>
      </c>
      <c r="AU728" s="151" t="s">
        <v>84</v>
      </c>
      <c r="AV728" s="12" t="s">
        <v>82</v>
      </c>
      <c r="AW728" s="12" t="s">
        <v>30</v>
      </c>
      <c r="AX728" s="12" t="s">
        <v>74</v>
      </c>
      <c r="AY728" s="151" t="s">
        <v>180</v>
      </c>
    </row>
    <row r="729" spans="2:51" s="13" customFormat="1" ht="10.199999999999999">
      <c r="B729" s="156"/>
      <c r="D729" s="150" t="s">
        <v>190</v>
      </c>
      <c r="E729" s="157" t="s">
        <v>1</v>
      </c>
      <c r="F729" s="158" t="s">
        <v>861</v>
      </c>
      <c r="H729" s="159">
        <v>4.8</v>
      </c>
      <c r="I729" s="160"/>
      <c r="L729" s="156"/>
      <c r="M729" s="161"/>
      <c r="T729" s="162"/>
      <c r="AT729" s="157" t="s">
        <v>190</v>
      </c>
      <c r="AU729" s="157" t="s">
        <v>84</v>
      </c>
      <c r="AV729" s="13" t="s">
        <v>84</v>
      </c>
      <c r="AW729" s="13" t="s">
        <v>30</v>
      </c>
      <c r="AX729" s="13" t="s">
        <v>74</v>
      </c>
      <c r="AY729" s="157" t="s">
        <v>180</v>
      </c>
    </row>
    <row r="730" spans="2:51" s="12" customFormat="1" ht="10.199999999999999">
      <c r="B730" s="149"/>
      <c r="D730" s="150" t="s">
        <v>190</v>
      </c>
      <c r="E730" s="151" t="s">
        <v>1</v>
      </c>
      <c r="F730" s="152" t="s">
        <v>842</v>
      </c>
      <c r="H730" s="151" t="s">
        <v>1</v>
      </c>
      <c r="I730" s="153"/>
      <c r="L730" s="149"/>
      <c r="M730" s="154"/>
      <c r="T730" s="155"/>
      <c r="AT730" s="151" t="s">
        <v>190</v>
      </c>
      <c r="AU730" s="151" t="s">
        <v>84</v>
      </c>
      <c r="AV730" s="12" t="s">
        <v>82</v>
      </c>
      <c r="AW730" s="12" t="s">
        <v>30</v>
      </c>
      <c r="AX730" s="12" t="s">
        <v>74</v>
      </c>
      <c r="AY730" s="151" t="s">
        <v>180</v>
      </c>
    </row>
    <row r="731" spans="2:51" s="13" customFormat="1" ht="10.199999999999999">
      <c r="B731" s="156"/>
      <c r="D731" s="150" t="s">
        <v>190</v>
      </c>
      <c r="E731" s="157" t="s">
        <v>1</v>
      </c>
      <c r="F731" s="158" t="s">
        <v>862</v>
      </c>
      <c r="H731" s="159">
        <v>2.4</v>
      </c>
      <c r="I731" s="160"/>
      <c r="L731" s="156"/>
      <c r="M731" s="161"/>
      <c r="T731" s="162"/>
      <c r="AT731" s="157" t="s">
        <v>190</v>
      </c>
      <c r="AU731" s="157" t="s">
        <v>84</v>
      </c>
      <c r="AV731" s="13" t="s">
        <v>84</v>
      </c>
      <c r="AW731" s="13" t="s">
        <v>30</v>
      </c>
      <c r="AX731" s="13" t="s">
        <v>74</v>
      </c>
      <c r="AY731" s="157" t="s">
        <v>180</v>
      </c>
    </row>
    <row r="732" spans="2:51" s="12" customFormat="1" ht="10.199999999999999">
      <c r="B732" s="149"/>
      <c r="D732" s="150" t="s">
        <v>190</v>
      </c>
      <c r="E732" s="151" t="s">
        <v>1</v>
      </c>
      <c r="F732" s="152" t="s">
        <v>844</v>
      </c>
      <c r="H732" s="151" t="s">
        <v>1</v>
      </c>
      <c r="I732" s="153"/>
      <c r="L732" s="149"/>
      <c r="M732" s="154"/>
      <c r="T732" s="155"/>
      <c r="AT732" s="151" t="s">
        <v>190</v>
      </c>
      <c r="AU732" s="151" t="s">
        <v>84</v>
      </c>
      <c r="AV732" s="12" t="s">
        <v>82</v>
      </c>
      <c r="AW732" s="12" t="s">
        <v>30</v>
      </c>
      <c r="AX732" s="12" t="s">
        <v>74</v>
      </c>
      <c r="AY732" s="151" t="s">
        <v>180</v>
      </c>
    </row>
    <row r="733" spans="2:51" s="13" customFormat="1" ht="10.199999999999999">
      <c r="B733" s="156"/>
      <c r="D733" s="150" t="s">
        <v>190</v>
      </c>
      <c r="E733" s="157" t="s">
        <v>1</v>
      </c>
      <c r="F733" s="158" t="s">
        <v>861</v>
      </c>
      <c r="H733" s="159">
        <v>4.8</v>
      </c>
      <c r="I733" s="160"/>
      <c r="L733" s="156"/>
      <c r="M733" s="161"/>
      <c r="T733" s="162"/>
      <c r="AT733" s="157" t="s">
        <v>190</v>
      </c>
      <c r="AU733" s="157" t="s">
        <v>84</v>
      </c>
      <c r="AV733" s="13" t="s">
        <v>84</v>
      </c>
      <c r="AW733" s="13" t="s">
        <v>30</v>
      </c>
      <c r="AX733" s="13" t="s">
        <v>74</v>
      </c>
      <c r="AY733" s="157" t="s">
        <v>180</v>
      </c>
    </row>
    <row r="734" spans="2:51" s="12" customFormat="1" ht="10.199999999999999">
      <c r="B734" s="149"/>
      <c r="D734" s="150" t="s">
        <v>190</v>
      </c>
      <c r="E734" s="151" t="s">
        <v>1</v>
      </c>
      <c r="F734" s="152" t="s">
        <v>846</v>
      </c>
      <c r="H734" s="151" t="s">
        <v>1</v>
      </c>
      <c r="I734" s="153"/>
      <c r="L734" s="149"/>
      <c r="M734" s="154"/>
      <c r="T734" s="155"/>
      <c r="AT734" s="151" t="s">
        <v>190</v>
      </c>
      <c r="AU734" s="151" t="s">
        <v>84</v>
      </c>
      <c r="AV734" s="12" t="s">
        <v>82</v>
      </c>
      <c r="AW734" s="12" t="s">
        <v>30</v>
      </c>
      <c r="AX734" s="12" t="s">
        <v>74</v>
      </c>
      <c r="AY734" s="151" t="s">
        <v>180</v>
      </c>
    </row>
    <row r="735" spans="2:51" s="13" customFormat="1" ht="10.199999999999999">
      <c r="B735" s="156"/>
      <c r="D735" s="150" t="s">
        <v>190</v>
      </c>
      <c r="E735" s="157" t="s">
        <v>1</v>
      </c>
      <c r="F735" s="158" t="s">
        <v>862</v>
      </c>
      <c r="H735" s="159">
        <v>2.4</v>
      </c>
      <c r="I735" s="160"/>
      <c r="L735" s="156"/>
      <c r="M735" s="161"/>
      <c r="T735" s="162"/>
      <c r="AT735" s="157" t="s">
        <v>190</v>
      </c>
      <c r="AU735" s="157" t="s">
        <v>84</v>
      </c>
      <c r="AV735" s="13" t="s">
        <v>84</v>
      </c>
      <c r="AW735" s="13" t="s">
        <v>30</v>
      </c>
      <c r="AX735" s="13" t="s">
        <v>74</v>
      </c>
      <c r="AY735" s="157" t="s">
        <v>180</v>
      </c>
    </row>
    <row r="736" spans="2:51" s="12" customFormat="1" ht="10.199999999999999">
      <c r="B736" s="149"/>
      <c r="D736" s="150" t="s">
        <v>190</v>
      </c>
      <c r="E736" s="151" t="s">
        <v>1</v>
      </c>
      <c r="F736" s="152" t="s">
        <v>818</v>
      </c>
      <c r="H736" s="151" t="s">
        <v>1</v>
      </c>
      <c r="I736" s="153"/>
      <c r="L736" s="149"/>
      <c r="M736" s="154"/>
      <c r="T736" s="155"/>
      <c r="AT736" s="151" t="s">
        <v>190</v>
      </c>
      <c r="AU736" s="151" t="s">
        <v>84</v>
      </c>
      <c r="AV736" s="12" t="s">
        <v>82</v>
      </c>
      <c r="AW736" s="12" t="s">
        <v>30</v>
      </c>
      <c r="AX736" s="12" t="s">
        <v>74</v>
      </c>
      <c r="AY736" s="151" t="s">
        <v>180</v>
      </c>
    </row>
    <row r="737" spans="2:65" s="13" customFormat="1" ht="10.199999999999999">
      <c r="B737" s="156"/>
      <c r="D737" s="150" t="s">
        <v>190</v>
      </c>
      <c r="E737" s="157" t="s">
        <v>1</v>
      </c>
      <c r="F737" s="158" t="s">
        <v>861</v>
      </c>
      <c r="H737" s="159">
        <v>4.8</v>
      </c>
      <c r="I737" s="160"/>
      <c r="L737" s="156"/>
      <c r="M737" s="161"/>
      <c r="T737" s="162"/>
      <c r="AT737" s="157" t="s">
        <v>190</v>
      </c>
      <c r="AU737" s="157" t="s">
        <v>84</v>
      </c>
      <c r="AV737" s="13" t="s">
        <v>84</v>
      </c>
      <c r="AW737" s="13" t="s">
        <v>30</v>
      </c>
      <c r="AX737" s="13" t="s">
        <v>74</v>
      </c>
      <c r="AY737" s="157" t="s">
        <v>180</v>
      </c>
    </row>
    <row r="738" spans="2:65" s="14" customFormat="1" ht="10.199999999999999">
      <c r="B738" s="163"/>
      <c r="D738" s="150" t="s">
        <v>190</v>
      </c>
      <c r="E738" s="164" t="s">
        <v>1</v>
      </c>
      <c r="F738" s="165" t="s">
        <v>194</v>
      </c>
      <c r="H738" s="166">
        <v>28.8</v>
      </c>
      <c r="I738" s="167"/>
      <c r="L738" s="163"/>
      <c r="M738" s="168"/>
      <c r="T738" s="169"/>
      <c r="AT738" s="164" t="s">
        <v>190</v>
      </c>
      <c r="AU738" s="164" t="s">
        <v>84</v>
      </c>
      <c r="AV738" s="14" t="s">
        <v>188</v>
      </c>
      <c r="AW738" s="14" t="s">
        <v>30</v>
      </c>
      <c r="AX738" s="14" t="s">
        <v>82</v>
      </c>
      <c r="AY738" s="164" t="s">
        <v>180</v>
      </c>
    </row>
    <row r="739" spans="2:65" s="1" customFormat="1" ht="16.5" customHeight="1">
      <c r="B739" s="32"/>
      <c r="C739" s="136" t="s">
        <v>863</v>
      </c>
      <c r="D739" s="136" t="s">
        <v>183</v>
      </c>
      <c r="E739" s="137" t="s">
        <v>864</v>
      </c>
      <c r="F739" s="138" t="s">
        <v>865</v>
      </c>
      <c r="G739" s="139" t="s">
        <v>279</v>
      </c>
      <c r="H739" s="140">
        <v>276.05</v>
      </c>
      <c r="I739" s="141"/>
      <c r="J739" s="142">
        <f>ROUND(I739*H739,2)</f>
        <v>0</v>
      </c>
      <c r="K739" s="138" t="s">
        <v>199</v>
      </c>
      <c r="L739" s="32"/>
      <c r="M739" s="143" t="s">
        <v>1</v>
      </c>
      <c r="N739" s="144" t="s">
        <v>39</v>
      </c>
      <c r="P739" s="145">
        <f>O739*H739</f>
        <v>0</v>
      </c>
      <c r="Q739" s="145">
        <v>2.5999999999999998E-4</v>
      </c>
      <c r="R739" s="145">
        <f>Q739*H739</f>
        <v>7.1773000000000003E-2</v>
      </c>
      <c r="S739" s="145">
        <v>0</v>
      </c>
      <c r="T739" s="146">
        <f>S739*H739</f>
        <v>0</v>
      </c>
      <c r="AR739" s="147" t="s">
        <v>294</v>
      </c>
      <c r="AT739" s="147" t="s">
        <v>183</v>
      </c>
      <c r="AU739" s="147" t="s">
        <v>84</v>
      </c>
      <c r="AY739" s="17" t="s">
        <v>180</v>
      </c>
      <c r="BE739" s="148">
        <f>IF(N739="základní",J739,0)</f>
        <v>0</v>
      </c>
      <c r="BF739" s="148">
        <f>IF(N739="snížená",J739,0)</f>
        <v>0</v>
      </c>
      <c r="BG739" s="148">
        <f>IF(N739="zákl. přenesená",J739,0)</f>
        <v>0</v>
      </c>
      <c r="BH739" s="148">
        <f>IF(N739="sníž. přenesená",J739,0)</f>
        <v>0</v>
      </c>
      <c r="BI739" s="148">
        <f>IF(N739="nulová",J739,0)</f>
        <v>0</v>
      </c>
      <c r="BJ739" s="17" t="s">
        <v>82</v>
      </c>
      <c r="BK739" s="148">
        <f>ROUND(I739*H739,2)</f>
        <v>0</v>
      </c>
      <c r="BL739" s="17" t="s">
        <v>294</v>
      </c>
      <c r="BM739" s="147" t="s">
        <v>866</v>
      </c>
    </row>
    <row r="740" spans="2:65" s="1" customFormat="1" ht="18">
      <c r="B740" s="32"/>
      <c r="D740" s="150" t="s">
        <v>556</v>
      </c>
      <c r="F740" s="188" t="s">
        <v>867</v>
      </c>
      <c r="I740" s="189"/>
      <c r="L740" s="32"/>
      <c r="M740" s="190"/>
      <c r="T740" s="56"/>
      <c r="AT740" s="17" t="s">
        <v>556</v>
      </c>
      <c r="AU740" s="17" t="s">
        <v>84</v>
      </c>
    </row>
    <row r="741" spans="2:65" s="12" customFormat="1" ht="10.199999999999999">
      <c r="B741" s="149"/>
      <c r="D741" s="150" t="s">
        <v>190</v>
      </c>
      <c r="E741" s="151" t="s">
        <v>1</v>
      </c>
      <c r="F741" s="152" t="s">
        <v>868</v>
      </c>
      <c r="H741" s="151" t="s">
        <v>1</v>
      </c>
      <c r="I741" s="153"/>
      <c r="L741" s="149"/>
      <c r="M741" s="154"/>
      <c r="T741" s="155"/>
      <c r="AT741" s="151" t="s">
        <v>190</v>
      </c>
      <c r="AU741" s="151" t="s">
        <v>84</v>
      </c>
      <c r="AV741" s="12" t="s">
        <v>82</v>
      </c>
      <c r="AW741" s="12" t="s">
        <v>30</v>
      </c>
      <c r="AX741" s="12" t="s">
        <v>74</v>
      </c>
      <c r="AY741" s="151" t="s">
        <v>180</v>
      </c>
    </row>
    <row r="742" spans="2:65" s="12" customFormat="1" ht="10.199999999999999">
      <c r="B742" s="149"/>
      <c r="D742" s="150" t="s">
        <v>190</v>
      </c>
      <c r="E742" s="151" t="s">
        <v>1</v>
      </c>
      <c r="F742" s="152" t="s">
        <v>835</v>
      </c>
      <c r="H742" s="151" t="s">
        <v>1</v>
      </c>
      <c r="I742" s="153"/>
      <c r="L742" s="149"/>
      <c r="M742" s="154"/>
      <c r="T742" s="155"/>
      <c r="AT742" s="151" t="s">
        <v>190</v>
      </c>
      <c r="AU742" s="151" t="s">
        <v>84</v>
      </c>
      <c r="AV742" s="12" t="s">
        <v>82</v>
      </c>
      <c r="AW742" s="12" t="s">
        <v>30</v>
      </c>
      <c r="AX742" s="12" t="s">
        <v>74</v>
      </c>
      <c r="AY742" s="151" t="s">
        <v>180</v>
      </c>
    </row>
    <row r="743" spans="2:65" s="13" customFormat="1" ht="10.199999999999999">
      <c r="B743" s="156"/>
      <c r="D743" s="150" t="s">
        <v>190</v>
      </c>
      <c r="E743" s="157" t="s">
        <v>1</v>
      </c>
      <c r="F743" s="158" t="s">
        <v>869</v>
      </c>
      <c r="H743" s="159">
        <v>25.4</v>
      </c>
      <c r="I743" s="160"/>
      <c r="L743" s="156"/>
      <c r="M743" s="161"/>
      <c r="T743" s="162"/>
      <c r="AT743" s="157" t="s">
        <v>190</v>
      </c>
      <c r="AU743" s="157" t="s">
        <v>84</v>
      </c>
      <c r="AV743" s="13" t="s">
        <v>84</v>
      </c>
      <c r="AW743" s="13" t="s">
        <v>30</v>
      </c>
      <c r="AX743" s="13" t="s">
        <v>74</v>
      </c>
      <c r="AY743" s="157" t="s">
        <v>180</v>
      </c>
    </row>
    <row r="744" spans="2:65" s="12" customFormat="1" ht="10.199999999999999">
      <c r="B744" s="149"/>
      <c r="D744" s="150" t="s">
        <v>190</v>
      </c>
      <c r="E744" s="151" t="s">
        <v>1</v>
      </c>
      <c r="F744" s="152" t="s">
        <v>837</v>
      </c>
      <c r="H744" s="151" t="s">
        <v>1</v>
      </c>
      <c r="I744" s="153"/>
      <c r="L744" s="149"/>
      <c r="M744" s="154"/>
      <c r="T744" s="155"/>
      <c r="AT744" s="151" t="s">
        <v>190</v>
      </c>
      <c r="AU744" s="151" t="s">
        <v>84</v>
      </c>
      <c r="AV744" s="12" t="s">
        <v>82</v>
      </c>
      <c r="AW744" s="12" t="s">
        <v>30</v>
      </c>
      <c r="AX744" s="12" t="s">
        <v>74</v>
      </c>
      <c r="AY744" s="151" t="s">
        <v>180</v>
      </c>
    </row>
    <row r="745" spans="2:65" s="13" customFormat="1" ht="10.199999999999999">
      <c r="B745" s="156"/>
      <c r="D745" s="150" t="s">
        <v>190</v>
      </c>
      <c r="E745" s="157" t="s">
        <v>1</v>
      </c>
      <c r="F745" s="158" t="s">
        <v>870</v>
      </c>
      <c r="H745" s="159">
        <v>10.4</v>
      </c>
      <c r="I745" s="160"/>
      <c r="L745" s="156"/>
      <c r="M745" s="161"/>
      <c r="T745" s="162"/>
      <c r="AT745" s="157" t="s">
        <v>190</v>
      </c>
      <c r="AU745" s="157" t="s">
        <v>84</v>
      </c>
      <c r="AV745" s="13" t="s">
        <v>84</v>
      </c>
      <c r="AW745" s="13" t="s">
        <v>30</v>
      </c>
      <c r="AX745" s="13" t="s">
        <v>74</v>
      </c>
      <c r="AY745" s="157" t="s">
        <v>180</v>
      </c>
    </row>
    <row r="746" spans="2:65" s="12" customFormat="1" ht="10.199999999999999">
      <c r="B746" s="149"/>
      <c r="D746" s="150" t="s">
        <v>190</v>
      </c>
      <c r="E746" s="151" t="s">
        <v>1</v>
      </c>
      <c r="F746" s="152" t="s">
        <v>839</v>
      </c>
      <c r="H746" s="151" t="s">
        <v>1</v>
      </c>
      <c r="I746" s="153"/>
      <c r="L746" s="149"/>
      <c r="M746" s="154"/>
      <c r="T746" s="155"/>
      <c r="AT746" s="151" t="s">
        <v>190</v>
      </c>
      <c r="AU746" s="151" t="s">
        <v>84</v>
      </c>
      <c r="AV746" s="12" t="s">
        <v>82</v>
      </c>
      <c r="AW746" s="12" t="s">
        <v>30</v>
      </c>
      <c r="AX746" s="12" t="s">
        <v>74</v>
      </c>
      <c r="AY746" s="151" t="s">
        <v>180</v>
      </c>
    </row>
    <row r="747" spans="2:65" s="13" customFormat="1" ht="10.199999999999999">
      <c r="B747" s="156"/>
      <c r="D747" s="150" t="s">
        <v>190</v>
      </c>
      <c r="E747" s="157" t="s">
        <v>1</v>
      </c>
      <c r="F747" s="158" t="s">
        <v>871</v>
      </c>
      <c r="H747" s="159">
        <v>29.5</v>
      </c>
      <c r="I747" s="160"/>
      <c r="L747" s="156"/>
      <c r="M747" s="161"/>
      <c r="T747" s="162"/>
      <c r="AT747" s="157" t="s">
        <v>190</v>
      </c>
      <c r="AU747" s="157" t="s">
        <v>84</v>
      </c>
      <c r="AV747" s="13" t="s">
        <v>84</v>
      </c>
      <c r="AW747" s="13" t="s">
        <v>30</v>
      </c>
      <c r="AX747" s="13" t="s">
        <v>74</v>
      </c>
      <c r="AY747" s="157" t="s">
        <v>180</v>
      </c>
    </row>
    <row r="748" spans="2:65" s="12" customFormat="1" ht="10.199999999999999">
      <c r="B748" s="149"/>
      <c r="D748" s="150" t="s">
        <v>190</v>
      </c>
      <c r="E748" s="151" t="s">
        <v>1</v>
      </c>
      <c r="F748" s="152" t="s">
        <v>816</v>
      </c>
      <c r="H748" s="151" t="s">
        <v>1</v>
      </c>
      <c r="I748" s="153"/>
      <c r="L748" s="149"/>
      <c r="M748" s="154"/>
      <c r="T748" s="155"/>
      <c r="AT748" s="151" t="s">
        <v>190</v>
      </c>
      <c r="AU748" s="151" t="s">
        <v>84</v>
      </c>
      <c r="AV748" s="12" t="s">
        <v>82</v>
      </c>
      <c r="AW748" s="12" t="s">
        <v>30</v>
      </c>
      <c r="AX748" s="12" t="s">
        <v>74</v>
      </c>
      <c r="AY748" s="151" t="s">
        <v>180</v>
      </c>
    </row>
    <row r="749" spans="2:65" s="13" customFormat="1" ht="10.199999999999999">
      <c r="B749" s="156"/>
      <c r="D749" s="150" t="s">
        <v>190</v>
      </c>
      <c r="E749" s="157" t="s">
        <v>1</v>
      </c>
      <c r="F749" s="158" t="s">
        <v>872</v>
      </c>
      <c r="H749" s="159">
        <v>14.8</v>
      </c>
      <c r="I749" s="160"/>
      <c r="L749" s="156"/>
      <c r="M749" s="161"/>
      <c r="T749" s="162"/>
      <c r="AT749" s="157" t="s">
        <v>190</v>
      </c>
      <c r="AU749" s="157" t="s">
        <v>84</v>
      </c>
      <c r="AV749" s="13" t="s">
        <v>84</v>
      </c>
      <c r="AW749" s="13" t="s">
        <v>30</v>
      </c>
      <c r="AX749" s="13" t="s">
        <v>74</v>
      </c>
      <c r="AY749" s="157" t="s">
        <v>180</v>
      </c>
    </row>
    <row r="750" spans="2:65" s="12" customFormat="1" ht="10.199999999999999">
      <c r="B750" s="149"/>
      <c r="D750" s="150" t="s">
        <v>190</v>
      </c>
      <c r="E750" s="151" t="s">
        <v>1</v>
      </c>
      <c r="F750" s="152" t="s">
        <v>842</v>
      </c>
      <c r="H750" s="151" t="s">
        <v>1</v>
      </c>
      <c r="I750" s="153"/>
      <c r="L750" s="149"/>
      <c r="M750" s="154"/>
      <c r="T750" s="155"/>
      <c r="AT750" s="151" t="s">
        <v>190</v>
      </c>
      <c r="AU750" s="151" t="s">
        <v>84</v>
      </c>
      <c r="AV750" s="12" t="s">
        <v>82</v>
      </c>
      <c r="AW750" s="12" t="s">
        <v>30</v>
      </c>
      <c r="AX750" s="12" t="s">
        <v>74</v>
      </c>
      <c r="AY750" s="151" t="s">
        <v>180</v>
      </c>
    </row>
    <row r="751" spans="2:65" s="13" customFormat="1" ht="10.199999999999999">
      <c r="B751" s="156"/>
      <c r="D751" s="150" t="s">
        <v>190</v>
      </c>
      <c r="E751" s="157" t="s">
        <v>1</v>
      </c>
      <c r="F751" s="158" t="s">
        <v>873</v>
      </c>
      <c r="H751" s="159">
        <v>9.6</v>
      </c>
      <c r="I751" s="160"/>
      <c r="L751" s="156"/>
      <c r="M751" s="161"/>
      <c r="T751" s="162"/>
      <c r="AT751" s="157" t="s">
        <v>190</v>
      </c>
      <c r="AU751" s="157" t="s">
        <v>84</v>
      </c>
      <c r="AV751" s="13" t="s">
        <v>84</v>
      </c>
      <c r="AW751" s="13" t="s">
        <v>30</v>
      </c>
      <c r="AX751" s="13" t="s">
        <v>74</v>
      </c>
      <c r="AY751" s="157" t="s">
        <v>180</v>
      </c>
    </row>
    <row r="752" spans="2:65" s="12" customFormat="1" ht="10.199999999999999">
      <c r="B752" s="149"/>
      <c r="D752" s="150" t="s">
        <v>190</v>
      </c>
      <c r="E752" s="151" t="s">
        <v>1</v>
      </c>
      <c r="F752" s="152" t="s">
        <v>844</v>
      </c>
      <c r="H752" s="151" t="s">
        <v>1</v>
      </c>
      <c r="I752" s="153"/>
      <c r="L752" s="149"/>
      <c r="M752" s="154"/>
      <c r="T752" s="155"/>
      <c r="AT752" s="151" t="s">
        <v>190</v>
      </c>
      <c r="AU752" s="151" t="s">
        <v>84</v>
      </c>
      <c r="AV752" s="12" t="s">
        <v>82</v>
      </c>
      <c r="AW752" s="12" t="s">
        <v>30</v>
      </c>
      <c r="AX752" s="12" t="s">
        <v>74</v>
      </c>
      <c r="AY752" s="151" t="s">
        <v>180</v>
      </c>
    </row>
    <row r="753" spans="2:65" s="13" customFormat="1" ht="10.199999999999999">
      <c r="B753" s="156"/>
      <c r="D753" s="150" t="s">
        <v>190</v>
      </c>
      <c r="E753" s="157" t="s">
        <v>1</v>
      </c>
      <c r="F753" s="158" t="s">
        <v>874</v>
      </c>
      <c r="H753" s="159">
        <v>23.9</v>
      </c>
      <c r="I753" s="160"/>
      <c r="L753" s="156"/>
      <c r="M753" s="161"/>
      <c r="T753" s="162"/>
      <c r="AT753" s="157" t="s">
        <v>190</v>
      </c>
      <c r="AU753" s="157" t="s">
        <v>84</v>
      </c>
      <c r="AV753" s="13" t="s">
        <v>84</v>
      </c>
      <c r="AW753" s="13" t="s">
        <v>30</v>
      </c>
      <c r="AX753" s="13" t="s">
        <v>74</v>
      </c>
      <c r="AY753" s="157" t="s">
        <v>180</v>
      </c>
    </row>
    <row r="754" spans="2:65" s="12" customFormat="1" ht="10.199999999999999">
      <c r="B754" s="149"/>
      <c r="D754" s="150" t="s">
        <v>190</v>
      </c>
      <c r="E754" s="151" t="s">
        <v>1</v>
      </c>
      <c r="F754" s="152" t="s">
        <v>846</v>
      </c>
      <c r="H754" s="151" t="s">
        <v>1</v>
      </c>
      <c r="I754" s="153"/>
      <c r="L754" s="149"/>
      <c r="M754" s="154"/>
      <c r="T754" s="155"/>
      <c r="AT754" s="151" t="s">
        <v>190</v>
      </c>
      <c r="AU754" s="151" t="s">
        <v>84</v>
      </c>
      <c r="AV754" s="12" t="s">
        <v>82</v>
      </c>
      <c r="AW754" s="12" t="s">
        <v>30</v>
      </c>
      <c r="AX754" s="12" t="s">
        <v>74</v>
      </c>
      <c r="AY754" s="151" t="s">
        <v>180</v>
      </c>
    </row>
    <row r="755" spans="2:65" s="13" customFormat="1" ht="10.199999999999999">
      <c r="B755" s="156"/>
      <c r="D755" s="150" t="s">
        <v>190</v>
      </c>
      <c r="E755" s="157" t="s">
        <v>1</v>
      </c>
      <c r="F755" s="158" t="s">
        <v>875</v>
      </c>
      <c r="H755" s="159">
        <v>30.15</v>
      </c>
      <c r="I755" s="160"/>
      <c r="L755" s="156"/>
      <c r="M755" s="161"/>
      <c r="T755" s="162"/>
      <c r="AT755" s="157" t="s">
        <v>190</v>
      </c>
      <c r="AU755" s="157" t="s">
        <v>84</v>
      </c>
      <c r="AV755" s="13" t="s">
        <v>84</v>
      </c>
      <c r="AW755" s="13" t="s">
        <v>30</v>
      </c>
      <c r="AX755" s="13" t="s">
        <v>74</v>
      </c>
      <c r="AY755" s="157" t="s">
        <v>180</v>
      </c>
    </row>
    <row r="756" spans="2:65" s="12" customFormat="1" ht="10.199999999999999">
      <c r="B756" s="149"/>
      <c r="D756" s="150" t="s">
        <v>190</v>
      </c>
      <c r="E756" s="151" t="s">
        <v>1</v>
      </c>
      <c r="F756" s="152" t="s">
        <v>818</v>
      </c>
      <c r="H756" s="151" t="s">
        <v>1</v>
      </c>
      <c r="I756" s="153"/>
      <c r="L756" s="149"/>
      <c r="M756" s="154"/>
      <c r="T756" s="155"/>
      <c r="AT756" s="151" t="s">
        <v>190</v>
      </c>
      <c r="AU756" s="151" t="s">
        <v>84</v>
      </c>
      <c r="AV756" s="12" t="s">
        <v>82</v>
      </c>
      <c r="AW756" s="12" t="s">
        <v>30</v>
      </c>
      <c r="AX756" s="12" t="s">
        <v>74</v>
      </c>
      <c r="AY756" s="151" t="s">
        <v>180</v>
      </c>
    </row>
    <row r="757" spans="2:65" s="13" customFormat="1" ht="10.199999999999999">
      <c r="B757" s="156"/>
      <c r="D757" s="150" t="s">
        <v>190</v>
      </c>
      <c r="E757" s="157" t="s">
        <v>1</v>
      </c>
      <c r="F757" s="158" t="s">
        <v>876</v>
      </c>
      <c r="H757" s="159">
        <v>21.1</v>
      </c>
      <c r="I757" s="160"/>
      <c r="L757" s="156"/>
      <c r="M757" s="161"/>
      <c r="T757" s="162"/>
      <c r="AT757" s="157" t="s">
        <v>190</v>
      </c>
      <c r="AU757" s="157" t="s">
        <v>84</v>
      </c>
      <c r="AV757" s="13" t="s">
        <v>84</v>
      </c>
      <c r="AW757" s="13" t="s">
        <v>30</v>
      </c>
      <c r="AX757" s="13" t="s">
        <v>74</v>
      </c>
      <c r="AY757" s="157" t="s">
        <v>180</v>
      </c>
    </row>
    <row r="758" spans="2:65" s="12" customFormat="1" ht="10.199999999999999">
      <c r="B758" s="149"/>
      <c r="D758" s="150" t="s">
        <v>190</v>
      </c>
      <c r="E758" s="151" t="s">
        <v>1</v>
      </c>
      <c r="F758" s="152" t="s">
        <v>849</v>
      </c>
      <c r="H758" s="151" t="s">
        <v>1</v>
      </c>
      <c r="I758" s="153"/>
      <c r="L758" s="149"/>
      <c r="M758" s="154"/>
      <c r="T758" s="155"/>
      <c r="AT758" s="151" t="s">
        <v>190</v>
      </c>
      <c r="AU758" s="151" t="s">
        <v>84</v>
      </c>
      <c r="AV758" s="12" t="s">
        <v>82</v>
      </c>
      <c r="AW758" s="12" t="s">
        <v>30</v>
      </c>
      <c r="AX758" s="12" t="s">
        <v>74</v>
      </c>
      <c r="AY758" s="151" t="s">
        <v>180</v>
      </c>
    </row>
    <row r="759" spans="2:65" s="13" customFormat="1" ht="10.199999999999999">
      <c r="B759" s="156"/>
      <c r="D759" s="150" t="s">
        <v>190</v>
      </c>
      <c r="E759" s="157" t="s">
        <v>1</v>
      </c>
      <c r="F759" s="158" t="s">
        <v>877</v>
      </c>
      <c r="H759" s="159">
        <v>111.2</v>
      </c>
      <c r="I759" s="160"/>
      <c r="L759" s="156"/>
      <c r="M759" s="161"/>
      <c r="T759" s="162"/>
      <c r="AT759" s="157" t="s">
        <v>190</v>
      </c>
      <c r="AU759" s="157" t="s">
        <v>84</v>
      </c>
      <c r="AV759" s="13" t="s">
        <v>84</v>
      </c>
      <c r="AW759" s="13" t="s">
        <v>30</v>
      </c>
      <c r="AX759" s="13" t="s">
        <v>74</v>
      </c>
      <c r="AY759" s="157" t="s">
        <v>180</v>
      </c>
    </row>
    <row r="760" spans="2:65" s="14" customFormat="1" ht="10.199999999999999">
      <c r="B760" s="163"/>
      <c r="D760" s="150" t="s">
        <v>190</v>
      </c>
      <c r="E760" s="164" t="s">
        <v>1</v>
      </c>
      <c r="F760" s="165" t="s">
        <v>194</v>
      </c>
      <c r="H760" s="166">
        <v>276.05</v>
      </c>
      <c r="I760" s="167"/>
      <c r="L760" s="163"/>
      <c r="M760" s="168"/>
      <c r="T760" s="169"/>
      <c r="AT760" s="164" t="s">
        <v>190</v>
      </c>
      <c r="AU760" s="164" t="s">
        <v>84</v>
      </c>
      <c r="AV760" s="14" t="s">
        <v>188</v>
      </c>
      <c r="AW760" s="14" t="s">
        <v>30</v>
      </c>
      <c r="AX760" s="14" t="s">
        <v>82</v>
      </c>
      <c r="AY760" s="164" t="s">
        <v>180</v>
      </c>
    </row>
    <row r="761" spans="2:65" s="1" customFormat="1" ht="16.5" customHeight="1">
      <c r="B761" s="32"/>
      <c r="C761" s="136" t="s">
        <v>878</v>
      </c>
      <c r="D761" s="136" t="s">
        <v>183</v>
      </c>
      <c r="E761" s="137" t="s">
        <v>879</v>
      </c>
      <c r="F761" s="138" t="s">
        <v>880</v>
      </c>
      <c r="G761" s="139" t="s">
        <v>279</v>
      </c>
      <c r="H761" s="140">
        <v>468.85</v>
      </c>
      <c r="I761" s="141"/>
      <c r="J761" s="142">
        <f>ROUND(I761*H761,2)</f>
        <v>0</v>
      </c>
      <c r="K761" s="138" t="s">
        <v>187</v>
      </c>
      <c r="L761" s="32"/>
      <c r="M761" s="143" t="s">
        <v>1</v>
      </c>
      <c r="N761" s="144" t="s">
        <v>39</v>
      </c>
      <c r="P761" s="145">
        <f>O761*H761</f>
        <v>0</v>
      </c>
      <c r="Q761" s="145">
        <v>3.0000000000000001E-5</v>
      </c>
      <c r="R761" s="145">
        <f>Q761*H761</f>
        <v>1.4065500000000002E-2</v>
      </c>
      <c r="S761" s="145">
        <v>0</v>
      </c>
      <c r="T761" s="146">
        <f>S761*H761</f>
        <v>0</v>
      </c>
      <c r="AR761" s="147" t="s">
        <v>294</v>
      </c>
      <c r="AT761" s="147" t="s">
        <v>183</v>
      </c>
      <c r="AU761" s="147" t="s">
        <v>84</v>
      </c>
      <c r="AY761" s="17" t="s">
        <v>180</v>
      </c>
      <c r="BE761" s="148">
        <f>IF(N761="základní",J761,0)</f>
        <v>0</v>
      </c>
      <c r="BF761" s="148">
        <f>IF(N761="snížená",J761,0)</f>
        <v>0</v>
      </c>
      <c r="BG761" s="148">
        <f>IF(N761="zákl. přenesená",J761,0)</f>
        <v>0</v>
      </c>
      <c r="BH761" s="148">
        <f>IF(N761="sníž. přenesená",J761,0)</f>
        <v>0</v>
      </c>
      <c r="BI761" s="148">
        <f>IF(N761="nulová",J761,0)</f>
        <v>0</v>
      </c>
      <c r="BJ761" s="17" t="s">
        <v>82</v>
      </c>
      <c r="BK761" s="148">
        <f>ROUND(I761*H761,2)</f>
        <v>0</v>
      </c>
      <c r="BL761" s="17" t="s">
        <v>294</v>
      </c>
      <c r="BM761" s="147" t="s">
        <v>881</v>
      </c>
    </row>
    <row r="762" spans="2:65" s="12" customFormat="1" ht="10.199999999999999">
      <c r="B762" s="149"/>
      <c r="D762" s="150" t="s">
        <v>190</v>
      </c>
      <c r="E762" s="151" t="s">
        <v>1</v>
      </c>
      <c r="F762" s="152" t="s">
        <v>882</v>
      </c>
      <c r="H762" s="151" t="s">
        <v>1</v>
      </c>
      <c r="I762" s="153"/>
      <c r="L762" s="149"/>
      <c r="M762" s="154"/>
      <c r="T762" s="155"/>
      <c r="AT762" s="151" t="s">
        <v>190</v>
      </c>
      <c r="AU762" s="151" t="s">
        <v>84</v>
      </c>
      <c r="AV762" s="12" t="s">
        <v>82</v>
      </c>
      <c r="AW762" s="12" t="s">
        <v>30</v>
      </c>
      <c r="AX762" s="12" t="s">
        <v>74</v>
      </c>
      <c r="AY762" s="151" t="s">
        <v>180</v>
      </c>
    </row>
    <row r="763" spans="2:65" s="12" customFormat="1" ht="10.199999999999999">
      <c r="B763" s="149"/>
      <c r="D763" s="150" t="s">
        <v>190</v>
      </c>
      <c r="E763" s="151" t="s">
        <v>1</v>
      </c>
      <c r="F763" s="152" t="s">
        <v>835</v>
      </c>
      <c r="H763" s="151" t="s">
        <v>1</v>
      </c>
      <c r="I763" s="153"/>
      <c r="L763" s="149"/>
      <c r="M763" s="154"/>
      <c r="T763" s="155"/>
      <c r="AT763" s="151" t="s">
        <v>190</v>
      </c>
      <c r="AU763" s="151" t="s">
        <v>84</v>
      </c>
      <c r="AV763" s="12" t="s">
        <v>82</v>
      </c>
      <c r="AW763" s="12" t="s">
        <v>30</v>
      </c>
      <c r="AX763" s="12" t="s">
        <v>74</v>
      </c>
      <c r="AY763" s="151" t="s">
        <v>180</v>
      </c>
    </row>
    <row r="764" spans="2:65" s="13" customFormat="1" ht="10.199999999999999">
      <c r="B764" s="156"/>
      <c r="D764" s="150" t="s">
        <v>190</v>
      </c>
      <c r="E764" s="157" t="s">
        <v>1</v>
      </c>
      <c r="F764" s="158" t="s">
        <v>883</v>
      </c>
      <c r="H764" s="159">
        <v>69.400000000000006</v>
      </c>
      <c r="I764" s="160"/>
      <c r="L764" s="156"/>
      <c r="M764" s="161"/>
      <c r="T764" s="162"/>
      <c r="AT764" s="157" t="s">
        <v>190</v>
      </c>
      <c r="AU764" s="157" t="s">
        <v>84</v>
      </c>
      <c r="AV764" s="13" t="s">
        <v>84</v>
      </c>
      <c r="AW764" s="13" t="s">
        <v>30</v>
      </c>
      <c r="AX764" s="13" t="s">
        <v>74</v>
      </c>
      <c r="AY764" s="157" t="s">
        <v>180</v>
      </c>
    </row>
    <row r="765" spans="2:65" s="12" customFormat="1" ht="10.199999999999999">
      <c r="B765" s="149"/>
      <c r="D765" s="150" t="s">
        <v>190</v>
      </c>
      <c r="E765" s="151" t="s">
        <v>1</v>
      </c>
      <c r="F765" s="152" t="s">
        <v>837</v>
      </c>
      <c r="H765" s="151" t="s">
        <v>1</v>
      </c>
      <c r="I765" s="153"/>
      <c r="L765" s="149"/>
      <c r="M765" s="154"/>
      <c r="T765" s="155"/>
      <c r="AT765" s="151" t="s">
        <v>190</v>
      </c>
      <c r="AU765" s="151" t="s">
        <v>84</v>
      </c>
      <c r="AV765" s="12" t="s">
        <v>82</v>
      </c>
      <c r="AW765" s="12" t="s">
        <v>30</v>
      </c>
      <c r="AX765" s="12" t="s">
        <v>74</v>
      </c>
      <c r="AY765" s="151" t="s">
        <v>180</v>
      </c>
    </row>
    <row r="766" spans="2:65" s="13" customFormat="1" ht="10.199999999999999">
      <c r="B766" s="156"/>
      <c r="D766" s="150" t="s">
        <v>190</v>
      </c>
      <c r="E766" s="157" t="s">
        <v>1</v>
      </c>
      <c r="F766" s="158" t="s">
        <v>884</v>
      </c>
      <c r="H766" s="159">
        <v>20.8</v>
      </c>
      <c r="I766" s="160"/>
      <c r="L766" s="156"/>
      <c r="M766" s="161"/>
      <c r="T766" s="162"/>
      <c r="AT766" s="157" t="s">
        <v>190</v>
      </c>
      <c r="AU766" s="157" t="s">
        <v>84</v>
      </c>
      <c r="AV766" s="13" t="s">
        <v>84</v>
      </c>
      <c r="AW766" s="13" t="s">
        <v>30</v>
      </c>
      <c r="AX766" s="13" t="s">
        <v>74</v>
      </c>
      <c r="AY766" s="157" t="s">
        <v>180</v>
      </c>
    </row>
    <row r="767" spans="2:65" s="12" customFormat="1" ht="10.199999999999999">
      <c r="B767" s="149"/>
      <c r="D767" s="150" t="s">
        <v>190</v>
      </c>
      <c r="E767" s="151" t="s">
        <v>1</v>
      </c>
      <c r="F767" s="152" t="s">
        <v>839</v>
      </c>
      <c r="H767" s="151" t="s">
        <v>1</v>
      </c>
      <c r="I767" s="153"/>
      <c r="L767" s="149"/>
      <c r="M767" s="154"/>
      <c r="T767" s="155"/>
      <c r="AT767" s="151" t="s">
        <v>190</v>
      </c>
      <c r="AU767" s="151" t="s">
        <v>84</v>
      </c>
      <c r="AV767" s="12" t="s">
        <v>82</v>
      </c>
      <c r="AW767" s="12" t="s">
        <v>30</v>
      </c>
      <c r="AX767" s="12" t="s">
        <v>74</v>
      </c>
      <c r="AY767" s="151" t="s">
        <v>180</v>
      </c>
    </row>
    <row r="768" spans="2:65" s="13" customFormat="1" ht="10.199999999999999">
      <c r="B768" s="156"/>
      <c r="D768" s="150" t="s">
        <v>190</v>
      </c>
      <c r="E768" s="157" t="s">
        <v>1</v>
      </c>
      <c r="F768" s="158" t="s">
        <v>885</v>
      </c>
      <c r="H768" s="159">
        <v>78.3</v>
      </c>
      <c r="I768" s="160"/>
      <c r="L768" s="156"/>
      <c r="M768" s="161"/>
      <c r="T768" s="162"/>
      <c r="AT768" s="157" t="s">
        <v>190</v>
      </c>
      <c r="AU768" s="157" t="s">
        <v>84</v>
      </c>
      <c r="AV768" s="13" t="s">
        <v>84</v>
      </c>
      <c r="AW768" s="13" t="s">
        <v>30</v>
      </c>
      <c r="AX768" s="13" t="s">
        <v>74</v>
      </c>
      <c r="AY768" s="157" t="s">
        <v>180</v>
      </c>
    </row>
    <row r="769" spans="2:65" s="12" customFormat="1" ht="10.199999999999999">
      <c r="B769" s="149"/>
      <c r="D769" s="150" t="s">
        <v>190</v>
      </c>
      <c r="E769" s="151" t="s">
        <v>1</v>
      </c>
      <c r="F769" s="152" t="s">
        <v>816</v>
      </c>
      <c r="H769" s="151" t="s">
        <v>1</v>
      </c>
      <c r="I769" s="153"/>
      <c r="L769" s="149"/>
      <c r="M769" s="154"/>
      <c r="T769" s="155"/>
      <c r="AT769" s="151" t="s">
        <v>190</v>
      </c>
      <c r="AU769" s="151" t="s">
        <v>84</v>
      </c>
      <c r="AV769" s="12" t="s">
        <v>82</v>
      </c>
      <c r="AW769" s="12" t="s">
        <v>30</v>
      </c>
      <c r="AX769" s="12" t="s">
        <v>74</v>
      </c>
      <c r="AY769" s="151" t="s">
        <v>180</v>
      </c>
    </row>
    <row r="770" spans="2:65" s="13" customFormat="1" ht="10.199999999999999">
      <c r="B770" s="156"/>
      <c r="D770" s="150" t="s">
        <v>190</v>
      </c>
      <c r="E770" s="157" t="s">
        <v>1</v>
      </c>
      <c r="F770" s="158" t="s">
        <v>886</v>
      </c>
      <c r="H770" s="159">
        <v>39.6</v>
      </c>
      <c r="I770" s="160"/>
      <c r="L770" s="156"/>
      <c r="M770" s="161"/>
      <c r="T770" s="162"/>
      <c r="AT770" s="157" t="s">
        <v>190</v>
      </c>
      <c r="AU770" s="157" t="s">
        <v>84</v>
      </c>
      <c r="AV770" s="13" t="s">
        <v>84</v>
      </c>
      <c r="AW770" s="13" t="s">
        <v>30</v>
      </c>
      <c r="AX770" s="13" t="s">
        <v>74</v>
      </c>
      <c r="AY770" s="157" t="s">
        <v>180</v>
      </c>
    </row>
    <row r="771" spans="2:65" s="12" customFormat="1" ht="10.199999999999999">
      <c r="B771" s="149"/>
      <c r="D771" s="150" t="s">
        <v>190</v>
      </c>
      <c r="E771" s="151" t="s">
        <v>1</v>
      </c>
      <c r="F771" s="152" t="s">
        <v>842</v>
      </c>
      <c r="H771" s="151" t="s">
        <v>1</v>
      </c>
      <c r="I771" s="153"/>
      <c r="L771" s="149"/>
      <c r="M771" s="154"/>
      <c r="T771" s="155"/>
      <c r="AT771" s="151" t="s">
        <v>190</v>
      </c>
      <c r="AU771" s="151" t="s">
        <v>84</v>
      </c>
      <c r="AV771" s="12" t="s">
        <v>82</v>
      </c>
      <c r="AW771" s="12" t="s">
        <v>30</v>
      </c>
      <c r="AX771" s="12" t="s">
        <v>74</v>
      </c>
      <c r="AY771" s="151" t="s">
        <v>180</v>
      </c>
    </row>
    <row r="772" spans="2:65" s="13" customFormat="1" ht="10.199999999999999">
      <c r="B772" s="156"/>
      <c r="D772" s="150" t="s">
        <v>190</v>
      </c>
      <c r="E772" s="157" t="s">
        <v>1</v>
      </c>
      <c r="F772" s="158" t="s">
        <v>887</v>
      </c>
      <c r="H772" s="159">
        <v>20</v>
      </c>
      <c r="I772" s="160"/>
      <c r="L772" s="156"/>
      <c r="M772" s="161"/>
      <c r="T772" s="162"/>
      <c r="AT772" s="157" t="s">
        <v>190</v>
      </c>
      <c r="AU772" s="157" t="s">
        <v>84</v>
      </c>
      <c r="AV772" s="13" t="s">
        <v>84</v>
      </c>
      <c r="AW772" s="13" t="s">
        <v>30</v>
      </c>
      <c r="AX772" s="13" t="s">
        <v>74</v>
      </c>
      <c r="AY772" s="157" t="s">
        <v>180</v>
      </c>
    </row>
    <row r="773" spans="2:65" s="12" customFormat="1" ht="10.199999999999999">
      <c r="B773" s="149"/>
      <c r="D773" s="150" t="s">
        <v>190</v>
      </c>
      <c r="E773" s="151" t="s">
        <v>1</v>
      </c>
      <c r="F773" s="152" t="s">
        <v>844</v>
      </c>
      <c r="H773" s="151" t="s">
        <v>1</v>
      </c>
      <c r="I773" s="153"/>
      <c r="L773" s="149"/>
      <c r="M773" s="154"/>
      <c r="T773" s="155"/>
      <c r="AT773" s="151" t="s">
        <v>190</v>
      </c>
      <c r="AU773" s="151" t="s">
        <v>84</v>
      </c>
      <c r="AV773" s="12" t="s">
        <v>82</v>
      </c>
      <c r="AW773" s="12" t="s">
        <v>30</v>
      </c>
      <c r="AX773" s="12" t="s">
        <v>74</v>
      </c>
      <c r="AY773" s="151" t="s">
        <v>180</v>
      </c>
    </row>
    <row r="774" spans="2:65" s="13" customFormat="1" ht="10.199999999999999">
      <c r="B774" s="156"/>
      <c r="D774" s="150" t="s">
        <v>190</v>
      </c>
      <c r="E774" s="157" t="s">
        <v>1</v>
      </c>
      <c r="F774" s="158" t="s">
        <v>888</v>
      </c>
      <c r="H774" s="159">
        <v>67.900000000000006</v>
      </c>
      <c r="I774" s="160"/>
      <c r="L774" s="156"/>
      <c r="M774" s="161"/>
      <c r="T774" s="162"/>
      <c r="AT774" s="157" t="s">
        <v>190</v>
      </c>
      <c r="AU774" s="157" t="s">
        <v>84</v>
      </c>
      <c r="AV774" s="13" t="s">
        <v>84</v>
      </c>
      <c r="AW774" s="13" t="s">
        <v>30</v>
      </c>
      <c r="AX774" s="13" t="s">
        <v>74</v>
      </c>
      <c r="AY774" s="157" t="s">
        <v>180</v>
      </c>
    </row>
    <row r="775" spans="2:65" s="12" customFormat="1" ht="10.199999999999999">
      <c r="B775" s="149"/>
      <c r="D775" s="150" t="s">
        <v>190</v>
      </c>
      <c r="E775" s="151" t="s">
        <v>1</v>
      </c>
      <c r="F775" s="152" t="s">
        <v>846</v>
      </c>
      <c r="H775" s="151" t="s">
        <v>1</v>
      </c>
      <c r="I775" s="153"/>
      <c r="L775" s="149"/>
      <c r="M775" s="154"/>
      <c r="T775" s="155"/>
      <c r="AT775" s="151" t="s">
        <v>190</v>
      </c>
      <c r="AU775" s="151" t="s">
        <v>84</v>
      </c>
      <c r="AV775" s="12" t="s">
        <v>82</v>
      </c>
      <c r="AW775" s="12" t="s">
        <v>30</v>
      </c>
      <c r="AX775" s="12" t="s">
        <v>74</v>
      </c>
      <c r="AY775" s="151" t="s">
        <v>180</v>
      </c>
    </row>
    <row r="776" spans="2:65" s="13" customFormat="1" ht="10.199999999999999">
      <c r="B776" s="156"/>
      <c r="D776" s="150" t="s">
        <v>190</v>
      </c>
      <c r="E776" s="157" t="s">
        <v>1</v>
      </c>
      <c r="F776" s="158" t="s">
        <v>889</v>
      </c>
      <c r="H776" s="159">
        <v>78.95</v>
      </c>
      <c r="I776" s="160"/>
      <c r="L776" s="156"/>
      <c r="M776" s="161"/>
      <c r="T776" s="162"/>
      <c r="AT776" s="157" t="s">
        <v>190</v>
      </c>
      <c r="AU776" s="157" t="s">
        <v>84</v>
      </c>
      <c r="AV776" s="13" t="s">
        <v>84</v>
      </c>
      <c r="AW776" s="13" t="s">
        <v>30</v>
      </c>
      <c r="AX776" s="13" t="s">
        <v>74</v>
      </c>
      <c r="AY776" s="157" t="s">
        <v>180</v>
      </c>
    </row>
    <row r="777" spans="2:65" s="12" customFormat="1" ht="10.199999999999999">
      <c r="B777" s="149"/>
      <c r="D777" s="150" t="s">
        <v>190</v>
      </c>
      <c r="E777" s="151" t="s">
        <v>1</v>
      </c>
      <c r="F777" s="152" t="s">
        <v>818</v>
      </c>
      <c r="H777" s="151" t="s">
        <v>1</v>
      </c>
      <c r="I777" s="153"/>
      <c r="L777" s="149"/>
      <c r="M777" s="154"/>
      <c r="T777" s="155"/>
      <c r="AT777" s="151" t="s">
        <v>190</v>
      </c>
      <c r="AU777" s="151" t="s">
        <v>84</v>
      </c>
      <c r="AV777" s="12" t="s">
        <v>82</v>
      </c>
      <c r="AW777" s="12" t="s">
        <v>30</v>
      </c>
      <c r="AX777" s="12" t="s">
        <v>74</v>
      </c>
      <c r="AY777" s="151" t="s">
        <v>180</v>
      </c>
    </row>
    <row r="778" spans="2:65" s="13" customFormat="1" ht="10.199999999999999">
      <c r="B778" s="156"/>
      <c r="D778" s="150" t="s">
        <v>190</v>
      </c>
      <c r="E778" s="157" t="s">
        <v>1</v>
      </c>
      <c r="F778" s="158" t="s">
        <v>890</v>
      </c>
      <c r="H778" s="159">
        <v>55.5</v>
      </c>
      <c r="I778" s="160"/>
      <c r="L778" s="156"/>
      <c r="M778" s="161"/>
      <c r="T778" s="162"/>
      <c r="AT778" s="157" t="s">
        <v>190</v>
      </c>
      <c r="AU778" s="157" t="s">
        <v>84</v>
      </c>
      <c r="AV778" s="13" t="s">
        <v>84</v>
      </c>
      <c r="AW778" s="13" t="s">
        <v>30</v>
      </c>
      <c r="AX778" s="13" t="s">
        <v>74</v>
      </c>
      <c r="AY778" s="157" t="s">
        <v>180</v>
      </c>
    </row>
    <row r="779" spans="2:65" s="12" customFormat="1" ht="10.199999999999999">
      <c r="B779" s="149"/>
      <c r="D779" s="150" t="s">
        <v>190</v>
      </c>
      <c r="E779" s="151" t="s">
        <v>1</v>
      </c>
      <c r="F779" s="152" t="s">
        <v>849</v>
      </c>
      <c r="H779" s="151" t="s">
        <v>1</v>
      </c>
      <c r="I779" s="153"/>
      <c r="L779" s="149"/>
      <c r="M779" s="154"/>
      <c r="T779" s="155"/>
      <c r="AT779" s="151" t="s">
        <v>190</v>
      </c>
      <c r="AU779" s="151" t="s">
        <v>84</v>
      </c>
      <c r="AV779" s="12" t="s">
        <v>82</v>
      </c>
      <c r="AW779" s="12" t="s">
        <v>30</v>
      </c>
      <c r="AX779" s="12" t="s">
        <v>74</v>
      </c>
      <c r="AY779" s="151" t="s">
        <v>180</v>
      </c>
    </row>
    <row r="780" spans="2:65" s="13" customFormat="1" ht="10.199999999999999">
      <c r="B780" s="156"/>
      <c r="D780" s="150" t="s">
        <v>190</v>
      </c>
      <c r="E780" s="157" t="s">
        <v>1</v>
      </c>
      <c r="F780" s="158" t="s">
        <v>891</v>
      </c>
      <c r="H780" s="159">
        <v>38.4</v>
      </c>
      <c r="I780" s="160"/>
      <c r="L780" s="156"/>
      <c r="M780" s="161"/>
      <c r="T780" s="162"/>
      <c r="AT780" s="157" t="s">
        <v>190</v>
      </c>
      <c r="AU780" s="157" t="s">
        <v>84</v>
      </c>
      <c r="AV780" s="13" t="s">
        <v>84</v>
      </c>
      <c r="AW780" s="13" t="s">
        <v>30</v>
      </c>
      <c r="AX780" s="13" t="s">
        <v>74</v>
      </c>
      <c r="AY780" s="157" t="s">
        <v>180</v>
      </c>
    </row>
    <row r="781" spans="2:65" s="14" customFormat="1" ht="10.199999999999999">
      <c r="B781" s="163"/>
      <c r="D781" s="150" t="s">
        <v>190</v>
      </c>
      <c r="E781" s="164" t="s">
        <v>1</v>
      </c>
      <c r="F781" s="165" t="s">
        <v>194</v>
      </c>
      <c r="H781" s="166">
        <v>468.85</v>
      </c>
      <c r="I781" s="167"/>
      <c r="L781" s="163"/>
      <c r="M781" s="168"/>
      <c r="T781" s="169"/>
      <c r="AT781" s="164" t="s">
        <v>190</v>
      </c>
      <c r="AU781" s="164" t="s">
        <v>84</v>
      </c>
      <c r="AV781" s="14" t="s">
        <v>188</v>
      </c>
      <c r="AW781" s="14" t="s">
        <v>30</v>
      </c>
      <c r="AX781" s="14" t="s">
        <v>82</v>
      </c>
      <c r="AY781" s="164" t="s">
        <v>180</v>
      </c>
    </row>
    <row r="782" spans="2:65" s="1" customFormat="1" ht="16.5" customHeight="1">
      <c r="B782" s="32"/>
      <c r="C782" s="136" t="s">
        <v>892</v>
      </c>
      <c r="D782" s="136" t="s">
        <v>183</v>
      </c>
      <c r="E782" s="137" t="s">
        <v>893</v>
      </c>
      <c r="F782" s="138" t="s">
        <v>894</v>
      </c>
      <c r="G782" s="139" t="s">
        <v>343</v>
      </c>
      <c r="H782" s="187"/>
      <c r="I782" s="141"/>
      <c r="J782" s="142">
        <f>ROUND(I782*H782,2)</f>
        <v>0</v>
      </c>
      <c r="K782" s="138" t="s">
        <v>187</v>
      </c>
      <c r="L782" s="32"/>
      <c r="M782" s="143" t="s">
        <v>1</v>
      </c>
      <c r="N782" s="144" t="s">
        <v>39</v>
      </c>
      <c r="P782" s="145">
        <f>O782*H782</f>
        <v>0</v>
      </c>
      <c r="Q782" s="145">
        <v>0</v>
      </c>
      <c r="R782" s="145">
        <f>Q782*H782</f>
        <v>0</v>
      </c>
      <c r="S782" s="145">
        <v>0</v>
      </c>
      <c r="T782" s="146">
        <f>S782*H782</f>
        <v>0</v>
      </c>
      <c r="AR782" s="147" t="s">
        <v>294</v>
      </c>
      <c r="AT782" s="147" t="s">
        <v>183</v>
      </c>
      <c r="AU782" s="147" t="s">
        <v>84</v>
      </c>
      <c r="AY782" s="17" t="s">
        <v>180</v>
      </c>
      <c r="BE782" s="148">
        <f>IF(N782="základní",J782,0)</f>
        <v>0</v>
      </c>
      <c r="BF782" s="148">
        <f>IF(N782="snížená",J782,0)</f>
        <v>0</v>
      </c>
      <c r="BG782" s="148">
        <f>IF(N782="zákl. přenesená",J782,0)</f>
        <v>0</v>
      </c>
      <c r="BH782" s="148">
        <f>IF(N782="sníž. přenesená",J782,0)</f>
        <v>0</v>
      </c>
      <c r="BI782" s="148">
        <f>IF(N782="nulová",J782,0)</f>
        <v>0</v>
      </c>
      <c r="BJ782" s="17" t="s">
        <v>82</v>
      </c>
      <c r="BK782" s="148">
        <f>ROUND(I782*H782,2)</f>
        <v>0</v>
      </c>
      <c r="BL782" s="17" t="s">
        <v>294</v>
      </c>
      <c r="BM782" s="147" t="s">
        <v>895</v>
      </c>
    </row>
    <row r="783" spans="2:65" s="11" customFormat="1" ht="22.8" customHeight="1">
      <c r="B783" s="124"/>
      <c r="D783" s="125" t="s">
        <v>73</v>
      </c>
      <c r="E783" s="134" t="s">
        <v>896</v>
      </c>
      <c r="F783" s="134" t="s">
        <v>897</v>
      </c>
      <c r="I783" s="127"/>
      <c r="J783" s="135">
        <f>BK783</f>
        <v>0</v>
      </c>
      <c r="L783" s="124"/>
      <c r="M783" s="129"/>
      <c r="P783" s="130">
        <f>SUM(P784:P831)</f>
        <v>0</v>
      </c>
      <c r="R783" s="130">
        <f>SUM(R784:R831)</f>
        <v>0.18225368000000003</v>
      </c>
      <c r="T783" s="131">
        <f>SUM(T784:T831)</f>
        <v>0</v>
      </c>
      <c r="AR783" s="125" t="s">
        <v>84</v>
      </c>
      <c r="AT783" s="132" t="s">
        <v>73</v>
      </c>
      <c r="AU783" s="132" t="s">
        <v>82</v>
      </c>
      <c r="AY783" s="125" t="s">
        <v>180</v>
      </c>
      <c r="BK783" s="133">
        <f>SUM(BK784:BK831)</f>
        <v>0</v>
      </c>
    </row>
    <row r="784" spans="2:65" s="1" customFormat="1" ht="16.5" customHeight="1">
      <c r="B784" s="32"/>
      <c r="C784" s="136" t="s">
        <v>898</v>
      </c>
      <c r="D784" s="136" t="s">
        <v>183</v>
      </c>
      <c r="E784" s="137" t="s">
        <v>899</v>
      </c>
      <c r="F784" s="138" t="s">
        <v>900</v>
      </c>
      <c r="G784" s="139" t="s">
        <v>198</v>
      </c>
      <c r="H784" s="140">
        <v>61.32</v>
      </c>
      <c r="I784" s="141"/>
      <c r="J784" s="142">
        <f>ROUND(I784*H784,2)</f>
        <v>0</v>
      </c>
      <c r="K784" s="138" t="s">
        <v>187</v>
      </c>
      <c r="L784" s="32"/>
      <c r="M784" s="143" t="s">
        <v>1</v>
      </c>
      <c r="N784" s="144" t="s">
        <v>39</v>
      </c>
      <c r="P784" s="145">
        <f>O784*H784</f>
        <v>0</v>
      </c>
      <c r="Q784" s="145">
        <v>0</v>
      </c>
      <c r="R784" s="145">
        <f>Q784*H784</f>
        <v>0</v>
      </c>
      <c r="S784" s="145">
        <v>0</v>
      </c>
      <c r="T784" s="146">
        <f>S784*H784</f>
        <v>0</v>
      </c>
      <c r="AR784" s="147" t="s">
        <v>294</v>
      </c>
      <c r="AT784" s="147" t="s">
        <v>183</v>
      </c>
      <c r="AU784" s="147" t="s">
        <v>84</v>
      </c>
      <c r="AY784" s="17" t="s">
        <v>180</v>
      </c>
      <c r="BE784" s="148">
        <f>IF(N784="základní",J784,0)</f>
        <v>0</v>
      </c>
      <c r="BF784" s="148">
        <f>IF(N784="snížená",J784,0)</f>
        <v>0</v>
      </c>
      <c r="BG784" s="148">
        <f>IF(N784="zákl. přenesená",J784,0)</f>
        <v>0</v>
      </c>
      <c r="BH784" s="148">
        <f>IF(N784="sníž. přenesená",J784,0)</f>
        <v>0</v>
      </c>
      <c r="BI784" s="148">
        <f>IF(N784="nulová",J784,0)</f>
        <v>0</v>
      </c>
      <c r="BJ784" s="17" t="s">
        <v>82</v>
      </c>
      <c r="BK784" s="148">
        <f>ROUND(I784*H784,2)</f>
        <v>0</v>
      </c>
      <c r="BL784" s="17" t="s">
        <v>294</v>
      </c>
      <c r="BM784" s="147" t="s">
        <v>901</v>
      </c>
    </row>
    <row r="785" spans="2:65" s="1" customFormat="1" ht="16.5" customHeight="1">
      <c r="B785" s="32"/>
      <c r="C785" s="136" t="s">
        <v>902</v>
      </c>
      <c r="D785" s="136" t="s">
        <v>183</v>
      </c>
      <c r="E785" s="137" t="s">
        <v>903</v>
      </c>
      <c r="F785" s="138" t="s">
        <v>904</v>
      </c>
      <c r="G785" s="139" t="s">
        <v>198</v>
      </c>
      <c r="H785" s="140">
        <v>61.32</v>
      </c>
      <c r="I785" s="141"/>
      <c r="J785" s="142">
        <f>ROUND(I785*H785,2)</f>
        <v>0</v>
      </c>
      <c r="K785" s="138" t="s">
        <v>187</v>
      </c>
      <c r="L785" s="32"/>
      <c r="M785" s="143" t="s">
        <v>1</v>
      </c>
      <c r="N785" s="144" t="s">
        <v>39</v>
      </c>
      <c r="P785" s="145">
        <f>O785*H785</f>
        <v>0</v>
      </c>
      <c r="Q785" s="145">
        <v>2.2000000000000001E-4</v>
      </c>
      <c r="R785" s="145">
        <f>Q785*H785</f>
        <v>1.3490400000000001E-2</v>
      </c>
      <c r="S785" s="145">
        <v>0</v>
      </c>
      <c r="T785" s="146">
        <f>S785*H785</f>
        <v>0</v>
      </c>
      <c r="AR785" s="147" t="s">
        <v>294</v>
      </c>
      <c r="AT785" s="147" t="s">
        <v>183</v>
      </c>
      <c r="AU785" s="147" t="s">
        <v>84</v>
      </c>
      <c r="AY785" s="17" t="s">
        <v>180</v>
      </c>
      <c r="BE785" s="148">
        <f>IF(N785="základní",J785,0)</f>
        <v>0</v>
      </c>
      <c r="BF785" s="148">
        <f>IF(N785="snížená",J785,0)</f>
        <v>0</v>
      </c>
      <c r="BG785" s="148">
        <f>IF(N785="zákl. přenesená",J785,0)</f>
        <v>0</v>
      </c>
      <c r="BH785" s="148">
        <f>IF(N785="sníž. přenesená",J785,0)</f>
        <v>0</v>
      </c>
      <c r="BI785" s="148">
        <f>IF(N785="nulová",J785,0)</f>
        <v>0</v>
      </c>
      <c r="BJ785" s="17" t="s">
        <v>82</v>
      </c>
      <c r="BK785" s="148">
        <f>ROUND(I785*H785,2)</f>
        <v>0</v>
      </c>
      <c r="BL785" s="17" t="s">
        <v>294</v>
      </c>
      <c r="BM785" s="147" t="s">
        <v>905</v>
      </c>
    </row>
    <row r="786" spans="2:65" s="12" customFormat="1" ht="10.199999999999999">
      <c r="B786" s="149"/>
      <c r="D786" s="150" t="s">
        <v>190</v>
      </c>
      <c r="E786" s="151" t="s">
        <v>1</v>
      </c>
      <c r="F786" s="152" t="s">
        <v>906</v>
      </c>
      <c r="H786" s="151" t="s">
        <v>1</v>
      </c>
      <c r="I786" s="153"/>
      <c r="L786" s="149"/>
      <c r="M786" s="154"/>
      <c r="T786" s="155"/>
      <c r="AT786" s="151" t="s">
        <v>190</v>
      </c>
      <c r="AU786" s="151" t="s">
        <v>84</v>
      </c>
      <c r="AV786" s="12" t="s">
        <v>82</v>
      </c>
      <c r="AW786" s="12" t="s">
        <v>30</v>
      </c>
      <c r="AX786" s="12" t="s">
        <v>74</v>
      </c>
      <c r="AY786" s="151" t="s">
        <v>180</v>
      </c>
    </row>
    <row r="787" spans="2:65" s="12" customFormat="1" ht="10.199999999999999">
      <c r="B787" s="149"/>
      <c r="D787" s="150" t="s">
        <v>190</v>
      </c>
      <c r="E787" s="151" t="s">
        <v>1</v>
      </c>
      <c r="F787" s="152" t="s">
        <v>357</v>
      </c>
      <c r="H787" s="151" t="s">
        <v>1</v>
      </c>
      <c r="I787" s="153"/>
      <c r="L787" s="149"/>
      <c r="M787" s="154"/>
      <c r="T787" s="155"/>
      <c r="AT787" s="151" t="s">
        <v>190</v>
      </c>
      <c r="AU787" s="151" t="s">
        <v>84</v>
      </c>
      <c r="AV787" s="12" t="s">
        <v>82</v>
      </c>
      <c r="AW787" s="12" t="s">
        <v>30</v>
      </c>
      <c r="AX787" s="12" t="s">
        <v>74</v>
      </c>
      <c r="AY787" s="151" t="s">
        <v>180</v>
      </c>
    </row>
    <row r="788" spans="2:65" s="12" customFormat="1" ht="10.199999999999999">
      <c r="B788" s="149"/>
      <c r="D788" s="150" t="s">
        <v>190</v>
      </c>
      <c r="E788" s="151" t="s">
        <v>1</v>
      </c>
      <c r="F788" s="152" t="s">
        <v>358</v>
      </c>
      <c r="H788" s="151" t="s">
        <v>1</v>
      </c>
      <c r="I788" s="153"/>
      <c r="L788" s="149"/>
      <c r="M788" s="154"/>
      <c r="T788" s="155"/>
      <c r="AT788" s="151" t="s">
        <v>190</v>
      </c>
      <c r="AU788" s="151" t="s">
        <v>84</v>
      </c>
      <c r="AV788" s="12" t="s">
        <v>82</v>
      </c>
      <c r="AW788" s="12" t="s">
        <v>30</v>
      </c>
      <c r="AX788" s="12" t="s">
        <v>74</v>
      </c>
      <c r="AY788" s="151" t="s">
        <v>180</v>
      </c>
    </row>
    <row r="789" spans="2:65" s="13" customFormat="1" ht="10.199999999999999">
      <c r="B789" s="156"/>
      <c r="D789" s="150" t="s">
        <v>190</v>
      </c>
      <c r="E789" s="157" t="s">
        <v>1</v>
      </c>
      <c r="F789" s="158" t="s">
        <v>907</v>
      </c>
      <c r="H789" s="159">
        <v>43.68</v>
      </c>
      <c r="I789" s="160"/>
      <c r="L789" s="156"/>
      <c r="M789" s="161"/>
      <c r="T789" s="162"/>
      <c r="AT789" s="157" t="s">
        <v>190</v>
      </c>
      <c r="AU789" s="157" t="s">
        <v>84</v>
      </c>
      <c r="AV789" s="13" t="s">
        <v>84</v>
      </c>
      <c r="AW789" s="13" t="s">
        <v>30</v>
      </c>
      <c r="AX789" s="13" t="s">
        <v>74</v>
      </c>
      <c r="AY789" s="157" t="s">
        <v>180</v>
      </c>
    </row>
    <row r="790" spans="2:65" s="12" customFormat="1" ht="10.199999999999999">
      <c r="B790" s="149"/>
      <c r="D790" s="150" t="s">
        <v>190</v>
      </c>
      <c r="E790" s="151" t="s">
        <v>1</v>
      </c>
      <c r="F790" s="152" t="s">
        <v>908</v>
      </c>
      <c r="H790" s="151" t="s">
        <v>1</v>
      </c>
      <c r="I790" s="153"/>
      <c r="L790" s="149"/>
      <c r="M790" s="154"/>
      <c r="T790" s="155"/>
      <c r="AT790" s="151" t="s">
        <v>190</v>
      </c>
      <c r="AU790" s="151" t="s">
        <v>84</v>
      </c>
      <c r="AV790" s="12" t="s">
        <v>82</v>
      </c>
      <c r="AW790" s="12" t="s">
        <v>30</v>
      </c>
      <c r="AX790" s="12" t="s">
        <v>74</v>
      </c>
      <c r="AY790" s="151" t="s">
        <v>180</v>
      </c>
    </row>
    <row r="791" spans="2:65" s="12" customFormat="1" ht="10.199999999999999">
      <c r="B791" s="149"/>
      <c r="D791" s="150" t="s">
        <v>190</v>
      </c>
      <c r="E791" s="151" t="s">
        <v>1</v>
      </c>
      <c r="F791" s="152" t="s">
        <v>909</v>
      </c>
      <c r="H791" s="151" t="s">
        <v>1</v>
      </c>
      <c r="I791" s="153"/>
      <c r="L791" s="149"/>
      <c r="M791" s="154"/>
      <c r="T791" s="155"/>
      <c r="AT791" s="151" t="s">
        <v>190</v>
      </c>
      <c r="AU791" s="151" t="s">
        <v>84</v>
      </c>
      <c r="AV791" s="12" t="s">
        <v>82</v>
      </c>
      <c r="AW791" s="12" t="s">
        <v>30</v>
      </c>
      <c r="AX791" s="12" t="s">
        <v>74</v>
      </c>
      <c r="AY791" s="151" t="s">
        <v>180</v>
      </c>
    </row>
    <row r="792" spans="2:65" s="12" customFormat="1" ht="10.199999999999999">
      <c r="B792" s="149"/>
      <c r="D792" s="150" t="s">
        <v>190</v>
      </c>
      <c r="E792" s="151" t="s">
        <v>1</v>
      </c>
      <c r="F792" s="152" t="s">
        <v>361</v>
      </c>
      <c r="H792" s="151" t="s">
        <v>1</v>
      </c>
      <c r="I792" s="153"/>
      <c r="L792" s="149"/>
      <c r="M792" s="154"/>
      <c r="T792" s="155"/>
      <c r="AT792" s="151" t="s">
        <v>190</v>
      </c>
      <c r="AU792" s="151" t="s">
        <v>84</v>
      </c>
      <c r="AV792" s="12" t="s">
        <v>82</v>
      </c>
      <c r="AW792" s="12" t="s">
        <v>30</v>
      </c>
      <c r="AX792" s="12" t="s">
        <v>74</v>
      </c>
      <c r="AY792" s="151" t="s">
        <v>180</v>
      </c>
    </row>
    <row r="793" spans="2:65" s="13" customFormat="1" ht="10.199999999999999">
      <c r="B793" s="156"/>
      <c r="D793" s="150" t="s">
        <v>190</v>
      </c>
      <c r="E793" s="157" t="s">
        <v>1</v>
      </c>
      <c r="F793" s="158" t="s">
        <v>910</v>
      </c>
      <c r="H793" s="159">
        <v>17.64</v>
      </c>
      <c r="I793" s="160"/>
      <c r="L793" s="156"/>
      <c r="M793" s="161"/>
      <c r="T793" s="162"/>
      <c r="AT793" s="157" t="s">
        <v>190</v>
      </c>
      <c r="AU793" s="157" t="s">
        <v>84</v>
      </c>
      <c r="AV793" s="13" t="s">
        <v>84</v>
      </c>
      <c r="AW793" s="13" t="s">
        <v>30</v>
      </c>
      <c r="AX793" s="13" t="s">
        <v>74</v>
      </c>
      <c r="AY793" s="157" t="s">
        <v>180</v>
      </c>
    </row>
    <row r="794" spans="2:65" s="14" customFormat="1" ht="10.199999999999999">
      <c r="B794" s="163"/>
      <c r="D794" s="150" t="s">
        <v>190</v>
      </c>
      <c r="E794" s="164" t="s">
        <v>1</v>
      </c>
      <c r="F794" s="165" t="s">
        <v>194</v>
      </c>
      <c r="H794" s="166">
        <v>61.32</v>
      </c>
      <c r="I794" s="167"/>
      <c r="L794" s="163"/>
      <c r="M794" s="168"/>
      <c r="T794" s="169"/>
      <c r="AT794" s="164" t="s">
        <v>190</v>
      </c>
      <c r="AU794" s="164" t="s">
        <v>84</v>
      </c>
      <c r="AV794" s="14" t="s">
        <v>188</v>
      </c>
      <c r="AW794" s="14" t="s">
        <v>30</v>
      </c>
      <c r="AX794" s="14" t="s">
        <v>82</v>
      </c>
      <c r="AY794" s="164" t="s">
        <v>180</v>
      </c>
    </row>
    <row r="795" spans="2:65" s="1" customFormat="1" ht="16.5" customHeight="1">
      <c r="B795" s="32"/>
      <c r="C795" s="136" t="s">
        <v>911</v>
      </c>
      <c r="D795" s="136" t="s">
        <v>183</v>
      </c>
      <c r="E795" s="137" t="s">
        <v>912</v>
      </c>
      <c r="F795" s="138" t="s">
        <v>913</v>
      </c>
      <c r="G795" s="139" t="s">
        <v>198</v>
      </c>
      <c r="H795" s="140">
        <v>777.79899999999998</v>
      </c>
      <c r="I795" s="141"/>
      <c r="J795" s="142">
        <f>ROUND(I795*H795,2)</f>
        <v>0</v>
      </c>
      <c r="K795" s="138" t="s">
        <v>187</v>
      </c>
      <c r="L795" s="32"/>
      <c r="M795" s="143" t="s">
        <v>1</v>
      </c>
      <c r="N795" s="144" t="s">
        <v>39</v>
      </c>
      <c r="P795" s="145">
        <f>O795*H795</f>
        <v>0</v>
      </c>
      <c r="Q795" s="145">
        <v>6.0000000000000002E-5</v>
      </c>
      <c r="R795" s="145">
        <f>Q795*H795</f>
        <v>4.6667939999999998E-2</v>
      </c>
      <c r="S795" s="145">
        <v>0</v>
      </c>
      <c r="T795" s="146">
        <f>S795*H795</f>
        <v>0</v>
      </c>
      <c r="AR795" s="147" t="s">
        <v>294</v>
      </c>
      <c r="AT795" s="147" t="s">
        <v>183</v>
      </c>
      <c r="AU795" s="147" t="s">
        <v>84</v>
      </c>
      <c r="AY795" s="17" t="s">
        <v>180</v>
      </c>
      <c r="BE795" s="148">
        <f>IF(N795="základní",J795,0)</f>
        <v>0</v>
      </c>
      <c r="BF795" s="148">
        <f>IF(N795="snížená",J795,0)</f>
        <v>0</v>
      </c>
      <c r="BG795" s="148">
        <f>IF(N795="zákl. přenesená",J795,0)</f>
        <v>0</v>
      </c>
      <c r="BH795" s="148">
        <f>IF(N795="sníž. přenesená",J795,0)</f>
        <v>0</v>
      </c>
      <c r="BI795" s="148">
        <f>IF(N795="nulová",J795,0)</f>
        <v>0</v>
      </c>
      <c r="BJ795" s="17" t="s">
        <v>82</v>
      </c>
      <c r="BK795" s="148">
        <f>ROUND(I795*H795,2)</f>
        <v>0</v>
      </c>
      <c r="BL795" s="17" t="s">
        <v>294</v>
      </c>
      <c r="BM795" s="147" t="s">
        <v>914</v>
      </c>
    </row>
    <row r="796" spans="2:65" s="12" customFormat="1" ht="10.199999999999999">
      <c r="B796" s="149"/>
      <c r="D796" s="150" t="s">
        <v>190</v>
      </c>
      <c r="E796" s="151" t="s">
        <v>1</v>
      </c>
      <c r="F796" s="152" t="s">
        <v>915</v>
      </c>
      <c r="H796" s="151" t="s">
        <v>1</v>
      </c>
      <c r="I796" s="153"/>
      <c r="L796" s="149"/>
      <c r="M796" s="154"/>
      <c r="T796" s="155"/>
      <c r="AT796" s="151" t="s">
        <v>190</v>
      </c>
      <c r="AU796" s="151" t="s">
        <v>84</v>
      </c>
      <c r="AV796" s="12" t="s">
        <v>82</v>
      </c>
      <c r="AW796" s="12" t="s">
        <v>30</v>
      </c>
      <c r="AX796" s="12" t="s">
        <v>74</v>
      </c>
      <c r="AY796" s="151" t="s">
        <v>180</v>
      </c>
    </row>
    <row r="797" spans="2:65" s="12" customFormat="1" ht="10.199999999999999">
      <c r="B797" s="149"/>
      <c r="D797" s="150" t="s">
        <v>190</v>
      </c>
      <c r="E797" s="151" t="s">
        <v>1</v>
      </c>
      <c r="F797" s="152" t="s">
        <v>916</v>
      </c>
      <c r="H797" s="151" t="s">
        <v>1</v>
      </c>
      <c r="I797" s="153"/>
      <c r="L797" s="149"/>
      <c r="M797" s="154"/>
      <c r="T797" s="155"/>
      <c r="AT797" s="151" t="s">
        <v>190</v>
      </c>
      <c r="AU797" s="151" t="s">
        <v>84</v>
      </c>
      <c r="AV797" s="12" t="s">
        <v>82</v>
      </c>
      <c r="AW797" s="12" t="s">
        <v>30</v>
      </c>
      <c r="AX797" s="12" t="s">
        <v>74</v>
      </c>
      <c r="AY797" s="151" t="s">
        <v>180</v>
      </c>
    </row>
    <row r="798" spans="2:65" s="12" customFormat="1" ht="10.199999999999999">
      <c r="B798" s="149"/>
      <c r="D798" s="150" t="s">
        <v>190</v>
      </c>
      <c r="E798" s="151" t="s">
        <v>1</v>
      </c>
      <c r="F798" s="152" t="s">
        <v>917</v>
      </c>
      <c r="H798" s="151" t="s">
        <v>1</v>
      </c>
      <c r="I798" s="153"/>
      <c r="L798" s="149"/>
      <c r="M798" s="154"/>
      <c r="T798" s="155"/>
      <c r="AT798" s="151" t="s">
        <v>190</v>
      </c>
      <c r="AU798" s="151" t="s">
        <v>84</v>
      </c>
      <c r="AV798" s="12" t="s">
        <v>82</v>
      </c>
      <c r="AW798" s="12" t="s">
        <v>30</v>
      </c>
      <c r="AX798" s="12" t="s">
        <v>74</v>
      </c>
      <c r="AY798" s="151" t="s">
        <v>180</v>
      </c>
    </row>
    <row r="799" spans="2:65" s="12" customFormat="1" ht="10.199999999999999">
      <c r="B799" s="149"/>
      <c r="D799" s="150" t="s">
        <v>190</v>
      </c>
      <c r="E799" s="151" t="s">
        <v>1</v>
      </c>
      <c r="F799" s="152" t="s">
        <v>918</v>
      </c>
      <c r="H799" s="151" t="s">
        <v>1</v>
      </c>
      <c r="I799" s="153"/>
      <c r="L799" s="149"/>
      <c r="M799" s="154"/>
      <c r="T799" s="155"/>
      <c r="AT799" s="151" t="s">
        <v>190</v>
      </c>
      <c r="AU799" s="151" t="s">
        <v>84</v>
      </c>
      <c r="AV799" s="12" t="s">
        <v>82</v>
      </c>
      <c r="AW799" s="12" t="s">
        <v>30</v>
      </c>
      <c r="AX799" s="12" t="s">
        <v>74</v>
      </c>
      <c r="AY799" s="151" t="s">
        <v>180</v>
      </c>
    </row>
    <row r="800" spans="2:65" s="13" customFormat="1" ht="20.399999999999999">
      <c r="B800" s="156"/>
      <c r="D800" s="150" t="s">
        <v>190</v>
      </c>
      <c r="E800" s="157" t="s">
        <v>1</v>
      </c>
      <c r="F800" s="158" t="s">
        <v>919</v>
      </c>
      <c r="H800" s="159">
        <v>564.37099999999998</v>
      </c>
      <c r="I800" s="160"/>
      <c r="L800" s="156"/>
      <c r="M800" s="161"/>
      <c r="T800" s="162"/>
      <c r="AT800" s="157" t="s">
        <v>190</v>
      </c>
      <c r="AU800" s="157" t="s">
        <v>84</v>
      </c>
      <c r="AV800" s="13" t="s">
        <v>84</v>
      </c>
      <c r="AW800" s="13" t="s">
        <v>30</v>
      </c>
      <c r="AX800" s="13" t="s">
        <v>74</v>
      </c>
      <c r="AY800" s="157" t="s">
        <v>180</v>
      </c>
    </row>
    <row r="801" spans="2:65" s="13" customFormat="1" ht="10.199999999999999">
      <c r="B801" s="156"/>
      <c r="D801" s="150" t="s">
        <v>190</v>
      </c>
      <c r="E801" s="157" t="s">
        <v>1</v>
      </c>
      <c r="F801" s="158" t="s">
        <v>920</v>
      </c>
      <c r="H801" s="159">
        <v>211.21700000000001</v>
      </c>
      <c r="I801" s="160"/>
      <c r="L801" s="156"/>
      <c r="M801" s="161"/>
      <c r="T801" s="162"/>
      <c r="AT801" s="157" t="s">
        <v>190</v>
      </c>
      <c r="AU801" s="157" t="s">
        <v>84</v>
      </c>
      <c r="AV801" s="13" t="s">
        <v>84</v>
      </c>
      <c r="AW801" s="13" t="s">
        <v>30</v>
      </c>
      <c r="AX801" s="13" t="s">
        <v>74</v>
      </c>
      <c r="AY801" s="157" t="s">
        <v>180</v>
      </c>
    </row>
    <row r="802" spans="2:65" s="12" customFormat="1" ht="10.199999999999999">
      <c r="B802" s="149"/>
      <c r="D802" s="150" t="s">
        <v>190</v>
      </c>
      <c r="E802" s="151" t="s">
        <v>1</v>
      </c>
      <c r="F802" s="152" t="s">
        <v>921</v>
      </c>
      <c r="H802" s="151" t="s">
        <v>1</v>
      </c>
      <c r="I802" s="153"/>
      <c r="L802" s="149"/>
      <c r="M802" s="154"/>
      <c r="T802" s="155"/>
      <c r="AT802" s="151" t="s">
        <v>190</v>
      </c>
      <c r="AU802" s="151" t="s">
        <v>84</v>
      </c>
      <c r="AV802" s="12" t="s">
        <v>82</v>
      </c>
      <c r="AW802" s="12" t="s">
        <v>30</v>
      </c>
      <c r="AX802" s="12" t="s">
        <v>74</v>
      </c>
      <c r="AY802" s="151" t="s">
        <v>180</v>
      </c>
    </row>
    <row r="803" spans="2:65" s="13" customFormat="1" ht="10.199999999999999">
      <c r="B803" s="156"/>
      <c r="D803" s="150" t="s">
        <v>190</v>
      </c>
      <c r="E803" s="157" t="s">
        <v>1</v>
      </c>
      <c r="F803" s="158" t="s">
        <v>922</v>
      </c>
      <c r="H803" s="159">
        <v>0.875</v>
      </c>
      <c r="I803" s="160"/>
      <c r="L803" s="156"/>
      <c r="M803" s="161"/>
      <c r="T803" s="162"/>
      <c r="AT803" s="157" t="s">
        <v>190</v>
      </c>
      <c r="AU803" s="157" t="s">
        <v>84</v>
      </c>
      <c r="AV803" s="13" t="s">
        <v>84</v>
      </c>
      <c r="AW803" s="13" t="s">
        <v>30</v>
      </c>
      <c r="AX803" s="13" t="s">
        <v>74</v>
      </c>
      <c r="AY803" s="157" t="s">
        <v>180</v>
      </c>
    </row>
    <row r="804" spans="2:65" s="12" customFormat="1" ht="10.199999999999999">
      <c r="B804" s="149"/>
      <c r="D804" s="150" t="s">
        <v>190</v>
      </c>
      <c r="E804" s="151" t="s">
        <v>1</v>
      </c>
      <c r="F804" s="152" t="s">
        <v>923</v>
      </c>
      <c r="H804" s="151" t="s">
        <v>1</v>
      </c>
      <c r="I804" s="153"/>
      <c r="L804" s="149"/>
      <c r="M804" s="154"/>
      <c r="T804" s="155"/>
      <c r="AT804" s="151" t="s">
        <v>190</v>
      </c>
      <c r="AU804" s="151" t="s">
        <v>84</v>
      </c>
      <c r="AV804" s="12" t="s">
        <v>82</v>
      </c>
      <c r="AW804" s="12" t="s">
        <v>30</v>
      </c>
      <c r="AX804" s="12" t="s">
        <v>74</v>
      </c>
      <c r="AY804" s="151" t="s">
        <v>180</v>
      </c>
    </row>
    <row r="805" spans="2:65" s="13" customFormat="1" ht="10.199999999999999">
      <c r="B805" s="156"/>
      <c r="D805" s="150" t="s">
        <v>190</v>
      </c>
      <c r="E805" s="157" t="s">
        <v>1</v>
      </c>
      <c r="F805" s="158" t="s">
        <v>924</v>
      </c>
      <c r="H805" s="159">
        <v>1.3360000000000001</v>
      </c>
      <c r="I805" s="160"/>
      <c r="L805" s="156"/>
      <c r="M805" s="161"/>
      <c r="T805" s="162"/>
      <c r="AT805" s="157" t="s">
        <v>190</v>
      </c>
      <c r="AU805" s="157" t="s">
        <v>84</v>
      </c>
      <c r="AV805" s="13" t="s">
        <v>84</v>
      </c>
      <c r="AW805" s="13" t="s">
        <v>30</v>
      </c>
      <c r="AX805" s="13" t="s">
        <v>74</v>
      </c>
      <c r="AY805" s="157" t="s">
        <v>180</v>
      </c>
    </row>
    <row r="806" spans="2:65" s="14" customFormat="1" ht="10.199999999999999">
      <c r="B806" s="163"/>
      <c r="D806" s="150" t="s">
        <v>190</v>
      </c>
      <c r="E806" s="164" t="s">
        <v>1</v>
      </c>
      <c r="F806" s="165" t="s">
        <v>194</v>
      </c>
      <c r="H806" s="166">
        <v>777.79899999999998</v>
      </c>
      <c r="I806" s="167"/>
      <c r="L806" s="163"/>
      <c r="M806" s="168"/>
      <c r="T806" s="169"/>
      <c r="AT806" s="164" t="s">
        <v>190</v>
      </c>
      <c r="AU806" s="164" t="s">
        <v>84</v>
      </c>
      <c r="AV806" s="14" t="s">
        <v>188</v>
      </c>
      <c r="AW806" s="14" t="s">
        <v>30</v>
      </c>
      <c r="AX806" s="14" t="s">
        <v>82</v>
      </c>
      <c r="AY806" s="164" t="s">
        <v>180</v>
      </c>
    </row>
    <row r="807" spans="2:65" s="1" customFormat="1" ht="16.5" customHeight="1">
      <c r="B807" s="32"/>
      <c r="C807" s="136" t="s">
        <v>925</v>
      </c>
      <c r="D807" s="136" t="s">
        <v>183</v>
      </c>
      <c r="E807" s="137" t="s">
        <v>926</v>
      </c>
      <c r="F807" s="138" t="s">
        <v>927</v>
      </c>
      <c r="G807" s="139" t="s">
        <v>198</v>
      </c>
      <c r="H807" s="140">
        <v>34.746000000000002</v>
      </c>
      <c r="I807" s="141"/>
      <c r="J807" s="142">
        <f>ROUND(I807*H807,2)</f>
        <v>0</v>
      </c>
      <c r="K807" s="138" t="s">
        <v>187</v>
      </c>
      <c r="L807" s="32"/>
      <c r="M807" s="143" t="s">
        <v>1</v>
      </c>
      <c r="N807" s="144" t="s">
        <v>39</v>
      </c>
      <c r="P807" s="145">
        <f>O807*H807</f>
        <v>0</v>
      </c>
      <c r="Q807" s="145">
        <v>1.3999999999999999E-4</v>
      </c>
      <c r="R807" s="145">
        <f>Q807*H807</f>
        <v>4.8644400000000003E-3</v>
      </c>
      <c r="S807" s="145">
        <v>0</v>
      </c>
      <c r="T807" s="146">
        <f>S807*H807</f>
        <v>0</v>
      </c>
      <c r="AR807" s="147" t="s">
        <v>294</v>
      </c>
      <c r="AT807" s="147" t="s">
        <v>183</v>
      </c>
      <c r="AU807" s="147" t="s">
        <v>84</v>
      </c>
      <c r="AY807" s="17" t="s">
        <v>180</v>
      </c>
      <c r="BE807" s="148">
        <f>IF(N807="základní",J807,0)</f>
        <v>0</v>
      </c>
      <c r="BF807" s="148">
        <f>IF(N807="snížená",J807,0)</f>
        <v>0</v>
      </c>
      <c r="BG807" s="148">
        <f>IF(N807="zákl. přenesená",J807,0)</f>
        <v>0</v>
      </c>
      <c r="BH807" s="148">
        <f>IF(N807="sníž. přenesená",J807,0)</f>
        <v>0</v>
      </c>
      <c r="BI807" s="148">
        <f>IF(N807="nulová",J807,0)</f>
        <v>0</v>
      </c>
      <c r="BJ807" s="17" t="s">
        <v>82</v>
      </c>
      <c r="BK807" s="148">
        <f>ROUND(I807*H807,2)</f>
        <v>0</v>
      </c>
      <c r="BL807" s="17" t="s">
        <v>294</v>
      </c>
      <c r="BM807" s="147" t="s">
        <v>928</v>
      </c>
    </row>
    <row r="808" spans="2:65" s="12" customFormat="1" ht="10.199999999999999">
      <c r="B808" s="149"/>
      <c r="D808" s="150" t="s">
        <v>190</v>
      </c>
      <c r="E808" s="151" t="s">
        <v>1</v>
      </c>
      <c r="F808" s="152" t="s">
        <v>640</v>
      </c>
      <c r="H808" s="151" t="s">
        <v>1</v>
      </c>
      <c r="I808" s="153"/>
      <c r="L808" s="149"/>
      <c r="M808" s="154"/>
      <c r="T808" s="155"/>
      <c r="AT808" s="151" t="s">
        <v>190</v>
      </c>
      <c r="AU808" s="151" t="s">
        <v>84</v>
      </c>
      <c r="AV808" s="12" t="s">
        <v>82</v>
      </c>
      <c r="AW808" s="12" t="s">
        <v>30</v>
      </c>
      <c r="AX808" s="12" t="s">
        <v>74</v>
      </c>
      <c r="AY808" s="151" t="s">
        <v>180</v>
      </c>
    </row>
    <row r="809" spans="2:65" s="13" customFormat="1" ht="10.199999999999999">
      <c r="B809" s="156"/>
      <c r="D809" s="150" t="s">
        <v>190</v>
      </c>
      <c r="E809" s="157" t="s">
        <v>1</v>
      </c>
      <c r="F809" s="158" t="s">
        <v>929</v>
      </c>
      <c r="H809" s="159">
        <v>33.28</v>
      </c>
      <c r="I809" s="160"/>
      <c r="L809" s="156"/>
      <c r="M809" s="161"/>
      <c r="T809" s="162"/>
      <c r="AT809" s="157" t="s">
        <v>190</v>
      </c>
      <c r="AU809" s="157" t="s">
        <v>84</v>
      </c>
      <c r="AV809" s="13" t="s">
        <v>84</v>
      </c>
      <c r="AW809" s="13" t="s">
        <v>30</v>
      </c>
      <c r="AX809" s="13" t="s">
        <v>74</v>
      </c>
      <c r="AY809" s="157" t="s">
        <v>180</v>
      </c>
    </row>
    <row r="810" spans="2:65" s="12" customFormat="1" ht="10.199999999999999">
      <c r="B810" s="149"/>
      <c r="D810" s="150" t="s">
        <v>190</v>
      </c>
      <c r="E810" s="151" t="s">
        <v>1</v>
      </c>
      <c r="F810" s="152" t="s">
        <v>212</v>
      </c>
      <c r="H810" s="151" t="s">
        <v>1</v>
      </c>
      <c r="I810" s="153"/>
      <c r="L810" s="149"/>
      <c r="M810" s="154"/>
      <c r="T810" s="155"/>
      <c r="AT810" s="151" t="s">
        <v>190</v>
      </c>
      <c r="AU810" s="151" t="s">
        <v>84</v>
      </c>
      <c r="AV810" s="12" t="s">
        <v>82</v>
      </c>
      <c r="AW810" s="12" t="s">
        <v>30</v>
      </c>
      <c r="AX810" s="12" t="s">
        <v>74</v>
      </c>
      <c r="AY810" s="151" t="s">
        <v>180</v>
      </c>
    </row>
    <row r="811" spans="2:65" s="12" customFormat="1" ht="10.199999999999999">
      <c r="B811" s="149"/>
      <c r="D811" s="150" t="s">
        <v>190</v>
      </c>
      <c r="E811" s="151" t="s">
        <v>1</v>
      </c>
      <c r="F811" s="152" t="s">
        <v>213</v>
      </c>
      <c r="H811" s="151" t="s">
        <v>1</v>
      </c>
      <c r="I811" s="153"/>
      <c r="L811" s="149"/>
      <c r="M811" s="154"/>
      <c r="T811" s="155"/>
      <c r="AT811" s="151" t="s">
        <v>190</v>
      </c>
      <c r="AU811" s="151" t="s">
        <v>84</v>
      </c>
      <c r="AV811" s="12" t="s">
        <v>82</v>
      </c>
      <c r="AW811" s="12" t="s">
        <v>30</v>
      </c>
      <c r="AX811" s="12" t="s">
        <v>74</v>
      </c>
      <c r="AY811" s="151" t="s">
        <v>180</v>
      </c>
    </row>
    <row r="812" spans="2:65" s="13" customFormat="1" ht="10.199999999999999">
      <c r="B812" s="156"/>
      <c r="D812" s="150" t="s">
        <v>190</v>
      </c>
      <c r="E812" s="157" t="s">
        <v>1</v>
      </c>
      <c r="F812" s="158" t="s">
        <v>930</v>
      </c>
      <c r="H812" s="159">
        <v>1.466</v>
      </c>
      <c r="I812" s="160"/>
      <c r="L812" s="156"/>
      <c r="M812" s="161"/>
      <c r="T812" s="162"/>
      <c r="AT812" s="157" t="s">
        <v>190</v>
      </c>
      <c r="AU812" s="157" t="s">
        <v>84</v>
      </c>
      <c r="AV812" s="13" t="s">
        <v>84</v>
      </c>
      <c r="AW812" s="13" t="s">
        <v>30</v>
      </c>
      <c r="AX812" s="13" t="s">
        <v>74</v>
      </c>
      <c r="AY812" s="157" t="s">
        <v>180</v>
      </c>
    </row>
    <row r="813" spans="2:65" s="14" customFormat="1" ht="10.199999999999999">
      <c r="B813" s="163"/>
      <c r="D813" s="150" t="s">
        <v>190</v>
      </c>
      <c r="E813" s="164" t="s">
        <v>1</v>
      </c>
      <c r="F813" s="165" t="s">
        <v>194</v>
      </c>
      <c r="H813" s="166">
        <v>34.746000000000002</v>
      </c>
      <c r="I813" s="167"/>
      <c r="L813" s="163"/>
      <c r="M813" s="168"/>
      <c r="T813" s="169"/>
      <c r="AT813" s="164" t="s">
        <v>190</v>
      </c>
      <c r="AU813" s="164" t="s">
        <v>84</v>
      </c>
      <c r="AV813" s="14" t="s">
        <v>188</v>
      </c>
      <c r="AW813" s="14" t="s">
        <v>30</v>
      </c>
      <c r="AX813" s="14" t="s">
        <v>82</v>
      </c>
      <c r="AY813" s="164" t="s">
        <v>180</v>
      </c>
    </row>
    <row r="814" spans="2:65" s="1" customFormat="1" ht="16.5" customHeight="1">
      <c r="B814" s="32"/>
      <c r="C814" s="136" t="s">
        <v>931</v>
      </c>
      <c r="D814" s="136" t="s">
        <v>183</v>
      </c>
      <c r="E814" s="137" t="s">
        <v>932</v>
      </c>
      <c r="F814" s="138" t="s">
        <v>933</v>
      </c>
      <c r="G814" s="139" t="s">
        <v>198</v>
      </c>
      <c r="H814" s="140">
        <v>777.79899999999998</v>
      </c>
      <c r="I814" s="141"/>
      <c r="J814" s="142">
        <f>ROUND(I814*H814,2)</f>
        <v>0</v>
      </c>
      <c r="K814" s="138" t="s">
        <v>187</v>
      </c>
      <c r="L814" s="32"/>
      <c r="M814" s="143" t="s">
        <v>1</v>
      </c>
      <c r="N814" s="144" t="s">
        <v>39</v>
      </c>
      <c r="P814" s="145">
        <f>O814*H814</f>
        <v>0</v>
      </c>
      <c r="Q814" s="145">
        <v>1.3999999999999999E-4</v>
      </c>
      <c r="R814" s="145">
        <f>Q814*H814</f>
        <v>0.10889185999999999</v>
      </c>
      <c r="S814" s="145">
        <v>0</v>
      </c>
      <c r="T814" s="146">
        <f>S814*H814</f>
        <v>0</v>
      </c>
      <c r="AR814" s="147" t="s">
        <v>294</v>
      </c>
      <c r="AT814" s="147" t="s">
        <v>183</v>
      </c>
      <c r="AU814" s="147" t="s">
        <v>84</v>
      </c>
      <c r="AY814" s="17" t="s">
        <v>180</v>
      </c>
      <c r="BE814" s="148">
        <f>IF(N814="základní",J814,0)</f>
        <v>0</v>
      </c>
      <c r="BF814" s="148">
        <f>IF(N814="snížená",J814,0)</f>
        <v>0</v>
      </c>
      <c r="BG814" s="148">
        <f>IF(N814="zákl. přenesená",J814,0)</f>
        <v>0</v>
      </c>
      <c r="BH814" s="148">
        <f>IF(N814="sníž. přenesená",J814,0)</f>
        <v>0</v>
      </c>
      <c r="BI814" s="148">
        <f>IF(N814="nulová",J814,0)</f>
        <v>0</v>
      </c>
      <c r="BJ814" s="17" t="s">
        <v>82</v>
      </c>
      <c r="BK814" s="148">
        <f>ROUND(I814*H814,2)</f>
        <v>0</v>
      </c>
      <c r="BL814" s="17" t="s">
        <v>294</v>
      </c>
      <c r="BM814" s="147" t="s">
        <v>934</v>
      </c>
    </row>
    <row r="815" spans="2:65" s="12" customFormat="1" ht="10.199999999999999">
      <c r="B815" s="149"/>
      <c r="D815" s="150" t="s">
        <v>190</v>
      </c>
      <c r="E815" s="151" t="s">
        <v>1</v>
      </c>
      <c r="F815" s="152" t="s">
        <v>916</v>
      </c>
      <c r="H815" s="151" t="s">
        <v>1</v>
      </c>
      <c r="I815" s="153"/>
      <c r="L815" s="149"/>
      <c r="M815" s="154"/>
      <c r="T815" s="155"/>
      <c r="AT815" s="151" t="s">
        <v>190</v>
      </c>
      <c r="AU815" s="151" t="s">
        <v>84</v>
      </c>
      <c r="AV815" s="12" t="s">
        <v>82</v>
      </c>
      <c r="AW815" s="12" t="s">
        <v>30</v>
      </c>
      <c r="AX815" s="12" t="s">
        <v>74</v>
      </c>
      <c r="AY815" s="151" t="s">
        <v>180</v>
      </c>
    </row>
    <row r="816" spans="2:65" s="12" customFormat="1" ht="10.199999999999999">
      <c r="B816" s="149"/>
      <c r="D816" s="150" t="s">
        <v>190</v>
      </c>
      <c r="E816" s="151" t="s">
        <v>1</v>
      </c>
      <c r="F816" s="152" t="s">
        <v>917</v>
      </c>
      <c r="H816" s="151" t="s">
        <v>1</v>
      </c>
      <c r="I816" s="153"/>
      <c r="L816" s="149"/>
      <c r="M816" s="154"/>
      <c r="T816" s="155"/>
      <c r="AT816" s="151" t="s">
        <v>190</v>
      </c>
      <c r="AU816" s="151" t="s">
        <v>84</v>
      </c>
      <c r="AV816" s="12" t="s">
        <v>82</v>
      </c>
      <c r="AW816" s="12" t="s">
        <v>30</v>
      </c>
      <c r="AX816" s="12" t="s">
        <v>74</v>
      </c>
      <c r="AY816" s="151" t="s">
        <v>180</v>
      </c>
    </row>
    <row r="817" spans="2:65" s="12" customFormat="1" ht="10.199999999999999">
      <c r="B817" s="149"/>
      <c r="D817" s="150" t="s">
        <v>190</v>
      </c>
      <c r="E817" s="151" t="s">
        <v>1</v>
      </c>
      <c r="F817" s="152" t="s">
        <v>918</v>
      </c>
      <c r="H817" s="151" t="s">
        <v>1</v>
      </c>
      <c r="I817" s="153"/>
      <c r="L817" s="149"/>
      <c r="M817" s="154"/>
      <c r="T817" s="155"/>
      <c r="AT817" s="151" t="s">
        <v>190</v>
      </c>
      <c r="AU817" s="151" t="s">
        <v>84</v>
      </c>
      <c r="AV817" s="12" t="s">
        <v>82</v>
      </c>
      <c r="AW817" s="12" t="s">
        <v>30</v>
      </c>
      <c r="AX817" s="12" t="s">
        <v>74</v>
      </c>
      <c r="AY817" s="151" t="s">
        <v>180</v>
      </c>
    </row>
    <row r="818" spans="2:65" s="13" customFormat="1" ht="20.399999999999999">
      <c r="B818" s="156"/>
      <c r="D818" s="150" t="s">
        <v>190</v>
      </c>
      <c r="E818" s="157" t="s">
        <v>1</v>
      </c>
      <c r="F818" s="158" t="s">
        <v>919</v>
      </c>
      <c r="H818" s="159">
        <v>564.37099999999998</v>
      </c>
      <c r="I818" s="160"/>
      <c r="L818" s="156"/>
      <c r="M818" s="161"/>
      <c r="T818" s="162"/>
      <c r="AT818" s="157" t="s">
        <v>190</v>
      </c>
      <c r="AU818" s="157" t="s">
        <v>84</v>
      </c>
      <c r="AV818" s="13" t="s">
        <v>84</v>
      </c>
      <c r="AW818" s="13" t="s">
        <v>30</v>
      </c>
      <c r="AX818" s="13" t="s">
        <v>74</v>
      </c>
      <c r="AY818" s="157" t="s">
        <v>180</v>
      </c>
    </row>
    <row r="819" spans="2:65" s="13" customFormat="1" ht="10.199999999999999">
      <c r="B819" s="156"/>
      <c r="D819" s="150" t="s">
        <v>190</v>
      </c>
      <c r="E819" s="157" t="s">
        <v>1</v>
      </c>
      <c r="F819" s="158" t="s">
        <v>920</v>
      </c>
      <c r="H819" s="159">
        <v>211.21700000000001</v>
      </c>
      <c r="I819" s="160"/>
      <c r="L819" s="156"/>
      <c r="M819" s="161"/>
      <c r="T819" s="162"/>
      <c r="AT819" s="157" t="s">
        <v>190</v>
      </c>
      <c r="AU819" s="157" t="s">
        <v>84</v>
      </c>
      <c r="AV819" s="13" t="s">
        <v>84</v>
      </c>
      <c r="AW819" s="13" t="s">
        <v>30</v>
      </c>
      <c r="AX819" s="13" t="s">
        <v>74</v>
      </c>
      <c r="AY819" s="157" t="s">
        <v>180</v>
      </c>
    </row>
    <row r="820" spans="2:65" s="12" customFormat="1" ht="10.199999999999999">
      <c r="B820" s="149"/>
      <c r="D820" s="150" t="s">
        <v>190</v>
      </c>
      <c r="E820" s="151" t="s">
        <v>1</v>
      </c>
      <c r="F820" s="152" t="s">
        <v>921</v>
      </c>
      <c r="H820" s="151" t="s">
        <v>1</v>
      </c>
      <c r="I820" s="153"/>
      <c r="L820" s="149"/>
      <c r="M820" s="154"/>
      <c r="T820" s="155"/>
      <c r="AT820" s="151" t="s">
        <v>190</v>
      </c>
      <c r="AU820" s="151" t="s">
        <v>84</v>
      </c>
      <c r="AV820" s="12" t="s">
        <v>82</v>
      </c>
      <c r="AW820" s="12" t="s">
        <v>30</v>
      </c>
      <c r="AX820" s="12" t="s">
        <v>74</v>
      </c>
      <c r="AY820" s="151" t="s">
        <v>180</v>
      </c>
    </row>
    <row r="821" spans="2:65" s="13" customFormat="1" ht="10.199999999999999">
      <c r="B821" s="156"/>
      <c r="D821" s="150" t="s">
        <v>190</v>
      </c>
      <c r="E821" s="157" t="s">
        <v>1</v>
      </c>
      <c r="F821" s="158" t="s">
        <v>922</v>
      </c>
      <c r="H821" s="159">
        <v>0.875</v>
      </c>
      <c r="I821" s="160"/>
      <c r="L821" s="156"/>
      <c r="M821" s="161"/>
      <c r="T821" s="162"/>
      <c r="AT821" s="157" t="s">
        <v>190</v>
      </c>
      <c r="AU821" s="157" t="s">
        <v>84</v>
      </c>
      <c r="AV821" s="13" t="s">
        <v>84</v>
      </c>
      <c r="AW821" s="13" t="s">
        <v>30</v>
      </c>
      <c r="AX821" s="13" t="s">
        <v>74</v>
      </c>
      <c r="AY821" s="157" t="s">
        <v>180</v>
      </c>
    </row>
    <row r="822" spans="2:65" s="12" customFormat="1" ht="10.199999999999999">
      <c r="B822" s="149"/>
      <c r="D822" s="150" t="s">
        <v>190</v>
      </c>
      <c r="E822" s="151" t="s">
        <v>1</v>
      </c>
      <c r="F822" s="152" t="s">
        <v>923</v>
      </c>
      <c r="H822" s="151" t="s">
        <v>1</v>
      </c>
      <c r="I822" s="153"/>
      <c r="L822" s="149"/>
      <c r="M822" s="154"/>
      <c r="T822" s="155"/>
      <c r="AT822" s="151" t="s">
        <v>190</v>
      </c>
      <c r="AU822" s="151" t="s">
        <v>84</v>
      </c>
      <c r="AV822" s="12" t="s">
        <v>82</v>
      </c>
      <c r="AW822" s="12" t="s">
        <v>30</v>
      </c>
      <c r="AX822" s="12" t="s">
        <v>74</v>
      </c>
      <c r="AY822" s="151" t="s">
        <v>180</v>
      </c>
    </row>
    <row r="823" spans="2:65" s="13" customFormat="1" ht="10.199999999999999">
      <c r="B823" s="156"/>
      <c r="D823" s="150" t="s">
        <v>190</v>
      </c>
      <c r="E823" s="157" t="s">
        <v>1</v>
      </c>
      <c r="F823" s="158" t="s">
        <v>924</v>
      </c>
      <c r="H823" s="159">
        <v>1.3360000000000001</v>
      </c>
      <c r="I823" s="160"/>
      <c r="L823" s="156"/>
      <c r="M823" s="161"/>
      <c r="T823" s="162"/>
      <c r="AT823" s="157" t="s">
        <v>190</v>
      </c>
      <c r="AU823" s="157" t="s">
        <v>84</v>
      </c>
      <c r="AV823" s="13" t="s">
        <v>84</v>
      </c>
      <c r="AW823" s="13" t="s">
        <v>30</v>
      </c>
      <c r="AX823" s="13" t="s">
        <v>74</v>
      </c>
      <c r="AY823" s="157" t="s">
        <v>180</v>
      </c>
    </row>
    <row r="824" spans="2:65" s="14" customFormat="1" ht="10.199999999999999">
      <c r="B824" s="163"/>
      <c r="D824" s="150" t="s">
        <v>190</v>
      </c>
      <c r="E824" s="164" t="s">
        <v>1</v>
      </c>
      <c r="F824" s="165" t="s">
        <v>194</v>
      </c>
      <c r="H824" s="166">
        <v>777.79899999999998</v>
      </c>
      <c r="I824" s="167"/>
      <c r="L824" s="163"/>
      <c r="M824" s="168"/>
      <c r="T824" s="169"/>
      <c r="AT824" s="164" t="s">
        <v>190</v>
      </c>
      <c r="AU824" s="164" t="s">
        <v>84</v>
      </c>
      <c r="AV824" s="14" t="s">
        <v>188</v>
      </c>
      <c r="AW824" s="14" t="s">
        <v>30</v>
      </c>
      <c r="AX824" s="14" t="s">
        <v>82</v>
      </c>
      <c r="AY824" s="164" t="s">
        <v>180</v>
      </c>
    </row>
    <row r="825" spans="2:65" s="1" customFormat="1" ht="16.5" customHeight="1">
      <c r="B825" s="32"/>
      <c r="C825" s="136" t="s">
        <v>935</v>
      </c>
      <c r="D825" s="136" t="s">
        <v>183</v>
      </c>
      <c r="E825" s="137" t="s">
        <v>936</v>
      </c>
      <c r="F825" s="138" t="s">
        <v>937</v>
      </c>
      <c r="G825" s="139" t="s">
        <v>198</v>
      </c>
      <c r="H825" s="140">
        <v>34.746000000000002</v>
      </c>
      <c r="I825" s="141"/>
      <c r="J825" s="142">
        <f>ROUND(I825*H825,2)</f>
        <v>0</v>
      </c>
      <c r="K825" s="138" t="s">
        <v>187</v>
      </c>
      <c r="L825" s="32"/>
      <c r="M825" s="143" t="s">
        <v>1</v>
      </c>
      <c r="N825" s="144" t="s">
        <v>39</v>
      </c>
      <c r="P825" s="145">
        <f>O825*H825</f>
        <v>0</v>
      </c>
      <c r="Q825" s="145">
        <v>1.2E-4</v>
      </c>
      <c r="R825" s="145">
        <f>Q825*H825</f>
        <v>4.1695200000000003E-3</v>
      </c>
      <c r="S825" s="145">
        <v>0</v>
      </c>
      <c r="T825" s="146">
        <f>S825*H825</f>
        <v>0</v>
      </c>
      <c r="AR825" s="147" t="s">
        <v>294</v>
      </c>
      <c r="AT825" s="147" t="s">
        <v>183</v>
      </c>
      <c r="AU825" s="147" t="s">
        <v>84</v>
      </c>
      <c r="AY825" s="17" t="s">
        <v>180</v>
      </c>
      <c r="BE825" s="148">
        <f>IF(N825="základní",J825,0)</f>
        <v>0</v>
      </c>
      <c r="BF825" s="148">
        <f>IF(N825="snížená",J825,0)</f>
        <v>0</v>
      </c>
      <c r="BG825" s="148">
        <f>IF(N825="zákl. přenesená",J825,0)</f>
        <v>0</v>
      </c>
      <c r="BH825" s="148">
        <f>IF(N825="sníž. přenesená",J825,0)</f>
        <v>0</v>
      </c>
      <c r="BI825" s="148">
        <f>IF(N825="nulová",J825,0)</f>
        <v>0</v>
      </c>
      <c r="BJ825" s="17" t="s">
        <v>82</v>
      </c>
      <c r="BK825" s="148">
        <f>ROUND(I825*H825,2)</f>
        <v>0</v>
      </c>
      <c r="BL825" s="17" t="s">
        <v>294</v>
      </c>
      <c r="BM825" s="147" t="s">
        <v>938</v>
      </c>
    </row>
    <row r="826" spans="2:65" s="1" customFormat="1" ht="16.5" customHeight="1">
      <c r="B826" s="32"/>
      <c r="C826" s="136" t="s">
        <v>939</v>
      </c>
      <c r="D826" s="136" t="s">
        <v>183</v>
      </c>
      <c r="E826" s="137" t="s">
        <v>940</v>
      </c>
      <c r="F826" s="138" t="s">
        <v>941</v>
      </c>
      <c r="G826" s="139" t="s">
        <v>198</v>
      </c>
      <c r="H826" s="140">
        <v>34.746000000000002</v>
      </c>
      <c r="I826" s="141"/>
      <c r="J826" s="142">
        <f>ROUND(I826*H826,2)</f>
        <v>0</v>
      </c>
      <c r="K826" s="138" t="s">
        <v>187</v>
      </c>
      <c r="L826" s="32"/>
      <c r="M826" s="143" t="s">
        <v>1</v>
      </c>
      <c r="N826" s="144" t="s">
        <v>39</v>
      </c>
      <c r="P826" s="145">
        <f>O826*H826</f>
        <v>0</v>
      </c>
      <c r="Q826" s="145">
        <v>1.2E-4</v>
      </c>
      <c r="R826" s="145">
        <f>Q826*H826</f>
        <v>4.1695200000000003E-3</v>
      </c>
      <c r="S826" s="145">
        <v>0</v>
      </c>
      <c r="T826" s="146">
        <f>S826*H826</f>
        <v>0</v>
      </c>
      <c r="AR826" s="147" t="s">
        <v>294</v>
      </c>
      <c r="AT826" s="147" t="s">
        <v>183</v>
      </c>
      <c r="AU826" s="147" t="s">
        <v>84</v>
      </c>
      <c r="AY826" s="17" t="s">
        <v>180</v>
      </c>
      <c r="BE826" s="148">
        <f>IF(N826="základní",J826,0)</f>
        <v>0</v>
      </c>
      <c r="BF826" s="148">
        <f>IF(N826="snížená",J826,0)</f>
        <v>0</v>
      </c>
      <c r="BG826" s="148">
        <f>IF(N826="zákl. přenesená",J826,0)</f>
        <v>0</v>
      </c>
      <c r="BH826" s="148">
        <f>IF(N826="sníž. přenesená",J826,0)</f>
        <v>0</v>
      </c>
      <c r="BI826" s="148">
        <f>IF(N826="nulová",J826,0)</f>
        <v>0</v>
      </c>
      <c r="BJ826" s="17" t="s">
        <v>82</v>
      </c>
      <c r="BK826" s="148">
        <f>ROUND(I826*H826,2)</f>
        <v>0</v>
      </c>
      <c r="BL826" s="17" t="s">
        <v>294</v>
      </c>
      <c r="BM826" s="147" t="s">
        <v>942</v>
      </c>
    </row>
    <row r="827" spans="2:65" s="1" customFormat="1" ht="16.5" customHeight="1">
      <c r="B827" s="32"/>
      <c r="C827" s="136" t="s">
        <v>943</v>
      </c>
      <c r="D827" s="136" t="s">
        <v>183</v>
      </c>
      <c r="E827" s="137" t="s">
        <v>944</v>
      </c>
      <c r="F827" s="138" t="s">
        <v>945</v>
      </c>
      <c r="G827" s="139" t="s">
        <v>287</v>
      </c>
      <c r="H827" s="140">
        <v>47</v>
      </c>
      <c r="I827" s="141"/>
      <c r="J827" s="142">
        <f>ROUND(I827*H827,2)</f>
        <v>0</v>
      </c>
      <c r="K827" s="138" t="s">
        <v>199</v>
      </c>
      <c r="L827" s="32"/>
      <c r="M827" s="143" t="s">
        <v>1</v>
      </c>
      <c r="N827" s="144" t="s">
        <v>39</v>
      </c>
      <c r="P827" s="145">
        <f>O827*H827</f>
        <v>0</v>
      </c>
      <c r="Q827" s="145">
        <v>0</v>
      </c>
      <c r="R827" s="145">
        <f>Q827*H827</f>
        <v>0</v>
      </c>
      <c r="S827" s="145">
        <v>0</v>
      </c>
      <c r="T827" s="146">
        <f>S827*H827</f>
        <v>0</v>
      </c>
      <c r="AR827" s="147" t="s">
        <v>294</v>
      </c>
      <c r="AT827" s="147" t="s">
        <v>183</v>
      </c>
      <c r="AU827" s="147" t="s">
        <v>84</v>
      </c>
      <c r="AY827" s="17" t="s">
        <v>180</v>
      </c>
      <c r="BE827" s="148">
        <f>IF(N827="základní",J827,0)</f>
        <v>0</v>
      </c>
      <c r="BF827" s="148">
        <f>IF(N827="snížená",J827,0)</f>
        <v>0</v>
      </c>
      <c r="BG827" s="148">
        <f>IF(N827="zákl. přenesená",J827,0)</f>
        <v>0</v>
      </c>
      <c r="BH827" s="148">
        <f>IF(N827="sníž. přenesená",J827,0)</f>
        <v>0</v>
      </c>
      <c r="BI827" s="148">
        <f>IF(N827="nulová",J827,0)</f>
        <v>0</v>
      </c>
      <c r="BJ827" s="17" t="s">
        <v>82</v>
      </c>
      <c r="BK827" s="148">
        <f>ROUND(I827*H827,2)</f>
        <v>0</v>
      </c>
      <c r="BL827" s="17" t="s">
        <v>294</v>
      </c>
      <c r="BM827" s="147" t="s">
        <v>946</v>
      </c>
    </row>
    <row r="828" spans="2:65" s="1" customFormat="1" ht="16.5" customHeight="1">
      <c r="B828" s="32"/>
      <c r="C828" s="136" t="s">
        <v>947</v>
      </c>
      <c r="D828" s="136" t="s">
        <v>183</v>
      </c>
      <c r="E828" s="137" t="s">
        <v>948</v>
      </c>
      <c r="F828" s="138" t="s">
        <v>949</v>
      </c>
      <c r="G828" s="139" t="s">
        <v>287</v>
      </c>
      <c r="H828" s="140">
        <v>2</v>
      </c>
      <c r="I828" s="141"/>
      <c r="J828" s="142">
        <f>ROUND(I828*H828,2)</f>
        <v>0</v>
      </c>
      <c r="K828" s="138" t="s">
        <v>199</v>
      </c>
      <c r="L828" s="32"/>
      <c r="M828" s="143" t="s">
        <v>1</v>
      </c>
      <c r="N828" s="144" t="s">
        <v>39</v>
      </c>
      <c r="P828" s="145">
        <f>O828*H828</f>
        <v>0</v>
      </c>
      <c r="Q828" s="145">
        <v>0</v>
      </c>
      <c r="R828" s="145">
        <f>Q828*H828</f>
        <v>0</v>
      </c>
      <c r="S828" s="145">
        <v>0</v>
      </c>
      <c r="T828" s="146">
        <f>S828*H828</f>
        <v>0</v>
      </c>
      <c r="AR828" s="147" t="s">
        <v>294</v>
      </c>
      <c r="AT828" s="147" t="s">
        <v>183</v>
      </c>
      <c r="AU828" s="147" t="s">
        <v>84</v>
      </c>
      <c r="AY828" s="17" t="s">
        <v>180</v>
      </c>
      <c r="BE828" s="148">
        <f>IF(N828="základní",J828,0)</f>
        <v>0</v>
      </c>
      <c r="BF828" s="148">
        <f>IF(N828="snížená",J828,0)</f>
        <v>0</v>
      </c>
      <c r="BG828" s="148">
        <f>IF(N828="zákl. přenesená",J828,0)</f>
        <v>0</v>
      </c>
      <c r="BH828" s="148">
        <f>IF(N828="sníž. přenesená",J828,0)</f>
        <v>0</v>
      </c>
      <c r="BI828" s="148">
        <f>IF(N828="nulová",J828,0)</f>
        <v>0</v>
      </c>
      <c r="BJ828" s="17" t="s">
        <v>82</v>
      </c>
      <c r="BK828" s="148">
        <f>ROUND(I828*H828,2)</f>
        <v>0</v>
      </c>
      <c r="BL828" s="17" t="s">
        <v>294</v>
      </c>
      <c r="BM828" s="147" t="s">
        <v>950</v>
      </c>
    </row>
    <row r="829" spans="2:65" s="12" customFormat="1" ht="20.399999999999999">
      <c r="B829" s="149"/>
      <c r="D829" s="150" t="s">
        <v>190</v>
      </c>
      <c r="E829" s="151" t="s">
        <v>1</v>
      </c>
      <c r="F829" s="152" t="s">
        <v>951</v>
      </c>
      <c r="H829" s="151" t="s">
        <v>1</v>
      </c>
      <c r="I829" s="153"/>
      <c r="L829" s="149"/>
      <c r="M829" s="154"/>
      <c r="T829" s="155"/>
      <c r="AT829" s="151" t="s">
        <v>190</v>
      </c>
      <c r="AU829" s="151" t="s">
        <v>84</v>
      </c>
      <c r="AV829" s="12" t="s">
        <v>82</v>
      </c>
      <c r="AW829" s="12" t="s">
        <v>30</v>
      </c>
      <c r="AX829" s="12" t="s">
        <v>74</v>
      </c>
      <c r="AY829" s="151" t="s">
        <v>180</v>
      </c>
    </row>
    <row r="830" spans="2:65" s="13" customFormat="1" ht="10.199999999999999">
      <c r="B830" s="156"/>
      <c r="D830" s="150" t="s">
        <v>190</v>
      </c>
      <c r="E830" s="157" t="s">
        <v>1</v>
      </c>
      <c r="F830" s="158" t="s">
        <v>84</v>
      </c>
      <c r="H830" s="159">
        <v>2</v>
      </c>
      <c r="I830" s="160"/>
      <c r="L830" s="156"/>
      <c r="M830" s="161"/>
      <c r="T830" s="162"/>
      <c r="AT830" s="157" t="s">
        <v>190</v>
      </c>
      <c r="AU830" s="157" t="s">
        <v>84</v>
      </c>
      <c r="AV830" s="13" t="s">
        <v>84</v>
      </c>
      <c r="AW830" s="13" t="s">
        <v>30</v>
      </c>
      <c r="AX830" s="13" t="s">
        <v>74</v>
      </c>
      <c r="AY830" s="157" t="s">
        <v>180</v>
      </c>
    </row>
    <row r="831" spans="2:65" s="14" customFormat="1" ht="10.199999999999999">
      <c r="B831" s="163"/>
      <c r="D831" s="150" t="s">
        <v>190</v>
      </c>
      <c r="E831" s="164" t="s">
        <v>1</v>
      </c>
      <c r="F831" s="165" t="s">
        <v>194</v>
      </c>
      <c r="H831" s="166">
        <v>2</v>
      </c>
      <c r="I831" s="167"/>
      <c r="L831" s="163"/>
      <c r="M831" s="168"/>
      <c r="T831" s="169"/>
      <c r="AT831" s="164" t="s">
        <v>190</v>
      </c>
      <c r="AU831" s="164" t="s">
        <v>84</v>
      </c>
      <c r="AV831" s="14" t="s">
        <v>188</v>
      </c>
      <c r="AW831" s="14" t="s">
        <v>30</v>
      </c>
      <c r="AX831" s="14" t="s">
        <v>82</v>
      </c>
      <c r="AY831" s="164" t="s">
        <v>180</v>
      </c>
    </row>
    <row r="832" spans="2:65" s="11" customFormat="1" ht="22.8" customHeight="1">
      <c r="B832" s="124"/>
      <c r="D832" s="125" t="s">
        <v>73</v>
      </c>
      <c r="E832" s="134" t="s">
        <v>952</v>
      </c>
      <c r="F832" s="134" t="s">
        <v>953</v>
      </c>
      <c r="I832" s="127"/>
      <c r="J832" s="135">
        <f>BK832</f>
        <v>0</v>
      </c>
      <c r="L832" s="124"/>
      <c r="M832" s="129"/>
      <c r="P832" s="130">
        <f>SUM(P833:P869)</f>
        <v>0</v>
      </c>
      <c r="R832" s="130">
        <f>SUM(R833:R869)</f>
        <v>1.9749051199999998</v>
      </c>
      <c r="T832" s="131">
        <f>SUM(T833:T869)</f>
        <v>0</v>
      </c>
      <c r="AR832" s="125" t="s">
        <v>84</v>
      </c>
      <c r="AT832" s="132" t="s">
        <v>73</v>
      </c>
      <c r="AU832" s="132" t="s">
        <v>82</v>
      </c>
      <c r="AY832" s="125" t="s">
        <v>180</v>
      </c>
      <c r="BK832" s="133">
        <f>SUM(BK833:BK869)</f>
        <v>0</v>
      </c>
    </row>
    <row r="833" spans="2:65" s="1" customFormat="1" ht="16.5" customHeight="1">
      <c r="B833" s="32"/>
      <c r="C833" s="136" t="s">
        <v>954</v>
      </c>
      <c r="D833" s="136" t="s">
        <v>183</v>
      </c>
      <c r="E833" s="137" t="s">
        <v>955</v>
      </c>
      <c r="F833" s="138" t="s">
        <v>956</v>
      </c>
      <c r="G833" s="139" t="s">
        <v>198</v>
      </c>
      <c r="H833" s="140">
        <v>4293.2719999999999</v>
      </c>
      <c r="I833" s="141"/>
      <c r="J833" s="142">
        <f>ROUND(I833*H833,2)</f>
        <v>0</v>
      </c>
      <c r="K833" s="138" t="s">
        <v>187</v>
      </c>
      <c r="L833" s="32"/>
      <c r="M833" s="143" t="s">
        <v>1</v>
      </c>
      <c r="N833" s="144" t="s">
        <v>39</v>
      </c>
      <c r="P833" s="145">
        <f>O833*H833</f>
        <v>0</v>
      </c>
      <c r="Q833" s="145">
        <v>0</v>
      </c>
      <c r="R833" s="145">
        <f>Q833*H833</f>
        <v>0</v>
      </c>
      <c r="S833" s="145">
        <v>0</v>
      </c>
      <c r="T833" s="146">
        <f>S833*H833</f>
        <v>0</v>
      </c>
      <c r="AR833" s="147" t="s">
        <v>294</v>
      </c>
      <c r="AT833" s="147" t="s">
        <v>183</v>
      </c>
      <c r="AU833" s="147" t="s">
        <v>84</v>
      </c>
      <c r="AY833" s="17" t="s">
        <v>180</v>
      </c>
      <c r="BE833" s="148">
        <f>IF(N833="základní",J833,0)</f>
        <v>0</v>
      </c>
      <c r="BF833" s="148">
        <f>IF(N833="snížená",J833,0)</f>
        <v>0</v>
      </c>
      <c r="BG833" s="148">
        <f>IF(N833="zákl. přenesená",J833,0)</f>
        <v>0</v>
      </c>
      <c r="BH833" s="148">
        <f>IF(N833="sníž. přenesená",J833,0)</f>
        <v>0</v>
      </c>
      <c r="BI833" s="148">
        <f>IF(N833="nulová",J833,0)</f>
        <v>0</v>
      </c>
      <c r="BJ833" s="17" t="s">
        <v>82</v>
      </c>
      <c r="BK833" s="148">
        <f>ROUND(I833*H833,2)</f>
        <v>0</v>
      </c>
      <c r="BL833" s="17" t="s">
        <v>294</v>
      </c>
      <c r="BM833" s="147" t="s">
        <v>957</v>
      </c>
    </row>
    <row r="834" spans="2:65" s="12" customFormat="1" ht="10.199999999999999">
      <c r="B834" s="149"/>
      <c r="D834" s="150" t="s">
        <v>190</v>
      </c>
      <c r="E834" s="151" t="s">
        <v>1</v>
      </c>
      <c r="F834" s="152" t="s">
        <v>958</v>
      </c>
      <c r="H834" s="151" t="s">
        <v>1</v>
      </c>
      <c r="I834" s="153"/>
      <c r="L834" s="149"/>
      <c r="M834" s="154"/>
      <c r="T834" s="155"/>
      <c r="AT834" s="151" t="s">
        <v>190</v>
      </c>
      <c r="AU834" s="151" t="s">
        <v>84</v>
      </c>
      <c r="AV834" s="12" t="s">
        <v>82</v>
      </c>
      <c r="AW834" s="12" t="s">
        <v>30</v>
      </c>
      <c r="AX834" s="12" t="s">
        <v>74</v>
      </c>
      <c r="AY834" s="151" t="s">
        <v>180</v>
      </c>
    </row>
    <row r="835" spans="2:65" s="12" customFormat="1" ht="10.199999999999999">
      <c r="B835" s="149"/>
      <c r="D835" s="150" t="s">
        <v>190</v>
      </c>
      <c r="E835" s="151" t="s">
        <v>1</v>
      </c>
      <c r="F835" s="152" t="s">
        <v>500</v>
      </c>
      <c r="H835" s="151" t="s">
        <v>1</v>
      </c>
      <c r="I835" s="153"/>
      <c r="L835" s="149"/>
      <c r="M835" s="154"/>
      <c r="T835" s="155"/>
      <c r="AT835" s="151" t="s">
        <v>190</v>
      </c>
      <c r="AU835" s="151" t="s">
        <v>84</v>
      </c>
      <c r="AV835" s="12" t="s">
        <v>82</v>
      </c>
      <c r="AW835" s="12" t="s">
        <v>30</v>
      </c>
      <c r="AX835" s="12" t="s">
        <v>74</v>
      </c>
      <c r="AY835" s="151" t="s">
        <v>180</v>
      </c>
    </row>
    <row r="836" spans="2:65" s="13" customFormat="1" ht="10.199999999999999">
      <c r="B836" s="156"/>
      <c r="D836" s="150" t="s">
        <v>190</v>
      </c>
      <c r="E836" s="157" t="s">
        <v>1</v>
      </c>
      <c r="F836" s="158" t="s">
        <v>959</v>
      </c>
      <c r="H836" s="159">
        <v>74.5</v>
      </c>
      <c r="I836" s="160"/>
      <c r="L836" s="156"/>
      <c r="M836" s="161"/>
      <c r="T836" s="162"/>
      <c r="AT836" s="157" t="s">
        <v>190</v>
      </c>
      <c r="AU836" s="157" t="s">
        <v>84</v>
      </c>
      <c r="AV836" s="13" t="s">
        <v>84</v>
      </c>
      <c r="AW836" s="13" t="s">
        <v>30</v>
      </c>
      <c r="AX836" s="13" t="s">
        <v>74</v>
      </c>
      <c r="AY836" s="157" t="s">
        <v>180</v>
      </c>
    </row>
    <row r="837" spans="2:65" s="12" customFormat="1" ht="10.199999999999999">
      <c r="B837" s="149"/>
      <c r="D837" s="150" t="s">
        <v>190</v>
      </c>
      <c r="E837" s="151" t="s">
        <v>1</v>
      </c>
      <c r="F837" s="152" t="s">
        <v>960</v>
      </c>
      <c r="H837" s="151" t="s">
        <v>1</v>
      </c>
      <c r="I837" s="153"/>
      <c r="L837" s="149"/>
      <c r="M837" s="154"/>
      <c r="T837" s="155"/>
      <c r="AT837" s="151" t="s">
        <v>190</v>
      </c>
      <c r="AU837" s="151" t="s">
        <v>84</v>
      </c>
      <c r="AV837" s="12" t="s">
        <v>82</v>
      </c>
      <c r="AW837" s="12" t="s">
        <v>30</v>
      </c>
      <c r="AX837" s="12" t="s">
        <v>74</v>
      </c>
      <c r="AY837" s="151" t="s">
        <v>180</v>
      </c>
    </row>
    <row r="838" spans="2:65" s="13" customFormat="1" ht="10.199999999999999">
      <c r="B838" s="156"/>
      <c r="D838" s="150" t="s">
        <v>190</v>
      </c>
      <c r="E838" s="157" t="s">
        <v>1</v>
      </c>
      <c r="F838" s="158" t="s">
        <v>961</v>
      </c>
      <c r="H838" s="159">
        <v>793.2</v>
      </c>
      <c r="I838" s="160"/>
      <c r="L838" s="156"/>
      <c r="M838" s="161"/>
      <c r="T838" s="162"/>
      <c r="AT838" s="157" t="s">
        <v>190</v>
      </c>
      <c r="AU838" s="157" t="s">
        <v>84</v>
      </c>
      <c r="AV838" s="13" t="s">
        <v>84</v>
      </c>
      <c r="AW838" s="13" t="s">
        <v>30</v>
      </c>
      <c r="AX838" s="13" t="s">
        <v>74</v>
      </c>
      <c r="AY838" s="157" t="s">
        <v>180</v>
      </c>
    </row>
    <row r="839" spans="2:65" s="12" customFormat="1" ht="10.199999999999999">
      <c r="B839" s="149"/>
      <c r="D839" s="150" t="s">
        <v>190</v>
      </c>
      <c r="E839" s="151" t="s">
        <v>1</v>
      </c>
      <c r="F839" s="152" t="s">
        <v>237</v>
      </c>
      <c r="H839" s="151" t="s">
        <v>1</v>
      </c>
      <c r="I839" s="153"/>
      <c r="L839" s="149"/>
      <c r="M839" s="154"/>
      <c r="T839" s="155"/>
      <c r="AT839" s="151" t="s">
        <v>190</v>
      </c>
      <c r="AU839" s="151" t="s">
        <v>84</v>
      </c>
      <c r="AV839" s="12" t="s">
        <v>82</v>
      </c>
      <c r="AW839" s="12" t="s">
        <v>30</v>
      </c>
      <c r="AX839" s="12" t="s">
        <v>74</v>
      </c>
      <c r="AY839" s="151" t="s">
        <v>180</v>
      </c>
    </row>
    <row r="840" spans="2:65" s="13" customFormat="1" ht="10.199999999999999">
      <c r="B840" s="156"/>
      <c r="D840" s="150" t="s">
        <v>190</v>
      </c>
      <c r="E840" s="157" t="s">
        <v>1</v>
      </c>
      <c r="F840" s="158" t="s">
        <v>962</v>
      </c>
      <c r="H840" s="159">
        <v>275.89999999999998</v>
      </c>
      <c r="I840" s="160"/>
      <c r="L840" s="156"/>
      <c r="M840" s="161"/>
      <c r="T840" s="162"/>
      <c r="AT840" s="157" t="s">
        <v>190</v>
      </c>
      <c r="AU840" s="157" t="s">
        <v>84</v>
      </c>
      <c r="AV840" s="13" t="s">
        <v>84</v>
      </c>
      <c r="AW840" s="13" t="s">
        <v>30</v>
      </c>
      <c r="AX840" s="13" t="s">
        <v>74</v>
      </c>
      <c r="AY840" s="157" t="s">
        <v>180</v>
      </c>
    </row>
    <row r="841" spans="2:65" s="12" customFormat="1" ht="10.199999999999999">
      <c r="B841" s="149"/>
      <c r="D841" s="150" t="s">
        <v>190</v>
      </c>
      <c r="E841" s="151" t="s">
        <v>1</v>
      </c>
      <c r="F841" s="152" t="s">
        <v>535</v>
      </c>
      <c r="H841" s="151" t="s">
        <v>1</v>
      </c>
      <c r="I841" s="153"/>
      <c r="L841" s="149"/>
      <c r="M841" s="154"/>
      <c r="T841" s="155"/>
      <c r="AT841" s="151" t="s">
        <v>190</v>
      </c>
      <c r="AU841" s="151" t="s">
        <v>84</v>
      </c>
      <c r="AV841" s="12" t="s">
        <v>82</v>
      </c>
      <c r="AW841" s="12" t="s">
        <v>30</v>
      </c>
      <c r="AX841" s="12" t="s">
        <v>74</v>
      </c>
      <c r="AY841" s="151" t="s">
        <v>180</v>
      </c>
    </row>
    <row r="842" spans="2:65" s="13" customFormat="1" ht="10.199999999999999">
      <c r="B842" s="156"/>
      <c r="D842" s="150" t="s">
        <v>190</v>
      </c>
      <c r="E842" s="157" t="s">
        <v>1</v>
      </c>
      <c r="F842" s="158" t="s">
        <v>963</v>
      </c>
      <c r="H842" s="159">
        <v>284.36</v>
      </c>
      <c r="I842" s="160"/>
      <c r="L842" s="156"/>
      <c r="M842" s="161"/>
      <c r="T842" s="162"/>
      <c r="AT842" s="157" t="s">
        <v>190</v>
      </c>
      <c r="AU842" s="157" t="s">
        <v>84</v>
      </c>
      <c r="AV842" s="13" t="s">
        <v>84</v>
      </c>
      <c r="AW842" s="13" t="s">
        <v>30</v>
      </c>
      <c r="AX842" s="13" t="s">
        <v>74</v>
      </c>
      <c r="AY842" s="157" t="s">
        <v>180</v>
      </c>
    </row>
    <row r="843" spans="2:65" s="12" customFormat="1" ht="10.199999999999999">
      <c r="B843" s="149"/>
      <c r="D843" s="150" t="s">
        <v>190</v>
      </c>
      <c r="E843" s="151" t="s">
        <v>1</v>
      </c>
      <c r="F843" s="152" t="s">
        <v>446</v>
      </c>
      <c r="H843" s="151" t="s">
        <v>1</v>
      </c>
      <c r="I843" s="153"/>
      <c r="L843" s="149"/>
      <c r="M843" s="154"/>
      <c r="T843" s="155"/>
      <c r="AT843" s="151" t="s">
        <v>190</v>
      </c>
      <c r="AU843" s="151" t="s">
        <v>84</v>
      </c>
      <c r="AV843" s="12" t="s">
        <v>82</v>
      </c>
      <c r="AW843" s="12" t="s">
        <v>30</v>
      </c>
      <c r="AX843" s="12" t="s">
        <v>74</v>
      </c>
      <c r="AY843" s="151" t="s">
        <v>180</v>
      </c>
    </row>
    <row r="844" spans="2:65" s="13" customFormat="1" ht="10.199999999999999">
      <c r="B844" s="156"/>
      <c r="D844" s="150" t="s">
        <v>190</v>
      </c>
      <c r="E844" s="157" t="s">
        <v>1</v>
      </c>
      <c r="F844" s="158" t="s">
        <v>964</v>
      </c>
      <c r="H844" s="159">
        <v>22.26</v>
      </c>
      <c r="I844" s="160"/>
      <c r="L844" s="156"/>
      <c r="M844" s="161"/>
      <c r="T844" s="162"/>
      <c r="AT844" s="157" t="s">
        <v>190</v>
      </c>
      <c r="AU844" s="157" t="s">
        <v>84</v>
      </c>
      <c r="AV844" s="13" t="s">
        <v>84</v>
      </c>
      <c r="AW844" s="13" t="s">
        <v>30</v>
      </c>
      <c r="AX844" s="13" t="s">
        <v>74</v>
      </c>
      <c r="AY844" s="157" t="s">
        <v>180</v>
      </c>
    </row>
    <row r="845" spans="2:65" s="12" customFormat="1" ht="10.199999999999999">
      <c r="B845" s="149"/>
      <c r="D845" s="150" t="s">
        <v>190</v>
      </c>
      <c r="E845" s="151" t="s">
        <v>1</v>
      </c>
      <c r="F845" s="152" t="s">
        <v>400</v>
      </c>
      <c r="H845" s="151" t="s">
        <v>1</v>
      </c>
      <c r="I845" s="153"/>
      <c r="L845" s="149"/>
      <c r="M845" s="154"/>
      <c r="T845" s="155"/>
      <c r="AT845" s="151" t="s">
        <v>190</v>
      </c>
      <c r="AU845" s="151" t="s">
        <v>84</v>
      </c>
      <c r="AV845" s="12" t="s">
        <v>82</v>
      </c>
      <c r="AW845" s="12" t="s">
        <v>30</v>
      </c>
      <c r="AX845" s="12" t="s">
        <v>74</v>
      </c>
      <c r="AY845" s="151" t="s">
        <v>180</v>
      </c>
    </row>
    <row r="846" spans="2:65" s="13" customFormat="1" ht="10.199999999999999">
      <c r="B846" s="156"/>
      <c r="D846" s="150" t="s">
        <v>190</v>
      </c>
      <c r="E846" s="157" t="s">
        <v>1</v>
      </c>
      <c r="F846" s="158" t="s">
        <v>965</v>
      </c>
      <c r="H846" s="159">
        <v>639.54</v>
      </c>
      <c r="I846" s="160"/>
      <c r="L846" s="156"/>
      <c r="M846" s="161"/>
      <c r="T846" s="162"/>
      <c r="AT846" s="157" t="s">
        <v>190</v>
      </c>
      <c r="AU846" s="157" t="s">
        <v>84</v>
      </c>
      <c r="AV846" s="13" t="s">
        <v>84</v>
      </c>
      <c r="AW846" s="13" t="s">
        <v>30</v>
      </c>
      <c r="AX846" s="13" t="s">
        <v>74</v>
      </c>
      <c r="AY846" s="157" t="s">
        <v>180</v>
      </c>
    </row>
    <row r="847" spans="2:65" s="12" customFormat="1" ht="10.199999999999999">
      <c r="B847" s="149"/>
      <c r="D847" s="150" t="s">
        <v>190</v>
      </c>
      <c r="E847" s="151" t="s">
        <v>1</v>
      </c>
      <c r="F847" s="152" t="s">
        <v>425</v>
      </c>
      <c r="H847" s="151" t="s">
        <v>1</v>
      </c>
      <c r="I847" s="153"/>
      <c r="L847" s="149"/>
      <c r="M847" s="154"/>
      <c r="T847" s="155"/>
      <c r="AT847" s="151" t="s">
        <v>190</v>
      </c>
      <c r="AU847" s="151" t="s">
        <v>84</v>
      </c>
      <c r="AV847" s="12" t="s">
        <v>82</v>
      </c>
      <c r="AW847" s="12" t="s">
        <v>30</v>
      </c>
      <c r="AX847" s="12" t="s">
        <v>74</v>
      </c>
      <c r="AY847" s="151" t="s">
        <v>180</v>
      </c>
    </row>
    <row r="848" spans="2:65" s="13" customFormat="1" ht="10.199999999999999">
      <c r="B848" s="156"/>
      <c r="D848" s="150" t="s">
        <v>190</v>
      </c>
      <c r="E848" s="157" t="s">
        <v>1</v>
      </c>
      <c r="F848" s="158" t="s">
        <v>966</v>
      </c>
      <c r="H848" s="159">
        <v>378.4</v>
      </c>
      <c r="I848" s="160"/>
      <c r="L848" s="156"/>
      <c r="M848" s="161"/>
      <c r="T848" s="162"/>
      <c r="AT848" s="157" t="s">
        <v>190</v>
      </c>
      <c r="AU848" s="157" t="s">
        <v>84</v>
      </c>
      <c r="AV848" s="13" t="s">
        <v>84</v>
      </c>
      <c r="AW848" s="13" t="s">
        <v>30</v>
      </c>
      <c r="AX848" s="13" t="s">
        <v>74</v>
      </c>
      <c r="AY848" s="157" t="s">
        <v>180</v>
      </c>
    </row>
    <row r="849" spans="2:51" s="12" customFormat="1" ht="10.199999999999999">
      <c r="B849" s="149"/>
      <c r="D849" s="150" t="s">
        <v>190</v>
      </c>
      <c r="E849" s="151" t="s">
        <v>1</v>
      </c>
      <c r="F849" s="152" t="s">
        <v>967</v>
      </c>
      <c r="H849" s="151" t="s">
        <v>1</v>
      </c>
      <c r="I849" s="153"/>
      <c r="L849" s="149"/>
      <c r="M849" s="154"/>
      <c r="T849" s="155"/>
      <c r="AT849" s="151" t="s">
        <v>190</v>
      </c>
      <c r="AU849" s="151" t="s">
        <v>84</v>
      </c>
      <c r="AV849" s="12" t="s">
        <v>82</v>
      </c>
      <c r="AW849" s="12" t="s">
        <v>30</v>
      </c>
      <c r="AX849" s="12" t="s">
        <v>74</v>
      </c>
      <c r="AY849" s="151" t="s">
        <v>180</v>
      </c>
    </row>
    <row r="850" spans="2:51" s="13" customFormat="1" ht="10.199999999999999">
      <c r="B850" s="156"/>
      <c r="D850" s="150" t="s">
        <v>190</v>
      </c>
      <c r="E850" s="157" t="s">
        <v>1</v>
      </c>
      <c r="F850" s="158" t="s">
        <v>968</v>
      </c>
      <c r="H850" s="159">
        <v>486.26</v>
      </c>
      <c r="I850" s="160"/>
      <c r="L850" s="156"/>
      <c r="M850" s="161"/>
      <c r="T850" s="162"/>
      <c r="AT850" s="157" t="s">
        <v>190</v>
      </c>
      <c r="AU850" s="157" t="s">
        <v>84</v>
      </c>
      <c r="AV850" s="13" t="s">
        <v>84</v>
      </c>
      <c r="AW850" s="13" t="s">
        <v>30</v>
      </c>
      <c r="AX850" s="13" t="s">
        <v>74</v>
      </c>
      <c r="AY850" s="157" t="s">
        <v>180</v>
      </c>
    </row>
    <row r="851" spans="2:51" s="12" customFormat="1" ht="10.199999999999999">
      <c r="B851" s="149"/>
      <c r="D851" s="150" t="s">
        <v>190</v>
      </c>
      <c r="E851" s="151" t="s">
        <v>1</v>
      </c>
      <c r="F851" s="152" t="s">
        <v>453</v>
      </c>
      <c r="H851" s="151" t="s">
        <v>1</v>
      </c>
      <c r="I851" s="153"/>
      <c r="L851" s="149"/>
      <c r="M851" s="154"/>
      <c r="T851" s="155"/>
      <c r="AT851" s="151" t="s">
        <v>190</v>
      </c>
      <c r="AU851" s="151" t="s">
        <v>84</v>
      </c>
      <c r="AV851" s="12" t="s">
        <v>82</v>
      </c>
      <c r="AW851" s="12" t="s">
        <v>30</v>
      </c>
      <c r="AX851" s="12" t="s">
        <v>74</v>
      </c>
      <c r="AY851" s="151" t="s">
        <v>180</v>
      </c>
    </row>
    <row r="852" spans="2:51" s="13" customFormat="1" ht="10.199999999999999">
      <c r="B852" s="156"/>
      <c r="D852" s="150" t="s">
        <v>190</v>
      </c>
      <c r="E852" s="157" t="s">
        <v>1</v>
      </c>
      <c r="F852" s="158" t="s">
        <v>969</v>
      </c>
      <c r="H852" s="159">
        <v>59.3</v>
      </c>
      <c r="I852" s="160"/>
      <c r="L852" s="156"/>
      <c r="M852" s="161"/>
      <c r="T852" s="162"/>
      <c r="AT852" s="157" t="s">
        <v>190</v>
      </c>
      <c r="AU852" s="157" t="s">
        <v>84</v>
      </c>
      <c r="AV852" s="13" t="s">
        <v>84</v>
      </c>
      <c r="AW852" s="13" t="s">
        <v>30</v>
      </c>
      <c r="AX852" s="13" t="s">
        <v>74</v>
      </c>
      <c r="AY852" s="157" t="s">
        <v>180</v>
      </c>
    </row>
    <row r="853" spans="2:51" s="12" customFormat="1" ht="10.199999999999999">
      <c r="B853" s="149"/>
      <c r="D853" s="150" t="s">
        <v>190</v>
      </c>
      <c r="E853" s="151" t="s">
        <v>1</v>
      </c>
      <c r="F853" s="152" t="s">
        <v>460</v>
      </c>
      <c r="H853" s="151" t="s">
        <v>1</v>
      </c>
      <c r="I853" s="153"/>
      <c r="L853" s="149"/>
      <c r="M853" s="154"/>
      <c r="T853" s="155"/>
      <c r="AT853" s="151" t="s">
        <v>190</v>
      </c>
      <c r="AU853" s="151" t="s">
        <v>84</v>
      </c>
      <c r="AV853" s="12" t="s">
        <v>82</v>
      </c>
      <c r="AW853" s="12" t="s">
        <v>30</v>
      </c>
      <c r="AX853" s="12" t="s">
        <v>74</v>
      </c>
      <c r="AY853" s="151" t="s">
        <v>180</v>
      </c>
    </row>
    <row r="854" spans="2:51" s="13" customFormat="1" ht="10.199999999999999">
      <c r="B854" s="156"/>
      <c r="D854" s="150" t="s">
        <v>190</v>
      </c>
      <c r="E854" s="157" t="s">
        <v>1</v>
      </c>
      <c r="F854" s="158" t="s">
        <v>970</v>
      </c>
      <c r="H854" s="159">
        <v>72.5</v>
      </c>
      <c r="I854" s="160"/>
      <c r="L854" s="156"/>
      <c r="M854" s="161"/>
      <c r="T854" s="162"/>
      <c r="AT854" s="157" t="s">
        <v>190</v>
      </c>
      <c r="AU854" s="157" t="s">
        <v>84</v>
      </c>
      <c r="AV854" s="13" t="s">
        <v>84</v>
      </c>
      <c r="AW854" s="13" t="s">
        <v>30</v>
      </c>
      <c r="AX854" s="13" t="s">
        <v>74</v>
      </c>
      <c r="AY854" s="157" t="s">
        <v>180</v>
      </c>
    </row>
    <row r="855" spans="2:51" s="12" customFormat="1" ht="10.199999999999999">
      <c r="B855" s="149"/>
      <c r="D855" s="150" t="s">
        <v>190</v>
      </c>
      <c r="E855" s="151" t="s">
        <v>1</v>
      </c>
      <c r="F855" s="152" t="s">
        <v>971</v>
      </c>
      <c r="H855" s="151" t="s">
        <v>1</v>
      </c>
      <c r="I855" s="153"/>
      <c r="L855" s="149"/>
      <c r="M855" s="154"/>
      <c r="T855" s="155"/>
      <c r="AT855" s="151" t="s">
        <v>190</v>
      </c>
      <c r="AU855" s="151" t="s">
        <v>84</v>
      </c>
      <c r="AV855" s="12" t="s">
        <v>82</v>
      </c>
      <c r="AW855" s="12" t="s">
        <v>30</v>
      </c>
      <c r="AX855" s="12" t="s">
        <v>74</v>
      </c>
      <c r="AY855" s="151" t="s">
        <v>180</v>
      </c>
    </row>
    <row r="856" spans="2:51" s="13" customFormat="1" ht="10.199999999999999">
      <c r="B856" s="156"/>
      <c r="D856" s="150" t="s">
        <v>190</v>
      </c>
      <c r="E856" s="157" t="s">
        <v>1</v>
      </c>
      <c r="F856" s="158" t="s">
        <v>972</v>
      </c>
      <c r="H856" s="159">
        <v>1060</v>
      </c>
      <c r="I856" s="160"/>
      <c r="L856" s="156"/>
      <c r="M856" s="161"/>
      <c r="T856" s="162"/>
      <c r="AT856" s="157" t="s">
        <v>190</v>
      </c>
      <c r="AU856" s="157" t="s">
        <v>84</v>
      </c>
      <c r="AV856" s="13" t="s">
        <v>84</v>
      </c>
      <c r="AW856" s="13" t="s">
        <v>30</v>
      </c>
      <c r="AX856" s="13" t="s">
        <v>74</v>
      </c>
      <c r="AY856" s="157" t="s">
        <v>180</v>
      </c>
    </row>
    <row r="857" spans="2:51" s="12" customFormat="1" ht="10.199999999999999">
      <c r="B857" s="149"/>
      <c r="D857" s="150" t="s">
        <v>190</v>
      </c>
      <c r="E857" s="151" t="s">
        <v>1</v>
      </c>
      <c r="F857" s="152" t="s">
        <v>973</v>
      </c>
      <c r="H857" s="151" t="s">
        <v>1</v>
      </c>
      <c r="I857" s="153"/>
      <c r="L857" s="149"/>
      <c r="M857" s="154"/>
      <c r="T857" s="155"/>
      <c r="AT857" s="151" t="s">
        <v>190</v>
      </c>
      <c r="AU857" s="151" t="s">
        <v>84</v>
      </c>
      <c r="AV857" s="12" t="s">
        <v>82</v>
      </c>
      <c r="AW857" s="12" t="s">
        <v>30</v>
      </c>
      <c r="AX857" s="12" t="s">
        <v>74</v>
      </c>
      <c r="AY857" s="151" t="s">
        <v>180</v>
      </c>
    </row>
    <row r="858" spans="2:51" s="13" customFormat="1" ht="10.199999999999999">
      <c r="B858" s="156"/>
      <c r="D858" s="150" t="s">
        <v>190</v>
      </c>
      <c r="E858" s="157" t="s">
        <v>1</v>
      </c>
      <c r="F858" s="158" t="s">
        <v>388</v>
      </c>
      <c r="H858" s="159">
        <v>198.25</v>
      </c>
      <c r="I858" s="160"/>
      <c r="L858" s="156"/>
      <c r="M858" s="161"/>
      <c r="T858" s="162"/>
      <c r="AT858" s="157" t="s">
        <v>190</v>
      </c>
      <c r="AU858" s="157" t="s">
        <v>84</v>
      </c>
      <c r="AV858" s="13" t="s">
        <v>84</v>
      </c>
      <c r="AW858" s="13" t="s">
        <v>30</v>
      </c>
      <c r="AX858" s="13" t="s">
        <v>74</v>
      </c>
      <c r="AY858" s="157" t="s">
        <v>180</v>
      </c>
    </row>
    <row r="859" spans="2:51" s="12" customFormat="1" ht="10.199999999999999">
      <c r="B859" s="149"/>
      <c r="D859" s="150" t="s">
        <v>190</v>
      </c>
      <c r="E859" s="151" t="s">
        <v>1</v>
      </c>
      <c r="F859" s="152" t="s">
        <v>974</v>
      </c>
      <c r="H859" s="151" t="s">
        <v>1</v>
      </c>
      <c r="I859" s="153"/>
      <c r="L859" s="149"/>
      <c r="M859" s="154"/>
      <c r="T859" s="155"/>
      <c r="AT859" s="151" t="s">
        <v>190</v>
      </c>
      <c r="AU859" s="151" t="s">
        <v>84</v>
      </c>
      <c r="AV859" s="12" t="s">
        <v>82</v>
      </c>
      <c r="AW859" s="12" t="s">
        <v>30</v>
      </c>
      <c r="AX859" s="12" t="s">
        <v>74</v>
      </c>
      <c r="AY859" s="151" t="s">
        <v>180</v>
      </c>
    </row>
    <row r="860" spans="2:51" s="13" customFormat="1" ht="10.199999999999999">
      <c r="B860" s="156"/>
      <c r="D860" s="150" t="s">
        <v>190</v>
      </c>
      <c r="E860" s="157" t="s">
        <v>1</v>
      </c>
      <c r="F860" s="158" t="s">
        <v>975</v>
      </c>
      <c r="H860" s="159">
        <v>77.06</v>
      </c>
      <c r="I860" s="160"/>
      <c r="L860" s="156"/>
      <c r="M860" s="161"/>
      <c r="T860" s="162"/>
      <c r="AT860" s="157" t="s">
        <v>190</v>
      </c>
      <c r="AU860" s="157" t="s">
        <v>84</v>
      </c>
      <c r="AV860" s="13" t="s">
        <v>84</v>
      </c>
      <c r="AW860" s="13" t="s">
        <v>30</v>
      </c>
      <c r="AX860" s="13" t="s">
        <v>74</v>
      </c>
      <c r="AY860" s="157" t="s">
        <v>180</v>
      </c>
    </row>
    <row r="861" spans="2:51" s="12" customFormat="1" ht="10.199999999999999">
      <c r="B861" s="149"/>
      <c r="D861" s="150" t="s">
        <v>190</v>
      </c>
      <c r="E861" s="151" t="s">
        <v>1</v>
      </c>
      <c r="F861" s="152" t="s">
        <v>976</v>
      </c>
      <c r="H861" s="151" t="s">
        <v>1</v>
      </c>
      <c r="I861" s="153"/>
      <c r="L861" s="149"/>
      <c r="M861" s="154"/>
      <c r="T861" s="155"/>
      <c r="AT861" s="151" t="s">
        <v>190</v>
      </c>
      <c r="AU861" s="151" t="s">
        <v>84</v>
      </c>
      <c r="AV861" s="12" t="s">
        <v>82</v>
      </c>
      <c r="AW861" s="12" t="s">
        <v>30</v>
      </c>
      <c r="AX861" s="12" t="s">
        <v>74</v>
      </c>
      <c r="AY861" s="151" t="s">
        <v>180</v>
      </c>
    </row>
    <row r="862" spans="2:51" s="13" customFormat="1" ht="10.199999999999999">
      <c r="B862" s="156"/>
      <c r="D862" s="150" t="s">
        <v>190</v>
      </c>
      <c r="E862" s="157" t="s">
        <v>1</v>
      </c>
      <c r="F862" s="158" t="s">
        <v>977</v>
      </c>
      <c r="H862" s="159">
        <v>167.68</v>
      </c>
      <c r="I862" s="160"/>
      <c r="L862" s="156"/>
      <c r="M862" s="161"/>
      <c r="T862" s="162"/>
      <c r="AT862" s="157" t="s">
        <v>190</v>
      </c>
      <c r="AU862" s="157" t="s">
        <v>84</v>
      </c>
      <c r="AV862" s="13" t="s">
        <v>84</v>
      </c>
      <c r="AW862" s="13" t="s">
        <v>30</v>
      </c>
      <c r="AX862" s="13" t="s">
        <v>74</v>
      </c>
      <c r="AY862" s="157" t="s">
        <v>180</v>
      </c>
    </row>
    <row r="863" spans="2:51" s="12" customFormat="1" ht="10.199999999999999">
      <c r="B863" s="149"/>
      <c r="D863" s="150" t="s">
        <v>190</v>
      </c>
      <c r="E863" s="151" t="s">
        <v>1</v>
      </c>
      <c r="F863" s="152" t="s">
        <v>978</v>
      </c>
      <c r="H863" s="151" t="s">
        <v>1</v>
      </c>
      <c r="I863" s="153"/>
      <c r="L863" s="149"/>
      <c r="M863" s="154"/>
      <c r="T863" s="155"/>
      <c r="AT863" s="151" t="s">
        <v>190</v>
      </c>
      <c r="AU863" s="151" t="s">
        <v>84</v>
      </c>
      <c r="AV863" s="12" t="s">
        <v>82</v>
      </c>
      <c r="AW863" s="12" t="s">
        <v>30</v>
      </c>
      <c r="AX863" s="12" t="s">
        <v>74</v>
      </c>
      <c r="AY863" s="151" t="s">
        <v>180</v>
      </c>
    </row>
    <row r="864" spans="2:51" s="13" customFormat="1" ht="10.199999999999999">
      <c r="B864" s="156"/>
      <c r="D864" s="150" t="s">
        <v>190</v>
      </c>
      <c r="E864" s="157" t="s">
        <v>1</v>
      </c>
      <c r="F864" s="158" t="s">
        <v>979</v>
      </c>
      <c r="H864" s="159">
        <v>181.62200000000001</v>
      </c>
      <c r="I864" s="160"/>
      <c r="L864" s="156"/>
      <c r="M864" s="161"/>
      <c r="T864" s="162"/>
      <c r="AT864" s="157" t="s">
        <v>190</v>
      </c>
      <c r="AU864" s="157" t="s">
        <v>84</v>
      </c>
      <c r="AV864" s="13" t="s">
        <v>84</v>
      </c>
      <c r="AW864" s="13" t="s">
        <v>30</v>
      </c>
      <c r="AX864" s="13" t="s">
        <v>74</v>
      </c>
      <c r="AY864" s="157" t="s">
        <v>180</v>
      </c>
    </row>
    <row r="865" spans="2:65" s="12" customFormat="1" ht="10.199999999999999">
      <c r="B865" s="149"/>
      <c r="D865" s="150" t="s">
        <v>190</v>
      </c>
      <c r="E865" s="151" t="s">
        <v>1</v>
      </c>
      <c r="F865" s="152" t="s">
        <v>980</v>
      </c>
      <c r="H865" s="151" t="s">
        <v>1</v>
      </c>
      <c r="I865" s="153"/>
      <c r="L865" s="149"/>
      <c r="M865" s="154"/>
      <c r="T865" s="155"/>
      <c r="AT865" s="151" t="s">
        <v>190</v>
      </c>
      <c r="AU865" s="151" t="s">
        <v>84</v>
      </c>
      <c r="AV865" s="12" t="s">
        <v>82</v>
      </c>
      <c r="AW865" s="12" t="s">
        <v>30</v>
      </c>
      <c r="AX865" s="12" t="s">
        <v>74</v>
      </c>
      <c r="AY865" s="151" t="s">
        <v>180</v>
      </c>
    </row>
    <row r="866" spans="2:65" s="13" customFormat="1" ht="10.199999999999999">
      <c r="B866" s="156"/>
      <c r="D866" s="150" t="s">
        <v>190</v>
      </c>
      <c r="E866" s="157" t="s">
        <v>1</v>
      </c>
      <c r="F866" s="158" t="s">
        <v>981</v>
      </c>
      <c r="H866" s="159">
        <v>-477.56</v>
      </c>
      <c r="I866" s="160"/>
      <c r="L866" s="156"/>
      <c r="M866" s="161"/>
      <c r="T866" s="162"/>
      <c r="AT866" s="157" t="s">
        <v>190</v>
      </c>
      <c r="AU866" s="157" t="s">
        <v>84</v>
      </c>
      <c r="AV866" s="13" t="s">
        <v>84</v>
      </c>
      <c r="AW866" s="13" t="s">
        <v>30</v>
      </c>
      <c r="AX866" s="13" t="s">
        <v>74</v>
      </c>
      <c r="AY866" s="157" t="s">
        <v>180</v>
      </c>
    </row>
    <row r="867" spans="2:65" s="14" customFormat="1" ht="10.199999999999999">
      <c r="B867" s="163"/>
      <c r="D867" s="150" t="s">
        <v>190</v>
      </c>
      <c r="E867" s="164" t="s">
        <v>1</v>
      </c>
      <c r="F867" s="165" t="s">
        <v>194</v>
      </c>
      <c r="H867" s="166">
        <v>4293.2719999999999</v>
      </c>
      <c r="I867" s="167"/>
      <c r="L867" s="163"/>
      <c r="M867" s="168"/>
      <c r="T867" s="169"/>
      <c r="AT867" s="164" t="s">
        <v>190</v>
      </c>
      <c r="AU867" s="164" t="s">
        <v>84</v>
      </c>
      <c r="AV867" s="14" t="s">
        <v>188</v>
      </c>
      <c r="AW867" s="14" t="s">
        <v>30</v>
      </c>
      <c r="AX867" s="14" t="s">
        <v>82</v>
      </c>
      <c r="AY867" s="164" t="s">
        <v>180</v>
      </c>
    </row>
    <row r="868" spans="2:65" s="1" customFormat="1" ht="16.5" customHeight="1">
      <c r="B868" s="32"/>
      <c r="C868" s="136" t="s">
        <v>982</v>
      </c>
      <c r="D868" s="136" t="s">
        <v>183</v>
      </c>
      <c r="E868" s="137" t="s">
        <v>983</v>
      </c>
      <c r="F868" s="138" t="s">
        <v>984</v>
      </c>
      <c r="G868" s="139" t="s">
        <v>198</v>
      </c>
      <c r="H868" s="140">
        <v>4293.2719999999999</v>
      </c>
      <c r="I868" s="141"/>
      <c r="J868" s="142">
        <f>ROUND(I868*H868,2)</f>
        <v>0</v>
      </c>
      <c r="K868" s="138" t="s">
        <v>187</v>
      </c>
      <c r="L868" s="32"/>
      <c r="M868" s="143" t="s">
        <v>1</v>
      </c>
      <c r="N868" s="144" t="s">
        <v>39</v>
      </c>
      <c r="P868" s="145">
        <f>O868*H868</f>
        <v>0</v>
      </c>
      <c r="Q868" s="145">
        <v>2.0000000000000001E-4</v>
      </c>
      <c r="R868" s="145">
        <f>Q868*H868</f>
        <v>0.85865440000000004</v>
      </c>
      <c r="S868" s="145">
        <v>0</v>
      </c>
      <c r="T868" s="146">
        <f>S868*H868</f>
        <v>0</v>
      </c>
      <c r="AR868" s="147" t="s">
        <v>294</v>
      </c>
      <c r="AT868" s="147" t="s">
        <v>183</v>
      </c>
      <c r="AU868" s="147" t="s">
        <v>84</v>
      </c>
      <c r="AY868" s="17" t="s">
        <v>180</v>
      </c>
      <c r="BE868" s="148">
        <f>IF(N868="základní",J868,0)</f>
        <v>0</v>
      </c>
      <c r="BF868" s="148">
        <f>IF(N868="snížená",J868,0)</f>
        <v>0</v>
      </c>
      <c r="BG868" s="148">
        <f>IF(N868="zákl. přenesená",J868,0)</f>
        <v>0</v>
      </c>
      <c r="BH868" s="148">
        <f>IF(N868="sníž. přenesená",J868,0)</f>
        <v>0</v>
      </c>
      <c r="BI868" s="148">
        <f>IF(N868="nulová",J868,0)</f>
        <v>0</v>
      </c>
      <c r="BJ868" s="17" t="s">
        <v>82</v>
      </c>
      <c r="BK868" s="148">
        <f>ROUND(I868*H868,2)</f>
        <v>0</v>
      </c>
      <c r="BL868" s="17" t="s">
        <v>294</v>
      </c>
      <c r="BM868" s="147" t="s">
        <v>985</v>
      </c>
    </row>
    <row r="869" spans="2:65" s="1" customFormat="1" ht="21.75" customHeight="1">
      <c r="B869" s="32"/>
      <c r="C869" s="136" t="s">
        <v>986</v>
      </c>
      <c r="D869" s="136" t="s">
        <v>183</v>
      </c>
      <c r="E869" s="137" t="s">
        <v>987</v>
      </c>
      <c r="F869" s="138" t="s">
        <v>988</v>
      </c>
      <c r="G869" s="139" t="s">
        <v>198</v>
      </c>
      <c r="H869" s="140">
        <v>4293.2719999999999</v>
      </c>
      <c r="I869" s="141"/>
      <c r="J869" s="142">
        <f>ROUND(I869*H869,2)</f>
        <v>0</v>
      </c>
      <c r="K869" s="138" t="s">
        <v>187</v>
      </c>
      <c r="L869" s="32"/>
      <c r="M869" s="191" t="s">
        <v>1</v>
      </c>
      <c r="N869" s="192" t="s">
        <v>39</v>
      </c>
      <c r="O869" s="193"/>
      <c r="P869" s="194">
        <f>O869*H869</f>
        <v>0</v>
      </c>
      <c r="Q869" s="194">
        <v>2.5999999999999998E-4</v>
      </c>
      <c r="R869" s="194">
        <f>Q869*H869</f>
        <v>1.1162507199999998</v>
      </c>
      <c r="S869" s="194">
        <v>0</v>
      </c>
      <c r="T869" s="195">
        <f>S869*H869</f>
        <v>0</v>
      </c>
      <c r="AR869" s="147" t="s">
        <v>294</v>
      </c>
      <c r="AT869" s="147" t="s">
        <v>183</v>
      </c>
      <c r="AU869" s="147" t="s">
        <v>84</v>
      </c>
      <c r="AY869" s="17" t="s">
        <v>180</v>
      </c>
      <c r="BE869" s="148">
        <f>IF(N869="základní",J869,0)</f>
        <v>0</v>
      </c>
      <c r="BF869" s="148">
        <f>IF(N869="snížená",J869,0)</f>
        <v>0</v>
      </c>
      <c r="BG869" s="148">
        <f>IF(N869="zákl. přenesená",J869,0)</f>
        <v>0</v>
      </c>
      <c r="BH869" s="148">
        <f>IF(N869="sníž. přenesená",J869,0)</f>
        <v>0</v>
      </c>
      <c r="BI869" s="148">
        <f>IF(N869="nulová",J869,0)</f>
        <v>0</v>
      </c>
      <c r="BJ869" s="17" t="s">
        <v>82</v>
      </c>
      <c r="BK869" s="148">
        <f>ROUND(I869*H869,2)</f>
        <v>0</v>
      </c>
      <c r="BL869" s="17" t="s">
        <v>294</v>
      </c>
      <c r="BM869" s="147" t="s">
        <v>989</v>
      </c>
    </row>
    <row r="870" spans="2:65" s="1" customFormat="1" ht="7" customHeight="1">
      <c r="B870" s="44"/>
      <c r="C870" s="45"/>
      <c r="D870" s="45"/>
      <c r="E870" s="45"/>
      <c r="F870" s="45"/>
      <c r="G870" s="45"/>
      <c r="H870" s="45"/>
      <c r="I870" s="45"/>
      <c r="J870" s="45"/>
      <c r="K870" s="45"/>
      <c r="L870" s="32"/>
    </row>
  </sheetData>
  <sheetProtection algorithmName="SHA-512" hashValue="tW9OqpfP+6pTrcuYszakQ/to0/JeKDnRKchu/ZKdZ9EyC/tFVeGf4VaF1GJ0CK4s9PY0Y8rVCs0xvGwqsjFXQg==" saltValue="MP3Ij48p/p6PcFB4NQoRhdJ5QGeKxjRfiGPr5GCk6hYE24UTC1mUIweN+97uA1D78QM4zaViCFM3R1qQvvUdVA==" spinCount="100000" sheet="1" objects="1" scenarios="1" formatColumns="0" formatRows="0" autoFilter="0"/>
  <autoFilter ref="C132:K869" xr:uid="{00000000-0009-0000-0000-000001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30"/>
  <sheetViews>
    <sheetView showGridLines="0" workbookViewId="0"/>
  </sheetViews>
  <sheetFormatPr defaultRowHeight="14.4"/>
  <cols>
    <col min="1" max="1" width="8.33203125" customWidth="1"/>
    <col min="2" max="2" width="1.19921875" customWidth="1"/>
    <col min="3" max="3" width="4.1328125" customWidth="1"/>
    <col min="4" max="4" width="4.33203125" customWidth="1"/>
    <col min="5" max="5" width="17.1328125" customWidth="1"/>
    <col min="6" max="6" width="100.796875" customWidth="1"/>
    <col min="7" max="7" width="7.46484375" customWidth="1"/>
    <col min="8" max="8" width="14" customWidth="1"/>
    <col min="9" max="9" width="15.796875" customWidth="1"/>
    <col min="10" max="11" width="22.33203125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91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ZŠ NA SMETÁNCE - oprava střešního pláště a rekonstrukce podkroví</v>
      </c>
      <c r="F7" s="245"/>
      <c r="G7" s="245"/>
      <c r="H7" s="245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44" t="s">
        <v>990</v>
      </c>
      <c r="F9" s="246"/>
      <c r="G9" s="246"/>
      <c r="H9" s="24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07" t="s">
        <v>992</v>
      </c>
      <c r="F11" s="246"/>
      <c r="G11" s="246"/>
      <c r="H11" s="246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7" t="str">
        <f>'Rekapitulace stavby'!E14</f>
        <v>Vyplň údaj</v>
      </c>
      <c r="F20" s="213"/>
      <c r="G20" s="213"/>
      <c r="H20" s="213"/>
      <c r="I20" s="27" t="s">
        <v>26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18" t="s">
        <v>1</v>
      </c>
      <c r="F29" s="218"/>
      <c r="G29" s="218"/>
      <c r="H29" s="218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45" customHeight="1">
      <c r="B32" s="32"/>
      <c r="D32" s="95" t="s">
        <v>34</v>
      </c>
      <c r="J32" s="66">
        <f>ROUND(J130,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" customHeight="1">
      <c r="B35" s="32"/>
      <c r="D35" s="55" t="s">
        <v>38</v>
      </c>
      <c r="E35" s="27" t="s">
        <v>39</v>
      </c>
      <c r="F35" s="86">
        <f>ROUND((SUM(BE130:BE329)),  2)</f>
        <v>0</v>
      </c>
      <c r="I35" s="96">
        <v>0.21</v>
      </c>
      <c r="J35" s="86">
        <f>ROUND(((SUM(BE130:BE329))*I35),  2)</f>
        <v>0</v>
      </c>
      <c r="L35" s="32"/>
    </row>
    <row r="36" spans="2:12" s="1" customFormat="1" ht="14.4" customHeight="1">
      <c r="B36" s="32"/>
      <c r="E36" s="27" t="s">
        <v>40</v>
      </c>
      <c r="F36" s="86">
        <f>ROUND((SUM(BF130:BF329)),  2)</f>
        <v>0</v>
      </c>
      <c r="I36" s="96">
        <v>0.15</v>
      </c>
      <c r="J36" s="86">
        <f>ROUND(((SUM(BF130:BF329))*I36),  2)</f>
        <v>0</v>
      </c>
      <c r="L36" s="32"/>
    </row>
    <row r="37" spans="2:12" s="1" customFormat="1" ht="14.4" hidden="1" customHeight="1">
      <c r="B37" s="32"/>
      <c r="E37" s="27" t="s">
        <v>41</v>
      </c>
      <c r="F37" s="86">
        <f>ROUND((SUM(BG130:BG329)),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42</v>
      </c>
      <c r="F38" s="86">
        <f>ROUND((SUM(BH130:BH329)),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43</v>
      </c>
      <c r="F39" s="86">
        <f>ROUND((SUM(BI130:BI329)),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2.3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2.3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2.3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143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4" t="str">
        <f>E7</f>
        <v>ZŠ NA SMETÁNCE - oprava střešního pláště a rekonstrukce podkroví</v>
      </c>
      <c r="F85" s="245"/>
      <c r="G85" s="245"/>
      <c r="H85" s="245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44" t="s">
        <v>990</v>
      </c>
      <c r="F87" s="246"/>
      <c r="G87" s="246"/>
      <c r="H87" s="24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07" t="str">
        <f>E11</f>
        <v>2022-01050199.02.1 - Bourací práce</v>
      </c>
      <c r="F89" s="246"/>
      <c r="G89" s="246"/>
      <c r="H89" s="246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7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" customHeight="1">
      <c r="B97" s="32"/>
      <c r="L97" s="32"/>
    </row>
    <row r="98" spans="2:47" s="1" customFormat="1" ht="22.8" customHeight="1">
      <c r="B98" s="32"/>
      <c r="C98" s="107" t="s">
        <v>146</v>
      </c>
      <c r="J98" s="66">
        <f>J130</f>
        <v>0</v>
      </c>
      <c r="L98" s="32"/>
      <c r="AU98" s="17" t="s">
        <v>147</v>
      </c>
    </row>
    <row r="99" spans="2:47" s="8" customFormat="1" ht="25" customHeight="1">
      <c r="B99" s="108"/>
      <c r="D99" s="109" t="s">
        <v>148</v>
      </c>
      <c r="E99" s="110"/>
      <c r="F99" s="110"/>
      <c r="G99" s="110"/>
      <c r="H99" s="110"/>
      <c r="I99" s="110"/>
      <c r="J99" s="111">
        <f>J131</f>
        <v>0</v>
      </c>
      <c r="L99" s="108"/>
    </row>
    <row r="100" spans="2:47" s="9" customFormat="1" ht="19.899999999999999" customHeight="1">
      <c r="B100" s="112"/>
      <c r="D100" s="113" t="s">
        <v>152</v>
      </c>
      <c r="E100" s="114"/>
      <c r="F100" s="114"/>
      <c r="G100" s="114"/>
      <c r="H100" s="114"/>
      <c r="I100" s="114"/>
      <c r="J100" s="115">
        <f>J132</f>
        <v>0</v>
      </c>
      <c r="L100" s="112"/>
    </row>
    <row r="101" spans="2:47" s="9" customFormat="1" ht="19.899999999999999" customHeight="1">
      <c r="B101" s="112"/>
      <c r="D101" s="113" t="s">
        <v>993</v>
      </c>
      <c r="E101" s="114"/>
      <c r="F101" s="114"/>
      <c r="G101" s="114"/>
      <c r="H101" s="114"/>
      <c r="I101" s="114"/>
      <c r="J101" s="115">
        <f>J165</f>
        <v>0</v>
      </c>
      <c r="L101" s="112"/>
    </row>
    <row r="102" spans="2:47" s="8" customFormat="1" ht="25" customHeight="1">
      <c r="B102" s="108"/>
      <c r="D102" s="109" t="s">
        <v>154</v>
      </c>
      <c r="E102" s="110"/>
      <c r="F102" s="110"/>
      <c r="G102" s="110"/>
      <c r="H102" s="110"/>
      <c r="I102" s="110"/>
      <c r="J102" s="111">
        <f>J188</f>
        <v>0</v>
      </c>
      <c r="L102" s="108"/>
    </row>
    <row r="103" spans="2:47" s="9" customFormat="1" ht="19.899999999999999" customHeight="1">
      <c r="B103" s="112"/>
      <c r="D103" s="113" t="s">
        <v>994</v>
      </c>
      <c r="E103" s="114"/>
      <c r="F103" s="114"/>
      <c r="G103" s="114"/>
      <c r="H103" s="114"/>
      <c r="I103" s="114"/>
      <c r="J103" s="115">
        <f>J189</f>
        <v>0</v>
      </c>
      <c r="L103" s="112"/>
    </row>
    <row r="104" spans="2:47" s="9" customFormat="1" ht="19.899999999999999" customHeight="1">
      <c r="B104" s="112"/>
      <c r="D104" s="113" t="s">
        <v>156</v>
      </c>
      <c r="E104" s="114"/>
      <c r="F104" s="114"/>
      <c r="G104" s="114"/>
      <c r="H104" s="114"/>
      <c r="I104" s="114"/>
      <c r="J104" s="115">
        <f>J191</f>
        <v>0</v>
      </c>
      <c r="L104" s="112"/>
    </row>
    <row r="105" spans="2:47" s="9" customFormat="1" ht="19.899999999999999" customHeight="1">
      <c r="B105" s="112"/>
      <c r="D105" s="113" t="s">
        <v>995</v>
      </c>
      <c r="E105" s="114"/>
      <c r="F105" s="114"/>
      <c r="G105" s="114"/>
      <c r="H105" s="114"/>
      <c r="I105" s="114"/>
      <c r="J105" s="115">
        <f>J253</f>
        <v>0</v>
      </c>
      <c r="L105" s="112"/>
    </row>
    <row r="106" spans="2:47" s="9" customFormat="1" ht="19.899999999999999" customHeight="1">
      <c r="B106" s="112"/>
      <c r="D106" s="113" t="s">
        <v>996</v>
      </c>
      <c r="E106" s="114"/>
      <c r="F106" s="114"/>
      <c r="G106" s="114"/>
      <c r="H106" s="114"/>
      <c r="I106" s="114"/>
      <c r="J106" s="115">
        <f>J292</f>
        <v>0</v>
      </c>
      <c r="L106" s="112"/>
    </row>
    <row r="107" spans="2:47" s="9" customFormat="1" ht="19.899999999999999" customHeight="1">
      <c r="B107" s="112"/>
      <c r="D107" s="113" t="s">
        <v>158</v>
      </c>
      <c r="E107" s="114"/>
      <c r="F107" s="114"/>
      <c r="G107" s="114"/>
      <c r="H107" s="114"/>
      <c r="I107" s="114"/>
      <c r="J107" s="115">
        <f>J311</f>
        <v>0</v>
      </c>
      <c r="L107" s="112"/>
    </row>
    <row r="108" spans="2:47" s="9" customFormat="1" ht="19.899999999999999" customHeight="1">
      <c r="B108" s="112"/>
      <c r="D108" s="113" t="s">
        <v>163</v>
      </c>
      <c r="E108" s="114"/>
      <c r="F108" s="114"/>
      <c r="G108" s="114"/>
      <c r="H108" s="114"/>
      <c r="I108" s="114"/>
      <c r="J108" s="115">
        <f>J320</f>
        <v>0</v>
      </c>
      <c r="L108" s="112"/>
    </row>
    <row r="109" spans="2:47" s="1" customFormat="1" ht="21.85" customHeight="1">
      <c r="B109" s="32"/>
      <c r="L109" s="32"/>
    </row>
    <row r="110" spans="2:47" s="1" customFormat="1" ht="7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2"/>
    </row>
    <row r="114" spans="2:12" s="1" customFormat="1" ht="7" customHeight="1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2"/>
    </row>
    <row r="115" spans="2:12" s="1" customFormat="1" ht="25" customHeight="1">
      <c r="B115" s="32"/>
      <c r="C115" s="21" t="s">
        <v>165</v>
      </c>
      <c r="L115" s="32"/>
    </row>
    <row r="116" spans="2:12" s="1" customFormat="1" ht="7" customHeight="1">
      <c r="B116" s="32"/>
      <c r="L116" s="32"/>
    </row>
    <row r="117" spans="2:12" s="1" customFormat="1" ht="12" customHeight="1">
      <c r="B117" s="32"/>
      <c r="C117" s="27" t="s">
        <v>16</v>
      </c>
      <c r="L117" s="32"/>
    </row>
    <row r="118" spans="2:12" s="1" customFormat="1" ht="16.5" customHeight="1">
      <c r="B118" s="32"/>
      <c r="E118" s="244" t="str">
        <f>E7</f>
        <v>ZŠ NA SMETÁNCE - oprava střešního pláště a rekonstrukce podkroví</v>
      </c>
      <c r="F118" s="245"/>
      <c r="G118" s="245"/>
      <c r="H118" s="245"/>
      <c r="L118" s="32"/>
    </row>
    <row r="119" spans="2:12" ht="12" customHeight="1">
      <c r="B119" s="20"/>
      <c r="C119" s="27" t="s">
        <v>141</v>
      </c>
      <c r="L119" s="20"/>
    </row>
    <row r="120" spans="2:12" s="1" customFormat="1" ht="16.5" customHeight="1">
      <c r="B120" s="32"/>
      <c r="E120" s="244" t="s">
        <v>990</v>
      </c>
      <c r="F120" s="246"/>
      <c r="G120" s="246"/>
      <c r="H120" s="246"/>
      <c r="L120" s="32"/>
    </row>
    <row r="121" spans="2:12" s="1" customFormat="1" ht="12" customHeight="1">
      <c r="B121" s="32"/>
      <c r="C121" s="27" t="s">
        <v>991</v>
      </c>
      <c r="L121" s="32"/>
    </row>
    <row r="122" spans="2:12" s="1" customFormat="1" ht="16.5" customHeight="1">
      <c r="B122" s="32"/>
      <c r="E122" s="207" t="str">
        <f>E11</f>
        <v>2022-01050199.02.1 - Bourací práce</v>
      </c>
      <c r="F122" s="246"/>
      <c r="G122" s="246"/>
      <c r="H122" s="246"/>
      <c r="L122" s="32"/>
    </row>
    <row r="123" spans="2:12" s="1" customFormat="1" ht="7" customHeight="1">
      <c r="B123" s="32"/>
      <c r="L123" s="32"/>
    </row>
    <row r="124" spans="2:12" s="1" customFormat="1" ht="12" customHeight="1">
      <c r="B124" s="32"/>
      <c r="C124" s="27" t="s">
        <v>20</v>
      </c>
      <c r="F124" s="25" t="str">
        <f>F14</f>
        <v xml:space="preserve"> </v>
      </c>
      <c r="I124" s="27" t="s">
        <v>22</v>
      </c>
      <c r="J124" s="52" t="str">
        <f>IF(J14="","",J14)</f>
        <v>24. 5. 2023</v>
      </c>
      <c r="L124" s="32"/>
    </row>
    <row r="125" spans="2:12" s="1" customFormat="1" ht="7" customHeight="1">
      <c r="B125" s="32"/>
      <c r="L125" s="32"/>
    </row>
    <row r="126" spans="2:12" s="1" customFormat="1" ht="15.15" customHeight="1">
      <c r="B126" s="32"/>
      <c r="C126" s="27" t="s">
        <v>24</v>
      </c>
      <c r="F126" s="25" t="str">
        <f>E17</f>
        <v xml:space="preserve"> </v>
      </c>
      <c r="I126" s="27" t="s">
        <v>29</v>
      </c>
      <c r="J126" s="30" t="str">
        <f>E23</f>
        <v xml:space="preserve"> </v>
      </c>
      <c r="L126" s="32"/>
    </row>
    <row r="127" spans="2:12" s="1" customFormat="1" ht="25.65" customHeight="1">
      <c r="B127" s="32"/>
      <c r="C127" s="27" t="s">
        <v>27</v>
      </c>
      <c r="F127" s="25" t="str">
        <f>IF(E20="","",E20)</f>
        <v>Vyplň údaj</v>
      </c>
      <c r="I127" s="27" t="s">
        <v>31</v>
      </c>
      <c r="J127" s="30" t="str">
        <f>E26</f>
        <v>KAVRO - Ing. Veronika Kloudová</v>
      </c>
      <c r="L127" s="32"/>
    </row>
    <row r="128" spans="2:12" s="1" customFormat="1" ht="10.3" customHeight="1">
      <c r="B128" s="32"/>
      <c r="L128" s="32"/>
    </row>
    <row r="129" spans="2:65" s="10" customFormat="1" ht="29.25" customHeight="1">
      <c r="B129" s="116"/>
      <c r="C129" s="117" t="s">
        <v>166</v>
      </c>
      <c r="D129" s="118" t="s">
        <v>59</v>
      </c>
      <c r="E129" s="118" t="s">
        <v>55</v>
      </c>
      <c r="F129" s="118" t="s">
        <v>56</v>
      </c>
      <c r="G129" s="118" t="s">
        <v>167</v>
      </c>
      <c r="H129" s="118" t="s">
        <v>168</v>
      </c>
      <c r="I129" s="118" t="s">
        <v>169</v>
      </c>
      <c r="J129" s="118" t="s">
        <v>145</v>
      </c>
      <c r="K129" s="119" t="s">
        <v>170</v>
      </c>
      <c r="L129" s="116"/>
      <c r="M129" s="59" t="s">
        <v>1</v>
      </c>
      <c r="N129" s="60" t="s">
        <v>38</v>
      </c>
      <c r="O129" s="60" t="s">
        <v>171</v>
      </c>
      <c r="P129" s="60" t="s">
        <v>172</v>
      </c>
      <c r="Q129" s="60" t="s">
        <v>173</v>
      </c>
      <c r="R129" s="60" t="s">
        <v>174</v>
      </c>
      <c r="S129" s="60" t="s">
        <v>175</v>
      </c>
      <c r="T129" s="61" t="s">
        <v>176</v>
      </c>
    </row>
    <row r="130" spans="2:65" s="1" customFormat="1" ht="22.8" customHeight="1">
      <c r="B130" s="32"/>
      <c r="C130" s="64" t="s">
        <v>177</v>
      </c>
      <c r="J130" s="120">
        <f>BK130</f>
        <v>0</v>
      </c>
      <c r="L130" s="32"/>
      <c r="M130" s="62"/>
      <c r="N130" s="53"/>
      <c r="O130" s="53"/>
      <c r="P130" s="121">
        <f>P131+P188</f>
        <v>0</v>
      </c>
      <c r="Q130" s="53"/>
      <c r="R130" s="121">
        <f>R131+R188</f>
        <v>0.9624299999999999</v>
      </c>
      <c r="S130" s="53"/>
      <c r="T130" s="122">
        <f>T131+T188</f>
        <v>233.97545199999999</v>
      </c>
      <c r="AT130" s="17" t="s">
        <v>73</v>
      </c>
      <c r="AU130" s="17" t="s">
        <v>147</v>
      </c>
      <c r="BK130" s="123">
        <f>BK131+BK188</f>
        <v>0</v>
      </c>
    </row>
    <row r="131" spans="2:65" s="11" customFormat="1" ht="25.9" customHeight="1">
      <c r="B131" s="124"/>
      <c r="D131" s="125" t="s">
        <v>73</v>
      </c>
      <c r="E131" s="126" t="s">
        <v>178</v>
      </c>
      <c r="F131" s="126" t="s">
        <v>179</v>
      </c>
      <c r="I131" s="127"/>
      <c r="J131" s="128">
        <f>BK131</f>
        <v>0</v>
      </c>
      <c r="L131" s="124"/>
      <c r="M131" s="129"/>
      <c r="P131" s="130">
        <f>P132+P165</f>
        <v>0</v>
      </c>
      <c r="R131" s="130">
        <f>R132+R165</f>
        <v>0</v>
      </c>
      <c r="T131" s="131">
        <f>T132+T165</f>
        <v>116.49619999999999</v>
      </c>
      <c r="AR131" s="125" t="s">
        <v>82</v>
      </c>
      <c r="AT131" s="132" t="s">
        <v>73</v>
      </c>
      <c r="AU131" s="132" t="s">
        <v>74</v>
      </c>
      <c r="AY131" s="125" t="s">
        <v>180</v>
      </c>
      <c r="BK131" s="133">
        <f>BK132+BK165</f>
        <v>0</v>
      </c>
    </row>
    <row r="132" spans="2:65" s="11" customFormat="1" ht="22.8" customHeight="1">
      <c r="B132" s="124"/>
      <c r="D132" s="125" t="s">
        <v>73</v>
      </c>
      <c r="E132" s="134" t="s">
        <v>252</v>
      </c>
      <c r="F132" s="134" t="s">
        <v>293</v>
      </c>
      <c r="I132" s="127"/>
      <c r="J132" s="135">
        <f>BK132</f>
        <v>0</v>
      </c>
      <c r="L132" s="124"/>
      <c r="M132" s="129"/>
      <c r="P132" s="130">
        <f>SUM(P133:P164)</f>
        <v>0</v>
      </c>
      <c r="R132" s="130">
        <f>SUM(R133:R164)</f>
        <v>0</v>
      </c>
      <c r="T132" s="131">
        <f>SUM(T133:T164)</f>
        <v>116.49619999999999</v>
      </c>
      <c r="AR132" s="125" t="s">
        <v>82</v>
      </c>
      <c r="AT132" s="132" t="s">
        <v>73</v>
      </c>
      <c r="AU132" s="132" t="s">
        <v>82</v>
      </c>
      <c r="AY132" s="125" t="s">
        <v>180</v>
      </c>
      <c r="BK132" s="133">
        <f>SUM(BK133:BK164)</f>
        <v>0</v>
      </c>
    </row>
    <row r="133" spans="2:65" s="1" customFormat="1" ht="16.5" customHeight="1">
      <c r="B133" s="32"/>
      <c r="C133" s="136" t="s">
        <v>82</v>
      </c>
      <c r="D133" s="136" t="s">
        <v>183</v>
      </c>
      <c r="E133" s="137" t="s">
        <v>997</v>
      </c>
      <c r="F133" s="138" t="s">
        <v>998</v>
      </c>
      <c r="G133" s="139" t="s">
        <v>198</v>
      </c>
      <c r="H133" s="140">
        <v>276</v>
      </c>
      <c r="I133" s="141"/>
      <c r="J133" s="142">
        <f>ROUND(I133*H133,2)</f>
        <v>0</v>
      </c>
      <c r="K133" s="138" t="s">
        <v>187</v>
      </c>
      <c r="L133" s="32"/>
      <c r="M133" s="143" t="s">
        <v>1</v>
      </c>
      <c r="N133" s="144" t="s">
        <v>39</v>
      </c>
      <c r="P133" s="145">
        <f>O133*H133</f>
        <v>0</v>
      </c>
      <c r="Q133" s="145">
        <v>0</v>
      </c>
      <c r="R133" s="145">
        <f>Q133*H133</f>
        <v>0</v>
      </c>
      <c r="S133" s="145">
        <v>0.13100000000000001</v>
      </c>
      <c r="T133" s="146">
        <f>S133*H133</f>
        <v>36.155999999999999</v>
      </c>
      <c r="AR133" s="147" t="s">
        <v>188</v>
      </c>
      <c r="AT133" s="147" t="s">
        <v>183</v>
      </c>
      <c r="AU133" s="147" t="s">
        <v>84</v>
      </c>
      <c r="AY133" s="17" t="s">
        <v>180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82</v>
      </c>
      <c r="BK133" s="148">
        <f>ROUND(I133*H133,2)</f>
        <v>0</v>
      </c>
      <c r="BL133" s="17" t="s">
        <v>188</v>
      </c>
      <c r="BM133" s="147" t="s">
        <v>999</v>
      </c>
    </row>
    <row r="134" spans="2:65" s="12" customFormat="1" ht="10.199999999999999">
      <c r="B134" s="149"/>
      <c r="D134" s="150" t="s">
        <v>190</v>
      </c>
      <c r="E134" s="151" t="s">
        <v>1</v>
      </c>
      <c r="F134" s="152" t="s">
        <v>1000</v>
      </c>
      <c r="H134" s="151" t="s">
        <v>1</v>
      </c>
      <c r="I134" s="153"/>
      <c r="L134" s="149"/>
      <c r="M134" s="154"/>
      <c r="T134" s="155"/>
      <c r="AT134" s="151" t="s">
        <v>190</v>
      </c>
      <c r="AU134" s="151" t="s">
        <v>84</v>
      </c>
      <c r="AV134" s="12" t="s">
        <v>82</v>
      </c>
      <c r="AW134" s="12" t="s">
        <v>30</v>
      </c>
      <c r="AX134" s="12" t="s">
        <v>74</v>
      </c>
      <c r="AY134" s="151" t="s">
        <v>180</v>
      </c>
    </row>
    <row r="135" spans="2:65" s="12" customFormat="1" ht="10.199999999999999">
      <c r="B135" s="149"/>
      <c r="D135" s="150" t="s">
        <v>190</v>
      </c>
      <c r="E135" s="151" t="s">
        <v>1</v>
      </c>
      <c r="F135" s="152" t="s">
        <v>1001</v>
      </c>
      <c r="H135" s="151" t="s">
        <v>1</v>
      </c>
      <c r="I135" s="153"/>
      <c r="L135" s="149"/>
      <c r="M135" s="154"/>
      <c r="T135" s="155"/>
      <c r="AT135" s="151" t="s">
        <v>190</v>
      </c>
      <c r="AU135" s="151" t="s">
        <v>84</v>
      </c>
      <c r="AV135" s="12" t="s">
        <v>82</v>
      </c>
      <c r="AW135" s="12" t="s">
        <v>30</v>
      </c>
      <c r="AX135" s="12" t="s">
        <v>74</v>
      </c>
      <c r="AY135" s="151" t="s">
        <v>180</v>
      </c>
    </row>
    <row r="136" spans="2:65" s="13" customFormat="1" ht="10.199999999999999">
      <c r="B136" s="156"/>
      <c r="D136" s="150" t="s">
        <v>190</v>
      </c>
      <c r="E136" s="157" t="s">
        <v>1</v>
      </c>
      <c r="F136" s="158" t="s">
        <v>1002</v>
      </c>
      <c r="H136" s="159">
        <v>180</v>
      </c>
      <c r="I136" s="160"/>
      <c r="L136" s="156"/>
      <c r="M136" s="161"/>
      <c r="T136" s="162"/>
      <c r="AT136" s="157" t="s">
        <v>190</v>
      </c>
      <c r="AU136" s="157" t="s">
        <v>84</v>
      </c>
      <c r="AV136" s="13" t="s">
        <v>84</v>
      </c>
      <c r="AW136" s="13" t="s">
        <v>30</v>
      </c>
      <c r="AX136" s="13" t="s">
        <v>74</v>
      </c>
      <c r="AY136" s="157" t="s">
        <v>180</v>
      </c>
    </row>
    <row r="137" spans="2:65" s="12" customFormat="1" ht="10.199999999999999">
      <c r="B137" s="149"/>
      <c r="D137" s="150" t="s">
        <v>190</v>
      </c>
      <c r="E137" s="151" t="s">
        <v>1</v>
      </c>
      <c r="F137" s="152" t="s">
        <v>1001</v>
      </c>
      <c r="H137" s="151" t="s">
        <v>1</v>
      </c>
      <c r="I137" s="153"/>
      <c r="L137" s="149"/>
      <c r="M137" s="154"/>
      <c r="T137" s="155"/>
      <c r="AT137" s="151" t="s">
        <v>190</v>
      </c>
      <c r="AU137" s="151" t="s">
        <v>84</v>
      </c>
      <c r="AV137" s="12" t="s">
        <v>82</v>
      </c>
      <c r="AW137" s="12" t="s">
        <v>30</v>
      </c>
      <c r="AX137" s="12" t="s">
        <v>74</v>
      </c>
      <c r="AY137" s="151" t="s">
        <v>180</v>
      </c>
    </row>
    <row r="138" spans="2:65" s="13" customFormat="1" ht="10.199999999999999">
      <c r="B138" s="156"/>
      <c r="D138" s="150" t="s">
        <v>190</v>
      </c>
      <c r="E138" s="157" t="s">
        <v>1</v>
      </c>
      <c r="F138" s="158" t="s">
        <v>1003</v>
      </c>
      <c r="H138" s="159">
        <v>96</v>
      </c>
      <c r="I138" s="160"/>
      <c r="L138" s="156"/>
      <c r="M138" s="161"/>
      <c r="T138" s="162"/>
      <c r="AT138" s="157" t="s">
        <v>190</v>
      </c>
      <c r="AU138" s="157" t="s">
        <v>84</v>
      </c>
      <c r="AV138" s="13" t="s">
        <v>84</v>
      </c>
      <c r="AW138" s="13" t="s">
        <v>30</v>
      </c>
      <c r="AX138" s="13" t="s">
        <v>74</v>
      </c>
      <c r="AY138" s="157" t="s">
        <v>180</v>
      </c>
    </row>
    <row r="139" spans="2:65" s="14" customFormat="1" ht="10.199999999999999">
      <c r="B139" s="163"/>
      <c r="D139" s="150" t="s">
        <v>190</v>
      </c>
      <c r="E139" s="164" t="s">
        <v>1</v>
      </c>
      <c r="F139" s="165" t="s">
        <v>194</v>
      </c>
      <c r="H139" s="166">
        <v>276</v>
      </c>
      <c r="I139" s="167"/>
      <c r="L139" s="163"/>
      <c r="M139" s="168"/>
      <c r="T139" s="169"/>
      <c r="AT139" s="164" t="s">
        <v>190</v>
      </c>
      <c r="AU139" s="164" t="s">
        <v>84</v>
      </c>
      <c r="AV139" s="14" t="s">
        <v>188</v>
      </c>
      <c r="AW139" s="14" t="s">
        <v>30</v>
      </c>
      <c r="AX139" s="14" t="s">
        <v>82</v>
      </c>
      <c r="AY139" s="164" t="s">
        <v>180</v>
      </c>
    </row>
    <row r="140" spans="2:65" s="1" customFormat="1" ht="16.5" customHeight="1">
      <c r="B140" s="32"/>
      <c r="C140" s="136" t="s">
        <v>84</v>
      </c>
      <c r="D140" s="136" t="s">
        <v>183</v>
      </c>
      <c r="E140" s="137" t="s">
        <v>1004</v>
      </c>
      <c r="F140" s="138" t="s">
        <v>1005</v>
      </c>
      <c r="G140" s="139" t="s">
        <v>186</v>
      </c>
      <c r="H140" s="140">
        <v>18</v>
      </c>
      <c r="I140" s="141"/>
      <c r="J140" s="142">
        <f>ROUND(I140*H140,2)</f>
        <v>0</v>
      </c>
      <c r="K140" s="138" t="s">
        <v>187</v>
      </c>
      <c r="L140" s="32"/>
      <c r="M140" s="143" t="s">
        <v>1</v>
      </c>
      <c r="N140" s="144" t="s">
        <v>39</v>
      </c>
      <c r="P140" s="145">
        <f>O140*H140</f>
        <v>0</v>
      </c>
      <c r="Q140" s="145">
        <v>0</v>
      </c>
      <c r="R140" s="145">
        <f>Q140*H140</f>
        <v>0</v>
      </c>
      <c r="S140" s="145">
        <v>1.5940000000000001</v>
      </c>
      <c r="T140" s="146">
        <f>S140*H140</f>
        <v>28.692</v>
      </c>
      <c r="AR140" s="147" t="s">
        <v>188</v>
      </c>
      <c r="AT140" s="147" t="s">
        <v>183</v>
      </c>
      <c r="AU140" s="147" t="s">
        <v>84</v>
      </c>
      <c r="AY140" s="17" t="s">
        <v>180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82</v>
      </c>
      <c r="BK140" s="148">
        <f>ROUND(I140*H140,2)</f>
        <v>0</v>
      </c>
      <c r="BL140" s="17" t="s">
        <v>188</v>
      </c>
      <c r="BM140" s="147" t="s">
        <v>1006</v>
      </c>
    </row>
    <row r="141" spans="2:65" s="12" customFormat="1" ht="10.199999999999999">
      <c r="B141" s="149"/>
      <c r="D141" s="150" t="s">
        <v>190</v>
      </c>
      <c r="E141" s="151" t="s">
        <v>1</v>
      </c>
      <c r="F141" s="152" t="s">
        <v>1007</v>
      </c>
      <c r="H141" s="151" t="s">
        <v>1</v>
      </c>
      <c r="I141" s="153"/>
      <c r="L141" s="149"/>
      <c r="M141" s="154"/>
      <c r="T141" s="155"/>
      <c r="AT141" s="151" t="s">
        <v>190</v>
      </c>
      <c r="AU141" s="151" t="s">
        <v>84</v>
      </c>
      <c r="AV141" s="12" t="s">
        <v>82</v>
      </c>
      <c r="AW141" s="12" t="s">
        <v>30</v>
      </c>
      <c r="AX141" s="12" t="s">
        <v>74</v>
      </c>
      <c r="AY141" s="151" t="s">
        <v>180</v>
      </c>
    </row>
    <row r="142" spans="2:65" s="13" customFormat="1" ht="10.199999999999999">
      <c r="B142" s="156"/>
      <c r="D142" s="150" t="s">
        <v>190</v>
      </c>
      <c r="E142" s="157" t="s">
        <v>1</v>
      </c>
      <c r="F142" s="158" t="s">
        <v>305</v>
      </c>
      <c r="H142" s="159">
        <v>18</v>
      </c>
      <c r="I142" s="160"/>
      <c r="L142" s="156"/>
      <c r="M142" s="161"/>
      <c r="T142" s="162"/>
      <c r="AT142" s="157" t="s">
        <v>190</v>
      </c>
      <c r="AU142" s="157" t="s">
        <v>84</v>
      </c>
      <c r="AV142" s="13" t="s">
        <v>84</v>
      </c>
      <c r="AW142" s="13" t="s">
        <v>30</v>
      </c>
      <c r="AX142" s="13" t="s">
        <v>74</v>
      </c>
      <c r="AY142" s="157" t="s">
        <v>180</v>
      </c>
    </row>
    <row r="143" spans="2:65" s="14" customFormat="1" ht="10.199999999999999">
      <c r="B143" s="163"/>
      <c r="D143" s="150" t="s">
        <v>190</v>
      </c>
      <c r="E143" s="164" t="s">
        <v>1</v>
      </c>
      <c r="F143" s="165" t="s">
        <v>194</v>
      </c>
      <c r="H143" s="166">
        <v>18</v>
      </c>
      <c r="I143" s="167"/>
      <c r="L143" s="163"/>
      <c r="M143" s="168"/>
      <c r="T143" s="169"/>
      <c r="AT143" s="164" t="s">
        <v>190</v>
      </c>
      <c r="AU143" s="164" t="s">
        <v>84</v>
      </c>
      <c r="AV143" s="14" t="s">
        <v>188</v>
      </c>
      <c r="AW143" s="14" t="s">
        <v>30</v>
      </c>
      <c r="AX143" s="14" t="s">
        <v>82</v>
      </c>
      <c r="AY143" s="164" t="s">
        <v>180</v>
      </c>
    </row>
    <row r="144" spans="2:65" s="1" customFormat="1" ht="16.5" customHeight="1">
      <c r="B144" s="32"/>
      <c r="C144" s="136" t="s">
        <v>181</v>
      </c>
      <c r="D144" s="136" t="s">
        <v>183</v>
      </c>
      <c r="E144" s="137" t="s">
        <v>1008</v>
      </c>
      <c r="F144" s="138" t="s">
        <v>1009</v>
      </c>
      <c r="G144" s="139" t="s">
        <v>198</v>
      </c>
      <c r="H144" s="140">
        <v>3.6</v>
      </c>
      <c r="I144" s="141"/>
      <c r="J144" s="142">
        <f>ROUND(I144*H144,2)</f>
        <v>0</v>
      </c>
      <c r="K144" s="138" t="s">
        <v>187</v>
      </c>
      <c r="L144" s="32"/>
      <c r="M144" s="143" t="s">
        <v>1</v>
      </c>
      <c r="N144" s="144" t="s">
        <v>39</v>
      </c>
      <c r="P144" s="145">
        <f>O144*H144</f>
        <v>0</v>
      </c>
      <c r="Q144" s="145">
        <v>0</v>
      </c>
      <c r="R144" s="145">
        <f>Q144*H144</f>
        <v>0</v>
      </c>
      <c r="S144" s="145">
        <v>7.5999999999999998E-2</v>
      </c>
      <c r="T144" s="146">
        <f>S144*H144</f>
        <v>0.27360000000000001</v>
      </c>
      <c r="AR144" s="147" t="s">
        <v>188</v>
      </c>
      <c r="AT144" s="147" t="s">
        <v>183</v>
      </c>
      <c r="AU144" s="147" t="s">
        <v>84</v>
      </c>
      <c r="AY144" s="17" t="s">
        <v>180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82</v>
      </c>
      <c r="BK144" s="148">
        <f>ROUND(I144*H144,2)</f>
        <v>0</v>
      </c>
      <c r="BL144" s="17" t="s">
        <v>188</v>
      </c>
      <c r="BM144" s="147" t="s">
        <v>1010</v>
      </c>
    </row>
    <row r="145" spans="2:65" s="12" customFormat="1" ht="10.199999999999999">
      <c r="B145" s="149"/>
      <c r="D145" s="150" t="s">
        <v>190</v>
      </c>
      <c r="E145" s="151" t="s">
        <v>1</v>
      </c>
      <c r="F145" s="152" t="s">
        <v>1011</v>
      </c>
      <c r="H145" s="151" t="s">
        <v>1</v>
      </c>
      <c r="I145" s="153"/>
      <c r="L145" s="149"/>
      <c r="M145" s="154"/>
      <c r="T145" s="155"/>
      <c r="AT145" s="151" t="s">
        <v>190</v>
      </c>
      <c r="AU145" s="151" t="s">
        <v>84</v>
      </c>
      <c r="AV145" s="12" t="s">
        <v>82</v>
      </c>
      <c r="AW145" s="12" t="s">
        <v>30</v>
      </c>
      <c r="AX145" s="12" t="s">
        <v>74</v>
      </c>
      <c r="AY145" s="151" t="s">
        <v>180</v>
      </c>
    </row>
    <row r="146" spans="2:65" s="12" customFormat="1" ht="10.199999999999999">
      <c r="B146" s="149"/>
      <c r="D146" s="150" t="s">
        <v>190</v>
      </c>
      <c r="E146" s="151" t="s">
        <v>1</v>
      </c>
      <c r="F146" s="152" t="s">
        <v>1001</v>
      </c>
      <c r="H146" s="151" t="s">
        <v>1</v>
      </c>
      <c r="I146" s="153"/>
      <c r="L146" s="149"/>
      <c r="M146" s="154"/>
      <c r="T146" s="155"/>
      <c r="AT146" s="151" t="s">
        <v>190</v>
      </c>
      <c r="AU146" s="151" t="s">
        <v>84</v>
      </c>
      <c r="AV146" s="12" t="s">
        <v>82</v>
      </c>
      <c r="AW146" s="12" t="s">
        <v>30</v>
      </c>
      <c r="AX146" s="12" t="s">
        <v>74</v>
      </c>
      <c r="AY146" s="151" t="s">
        <v>180</v>
      </c>
    </row>
    <row r="147" spans="2:65" s="13" customFormat="1" ht="10.199999999999999">
      <c r="B147" s="156"/>
      <c r="D147" s="150" t="s">
        <v>190</v>
      </c>
      <c r="E147" s="157" t="s">
        <v>1</v>
      </c>
      <c r="F147" s="158" t="s">
        <v>1012</v>
      </c>
      <c r="H147" s="159">
        <v>3.6</v>
      </c>
      <c r="I147" s="160"/>
      <c r="L147" s="156"/>
      <c r="M147" s="161"/>
      <c r="T147" s="162"/>
      <c r="AT147" s="157" t="s">
        <v>190</v>
      </c>
      <c r="AU147" s="157" t="s">
        <v>84</v>
      </c>
      <c r="AV147" s="13" t="s">
        <v>84</v>
      </c>
      <c r="AW147" s="13" t="s">
        <v>30</v>
      </c>
      <c r="AX147" s="13" t="s">
        <v>74</v>
      </c>
      <c r="AY147" s="157" t="s">
        <v>180</v>
      </c>
    </row>
    <row r="148" spans="2:65" s="14" customFormat="1" ht="10.199999999999999">
      <c r="B148" s="163"/>
      <c r="D148" s="150" t="s">
        <v>190</v>
      </c>
      <c r="E148" s="164" t="s">
        <v>1</v>
      </c>
      <c r="F148" s="165" t="s">
        <v>194</v>
      </c>
      <c r="H148" s="166">
        <v>3.6</v>
      </c>
      <c r="I148" s="167"/>
      <c r="L148" s="163"/>
      <c r="M148" s="168"/>
      <c r="T148" s="169"/>
      <c r="AT148" s="164" t="s">
        <v>190</v>
      </c>
      <c r="AU148" s="164" t="s">
        <v>84</v>
      </c>
      <c r="AV148" s="14" t="s">
        <v>188</v>
      </c>
      <c r="AW148" s="14" t="s">
        <v>30</v>
      </c>
      <c r="AX148" s="14" t="s">
        <v>82</v>
      </c>
      <c r="AY148" s="164" t="s">
        <v>180</v>
      </c>
    </row>
    <row r="149" spans="2:65" s="1" customFormat="1" ht="16.5" customHeight="1">
      <c r="B149" s="32"/>
      <c r="C149" s="136" t="s">
        <v>188</v>
      </c>
      <c r="D149" s="136" t="s">
        <v>183</v>
      </c>
      <c r="E149" s="137" t="s">
        <v>1013</v>
      </c>
      <c r="F149" s="138" t="s">
        <v>1014</v>
      </c>
      <c r="G149" s="139" t="s">
        <v>287</v>
      </c>
      <c r="H149" s="140">
        <v>26</v>
      </c>
      <c r="I149" s="141"/>
      <c r="J149" s="142">
        <f>ROUND(I149*H149,2)</f>
        <v>0</v>
      </c>
      <c r="K149" s="138" t="s">
        <v>187</v>
      </c>
      <c r="L149" s="32"/>
      <c r="M149" s="143" t="s">
        <v>1</v>
      </c>
      <c r="N149" s="144" t="s">
        <v>39</v>
      </c>
      <c r="P149" s="145">
        <f>O149*H149</f>
        <v>0</v>
      </c>
      <c r="Q149" s="145">
        <v>0</v>
      </c>
      <c r="R149" s="145">
        <f>Q149*H149</f>
        <v>0</v>
      </c>
      <c r="S149" s="145">
        <v>1.9E-2</v>
      </c>
      <c r="T149" s="146">
        <f>S149*H149</f>
        <v>0.49399999999999999</v>
      </c>
      <c r="AR149" s="147" t="s">
        <v>188</v>
      </c>
      <c r="AT149" s="147" t="s">
        <v>183</v>
      </c>
      <c r="AU149" s="147" t="s">
        <v>84</v>
      </c>
      <c r="AY149" s="17" t="s">
        <v>180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82</v>
      </c>
      <c r="BK149" s="148">
        <f>ROUND(I149*H149,2)</f>
        <v>0</v>
      </c>
      <c r="BL149" s="17" t="s">
        <v>188</v>
      </c>
      <c r="BM149" s="147" t="s">
        <v>1015</v>
      </c>
    </row>
    <row r="150" spans="2:65" s="13" customFormat="1" ht="10.199999999999999">
      <c r="B150" s="156"/>
      <c r="D150" s="150" t="s">
        <v>190</v>
      </c>
      <c r="E150" s="157" t="s">
        <v>1</v>
      </c>
      <c r="F150" s="158" t="s">
        <v>363</v>
      </c>
      <c r="H150" s="159">
        <v>26</v>
      </c>
      <c r="I150" s="160"/>
      <c r="L150" s="156"/>
      <c r="M150" s="161"/>
      <c r="T150" s="162"/>
      <c r="AT150" s="157" t="s">
        <v>190</v>
      </c>
      <c r="AU150" s="157" t="s">
        <v>84</v>
      </c>
      <c r="AV150" s="13" t="s">
        <v>84</v>
      </c>
      <c r="AW150" s="13" t="s">
        <v>30</v>
      </c>
      <c r="AX150" s="13" t="s">
        <v>74</v>
      </c>
      <c r="AY150" s="157" t="s">
        <v>180</v>
      </c>
    </row>
    <row r="151" spans="2:65" s="14" customFormat="1" ht="10.199999999999999">
      <c r="B151" s="163"/>
      <c r="D151" s="150" t="s">
        <v>190</v>
      </c>
      <c r="E151" s="164" t="s">
        <v>1</v>
      </c>
      <c r="F151" s="165" t="s">
        <v>194</v>
      </c>
      <c r="H151" s="166">
        <v>26</v>
      </c>
      <c r="I151" s="167"/>
      <c r="L151" s="163"/>
      <c r="M151" s="168"/>
      <c r="T151" s="169"/>
      <c r="AT151" s="164" t="s">
        <v>190</v>
      </c>
      <c r="AU151" s="164" t="s">
        <v>84</v>
      </c>
      <c r="AV151" s="14" t="s">
        <v>188</v>
      </c>
      <c r="AW151" s="14" t="s">
        <v>30</v>
      </c>
      <c r="AX151" s="14" t="s">
        <v>82</v>
      </c>
      <c r="AY151" s="164" t="s">
        <v>180</v>
      </c>
    </row>
    <row r="152" spans="2:65" s="1" customFormat="1" ht="21.75" customHeight="1">
      <c r="B152" s="32"/>
      <c r="C152" s="136" t="s">
        <v>221</v>
      </c>
      <c r="D152" s="136" t="s">
        <v>183</v>
      </c>
      <c r="E152" s="137" t="s">
        <v>1016</v>
      </c>
      <c r="F152" s="138" t="s">
        <v>1017</v>
      </c>
      <c r="G152" s="139" t="s">
        <v>198</v>
      </c>
      <c r="H152" s="140">
        <v>1106.0999999999999</v>
      </c>
      <c r="I152" s="141"/>
      <c r="J152" s="142">
        <f>ROUND(I152*H152,2)</f>
        <v>0</v>
      </c>
      <c r="K152" s="138" t="s">
        <v>187</v>
      </c>
      <c r="L152" s="32"/>
      <c r="M152" s="143" t="s">
        <v>1</v>
      </c>
      <c r="N152" s="144" t="s">
        <v>39</v>
      </c>
      <c r="P152" s="145">
        <f>O152*H152</f>
        <v>0</v>
      </c>
      <c r="Q152" s="145">
        <v>0</v>
      </c>
      <c r="R152" s="145">
        <f>Q152*H152</f>
        <v>0</v>
      </c>
      <c r="S152" s="145">
        <v>4.5999999999999999E-2</v>
      </c>
      <c r="T152" s="146">
        <f>S152*H152</f>
        <v>50.880599999999994</v>
      </c>
      <c r="AR152" s="147" t="s">
        <v>188</v>
      </c>
      <c r="AT152" s="147" t="s">
        <v>183</v>
      </c>
      <c r="AU152" s="147" t="s">
        <v>84</v>
      </c>
      <c r="AY152" s="17" t="s">
        <v>180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82</v>
      </c>
      <c r="BK152" s="148">
        <f>ROUND(I152*H152,2)</f>
        <v>0</v>
      </c>
      <c r="BL152" s="17" t="s">
        <v>188</v>
      </c>
      <c r="BM152" s="147" t="s">
        <v>1018</v>
      </c>
    </row>
    <row r="153" spans="2:65" s="12" customFormat="1" ht="10.199999999999999">
      <c r="B153" s="149"/>
      <c r="D153" s="150" t="s">
        <v>190</v>
      </c>
      <c r="E153" s="151" t="s">
        <v>1</v>
      </c>
      <c r="F153" s="152" t="s">
        <v>226</v>
      </c>
      <c r="H153" s="151" t="s">
        <v>1</v>
      </c>
      <c r="I153" s="153"/>
      <c r="L153" s="149"/>
      <c r="M153" s="154"/>
      <c r="T153" s="155"/>
      <c r="AT153" s="151" t="s">
        <v>190</v>
      </c>
      <c r="AU153" s="151" t="s">
        <v>84</v>
      </c>
      <c r="AV153" s="12" t="s">
        <v>82</v>
      </c>
      <c r="AW153" s="12" t="s">
        <v>30</v>
      </c>
      <c r="AX153" s="12" t="s">
        <v>74</v>
      </c>
      <c r="AY153" s="151" t="s">
        <v>180</v>
      </c>
    </row>
    <row r="154" spans="2:65" s="13" customFormat="1" ht="10.199999999999999">
      <c r="B154" s="156"/>
      <c r="D154" s="150" t="s">
        <v>190</v>
      </c>
      <c r="E154" s="157" t="s">
        <v>1</v>
      </c>
      <c r="F154" s="158" t="s">
        <v>227</v>
      </c>
      <c r="H154" s="159">
        <v>167.68</v>
      </c>
      <c r="I154" s="160"/>
      <c r="L154" s="156"/>
      <c r="M154" s="161"/>
      <c r="T154" s="162"/>
      <c r="AT154" s="157" t="s">
        <v>190</v>
      </c>
      <c r="AU154" s="157" t="s">
        <v>84</v>
      </c>
      <c r="AV154" s="13" t="s">
        <v>84</v>
      </c>
      <c r="AW154" s="13" t="s">
        <v>30</v>
      </c>
      <c r="AX154" s="13" t="s">
        <v>74</v>
      </c>
      <c r="AY154" s="157" t="s">
        <v>180</v>
      </c>
    </row>
    <row r="155" spans="2:65" s="12" customFormat="1" ht="10.199999999999999">
      <c r="B155" s="149"/>
      <c r="D155" s="150" t="s">
        <v>190</v>
      </c>
      <c r="E155" s="151" t="s">
        <v>1</v>
      </c>
      <c r="F155" s="152" t="s">
        <v>1019</v>
      </c>
      <c r="H155" s="151" t="s">
        <v>1</v>
      </c>
      <c r="I155" s="153"/>
      <c r="L155" s="149"/>
      <c r="M155" s="154"/>
      <c r="T155" s="155"/>
      <c r="AT155" s="151" t="s">
        <v>190</v>
      </c>
      <c r="AU155" s="151" t="s">
        <v>84</v>
      </c>
      <c r="AV155" s="12" t="s">
        <v>82</v>
      </c>
      <c r="AW155" s="12" t="s">
        <v>30</v>
      </c>
      <c r="AX155" s="12" t="s">
        <v>74</v>
      </c>
      <c r="AY155" s="151" t="s">
        <v>180</v>
      </c>
    </row>
    <row r="156" spans="2:65" s="13" customFormat="1" ht="10.199999999999999">
      <c r="B156" s="156"/>
      <c r="D156" s="150" t="s">
        <v>190</v>
      </c>
      <c r="E156" s="157" t="s">
        <v>1</v>
      </c>
      <c r="F156" s="158" t="s">
        <v>231</v>
      </c>
      <c r="H156" s="159">
        <v>938.42</v>
      </c>
      <c r="I156" s="160"/>
      <c r="L156" s="156"/>
      <c r="M156" s="161"/>
      <c r="T156" s="162"/>
      <c r="AT156" s="157" t="s">
        <v>190</v>
      </c>
      <c r="AU156" s="157" t="s">
        <v>84</v>
      </c>
      <c r="AV156" s="13" t="s">
        <v>84</v>
      </c>
      <c r="AW156" s="13" t="s">
        <v>30</v>
      </c>
      <c r="AX156" s="13" t="s">
        <v>74</v>
      </c>
      <c r="AY156" s="157" t="s">
        <v>180</v>
      </c>
    </row>
    <row r="157" spans="2:65" s="14" customFormat="1" ht="10.199999999999999">
      <c r="B157" s="163"/>
      <c r="D157" s="150" t="s">
        <v>190</v>
      </c>
      <c r="E157" s="164" t="s">
        <v>1</v>
      </c>
      <c r="F157" s="165" t="s">
        <v>194</v>
      </c>
      <c r="H157" s="166">
        <v>1106.0999999999999</v>
      </c>
      <c r="I157" s="167"/>
      <c r="L157" s="163"/>
      <c r="M157" s="168"/>
      <c r="T157" s="169"/>
      <c r="AT157" s="164" t="s">
        <v>190</v>
      </c>
      <c r="AU157" s="164" t="s">
        <v>84</v>
      </c>
      <c r="AV157" s="14" t="s">
        <v>188</v>
      </c>
      <c r="AW157" s="14" t="s">
        <v>30</v>
      </c>
      <c r="AX157" s="14" t="s">
        <v>82</v>
      </c>
      <c r="AY157" s="164" t="s">
        <v>180</v>
      </c>
    </row>
    <row r="158" spans="2:65" s="1" customFormat="1" ht="16.5" customHeight="1">
      <c r="B158" s="32"/>
      <c r="C158" s="136" t="s">
        <v>216</v>
      </c>
      <c r="D158" s="136" t="s">
        <v>183</v>
      </c>
      <c r="E158" s="137" t="s">
        <v>1020</v>
      </c>
      <c r="F158" s="138" t="s">
        <v>1021</v>
      </c>
      <c r="G158" s="139" t="s">
        <v>198</v>
      </c>
      <c r="H158" s="140">
        <v>6643</v>
      </c>
      <c r="I158" s="141"/>
      <c r="J158" s="142">
        <f>ROUND(I158*H158,2)</f>
        <v>0</v>
      </c>
      <c r="K158" s="138" t="s">
        <v>199</v>
      </c>
      <c r="L158" s="32"/>
      <c r="M158" s="143" t="s">
        <v>1</v>
      </c>
      <c r="N158" s="144" t="s">
        <v>39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188</v>
      </c>
      <c r="AT158" s="147" t="s">
        <v>183</v>
      </c>
      <c r="AU158" s="147" t="s">
        <v>84</v>
      </c>
      <c r="AY158" s="17" t="s">
        <v>180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82</v>
      </c>
      <c r="BK158" s="148">
        <f>ROUND(I158*H158,2)</f>
        <v>0</v>
      </c>
      <c r="BL158" s="17" t="s">
        <v>188</v>
      </c>
      <c r="BM158" s="147" t="s">
        <v>1022</v>
      </c>
    </row>
    <row r="159" spans="2:65" s="12" customFormat="1" ht="10.199999999999999">
      <c r="B159" s="149"/>
      <c r="D159" s="150" t="s">
        <v>190</v>
      </c>
      <c r="E159" s="151" t="s">
        <v>1</v>
      </c>
      <c r="F159" s="152" t="s">
        <v>1023</v>
      </c>
      <c r="H159" s="151" t="s">
        <v>1</v>
      </c>
      <c r="I159" s="153"/>
      <c r="L159" s="149"/>
      <c r="M159" s="154"/>
      <c r="T159" s="155"/>
      <c r="AT159" s="151" t="s">
        <v>190</v>
      </c>
      <c r="AU159" s="151" t="s">
        <v>84</v>
      </c>
      <c r="AV159" s="12" t="s">
        <v>82</v>
      </c>
      <c r="AW159" s="12" t="s">
        <v>30</v>
      </c>
      <c r="AX159" s="12" t="s">
        <v>74</v>
      </c>
      <c r="AY159" s="151" t="s">
        <v>180</v>
      </c>
    </row>
    <row r="160" spans="2:65" s="13" customFormat="1" ht="10.199999999999999">
      <c r="B160" s="156"/>
      <c r="D160" s="150" t="s">
        <v>190</v>
      </c>
      <c r="E160" s="157" t="s">
        <v>1</v>
      </c>
      <c r="F160" s="158" t="s">
        <v>1024</v>
      </c>
      <c r="H160" s="159">
        <v>6643</v>
      </c>
      <c r="I160" s="160"/>
      <c r="L160" s="156"/>
      <c r="M160" s="161"/>
      <c r="T160" s="162"/>
      <c r="AT160" s="157" t="s">
        <v>190</v>
      </c>
      <c r="AU160" s="157" t="s">
        <v>84</v>
      </c>
      <c r="AV160" s="13" t="s">
        <v>84</v>
      </c>
      <c r="AW160" s="13" t="s">
        <v>30</v>
      </c>
      <c r="AX160" s="13" t="s">
        <v>74</v>
      </c>
      <c r="AY160" s="157" t="s">
        <v>180</v>
      </c>
    </row>
    <row r="161" spans="2:65" s="14" customFormat="1" ht="10.199999999999999">
      <c r="B161" s="163"/>
      <c r="D161" s="150" t="s">
        <v>190</v>
      </c>
      <c r="E161" s="164" t="s">
        <v>1</v>
      </c>
      <c r="F161" s="165" t="s">
        <v>194</v>
      </c>
      <c r="H161" s="166">
        <v>6643</v>
      </c>
      <c r="I161" s="167"/>
      <c r="L161" s="163"/>
      <c r="M161" s="168"/>
      <c r="T161" s="169"/>
      <c r="AT161" s="164" t="s">
        <v>190</v>
      </c>
      <c r="AU161" s="164" t="s">
        <v>84</v>
      </c>
      <c r="AV161" s="14" t="s">
        <v>188</v>
      </c>
      <c r="AW161" s="14" t="s">
        <v>30</v>
      </c>
      <c r="AX161" s="14" t="s">
        <v>82</v>
      </c>
      <c r="AY161" s="164" t="s">
        <v>180</v>
      </c>
    </row>
    <row r="162" spans="2:65" s="1" customFormat="1" ht="16.5" customHeight="1">
      <c r="B162" s="32"/>
      <c r="C162" s="136" t="s">
        <v>232</v>
      </c>
      <c r="D162" s="136" t="s">
        <v>183</v>
      </c>
      <c r="E162" s="137" t="s">
        <v>1025</v>
      </c>
      <c r="F162" s="138" t="s">
        <v>1026</v>
      </c>
      <c r="G162" s="139" t="s">
        <v>646</v>
      </c>
      <c r="H162" s="140">
        <v>3</v>
      </c>
      <c r="I162" s="141"/>
      <c r="J162" s="142">
        <f>ROUND(I162*H162,2)</f>
        <v>0</v>
      </c>
      <c r="K162" s="138" t="s">
        <v>199</v>
      </c>
      <c r="L162" s="32"/>
      <c r="M162" s="143" t="s">
        <v>1</v>
      </c>
      <c r="N162" s="144" t="s">
        <v>39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188</v>
      </c>
      <c r="AT162" s="147" t="s">
        <v>183</v>
      </c>
      <c r="AU162" s="147" t="s">
        <v>84</v>
      </c>
      <c r="AY162" s="17" t="s">
        <v>180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7" t="s">
        <v>82</v>
      </c>
      <c r="BK162" s="148">
        <f>ROUND(I162*H162,2)</f>
        <v>0</v>
      </c>
      <c r="BL162" s="17" t="s">
        <v>188</v>
      </c>
      <c r="BM162" s="147" t="s">
        <v>1027</v>
      </c>
    </row>
    <row r="163" spans="2:65" s="1" customFormat="1" ht="16.5" customHeight="1">
      <c r="B163" s="32"/>
      <c r="C163" s="136" t="s">
        <v>242</v>
      </c>
      <c r="D163" s="136" t="s">
        <v>183</v>
      </c>
      <c r="E163" s="137" t="s">
        <v>1028</v>
      </c>
      <c r="F163" s="138" t="s">
        <v>1029</v>
      </c>
      <c r="G163" s="139" t="s">
        <v>646</v>
      </c>
      <c r="H163" s="140">
        <v>1</v>
      </c>
      <c r="I163" s="141"/>
      <c r="J163" s="142">
        <f>ROUND(I163*H163,2)</f>
        <v>0</v>
      </c>
      <c r="K163" s="138" t="s">
        <v>199</v>
      </c>
      <c r="L163" s="32"/>
      <c r="M163" s="143" t="s">
        <v>1</v>
      </c>
      <c r="N163" s="144" t="s">
        <v>39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188</v>
      </c>
      <c r="AT163" s="147" t="s">
        <v>183</v>
      </c>
      <c r="AU163" s="147" t="s">
        <v>84</v>
      </c>
      <c r="AY163" s="17" t="s">
        <v>180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82</v>
      </c>
      <c r="BK163" s="148">
        <f>ROUND(I163*H163,2)</f>
        <v>0</v>
      </c>
      <c r="BL163" s="17" t="s">
        <v>188</v>
      </c>
      <c r="BM163" s="147" t="s">
        <v>1030</v>
      </c>
    </row>
    <row r="164" spans="2:65" s="1" customFormat="1" ht="16.5" customHeight="1">
      <c r="B164" s="32"/>
      <c r="C164" s="136" t="s">
        <v>252</v>
      </c>
      <c r="D164" s="136" t="s">
        <v>183</v>
      </c>
      <c r="E164" s="137" t="s">
        <v>1031</v>
      </c>
      <c r="F164" s="138" t="s">
        <v>1032</v>
      </c>
      <c r="G164" s="139" t="s">
        <v>287</v>
      </c>
      <c r="H164" s="140">
        <v>2</v>
      </c>
      <c r="I164" s="141"/>
      <c r="J164" s="142">
        <f>ROUND(I164*H164,2)</f>
        <v>0</v>
      </c>
      <c r="K164" s="138" t="s">
        <v>199</v>
      </c>
      <c r="L164" s="32"/>
      <c r="M164" s="143" t="s">
        <v>1</v>
      </c>
      <c r="N164" s="144" t="s">
        <v>39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188</v>
      </c>
      <c r="AT164" s="147" t="s">
        <v>183</v>
      </c>
      <c r="AU164" s="147" t="s">
        <v>84</v>
      </c>
      <c r="AY164" s="17" t="s">
        <v>180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82</v>
      </c>
      <c r="BK164" s="148">
        <f>ROUND(I164*H164,2)</f>
        <v>0</v>
      </c>
      <c r="BL164" s="17" t="s">
        <v>188</v>
      </c>
      <c r="BM164" s="147" t="s">
        <v>1033</v>
      </c>
    </row>
    <row r="165" spans="2:65" s="11" customFormat="1" ht="22.8" customHeight="1">
      <c r="B165" s="124"/>
      <c r="D165" s="125" t="s">
        <v>73</v>
      </c>
      <c r="E165" s="134" t="s">
        <v>1034</v>
      </c>
      <c r="F165" s="134" t="s">
        <v>1035</v>
      </c>
      <c r="I165" s="127"/>
      <c r="J165" s="135">
        <f>BK165</f>
        <v>0</v>
      </c>
      <c r="L165" s="124"/>
      <c r="M165" s="129"/>
      <c r="P165" s="130">
        <f>SUM(P166:P187)</f>
        <v>0</v>
      </c>
      <c r="R165" s="130">
        <f>SUM(R166:R187)</f>
        <v>0</v>
      </c>
      <c r="T165" s="131">
        <f>SUM(T166:T187)</f>
        <v>0</v>
      </c>
      <c r="AR165" s="125" t="s">
        <v>82</v>
      </c>
      <c r="AT165" s="132" t="s">
        <v>73</v>
      </c>
      <c r="AU165" s="132" t="s">
        <v>82</v>
      </c>
      <c r="AY165" s="125" t="s">
        <v>180</v>
      </c>
      <c r="BK165" s="133">
        <f>SUM(BK166:BK187)</f>
        <v>0</v>
      </c>
    </row>
    <row r="166" spans="2:65" s="1" customFormat="1" ht="16.5" customHeight="1">
      <c r="B166" s="32"/>
      <c r="C166" s="136" t="s">
        <v>256</v>
      </c>
      <c r="D166" s="136" t="s">
        <v>183</v>
      </c>
      <c r="E166" s="137" t="s">
        <v>1036</v>
      </c>
      <c r="F166" s="138" t="s">
        <v>1037</v>
      </c>
      <c r="G166" s="139" t="s">
        <v>198</v>
      </c>
      <c r="H166" s="140">
        <v>1300</v>
      </c>
      <c r="I166" s="141"/>
      <c r="J166" s="142">
        <f>ROUND(I166*H166,2)</f>
        <v>0</v>
      </c>
      <c r="K166" s="138" t="s">
        <v>199</v>
      </c>
      <c r="L166" s="32"/>
      <c r="M166" s="143" t="s">
        <v>1</v>
      </c>
      <c r="N166" s="144" t="s">
        <v>39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1038</v>
      </c>
      <c r="AT166" s="147" t="s">
        <v>183</v>
      </c>
      <c r="AU166" s="147" t="s">
        <v>84</v>
      </c>
      <c r="AY166" s="17" t="s">
        <v>180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82</v>
      </c>
      <c r="BK166" s="148">
        <f>ROUND(I166*H166,2)</f>
        <v>0</v>
      </c>
      <c r="BL166" s="17" t="s">
        <v>1038</v>
      </c>
      <c r="BM166" s="147" t="s">
        <v>1039</v>
      </c>
    </row>
    <row r="167" spans="2:65" s="1" customFormat="1" ht="315">
      <c r="B167" s="32"/>
      <c r="D167" s="150" t="s">
        <v>556</v>
      </c>
      <c r="F167" s="188" t="s">
        <v>1040</v>
      </c>
      <c r="I167" s="189"/>
      <c r="L167" s="32"/>
      <c r="M167" s="190"/>
      <c r="T167" s="56"/>
      <c r="AT167" s="17" t="s">
        <v>556</v>
      </c>
      <c r="AU167" s="17" t="s">
        <v>84</v>
      </c>
    </row>
    <row r="168" spans="2:65" s="12" customFormat="1" ht="10.199999999999999">
      <c r="B168" s="149"/>
      <c r="D168" s="150" t="s">
        <v>190</v>
      </c>
      <c r="E168" s="151" t="s">
        <v>1</v>
      </c>
      <c r="F168" s="152" t="s">
        <v>1041</v>
      </c>
      <c r="H168" s="151" t="s">
        <v>1</v>
      </c>
      <c r="I168" s="153"/>
      <c r="L168" s="149"/>
      <c r="M168" s="154"/>
      <c r="T168" s="155"/>
      <c r="AT168" s="151" t="s">
        <v>190</v>
      </c>
      <c r="AU168" s="151" t="s">
        <v>84</v>
      </c>
      <c r="AV168" s="12" t="s">
        <v>82</v>
      </c>
      <c r="AW168" s="12" t="s">
        <v>30</v>
      </c>
      <c r="AX168" s="12" t="s">
        <v>74</v>
      </c>
      <c r="AY168" s="151" t="s">
        <v>180</v>
      </c>
    </row>
    <row r="169" spans="2:65" s="13" customFormat="1" ht="10.199999999999999">
      <c r="B169" s="156"/>
      <c r="D169" s="150" t="s">
        <v>190</v>
      </c>
      <c r="E169" s="157" t="s">
        <v>1</v>
      </c>
      <c r="F169" s="158" t="s">
        <v>1042</v>
      </c>
      <c r="H169" s="159">
        <v>1300</v>
      </c>
      <c r="I169" s="160"/>
      <c r="L169" s="156"/>
      <c r="M169" s="161"/>
      <c r="T169" s="162"/>
      <c r="AT169" s="157" t="s">
        <v>190</v>
      </c>
      <c r="AU169" s="157" t="s">
        <v>84</v>
      </c>
      <c r="AV169" s="13" t="s">
        <v>84</v>
      </c>
      <c r="AW169" s="13" t="s">
        <v>30</v>
      </c>
      <c r="AX169" s="13" t="s">
        <v>74</v>
      </c>
      <c r="AY169" s="157" t="s">
        <v>180</v>
      </c>
    </row>
    <row r="170" spans="2:65" s="14" customFormat="1" ht="10.199999999999999">
      <c r="B170" s="163"/>
      <c r="D170" s="150" t="s">
        <v>190</v>
      </c>
      <c r="E170" s="164" t="s">
        <v>1</v>
      </c>
      <c r="F170" s="165" t="s">
        <v>194</v>
      </c>
      <c r="H170" s="166">
        <v>1300</v>
      </c>
      <c r="I170" s="167"/>
      <c r="L170" s="163"/>
      <c r="M170" s="168"/>
      <c r="T170" s="169"/>
      <c r="AT170" s="164" t="s">
        <v>190</v>
      </c>
      <c r="AU170" s="164" t="s">
        <v>84</v>
      </c>
      <c r="AV170" s="14" t="s">
        <v>188</v>
      </c>
      <c r="AW170" s="14" t="s">
        <v>30</v>
      </c>
      <c r="AX170" s="14" t="s">
        <v>82</v>
      </c>
      <c r="AY170" s="164" t="s">
        <v>180</v>
      </c>
    </row>
    <row r="171" spans="2:65" s="1" customFormat="1" ht="21.75" customHeight="1">
      <c r="B171" s="32"/>
      <c r="C171" s="136" t="s">
        <v>264</v>
      </c>
      <c r="D171" s="136" t="s">
        <v>183</v>
      </c>
      <c r="E171" s="137" t="s">
        <v>1043</v>
      </c>
      <c r="F171" s="138" t="s">
        <v>1044</v>
      </c>
      <c r="G171" s="139" t="s">
        <v>208</v>
      </c>
      <c r="H171" s="140">
        <v>219.47</v>
      </c>
      <c r="I171" s="141"/>
      <c r="J171" s="142">
        <f>ROUND(I171*H171,2)</f>
        <v>0</v>
      </c>
      <c r="K171" s="138" t="s">
        <v>187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188</v>
      </c>
      <c r="AT171" s="147" t="s">
        <v>183</v>
      </c>
      <c r="AU171" s="147" t="s">
        <v>84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188</v>
      </c>
      <c r="BM171" s="147" t="s">
        <v>1045</v>
      </c>
    </row>
    <row r="172" spans="2:65" s="1" customFormat="1" ht="16.5" customHeight="1">
      <c r="B172" s="32"/>
      <c r="C172" s="136" t="s">
        <v>270</v>
      </c>
      <c r="D172" s="136" t="s">
        <v>183</v>
      </c>
      <c r="E172" s="137" t="s">
        <v>1046</v>
      </c>
      <c r="F172" s="138" t="s">
        <v>1047</v>
      </c>
      <c r="G172" s="139" t="s">
        <v>279</v>
      </c>
      <c r="H172" s="140">
        <v>87</v>
      </c>
      <c r="I172" s="141"/>
      <c r="J172" s="142">
        <f>ROUND(I172*H172,2)</f>
        <v>0</v>
      </c>
      <c r="K172" s="138" t="s">
        <v>187</v>
      </c>
      <c r="L172" s="32"/>
      <c r="M172" s="143" t="s">
        <v>1</v>
      </c>
      <c r="N172" s="144" t="s">
        <v>39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188</v>
      </c>
      <c r="AT172" s="147" t="s">
        <v>183</v>
      </c>
      <c r="AU172" s="147" t="s">
        <v>84</v>
      </c>
      <c r="AY172" s="17" t="s">
        <v>180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17" t="s">
        <v>82</v>
      </c>
      <c r="BK172" s="148">
        <f>ROUND(I172*H172,2)</f>
        <v>0</v>
      </c>
      <c r="BL172" s="17" t="s">
        <v>188</v>
      </c>
      <c r="BM172" s="147" t="s">
        <v>1048</v>
      </c>
    </row>
    <row r="173" spans="2:65" s="12" customFormat="1" ht="10.199999999999999">
      <c r="B173" s="149"/>
      <c r="D173" s="150" t="s">
        <v>190</v>
      </c>
      <c r="E173" s="151" t="s">
        <v>1</v>
      </c>
      <c r="F173" s="152" t="s">
        <v>1049</v>
      </c>
      <c r="H173" s="151" t="s">
        <v>1</v>
      </c>
      <c r="I173" s="153"/>
      <c r="L173" s="149"/>
      <c r="M173" s="154"/>
      <c r="T173" s="155"/>
      <c r="AT173" s="151" t="s">
        <v>190</v>
      </c>
      <c r="AU173" s="151" t="s">
        <v>84</v>
      </c>
      <c r="AV173" s="12" t="s">
        <v>82</v>
      </c>
      <c r="AW173" s="12" t="s">
        <v>30</v>
      </c>
      <c r="AX173" s="12" t="s">
        <v>74</v>
      </c>
      <c r="AY173" s="151" t="s">
        <v>180</v>
      </c>
    </row>
    <row r="174" spans="2:65" s="13" customFormat="1" ht="10.199999999999999">
      <c r="B174" s="156"/>
      <c r="D174" s="150" t="s">
        <v>190</v>
      </c>
      <c r="E174" s="157" t="s">
        <v>1</v>
      </c>
      <c r="F174" s="158" t="s">
        <v>1050</v>
      </c>
      <c r="H174" s="159">
        <v>87</v>
      </c>
      <c r="I174" s="160"/>
      <c r="L174" s="156"/>
      <c r="M174" s="161"/>
      <c r="T174" s="162"/>
      <c r="AT174" s="157" t="s">
        <v>190</v>
      </c>
      <c r="AU174" s="157" t="s">
        <v>84</v>
      </c>
      <c r="AV174" s="13" t="s">
        <v>84</v>
      </c>
      <c r="AW174" s="13" t="s">
        <v>30</v>
      </c>
      <c r="AX174" s="13" t="s">
        <v>74</v>
      </c>
      <c r="AY174" s="157" t="s">
        <v>180</v>
      </c>
    </row>
    <row r="175" spans="2:65" s="14" customFormat="1" ht="10.199999999999999">
      <c r="B175" s="163"/>
      <c r="D175" s="150" t="s">
        <v>190</v>
      </c>
      <c r="E175" s="164" t="s">
        <v>1</v>
      </c>
      <c r="F175" s="165" t="s">
        <v>194</v>
      </c>
      <c r="H175" s="166">
        <v>87</v>
      </c>
      <c r="I175" s="167"/>
      <c r="L175" s="163"/>
      <c r="M175" s="168"/>
      <c r="T175" s="169"/>
      <c r="AT175" s="164" t="s">
        <v>190</v>
      </c>
      <c r="AU175" s="164" t="s">
        <v>84</v>
      </c>
      <c r="AV175" s="14" t="s">
        <v>188</v>
      </c>
      <c r="AW175" s="14" t="s">
        <v>30</v>
      </c>
      <c r="AX175" s="14" t="s">
        <v>82</v>
      </c>
      <c r="AY175" s="164" t="s">
        <v>180</v>
      </c>
    </row>
    <row r="176" spans="2:65" s="1" customFormat="1" ht="16.5" customHeight="1">
      <c r="B176" s="32"/>
      <c r="C176" s="136" t="s">
        <v>276</v>
      </c>
      <c r="D176" s="136" t="s">
        <v>183</v>
      </c>
      <c r="E176" s="137" t="s">
        <v>1051</v>
      </c>
      <c r="F176" s="138" t="s">
        <v>1052</v>
      </c>
      <c r="G176" s="139" t="s">
        <v>279</v>
      </c>
      <c r="H176" s="140">
        <v>3480</v>
      </c>
      <c r="I176" s="141"/>
      <c r="J176" s="142">
        <f>ROUND(I176*H176,2)</f>
        <v>0</v>
      </c>
      <c r="K176" s="138" t="s">
        <v>187</v>
      </c>
      <c r="L176" s="32"/>
      <c r="M176" s="143" t="s">
        <v>1</v>
      </c>
      <c r="N176" s="144" t="s">
        <v>39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188</v>
      </c>
      <c r="AT176" s="147" t="s">
        <v>183</v>
      </c>
      <c r="AU176" s="147" t="s">
        <v>84</v>
      </c>
      <c r="AY176" s="17" t="s">
        <v>180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82</v>
      </c>
      <c r="BK176" s="148">
        <f>ROUND(I176*H176,2)</f>
        <v>0</v>
      </c>
      <c r="BL176" s="17" t="s">
        <v>188</v>
      </c>
      <c r="BM176" s="147" t="s">
        <v>1053</v>
      </c>
    </row>
    <row r="177" spans="2:65" s="1" customFormat="1" ht="18">
      <c r="B177" s="32"/>
      <c r="D177" s="150" t="s">
        <v>556</v>
      </c>
      <c r="F177" s="188" t="s">
        <v>1054</v>
      </c>
      <c r="I177" s="189"/>
      <c r="L177" s="32"/>
      <c r="M177" s="190"/>
      <c r="T177" s="56"/>
      <c r="AT177" s="17" t="s">
        <v>556</v>
      </c>
      <c r="AU177" s="17" t="s">
        <v>84</v>
      </c>
    </row>
    <row r="178" spans="2:65" s="12" customFormat="1" ht="10.199999999999999">
      <c r="B178" s="149"/>
      <c r="D178" s="150" t="s">
        <v>190</v>
      </c>
      <c r="E178" s="151" t="s">
        <v>1</v>
      </c>
      <c r="F178" s="152" t="s">
        <v>1049</v>
      </c>
      <c r="H178" s="151" t="s">
        <v>1</v>
      </c>
      <c r="I178" s="153"/>
      <c r="L178" s="149"/>
      <c r="M178" s="154"/>
      <c r="T178" s="155"/>
      <c r="AT178" s="151" t="s">
        <v>190</v>
      </c>
      <c r="AU178" s="151" t="s">
        <v>84</v>
      </c>
      <c r="AV178" s="12" t="s">
        <v>82</v>
      </c>
      <c r="AW178" s="12" t="s">
        <v>30</v>
      </c>
      <c r="AX178" s="12" t="s">
        <v>74</v>
      </c>
      <c r="AY178" s="151" t="s">
        <v>180</v>
      </c>
    </row>
    <row r="179" spans="2:65" s="13" customFormat="1" ht="10.199999999999999">
      <c r="B179" s="156"/>
      <c r="D179" s="150" t="s">
        <v>190</v>
      </c>
      <c r="E179" s="157" t="s">
        <v>1</v>
      </c>
      <c r="F179" s="158" t="s">
        <v>1055</v>
      </c>
      <c r="H179" s="159">
        <v>3480</v>
      </c>
      <c r="I179" s="160"/>
      <c r="L179" s="156"/>
      <c r="M179" s="161"/>
      <c r="T179" s="162"/>
      <c r="AT179" s="157" t="s">
        <v>190</v>
      </c>
      <c r="AU179" s="157" t="s">
        <v>84</v>
      </c>
      <c r="AV179" s="13" t="s">
        <v>84</v>
      </c>
      <c r="AW179" s="13" t="s">
        <v>30</v>
      </c>
      <c r="AX179" s="13" t="s">
        <v>74</v>
      </c>
      <c r="AY179" s="157" t="s">
        <v>180</v>
      </c>
    </row>
    <row r="180" spans="2:65" s="14" customFormat="1" ht="10.199999999999999">
      <c r="B180" s="163"/>
      <c r="D180" s="150" t="s">
        <v>190</v>
      </c>
      <c r="E180" s="164" t="s">
        <v>1</v>
      </c>
      <c r="F180" s="165" t="s">
        <v>194</v>
      </c>
      <c r="H180" s="166">
        <v>3480</v>
      </c>
      <c r="I180" s="167"/>
      <c r="L180" s="163"/>
      <c r="M180" s="168"/>
      <c r="T180" s="169"/>
      <c r="AT180" s="164" t="s">
        <v>190</v>
      </c>
      <c r="AU180" s="164" t="s">
        <v>84</v>
      </c>
      <c r="AV180" s="14" t="s">
        <v>188</v>
      </c>
      <c r="AW180" s="14" t="s">
        <v>30</v>
      </c>
      <c r="AX180" s="14" t="s">
        <v>82</v>
      </c>
      <c r="AY180" s="164" t="s">
        <v>180</v>
      </c>
    </row>
    <row r="181" spans="2:65" s="1" customFormat="1" ht="16.5" customHeight="1">
      <c r="B181" s="32"/>
      <c r="C181" s="136" t="s">
        <v>283</v>
      </c>
      <c r="D181" s="136" t="s">
        <v>183</v>
      </c>
      <c r="E181" s="137" t="s">
        <v>1056</v>
      </c>
      <c r="F181" s="138" t="s">
        <v>1057</v>
      </c>
      <c r="G181" s="139" t="s">
        <v>208</v>
      </c>
      <c r="H181" s="140">
        <v>233.97499999999999</v>
      </c>
      <c r="I181" s="141"/>
      <c r="J181" s="142">
        <f>ROUND(I181*H181,2)</f>
        <v>0</v>
      </c>
      <c r="K181" s="138" t="s">
        <v>187</v>
      </c>
      <c r="L181" s="32"/>
      <c r="M181" s="143" t="s">
        <v>1</v>
      </c>
      <c r="N181" s="144" t="s">
        <v>39</v>
      </c>
      <c r="P181" s="145">
        <f>O181*H181</f>
        <v>0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188</v>
      </c>
      <c r="AT181" s="147" t="s">
        <v>183</v>
      </c>
      <c r="AU181" s="147" t="s">
        <v>84</v>
      </c>
      <c r="AY181" s="17" t="s">
        <v>180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17" t="s">
        <v>82</v>
      </c>
      <c r="BK181" s="148">
        <f>ROUND(I181*H181,2)</f>
        <v>0</v>
      </c>
      <c r="BL181" s="17" t="s">
        <v>188</v>
      </c>
      <c r="BM181" s="147" t="s">
        <v>1058</v>
      </c>
    </row>
    <row r="182" spans="2:65" s="1" customFormat="1" ht="16.5" customHeight="1">
      <c r="B182" s="32"/>
      <c r="C182" s="136" t="s">
        <v>8</v>
      </c>
      <c r="D182" s="136" t="s">
        <v>183</v>
      </c>
      <c r="E182" s="137" t="s">
        <v>1059</v>
      </c>
      <c r="F182" s="138" t="s">
        <v>1060</v>
      </c>
      <c r="G182" s="139" t="s">
        <v>208</v>
      </c>
      <c r="H182" s="140">
        <v>1755.76</v>
      </c>
      <c r="I182" s="141"/>
      <c r="J182" s="142">
        <f>ROUND(I182*H182,2)</f>
        <v>0</v>
      </c>
      <c r="K182" s="138" t="s">
        <v>187</v>
      </c>
      <c r="L182" s="32"/>
      <c r="M182" s="143" t="s">
        <v>1</v>
      </c>
      <c r="N182" s="144" t="s">
        <v>39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188</v>
      </c>
      <c r="AT182" s="147" t="s">
        <v>183</v>
      </c>
      <c r="AU182" s="147" t="s">
        <v>84</v>
      </c>
      <c r="AY182" s="17" t="s">
        <v>180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82</v>
      </c>
      <c r="BK182" s="148">
        <f>ROUND(I182*H182,2)</f>
        <v>0</v>
      </c>
      <c r="BL182" s="17" t="s">
        <v>188</v>
      </c>
      <c r="BM182" s="147" t="s">
        <v>1061</v>
      </c>
    </row>
    <row r="183" spans="2:65" s="1" customFormat="1" ht="27">
      <c r="B183" s="32"/>
      <c r="D183" s="150" t="s">
        <v>556</v>
      </c>
      <c r="F183" s="188" t="s">
        <v>1062</v>
      </c>
      <c r="I183" s="189"/>
      <c r="L183" s="32"/>
      <c r="M183" s="190"/>
      <c r="T183" s="56"/>
      <c r="AT183" s="17" t="s">
        <v>556</v>
      </c>
      <c r="AU183" s="17" t="s">
        <v>84</v>
      </c>
    </row>
    <row r="184" spans="2:65" s="13" customFormat="1" ht="10.199999999999999">
      <c r="B184" s="156"/>
      <c r="D184" s="150" t="s">
        <v>190</v>
      </c>
      <c r="E184" s="157" t="s">
        <v>1</v>
      </c>
      <c r="F184" s="158" t="s">
        <v>1063</v>
      </c>
      <c r="H184" s="159">
        <v>1755.76</v>
      </c>
      <c r="I184" s="160"/>
      <c r="L184" s="156"/>
      <c r="M184" s="161"/>
      <c r="T184" s="162"/>
      <c r="AT184" s="157" t="s">
        <v>190</v>
      </c>
      <c r="AU184" s="157" t="s">
        <v>84</v>
      </c>
      <c r="AV184" s="13" t="s">
        <v>84</v>
      </c>
      <c r="AW184" s="13" t="s">
        <v>30</v>
      </c>
      <c r="AX184" s="13" t="s">
        <v>74</v>
      </c>
      <c r="AY184" s="157" t="s">
        <v>180</v>
      </c>
    </row>
    <row r="185" spans="2:65" s="14" customFormat="1" ht="10.199999999999999">
      <c r="B185" s="163"/>
      <c r="D185" s="150" t="s">
        <v>190</v>
      </c>
      <c r="E185" s="164" t="s">
        <v>1</v>
      </c>
      <c r="F185" s="165" t="s">
        <v>194</v>
      </c>
      <c r="H185" s="166">
        <v>1755.76</v>
      </c>
      <c r="I185" s="167"/>
      <c r="L185" s="163"/>
      <c r="M185" s="168"/>
      <c r="T185" s="169"/>
      <c r="AT185" s="164" t="s">
        <v>190</v>
      </c>
      <c r="AU185" s="164" t="s">
        <v>84</v>
      </c>
      <c r="AV185" s="14" t="s">
        <v>188</v>
      </c>
      <c r="AW185" s="14" t="s">
        <v>30</v>
      </c>
      <c r="AX185" s="14" t="s">
        <v>82</v>
      </c>
      <c r="AY185" s="164" t="s">
        <v>180</v>
      </c>
    </row>
    <row r="186" spans="2:65" s="1" customFormat="1" ht="16.5" customHeight="1">
      <c r="B186" s="32"/>
      <c r="C186" s="136" t="s">
        <v>294</v>
      </c>
      <c r="D186" s="136" t="s">
        <v>183</v>
      </c>
      <c r="E186" s="137" t="s">
        <v>1064</v>
      </c>
      <c r="F186" s="138" t="s">
        <v>1065</v>
      </c>
      <c r="G186" s="139" t="s">
        <v>208</v>
      </c>
      <c r="H186" s="140">
        <v>218.82</v>
      </c>
      <c r="I186" s="141"/>
      <c r="J186" s="142">
        <f>ROUND(I186*H186,2)</f>
        <v>0</v>
      </c>
      <c r="K186" s="138" t="s">
        <v>199</v>
      </c>
      <c r="L186" s="32"/>
      <c r="M186" s="143" t="s">
        <v>1</v>
      </c>
      <c r="N186" s="144" t="s">
        <v>39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188</v>
      </c>
      <c r="AT186" s="147" t="s">
        <v>183</v>
      </c>
      <c r="AU186" s="147" t="s">
        <v>84</v>
      </c>
      <c r="AY186" s="17" t="s">
        <v>180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82</v>
      </c>
      <c r="BK186" s="148">
        <f>ROUND(I186*H186,2)</f>
        <v>0</v>
      </c>
      <c r="BL186" s="17" t="s">
        <v>188</v>
      </c>
      <c r="BM186" s="147" t="s">
        <v>1066</v>
      </c>
    </row>
    <row r="187" spans="2:65" s="1" customFormat="1" ht="24.15" customHeight="1">
      <c r="B187" s="32"/>
      <c r="C187" s="136" t="s">
        <v>301</v>
      </c>
      <c r="D187" s="136" t="s">
        <v>183</v>
      </c>
      <c r="E187" s="137" t="s">
        <v>1067</v>
      </c>
      <c r="F187" s="138" t="s">
        <v>1068</v>
      </c>
      <c r="G187" s="139" t="s">
        <v>208</v>
      </c>
      <c r="H187" s="140">
        <v>0.65</v>
      </c>
      <c r="I187" s="141"/>
      <c r="J187" s="142">
        <f>ROUND(I187*H187,2)</f>
        <v>0</v>
      </c>
      <c r="K187" s="138" t="s">
        <v>199</v>
      </c>
      <c r="L187" s="32"/>
      <c r="M187" s="143" t="s">
        <v>1</v>
      </c>
      <c r="N187" s="144" t="s">
        <v>39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188</v>
      </c>
      <c r="AT187" s="147" t="s">
        <v>183</v>
      </c>
      <c r="AU187" s="147" t="s">
        <v>84</v>
      </c>
      <c r="AY187" s="17" t="s">
        <v>180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82</v>
      </c>
      <c r="BK187" s="148">
        <f>ROUND(I187*H187,2)</f>
        <v>0</v>
      </c>
      <c r="BL187" s="17" t="s">
        <v>188</v>
      </c>
      <c r="BM187" s="147" t="s">
        <v>1069</v>
      </c>
    </row>
    <row r="188" spans="2:65" s="11" customFormat="1" ht="25.9" customHeight="1">
      <c r="B188" s="124"/>
      <c r="D188" s="125" t="s">
        <v>73</v>
      </c>
      <c r="E188" s="126" t="s">
        <v>316</v>
      </c>
      <c r="F188" s="126" t="s">
        <v>317</v>
      </c>
      <c r="I188" s="127"/>
      <c r="J188" s="128">
        <f>BK188</f>
        <v>0</v>
      </c>
      <c r="L188" s="124"/>
      <c r="M188" s="129"/>
      <c r="P188" s="130">
        <f>P189+P191+P253+P292+P311+P320</f>
        <v>0</v>
      </c>
      <c r="R188" s="130">
        <f>R189+R191+R253+R292+R311+R320</f>
        <v>0.9624299999999999</v>
      </c>
      <c r="T188" s="131">
        <f>T189+T191+T253+T292+T311+T320</f>
        <v>117.479252</v>
      </c>
      <c r="AR188" s="125" t="s">
        <v>84</v>
      </c>
      <c r="AT188" s="132" t="s">
        <v>73</v>
      </c>
      <c r="AU188" s="132" t="s">
        <v>74</v>
      </c>
      <c r="AY188" s="125" t="s">
        <v>180</v>
      </c>
      <c r="BK188" s="133">
        <f>BK189+BK191+BK253+BK292+BK311+BK320</f>
        <v>0</v>
      </c>
    </row>
    <row r="189" spans="2:65" s="11" customFormat="1" ht="22.8" customHeight="1">
      <c r="B189" s="124"/>
      <c r="D189" s="125" t="s">
        <v>73</v>
      </c>
      <c r="E189" s="134" t="s">
        <v>1070</v>
      </c>
      <c r="F189" s="134" t="s">
        <v>1071</v>
      </c>
      <c r="I189" s="127"/>
      <c r="J189" s="135">
        <f>BK189</f>
        <v>0</v>
      </c>
      <c r="L189" s="124"/>
      <c r="M189" s="129"/>
      <c r="P189" s="130">
        <f>P190</f>
        <v>0</v>
      </c>
      <c r="R189" s="130">
        <f>R190</f>
        <v>0</v>
      </c>
      <c r="T189" s="131">
        <f>T190</f>
        <v>0</v>
      </c>
      <c r="AR189" s="125" t="s">
        <v>84</v>
      </c>
      <c r="AT189" s="132" t="s">
        <v>73</v>
      </c>
      <c r="AU189" s="132" t="s">
        <v>82</v>
      </c>
      <c r="AY189" s="125" t="s">
        <v>180</v>
      </c>
      <c r="BK189" s="133">
        <f>BK190</f>
        <v>0</v>
      </c>
    </row>
    <row r="190" spans="2:65" s="1" customFormat="1" ht="16.5" customHeight="1">
      <c r="B190" s="32"/>
      <c r="C190" s="136" t="s">
        <v>305</v>
      </c>
      <c r="D190" s="136" t="s">
        <v>284</v>
      </c>
      <c r="E190" s="137" t="s">
        <v>1072</v>
      </c>
      <c r="F190" s="138" t="s">
        <v>1073</v>
      </c>
      <c r="G190" s="139" t="s">
        <v>1074</v>
      </c>
      <c r="H190" s="140">
        <v>1</v>
      </c>
      <c r="I190" s="141"/>
      <c r="J190" s="142">
        <f>ROUND(I190*H190,2)</f>
        <v>0</v>
      </c>
      <c r="K190" s="138" t="s">
        <v>199</v>
      </c>
      <c r="L190" s="32"/>
      <c r="M190" s="143" t="s">
        <v>1</v>
      </c>
      <c r="N190" s="144" t="s">
        <v>39</v>
      </c>
      <c r="P190" s="145">
        <f>O190*H190</f>
        <v>0</v>
      </c>
      <c r="Q190" s="145">
        <v>0</v>
      </c>
      <c r="R190" s="145">
        <f>Q190*H190</f>
        <v>0</v>
      </c>
      <c r="S190" s="145">
        <v>0</v>
      </c>
      <c r="T190" s="146">
        <f>S190*H190</f>
        <v>0</v>
      </c>
      <c r="AR190" s="147" t="s">
        <v>294</v>
      </c>
      <c r="AT190" s="147" t="s">
        <v>183</v>
      </c>
      <c r="AU190" s="147" t="s">
        <v>84</v>
      </c>
      <c r="AY190" s="17" t="s">
        <v>180</v>
      </c>
      <c r="BE190" s="148">
        <f>IF(N190="základní",J190,0)</f>
        <v>0</v>
      </c>
      <c r="BF190" s="148">
        <f>IF(N190="snížená",J190,0)</f>
        <v>0</v>
      </c>
      <c r="BG190" s="148">
        <f>IF(N190="zákl. přenesená",J190,0)</f>
        <v>0</v>
      </c>
      <c r="BH190" s="148">
        <f>IF(N190="sníž. přenesená",J190,0)</f>
        <v>0</v>
      </c>
      <c r="BI190" s="148">
        <f>IF(N190="nulová",J190,0)</f>
        <v>0</v>
      </c>
      <c r="BJ190" s="17" t="s">
        <v>82</v>
      </c>
      <c r="BK190" s="148">
        <f>ROUND(I190*H190,2)</f>
        <v>0</v>
      </c>
      <c r="BL190" s="17" t="s">
        <v>294</v>
      </c>
      <c r="BM190" s="147" t="s">
        <v>1075</v>
      </c>
    </row>
    <row r="191" spans="2:65" s="11" customFormat="1" ht="22.8" customHeight="1">
      <c r="B191" s="124"/>
      <c r="D191" s="125" t="s">
        <v>73</v>
      </c>
      <c r="E191" s="134" t="s">
        <v>345</v>
      </c>
      <c r="F191" s="134" t="s">
        <v>346</v>
      </c>
      <c r="I191" s="127"/>
      <c r="J191" s="135">
        <f>BK191</f>
        <v>0</v>
      </c>
      <c r="L191" s="124"/>
      <c r="M191" s="129"/>
      <c r="P191" s="130">
        <f>SUM(P192:P252)</f>
        <v>0</v>
      </c>
      <c r="R191" s="130">
        <f>SUM(R192:R252)</f>
        <v>0</v>
      </c>
      <c r="T191" s="131">
        <f>SUM(T192:T252)</f>
        <v>59.476049999999994</v>
      </c>
      <c r="AR191" s="125" t="s">
        <v>84</v>
      </c>
      <c r="AT191" s="132" t="s">
        <v>73</v>
      </c>
      <c r="AU191" s="132" t="s">
        <v>82</v>
      </c>
      <c r="AY191" s="125" t="s">
        <v>180</v>
      </c>
      <c r="BK191" s="133">
        <f>SUM(BK192:BK252)</f>
        <v>0</v>
      </c>
    </row>
    <row r="192" spans="2:65" s="1" customFormat="1" ht="16.5" customHeight="1">
      <c r="B192" s="32"/>
      <c r="C192" s="136" t="s">
        <v>312</v>
      </c>
      <c r="D192" s="136" t="s">
        <v>183</v>
      </c>
      <c r="E192" s="137" t="s">
        <v>1076</v>
      </c>
      <c r="F192" s="138" t="s">
        <v>1077</v>
      </c>
      <c r="G192" s="139" t="s">
        <v>279</v>
      </c>
      <c r="H192" s="140">
        <v>30</v>
      </c>
      <c r="I192" s="141"/>
      <c r="J192" s="142">
        <f>ROUND(I192*H192,2)</f>
        <v>0</v>
      </c>
      <c r="K192" s="138" t="s">
        <v>187</v>
      </c>
      <c r="L192" s="32"/>
      <c r="M192" s="143" t="s">
        <v>1</v>
      </c>
      <c r="N192" s="144" t="s">
        <v>39</v>
      </c>
      <c r="P192" s="145">
        <f>O192*H192</f>
        <v>0</v>
      </c>
      <c r="Q192" s="145">
        <v>0</v>
      </c>
      <c r="R192" s="145">
        <f>Q192*H192</f>
        <v>0</v>
      </c>
      <c r="S192" s="145">
        <v>1.2319999999999999E-2</v>
      </c>
      <c r="T192" s="146">
        <f>S192*H192</f>
        <v>0.36959999999999998</v>
      </c>
      <c r="AR192" s="147" t="s">
        <v>294</v>
      </c>
      <c r="AT192" s="147" t="s">
        <v>183</v>
      </c>
      <c r="AU192" s="147" t="s">
        <v>84</v>
      </c>
      <c r="AY192" s="17" t="s">
        <v>180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82</v>
      </c>
      <c r="BK192" s="148">
        <f>ROUND(I192*H192,2)</f>
        <v>0</v>
      </c>
      <c r="BL192" s="17" t="s">
        <v>294</v>
      </c>
      <c r="BM192" s="147" t="s">
        <v>1078</v>
      </c>
    </row>
    <row r="193" spans="2:65" s="12" customFormat="1" ht="10.199999999999999">
      <c r="B193" s="149"/>
      <c r="D193" s="150" t="s">
        <v>190</v>
      </c>
      <c r="E193" s="151" t="s">
        <v>1</v>
      </c>
      <c r="F193" s="152" t="s">
        <v>1079</v>
      </c>
      <c r="H193" s="151" t="s">
        <v>1</v>
      </c>
      <c r="I193" s="153"/>
      <c r="L193" s="149"/>
      <c r="M193" s="154"/>
      <c r="T193" s="155"/>
      <c r="AT193" s="151" t="s">
        <v>190</v>
      </c>
      <c r="AU193" s="151" t="s">
        <v>84</v>
      </c>
      <c r="AV193" s="12" t="s">
        <v>82</v>
      </c>
      <c r="AW193" s="12" t="s">
        <v>30</v>
      </c>
      <c r="AX193" s="12" t="s">
        <v>74</v>
      </c>
      <c r="AY193" s="151" t="s">
        <v>180</v>
      </c>
    </row>
    <row r="194" spans="2:65" s="12" customFormat="1" ht="10.199999999999999">
      <c r="B194" s="149"/>
      <c r="D194" s="150" t="s">
        <v>190</v>
      </c>
      <c r="E194" s="151" t="s">
        <v>1</v>
      </c>
      <c r="F194" s="152" t="s">
        <v>1001</v>
      </c>
      <c r="H194" s="151" t="s">
        <v>1</v>
      </c>
      <c r="I194" s="153"/>
      <c r="L194" s="149"/>
      <c r="M194" s="154"/>
      <c r="T194" s="155"/>
      <c r="AT194" s="151" t="s">
        <v>190</v>
      </c>
      <c r="AU194" s="151" t="s">
        <v>84</v>
      </c>
      <c r="AV194" s="12" t="s">
        <v>82</v>
      </c>
      <c r="AW194" s="12" t="s">
        <v>30</v>
      </c>
      <c r="AX194" s="12" t="s">
        <v>74</v>
      </c>
      <c r="AY194" s="151" t="s">
        <v>180</v>
      </c>
    </row>
    <row r="195" spans="2:65" s="13" customFormat="1" ht="10.199999999999999">
      <c r="B195" s="156"/>
      <c r="D195" s="150" t="s">
        <v>190</v>
      </c>
      <c r="E195" s="157" t="s">
        <v>1</v>
      </c>
      <c r="F195" s="158" t="s">
        <v>1080</v>
      </c>
      <c r="H195" s="159">
        <v>30</v>
      </c>
      <c r="I195" s="160"/>
      <c r="L195" s="156"/>
      <c r="M195" s="161"/>
      <c r="T195" s="162"/>
      <c r="AT195" s="157" t="s">
        <v>190</v>
      </c>
      <c r="AU195" s="157" t="s">
        <v>84</v>
      </c>
      <c r="AV195" s="13" t="s">
        <v>84</v>
      </c>
      <c r="AW195" s="13" t="s">
        <v>30</v>
      </c>
      <c r="AX195" s="13" t="s">
        <v>74</v>
      </c>
      <c r="AY195" s="157" t="s">
        <v>180</v>
      </c>
    </row>
    <row r="196" spans="2:65" s="14" customFormat="1" ht="10.199999999999999">
      <c r="B196" s="163"/>
      <c r="D196" s="150" t="s">
        <v>190</v>
      </c>
      <c r="E196" s="164" t="s">
        <v>1</v>
      </c>
      <c r="F196" s="165" t="s">
        <v>194</v>
      </c>
      <c r="H196" s="166">
        <v>30</v>
      </c>
      <c r="I196" s="167"/>
      <c r="L196" s="163"/>
      <c r="M196" s="168"/>
      <c r="T196" s="169"/>
      <c r="AT196" s="164" t="s">
        <v>190</v>
      </c>
      <c r="AU196" s="164" t="s">
        <v>84</v>
      </c>
      <c r="AV196" s="14" t="s">
        <v>188</v>
      </c>
      <c r="AW196" s="14" t="s">
        <v>30</v>
      </c>
      <c r="AX196" s="14" t="s">
        <v>82</v>
      </c>
      <c r="AY196" s="164" t="s">
        <v>180</v>
      </c>
    </row>
    <row r="197" spans="2:65" s="1" customFormat="1" ht="16.5" customHeight="1">
      <c r="B197" s="32"/>
      <c r="C197" s="136" t="s">
        <v>320</v>
      </c>
      <c r="D197" s="136" t="s">
        <v>183</v>
      </c>
      <c r="E197" s="137" t="s">
        <v>1081</v>
      </c>
      <c r="F197" s="138" t="s">
        <v>1082</v>
      </c>
      <c r="G197" s="139" t="s">
        <v>279</v>
      </c>
      <c r="H197" s="140">
        <v>920.6</v>
      </c>
      <c r="I197" s="141"/>
      <c r="J197" s="142">
        <f>ROUND(I197*H197,2)</f>
        <v>0</v>
      </c>
      <c r="K197" s="138" t="s">
        <v>199</v>
      </c>
      <c r="L197" s="32"/>
      <c r="M197" s="143" t="s">
        <v>1</v>
      </c>
      <c r="N197" s="144" t="s">
        <v>39</v>
      </c>
      <c r="P197" s="145">
        <f>O197*H197</f>
        <v>0</v>
      </c>
      <c r="Q197" s="145">
        <v>0</v>
      </c>
      <c r="R197" s="145">
        <f>Q197*H197</f>
        <v>0</v>
      </c>
      <c r="S197" s="145">
        <v>0</v>
      </c>
      <c r="T197" s="146">
        <f>S197*H197</f>
        <v>0</v>
      </c>
      <c r="AR197" s="147" t="s">
        <v>294</v>
      </c>
      <c r="AT197" s="147" t="s">
        <v>183</v>
      </c>
      <c r="AU197" s="147" t="s">
        <v>84</v>
      </c>
      <c r="AY197" s="17" t="s">
        <v>180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7" t="s">
        <v>82</v>
      </c>
      <c r="BK197" s="148">
        <f>ROUND(I197*H197,2)</f>
        <v>0</v>
      </c>
      <c r="BL197" s="17" t="s">
        <v>294</v>
      </c>
      <c r="BM197" s="147" t="s">
        <v>1083</v>
      </c>
    </row>
    <row r="198" spans="2:65" s="13" customFormat="1" ht="10.199999999999999">
      <c r="B198" s="156"/>
      <c r="D198" s="150" t="s">
        <v>190</v>
      </c>
      <c r="E198" s="157" t="s">
        <v>1</v>
      </c>
      <c r="F198" s="158" t="s">
        <v>1084</v>
      </c>
      <c r="H198" s="159">
        <v>255.2</v>
      </c>
      <c r="I198" s="160"/>
      <c r="L198" s="156"/>
      <c r="M198" s="161"/>
      <c r="T198" s="162"/>
      <c r="AT198" s="157" t="s">
        <v>190</v>
      </c>
      <c r="AU198" s="157" t="s">
        <v>84</v>
      </c>
      <c r="AV198" s="13" t="s">
        <v>84</v>
      </c>
      <c r="AW198" s="13" t="s">
        <v>30</v>
      </c>
      <c r="AX198" s="13" t="s">
        <v>74</v>
      </c>
      <c r="AY198" s="157" t="s">
        <v>180</v>
      </c>
    </row>
    <row r="199" spans="2:65" s="13" customFormat="1" ht="10.199999999999999">
      <c r="B199" s="156"/>
      <c r="D199" s="150" t="s">
        <v>190</v>
      </c>
      <c r="E199" s="157" t="s">
        <v>1</v>
      </c>
      <c r="F199" s="158" t="s">
        <v>1085</v>
      </c>
      <c r="H199" s="159">
        <v>611</v>
      </c>
      <c r="I199" s="160"/>
      <c r="L199" s="156"/>
      <c r="M199" s="161"/>
      <c r="T199" s="162"/>
      <c r="AT199" s="157" t="s">
        <v>190</v>
      </c>
      <c r="AU199" s="157" t="s">
        <v>84</v>
      </c>
      <c r="AV199" s="13" t="s">
        <v>84</v>
      </c>
      <c r="AW199" s="13" t="s">
        <v>30</v>
      </c>
      <c r="AX199" s="13" t="s">
        <v>74</v>
      </c>
      <c r="AY199" s="157" t="s">
        <v>180</v>
      </c>
    </row>
    <row r="200" spans="2:65" s="13" customFormat="1" ht="10.199999999999999">
      <c r="B200" s="156"/>
      <c r="D200" s="150" t="s">
        <v>190</v>
      </c>
      <c r="E200" s="157" t="s">
        <v>1</v>
      </c>
      <c r="F200" s="158" t="s">
        <v>1086</v>
      </c>
      <c r="H200" s="159">
        <v>0.8</v>
      </c>
      <c r="I200" s="160"/>
      <c r="L200" s="156"/>
      <c r="M200" s="161"/>
      <c r="T200" s="162"/>
      <c r="AT200" s="157" t="s">
        <v>190</v>
      </c>
      <c r="AU200" s="157" t="s">
        <v>84</v>
      </c>
      <c r="AV200" s="13" t="s">
        <v>84</v>
      </c>
      <c r="AW200" s="13" t="s">
        <v>30</v>
      </c>
      <c r="AX200" s="13" t="s">
        <v>74</v>
      </c>
      <c r="AY200" s="157" t="s">
        <v>180</v>
      </c>
    </row>
    <row r="201" spans="2:65" s="13" customFormat="1" ht="10.199999999999999">
      <c r="B201" s="156"/>
      <c r="D201" s="150" t="s">
        <v>190</v>
      </c>
      <c r="E201" s="157" t="s">
        <v>1</v>
      </c>
      <c r="F201" s="158" t="s">
        <v>1087</v>
      </c>
      <c r="H201" s="159">
        <v>49.2</v>
      </c>
      <c r="I201" s="160"/>
      <c r="L201" s="156"/>
      <c r="M201" s="161"/>
      <c r="T201" s="162"/>
      <c r="AT201" s="157" t="s">
        <v>190</v>
      </c>
      <c r="AU201" s="157" t="s">
        <v>84</v>
      </c>
      <c r="AV201" s="13" t="s">
        <v>84</v>
      </c>
      <c r="AW201" s="13" t="s">
        <v>30</v>
      </c>
      <c r="AX201" s="13" t="s">
        <v>74</v>
      </c>
      <c r="AY201" s="157" t="s">
        <v>180</v>
      </c>
    </row>
    <row r="202" spans="2:65" s="13" customFormat="1" ht="10.199999999999999">
      <c r="B202" s="156"/>
      <c r="D202" s="150" t="s">
        <v>190</v>
      </c>
      <c r="E202" s="157" t="s">
        <v>1</v>
      </c>
      <c r="F202" s="158" t="s">
        <v>1088</v>
      </c>
      <c r="H202" s="159">
        <v>4.4000000000000004</v>
      </c>
      <c r="I202" s="160"/>
      <c r="L202" s="156"/>
      <c r="M202" s="161"/>
      <c r="T202" s="162"/>
      <c r="AT202" s="157" t="s">
        <v>190</v>
      </c>
      <c r="AU202" s="157" t="s">
        <v>84</v>
      </c>
      <c r="AV202" s="13" t="s">
        <v>84</v>
      </c>
      <c r="AW202" s="13" t="s">
        <v>30</v>
      </c>
      <c r="AX202" s="13" t="s">
        <v>74</v>
      </c>
      <c r="AY202" s="157" t="s">
        <v>180</v>
      </c>
    </row>
    <row r="203" spans="2:65" s="14" customFormat="1" ht="10.199999999999999">
      <c r="B203" s="163"/>
      <c r="D203" s="150" t="s">
        <v>190</v>
      </c>
      <c r="E203" s="164" t="s">
        <v>1</v>
      </c>
      <c r="F203" s="165" t="s">
        <v>194</v>
      </c>
      <c r="H203" s="166">
        <v>920.6</v>
      </c>
      <c r="I203" s="167"/>
      <c r="L203" s="163"/>
      <c r="M203" s="168"/>
      <c r="T203" s="169"/>
      <c r="AT203" s="164" t="s">
        <v>190</v>
      </c>
      <c r="AU203" s="164" t="s">
        <v>84</v>
      </c>
      <c r="AV203" s="14" t="s">
        <v>188</v>
      </c>
      <c r="AW203" s="14" t="s">
        <v>30</v>
      </c>
      <c r="AX203" s="14" t="s">
        <v>82</v>
      </c>
      <c r="AY203" s="164" t="s">
        <v>180</v>
      </c>
    </row>
    <row r="204" spans="2:65" s="1" customFormat="1" ht="16.5" customHeight="1">
      <c r="B204" s="32"/>
      <c r="C204" s="136" t="s">
        <v>7</v>
      </c>
      <c r="D204" s="136" t="s">
        <v>183</v>
      </c>
      <c r="E204" s="137" t="s">
        <v>1089</v>
      </c>
      <c r="F204" s="138" t="s">
        <v>1090</v>
      </c>
      <c r="G204" s="139" t="s">
        <v>279</v>
      </c>
      <c r="H204" s="140">
        <v>10.34</v>
      </c>
      <c r="I204" s="141"/>
      <c r="J204" s="142">
        <f>ROUND(I204*H204,2)</f>
        <v>0</v>
      </c>
      <c r="K204" s="138" t="s">
        <v>199</v>
      </c>
      <c r="L204" s="32"/>
      <c r="M204" s="143" t="s">
        <v>1</v>
      </c>
      <c r="N204" s="144" t="s">
        <v>39</v>
      </c>
      <c r="P204" s="145">
        <f>O204*H204</f>
        <v>0</v>
      </c>
      <c r="Q204" s="145">
        <v>0</v>
      </c>
      <c r="R204" s="145">
        <f>Q204*H204</f>
        <v>0</v>
      </c>
      <c r="S204" s="145">
        <v>0</v>
      </c>
      <c r="T204" s="146">
        <f>S204*H204</f>
        <v>0</v>
      </c>
      <c r="AR204" s="147" t="s">
        <v>294</v>
      </c>
      <c r="AT204" s="147" t="s">
        <v>183</v>
      </c>
      <c r="AU204" s="147" t="s">
        <v>84</v>
      </c>
      <c r="AY204" s="17" t="s">
        <v>180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7" t="s">
        <v>82</v>
      </c>
      <c r="BK204" s="148">
        <f>ROUND(I204*H204,2)</f>
        <v>0</v>
      </c>
      <c r="BL204" s="17" t="s">
        <v>294</v>
      </c>
      <c r="BM204" s="147" t="s">
        <v>1091</v>
      </c>
    </row>
    <row r="205" spans="2:65" s="13" customFormat="1" ht="10.199999999999999">
      <c r="B205" s="156"/>
      <c r="D205" s="150" t="s">
        <v>190</v>
      </c>
      <c r="E205" s="157" t="s">
        <v>1</v>
      </c>
      <c r="F205" s="158" t="s">
        <v>1092</v>
      </c>
      <c r="H205" s="159">
        <v>6.94</v>
      </c>
      <c r="I205" s="160"/>
      <c r="L205" s="156"/>
      <c r="M205" s="161"/>
      <c r="T205" s="162"/>
      <c r="AT205" s="157" t="s">
        <v>190</v>
      </c>
      <c r="AU205" s="157" t="s">
        <v>84</v>
      </c>
      <c r="AV205" s="13" t="s">
        <v>84</v>
      </c>
      <c r="AW205" s="13" t="s">
        <v>30</v>
      </c>
      <c r="AX205" s="13" t="s">
        <v>74</v>
      </c>
      <c r="AY205" s="157" t="s">
        <v>180</v>
      </c>
    </row>
    <row r="206" spans="2:65" s="13" customFormat="1" ht="10.199999999999999">
      <c r="B206" s="156"/>
      <c r="D206" s="150" t="s">
        <v>190</v>
      </c>
      <c r="E206" s="157" t="s">
        <v>1</v>
      </c>
      <c r="F206" s="158" t="s">
        <v>1093</v>
      </c>
      <c r="H206" s="159">
        <v>3.4</v>
      </c>
      <c r="I206" s="160"/>
      <c r="L206" s="156"/>
      <c r="M206" s="161"/>
      <c r="T206" s="162"/>
      <c r="AT206" s="157" t="s">
        <v>190</v>
      </c>
      <c r="AU206" s="157" t="s">
        <v>84</v>
      </c>
      <c r="AV206" s="13" t="s">
        <v>84</v>
      </c>
      <c r="AW206" s="13" t="s">
        <v>30</v>
      </c>
      <c r="AX206" s="13" t="s">
        <v>74</v>
      </c>
      <c r="AY206" s="157" t="s">
        <v>180</v>
      </c>
    </row>
    <row r="207" spans="2:65" s="14" customFormat="1" ht="10.199999999999999">
      <c r="B207" s="163"/>
      <c r="D207" s="150" t="s">
        <v>190</v>
      </c>
      <c r="E207" s="164" t="s">
        <v>1</v>
      </c>
      <c r="F207" s="165" t="s">
        <v>194</v>
      </c>
      <c r="H207" s="166">
        <v>10.34</v>
      </c>
      <c r="I207" s="167"/>
      <c r="L207" s="163"/>
      <c r="M207" s="168"/>
      <c r="T207" s="169"/>
      <c r="AT207" s="164" t="s">
        <v>190</v>
      </c>
      <c r="AU207" s="164" t="s">
        <v>84</v>
      </c>
      <c r="AV207" s="14" t="s">
        <v>188</v>
      </c>
      <c r="AW207" s="14" t="s">
        <v>30</v>
      </c>
      <c r="AX207" s="14" t="s">
        <v>82</v>
      </c>
      <c r="AY207" s="164" t="s">
        <v>180</v>
      </c>
    </row>
    <row r="208" spans="2:65" s="1" customFormat="1" ht="16.5" customHeight="1">
      <c r="B208" s="32"/>
      <c r="C208" s="136" t="s">
        <v>335</v>
      </c>
      <c r="D208" s="136" t="s">
        <v>183</v>
      </c>
      <c r="E208" s="137" t="s">
        <v>1094</v>
      </c>
      <c r="F208" s="138" t="s">
        <v>1095</v>
      </c>
      <c r="G208" s="139" t="s">
        <v>279</v>
      </c>
      <c r="H208" s="140">
        <v>8.2200000000000006</v>
      </c>
      <c r="I208" s="141"/>
      <c r="J208" s="142">
        <f>ROUND(I208*H208,2)</f>
        <v>0</v>
      </c>
      <c r="K208" s="138" t="s">
        <v>199</v>
      </c>
      <c r="L208" s="32"/>
      <c r="M208" s="143" t="s">
        <v>1</v>
      </c>
      <c r="N208" s="144" t="s">
        <v>39</v>
      </c>
      <c r="P208" s="145">
        <f>O208*H208</f>
        <v>0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294</v>
      </c>
      <c r="AT208" s="147" t="s">
        <v>183</v>
      </c>
      <c r="AU208" s="147" t="s">
        <v>84</v>
      </c>
      <c r="AY208" s="17" t="s">
        <v>180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7" t="s">
        <v>82</v>
      </c>
      <c r="BK208" s="148">
        <f>ROUND(I208*H208,2)</f>
        <v>0</v>
      </c>
      <c r="BL208" s="17" t="s">
        <v>294</v>
      </c>
      <c r="BM208" s="147" t="s">
        <v>1096</v>
      </c>
    </row>
    <row r="209" spans="2:65" s="13" customFormat="1" ht="10.199999999999999">
      <c r="B209" s="156"/>
      <c r="D209" s="150" t="s">
        <v>190</v>
      </c>
      <c r="E209" s="157" t="s">
        <v>1</v>
      </c>
      <c r="F209" s="158" t="s">
        <v>1097</v>
      </c>
      <c r="H209" s="159">
        <v>8.2200000000000006</v>
      </c>
      <c r="I209" s="160"/>
      <c r="L209" s="156"/>
      <c r="M209" s="161"/>
      <c r="T209" s="162"/>
      <c r="AT209" s="157" t="s">
        <v>190</v>
      </c>
      <c r="AU209" s="157" t="s">
        <v>84</v>
      </c>
      <c r="AV209" s="13" t="s">
        <v>84</v>
      </c>
      <c r="AW209" s="13" t="s">
        <v>30</v>
      </c>
      <c r="AX209" s="13" t="s">
        <v>74</v>
      </c>
      <c r="AY209" s="157" t="s">
        <v>180</v>
      </c>
    </row>
    <row r="210" spans="2:65" s="14" customFormat="1" ht="10.199999999999999">
      <c r="B210" s="163"/>
      <c r="D210" s="150" t="s">
        <v>190</v>
      </c>
      <c r="E210" s="164" t="s">
        <v>1</v>
      </c>
      <c r="F210" s="165" t="s">
        <v>194</v>
      </c>
      <c r="H210" s="166">
        <v>8.2200000000000006</v>
      </c>
      <c r="I210" s="167"/>
      <c r="L210" s="163"/>
      <c r="M210" s="168"/>
      <c r="T210" s="169"/>
      <c r="AT210" s="164" t="s">
        <v>190</v>
      </c>
      <c r="AU210" s="164" t="s">
        <v>84</v>
      </c>
      <c r="AV210" s="14" t="s">
        <v>188</v>
      </c>
      <c r="AW210" s="14" t="s">
        <v>30</v>
      </c>
      <c r="AX210" s="14" t="s">
        <v>82</v>
      </c>
      <c r="AY210" s="164" t="s">
        <v>180</v>
      </c>
    </row>
    <row r="211" spans="2:65" s="1" customFormat="1" ht="16.5" customHeight="1">
      <c r="B211" s="32"/>
      <c r="C211" s="136" t="s">
        <v>340</v>
      </c>
      <c r="D211" s="136" t="s">
        <v>183</v>
      </c>
      <c r="E211" s="137" t="s">
        <v>1098</v>
      </c>
      <c r="F211" s="138" t="s">
        <v>1099</v>
      </c>
      <c r="G211" s="139" t="s">
        <v>279</v>
      </c>
      <c r="H211" s="140">
        <v>24.39</v>
      </c>
      <c r="I211" s="141"/>
      <c r="J211" s="142">
        <f>ROUND(I211*H211,2)</f>
        <v>0</v>
      </c>
      <c r="K211" s="138" t="s">
        <v>199</v>
      </c>
      <c r="L211" s="32"/>
      <c r="M211" s="143" t="s">
        <v>1</v>
      </c>
      <c r="N211" s="144" t="s">
        <v>39</v>
      </c>
      <c r="P211" s="145">
        <f>O211*H211</f>
        <v>0</v>
      </c>
      <c r="Q211" s="145">
        <v>0</v>
      </c>
      <c r="R211" s="145">
        <f>Q211*H211</f>
        <v>0</v>
      </c>
      <c r="S211" s="145">
        <v>0</v>
      </c>
      <c r="T211" s="146">
        <f>S211*H211</f>
        <v>0</v>
      </c>
      <c r="AR211" s="147" t="s">
        <v>294</v>
      </c>
      <c r="AT211" s="147" t="s">
        <v>183</v>
      </c>
      <c r="AU211" s="147" t="s">
        <v>84</v>
      </c>
      <c r="AY211" s="17" t="s">
        <v>180</v>
      </c>
      <c r="BE211" s="148">
        <f>IF(N211="základní",J211,0)</f>
        <v>0</v>
      </c>
      <c r="BF211" s="148">
        <f>IF(N211="snížená",J211,0)</f>
        <v>0</v>
      </c>
      <c r="BG211" s="148">
        <f>IF(N211="zákl. přenesená",J211,0)</f>
        <v>0</v>
      </c>
      <c r="BH211" s="148">
        <f>IF(N211="sníž. přenesená",J211,0)</f>
        <v>0</v>
      </c>
      <c r="BI211" s="148">
        <f>IF(N211="nulová",J211,0)</f>
        <v>0</v>
      </c>
      <c r="BJ211" s="17" t="s">
        <v>82</v>
      </c>
      <c r="BK211" s="148">
        <f>ROUND(I211*H211,2)</f>
        <v>0</v>
      </c>
      <c r="BL211" s="17" t="s">
        <v>294</v>
      </c>
      <c r="BM211" s="147" t="s">
        <v>1100</v>
      </c>
    </row>
    <row r="212" spans="2:65" s="13" customFormat="1" ht="10.199999999999999">
      <c r="B212" s="156"/>
      <c r="D212" s="150" t="s">
        <v>190</v>
      </c>
      <c r="E212" s="157" t="s">
        <v>1</v>
      </c>
      <c r="F212" s="158" t="s">
        <v>1101</v>
      </c>
      <c r="H212" s="159">
        <v>7.5</v>
      </c>
      <c r="I212" s="160"/>
      <c r="L212" s="156"/>
      <c r="M212" s="161"/>
      <c r="T212" s="162"/>
      <c r="AT212" s="157" t="s">
        <v>190</v>
      </c>
      <c r="AU212" s="157" t="s">
        <v>84</v>
      </c>
      <c r="AV212" s="13" t="s">
        <v>84</v>
      </c>
      <c r="AW212" s="13" t="s">
        <v>30</v>
      </c>
      <c r="AX212" s="13" t="s">
        <v>74</v>
      </c>
      <c r="AY212" s="157" t="s">
        <v>180</v>
      </c>
    </row>
    <row r="213" spans="2:65" s="13" customFormat="1" ht="10.199999999999999">
      <c r="B213" s="156"/>
      <c r="D213" s="150" t="s">
        <v>190</v>
      </c>
      <c r="E213" s="157" t="s">
        <v>1</v>
      </c>
      <c r="F213" s="158" t="s">
        <v>1102</v>
      </c>
      <c r="H213" s="159">
        <v>2.4900000000000002</v>
      </c>
      <c r="I213" s="160"/>
      <c r="L213" s="156"/>
      <c r="M213" s="161"/>
      <c r="T213" s="162"/>
      <c r="AT213" s="157" t="s">
        <v>190</v>
      </c>
      <c r="AU213" s="157" t="s">
        <v>84</v>
      </c>
      <c r="AV213" s="13" t="s">
        <v>84</v>
      </c>
      <c r="AW213" s="13" t="s">
        <v>30</v>
      </c>
      <c r="AX213" s="13" t="s">
        <v>74</v>
      </c>
      <c r="AY213" s="157" t="s">
        <v>180</v>
      </c>
    </row>
    <row r="214" spans="2:65" s="13" customFormat="1" ht="10.199999999999999">
      <c r="B214" s="156"/>
      <c r="D214" s="150" t="s">
        <v>190</v>
      </c>
      <c r="E214" s="157" t="s">
        <v>1</v>
      </c>
      <c r="F214" s="158" t="s">
        <v>1103</v>
      </c>
      <c r="H214" s="159">
        <v>8</v>
      </c>
      <c r="I214" s="160"/>
      <c r="L214" s="156"/>
      <c r="M214" s="161"/>
      <c r="T214" s="162"/>
      <c r="AT214" s="157" t="s">
        <v>190</v>
      </c>
      <c r="AU214" s="157" t="s">
        <v>84</v>
      </c>
      <c r="AV214" s="13" t="s">
        <v>84</v>
      </c>
      <c r="AW214" s="13" t="s">
        <v>30</v>
      </c>
      <c r="AX214" s="13" t="s">
        <v>74</v>
      </c>
      <c r="AY214" s="157" t="s">
        <v>180</v>
      </c>
    </row>
    <row r="215" spans="2:65" s="13" customFormat="1" ht="10.199999999999999">
      <c r="B215" s="156"/>
      <c r="D215" s="150" t="s">
        <v>190</v>
      </c>
      <c r="E215" s="157" t="s">
        <v>1</v>
      </c>
      <c r="F215" s="158" t="s">
        <v>1104</v>
      </c>
      <c r="H215" s="159">
        <v>2.5</v>
      </c>
      <c r="I215" s="160"/>
      <c r="L215" s="156"/>
      <c r="M215" s="161"/>
      <c r="T215" s="162"/>
      <c r="AT215" s="157" t="s">
        <v>190</v>
      </c>
      <c r="AU215" s="157" t="s">
        <v>84</v>
      </c>
      <c r="AV215" s="13" t="s">
        <v>84</v>
      </c>
      <c r="AW215" s="13" t="s">
        <v>30</v>
      </c>
      <c r="AX215" s="13" t="s">
        <v>74</v>
      </c>
      <c r="AY215" s="157" t="s">
        <v>180</v>
      </c>
    </row>
    <row r="216" spans="2:65" s="13" customFormat="1" ht="10.199999999999999">
      <c r="B216" s="156"/>
      <c r="D216" s="150" t="s">
        <v>190</v>
      </c>
      <c r="E216" s="157" t="s">
        <v>1</v>
      </c>
      <c r="F216" s="158" t="s">
        <v>1105</v>
      </c>
      <c r="H216" s="159">
        <v>3.9</v>
      </c>
      <c r="I216" s="160"/>
      <c r="L216" s="156"/>
      <c r="M216" s="161"/>
      <c r="T216" s="162"/>
      <c r="AT216" s="157" t="s">
        <v>190</v>
      </c>
      <c r="AU216" s="157" t="s">
        <v>84</v>
      </c>
      <c r="AV216" s="13" t="s">
        <v>84</v>
      </c>
      <c r="AW216" s="13" t="s">
        <v>30</v>
      </c>
      <c r="AX216" s="13" t="s">
        <v>74</v>
      </c>
      <c r="AY216" s="157" t="s">
        <v>180</v>
      </c>
    </row>
    <row r="217" spans="2:65" s="14" customFormat="1" ht="10.199999999999999">
      <c r="B217" s="163"/>
      <c r="D217" s="150" t="s">
        <v>190</v>
      </c>
      <c r="E217" s="164" t="s">
        <v>1</v>
      </c>
      <c r="F217" s="165" t="s">
        <v>194</v>
      </c>
      <c r="H217" s="166">
        <v>24.39</v>
      </c>
      <c r="I217" s="167"/>
      <c r="L217" s="163"/>
      <c r="M217" s="168"/>
      <c r="T217" s="169"/>
      <c r="AT217" s="164" t="s">
        <v>190</v>
      </c>
      <c r="AU217" s="164" t="s">
        <v>84</v>
      </c>
      <c r="AV217" s="14" t="s">
        <v>188</v>
      </c>
      <c r="AW217" s="14" t="s">
        <v>30</v>
      </c>
      <c r="AX217" s="14" t="s">
        <v>82</v>
      </c>
      <c r="AY217" s="164" t="s">
        <v>180</v>
      </c>
    </row>
    <row r="218" spans="2:65" s="1" customFormat="1" ht="16.5" customHeight="1">
      <c r="B218" s="32"/>
      <c r="C218" s="136" t="s">
        <v>347</v>
      </c>
      <c r="D218" s="136" t="s">
        <v>183</v>
      </c>
      <c r="E218" s="137" t="s">
        <v>1106</v>
      </c>
      <c r="F218" s="138" t="s">
        <v>1107</v>
      </c>
      <c r="G218" s="139" t="s">
        <v>279</v>
      </c>
      <c r="H218" s="140">
        <v>21.57</v>
      </c>
      <c r="I218" s="141"/>
      <c r="J218" s="142">
        <f>ROUND(I218*H218,2)</f>
        <v>0</v>
      </c>
      <c r="K218" s="138" t="s">
        <v>199</v>
      </c>
      <c r="L218" s="32"/>
      <c r="M218" s="143" t="s">
        <v>1</v>
      </c>
      <c r="N218" s="144" t="s">
        <v>39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AR218" s="147" t="s">
        <v>294</v>
      </c>
      <c r="AT218" s="147" t="s">
        <v>183</v>
      </c>
      <c r="AU218" s="147" t="s">
        <v>84</v>
      </c>
      <c r="AY218" s="17" t="s">
        <v>180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7" t="s">
        <v>82</v>
      </c>
      <c r="BK218" s="148">
        <f>ROUND(I218*H218,2)</f>
        <v>0</v>
      </c>
      <c r="BL218" s="17" t="s">
        <v>294</v>
      </c>
      <c r="BM218" s="147" t="s">
        <v>1108</v>
      </c>
    </row>
    <row r="219" spans="2:65" s="13" customFormat="1" ht="10.199999999999999">
      <c r="B219" s="156"/>
      <c r="D219" s="150" t="s">
        <v>190</v>
      </c>
      <c r="E219" s="157" t="s">
        <v>1</v>
      </c>
      <c r="F219" s="158" t="s">
        <v>1109</v>
      </c>
      <c r="H219" s="159">
        <v>4.8</v>
      </c>
      <c r="I219" s="160"/>
      <c r="L219" s="156"/>
      <c r="M219" s="161"/>
      <c r="T219" s="162"/>
      <c r="AT219" s="157" t="s">
        <v>190</v>
      </c>
      <c r="AU219" s="157" t="s">
        <v>84</v>
      </c>
      <c r="AV219" s="13" t="s">
        <v>84</v>
      </c>
      <c r="AW219" s="13" t="s">
        <v>30</v>
      </c>
      <c r="AX219" s="13" t="s">
        <v>74</v>
      </c>
      <c r="AY219" s="157" t="s">
        <v>180</v>
      </c>
    </row>
    <row r="220" spans="2:65" s="13" customFormat="1" ht="10.199999999999999">
      <c r="B220" s="156"/>
      <c r="D220" s="150" t="s">
        <v>190</v>
      </c>
      <c r="E220" s="157" t="s">
        <v>1</v>
      </c>
      <c r="F220" s="158" t="s">
        <v>1110</v>
      </c>
      <c r="H220" s="159">
        <v>3.82</v>
      </c>
      <c r="I220" s="160"/>
      <c r="L220" s="156"/>
      <c r="M220" s="161"/>
      <c r="T220" s="162"/>
      <c r="AT220" s="157" t="s">
        <v>190</v>
      </c>
      <c r="AU220" s="157" t="s">
        <v>84</v>
      </c>
      <c r="AV220" s="13" t="s">
        <v>84</v>
      </c>
      <c r="AW220" s="13" t="s">
        <v>30</v>
      </c>
      <c r="AX220" s="13" t="s">
        <v>74</v>
      </c>
      <c r="AY220" s="157" t="s">
        <v>180</v>
      </c>
    </row>
    <row r="221" spans="2:65" s="13" customFormat="1" ht="10.199999999999999">
      <c r="B221" s="156"/>
      <c r="D221" s="150" t="s">
        <v>190</v>
      </c>
      <c r="E221" s="157" t="s">
        <v>1</v>
      </c>
      <c r="F221" s="158" t="s">
        <v>1111</v>
      </c>
      <c r="H221" s="159">
        <v>4</v>
      </c>
      <c r="I221" s="160"/>
      <c r="L221" s="156"/>
      <c r="M221" s="161"/>
      <c r="T221" s="162"/>
      <c r="AT221" s="157" t="s">
        <v>190</v>
      </c>
      <c r="AU221" s="157" t="s">
        <v>84</v>
      </c>
      <c r="AV221" s="13" t="s">
        <v>84</v>
      </c>
      <c r="AW221" s="13" t="s">
        <v>30</v>
      </c>
      <c r="AX221" s="13" t="s">
        <v>74</v>
      </c>
      <c r="AY221" s="157" t="s">
        <v>180</v>
      </c>
    </row>
    <row r="222" spans="2:65" s="13" customFormat="1" ht="10.199999999999999">
      <c r="B222" s="156"/>
      <c r="D222" s="150" t="s">
        <v>190</v>
      </c>
      <c r="E222" s="157" t="s">
        <v>1</v>
      </c>
      <c r="F222" s="158" t="s">
        <v>1112</v>
      </c>
      <c r="H222" s="159">
        <v>5</v>
      </c>
      <c r="I222" s="160"/>
      <c r="L222" s="156"/>
      <c r="M222" s="161"/>
      <c r="T222" s="162"/>
      <c r="AT222" s="157" t="s">
        <v>190</v>
      </c>
      <c r="AU222" s="157" t="s">
        <v>84</v>
      </c>
      <c r="AV222" s="13" t="s">
        <v>84</v>
      </c>
      <c r="AW222" s="13" t="s">
        <v>30</v>
      </c>
      <c r="AX222" s="13" t="s">
        <v>74</v>
      </c>
      <c r="AY222" s="157" t="s">
        <v>180</v>
      </c>
    </row>
    <row r="223" spans="2:65" s="13" customFormat="1" ht="10.199999999999999">
      <c r="B223" s="156"/>
      <c r="D223" s="150" t="s">
        <v>190</v>
      </c>
      <c r="E223" s="157" t="s">
        <v>1</v>
      </c>
      <c r="F223" s="158" t="s">
        <v>1113</v>
      </c>
      <c r="H223" s="159">
        <v>3.95</v>
      </c>
      <c r="I223" s="160"/>
      <c r="L223" s="156"/>
      <c r="M223" s="161"/>
      <c r="T223" s="162"/>
      <c r="AT223" s="157" t="s">
        <v>190</v>
      </c>
      <c r="AU223" s="157" t="s">
        <v>84</v>
      </c>
      <c r="AV223" s="13" t="s">
        <v>84</v>
      </c>
      <c r="AW223" s="13" t="s">
        <v>30</v>
      </c>
      <c r="AX223" s="13" t="s">
        <v>74</v>
      </c>
      <c r="AY223" s="157" t="s">
        <v>180</v>
      </c>
    </row>
    <row r="224" spans="2:65" s="14" customFormat="1" ht="10.199999999999999">
      <c r="B224" s="163"/>
      <c r="D224" s="150" t="s">
        <v>190</v>
      </c>
      <c r="E224" s="164" t="s">
        <v>1</v>
      </c>
      <c r="F224" s="165" t="s">
        <v>194</v>
      </c>
      <c r="H224" s="166">
        <v>21.569999999999997</v>
      </c>
      <c r="I224" s="167"/>
      <c r="L224" s="163"/>
      <c r="M224" s="168"/>
      <c r="T224" s="169"/>
      <c r="AT224" s="164" t="s">
        <v>190</v>
      </c>
      <c r="AU224" s="164" t="s">
        <v>84</v>
      </c>
      <c r="AV224" s="14" t="s">
        <v>188</v>
      </c>
      <c r="AW224" s="14" t="s">
        <v>30</v>
      </c>
      <c r="AX224" s="14" t="s">
        <v>82</v>
      </c>
      <c r="AY224" s="164" t="s">
        <v>180</v>
      </c>
    </row>
    <row r="225" spans="2:65" s="1" customFormat="1" ht="16.5" customHeight="1">
      <c r="B225" s="32"/>
      <c r="C225" s="136" t="s">
        <v>352</v>
      </c>
      <c r="D225" s="136" t="s">
        <v>183</v>
      </c>
      <c r="E225" s="137" t="s">
        <v>1114</v>
      </c>
      <c r="F225" s="138" t="s">
        <v>1115</v>
      </c>
      <c r="G225" s="139" t="s">
        <v>279</v>
      </c>
      <c r="H225" s="140">
        <v>6</v>
      </c>
      <c r="I225" s="141"/>
      <c r="J225" s="142">
        <f>ROUND(I225*H225,2)</f>
        <v>0</v>
      </c>
      <c r="K225" s="138" t="s">
        <v>199</v>
      </c>
      <c r="L225" s="32"/>
      <c r="M225" s="143" t="s">
        <v>1</v>
      </c>
      <c r="N225" s="144" t="s">
        <v>39</v>
      </c>
      <c r="P225" s="145">
        <f>O225*H225</f>
        <v>0</v>
      </c>
      <c r="Q225" s="145">
        <v>0</v>
      </c>
      <c r="R225" s="145">
        <f>Q225*H225</f>
        <v>0</v>
      </c>
      <c r="S225" s="145">
        <v>0</v>
      </c>
      <c r="T225" s="146">
        <f>S225*H225</f>
        <v>0</v>
      </c>
      <c r="AR225" s="147" t="s">
        <v>294</v>
      </c>
      <c r="AT225" s="147" t="s">
        <v>183</v>
      </c>
      <c r="AU225" s="147" t="s">
        <v>84</v>
      </c>
      <c r="AY225" s="17" t="s">
        <v>180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7" t="s">
        <v>82</v>
      </c>
      <c r="BK225" s="148">
        <f>ROUND(I225*H225,2)</f>
        <v>0</v>
      </c>
      <c r="BL225" s="17" t="s">
        <v>294</v>
      </c>
      <c r="BM225" s="147" t="s">
        <v>1116</v>
      </c>
    </row>
    <row r="226" spans="2:65" s="13" customFormat="1" ht="10.199999999999999">
      <c r="B226" s="156"/>
      <c r="D226" s="150" t="s">
        <v>190</v>
      </c>
      <c r="E226" s="157" t="s">
        <v>1</v>
      </c>
      <c r="F226" s="158" t="s">
        <v>1117</v>
      </c>
      <c r="H226" s="159">
        <v>6</v>
      </c>
      <c r="I226" s="160"/>
      <c r="L226" s="156"/>
      <c r="M226" s="161"/>
      <c r="T226" s="162"/>
      <c r="AT226" s="157" t="s">
        <v>190</v>
      </c>
      <c r="AU226" s="157" t="s">
        <v>84</v>
      </c>
      <c r="AV226" s="13" t="s">
        <v>84</v>
      </c>
      <c r="AW226" s="13" t="s">
        <v>30</v>
      </c>
      <c r="AX226" s="13" t="s">
        <v>74</v>
      </c>
      <c r="AY226" s="157" t="s">
        <v>180</v>
      </c>
    </row>
    <row r="227" spans="2:65" s="14" customFormat="1" ht="10.199999999999999">
      <c r="B227" s="163"/>
      <c r="D227" s="150" t="s">
        <v>190</v>
      </c>
      <c r="E227" s="164" t="s">
        <v>1</v>
      </c>
      <c r="F227" s="165" t="s">
        <v>194</v>
      </c>
      <c r="H227" s="166">
        <v>6</v>
      </c>
      <c r="I227" s="167"/>
      <c r="L227" s="163"/>
      <c r="M227" s="168"/>
      <c r="T227" s="169"/>
      <c r="AT227" s="164" t="s">
        <v>190</v>
      </c>
      <c r="AU227" s="164" t="s">
        <v>84</v>
      </c>
      <c r="AV227" s="14" t="s">
        <v>188</v>
      </c>
      <c r="AW227" s="14" t="s">
        <v>30</v>
      </c>
      <c r="AX227" s="14" t="s">
        <v>82</v>
      </c>
      <c r="AY227" s="164" t="s">
        <v>180</v>
      </c>
    </row>
    <row r="228" spans="2:65" s="1" customFormat="1" ht="16.5" customHeight="1">
      <c r="B228" s="32"/>
      <c r="C228" s="136" t="s">
        <v>363</v>
      </c>
      <c r="D228" s="136" t="s">
        <v>183</v>
      </c>
      <c r="E228" s="137" t="s">
        <v>1118</v>
      </c>
      <c r="F228" s="138" t="s">
        <v>1119</v>
      </c>
      <c r="G228" s="139" t="s">
        <v>279</v>
      </c>
      <c r="H228" s="140">
        <v>53.98</v>
      </c>
      <c r="I228" s="141"/>
      <c r="J228" s="142">
        <f>ROUND(I228*H228,2)</f>
        <v>0</v>
      </c>
      <c r="K228" s="138" t="s">
        <v>199</v>
      </c>
      <c r="L228" s="32"/>
      <c r="M228" s="143" t="s">
        <v>1</v>
      </c>
      <c r="N228" s="144" t="s">
        <v>39</v>
      </c>
      <c r="P228" s="145">
        <f>O228*H228</f>
        <v>0</v>
      </c>
      <c r="Q228" s="145">
        <v>0</v>
      </c>
      <c r="R228" s="145">
        <f>Q228*H228</f>
        <v>0</v>
      </c>
      <c r="S228" s="145">
        <v>0</v>
      </c>
      <c r="T228" s="146">
        <f>S228*H228</f>
        <v>0</v>
      </c>
      <c r="AR228" s="147" t="s">
        <v>294</v>
      </c>
      <c r="AT228" s="147" t="s">
        <v>183</v>
      </c>
      <c r="AU228" s="147" t="s">
        <v>84</v>
      </c>
      <c r="AY228" s="17" t="s">
        <v>180</v>
      </c>
      <c r="BE228" s="148">
        <f>IF(N228="základní",J228,0)</f>
        <v>0</v>
      </c>
      <c r="BF228" s="148">
        <f>IF(N228="snížená",J228,0)</f>
        <v>0</v>
      </c>
      <c r="BG228" s="148">
        <f>IF(N228="zákl. přenesená",J228,0)</f>
        <v>0</v>
      </c>
      <c r="BH228" s="148">
        <f>IF(N228="sníž. přenesená",J228,0)</f>
        <v>0</v>
      </c>
      <c r="BI228" s="148">
        <f>IF(N228="nulová",J228,0)</f>
        <v>0</v>
      </c>
      <c r="BJ228" s="17" t="s">
        <v>82</v>
      </c>
      <c r="BK228" s="148">
        <f>ROUND(I228*H228,2)</f>
        <v>0</v>
      </c>
      <c r="BL228" s="17" t="s">
        <v>294</v>
      </c>
      <c r="BM228" s="147" t="s">
        <v>1120</v>
      </c>
    </row>
    <row r="229" spans="2:65" s="13" customFormat="1" ht="10.199999999999999">
      <c r="B229" s="156"/>
      <c r="D229" s="150" t="s">
        <v>190</v>
      </c>
      <c r="E229" s="157" t="s">
        <v>1</v>
      </c>
      <c r="F229" s="158" t="s">
        <v>1121</v>
      </c>
      <c r="H229" s="159">
        <v>5.2</v>
      </c>
      <c r="I229" s="160"/>
      <c r="L229" s="156"/>
      <c r="M229" s="161"/>
      <c r="T229" s="162"/>
      <c r="AT229" s="157" t="s">
        <v>190</v>
      </c>
      <c r="AU229" s="157" t="s">
        <v>84</v>
      </c>
      <c r="AV229" s="13" t="s">
        <v>84</v>
      </c>
      <c r="AW229" s="13" t="s">
        <v>30</v>
      </c>
      <c r="AX229" s="13" t="s">
        <v>74</v>
      </c>
      <c r="AY229" s="157" t="s">
        <v>180</v>
      </c>
    </row>
    <row r="230" spans="2:65" s="13" customFormat="1" ht="10.199999999999999">
      <c r="B230" s="156"/>
      <c r="D230" s="150" t="s">
        <v>190</v>
      </c>
      <c r="E230" s="157" t="s">
        <v>1</v>
      </c>
      <c r="F230" s="158" t="s">
        <v>1122</v>
      </c>
      <c r="H230" s="159">
        <v>24</v>
      </c>
      <c r="I230" s="160"/>
      <c r="L230" s="156"/>
      <c r="M230" s="161"/>
      <c r="T230" s="162"/>
      <c r="AT230" s="157" t="s">
        <v>190</v>
      </c>
      <c r="AU230" s="157" t="s">
        <v>84</v>
      </c>
      <c r="AV230" s="13" t="s">
        <v>84</v>
      </c>
      <c r="AW230" s="13" t="s">
        <v>30</v>
      </c>
      <c r="AX230" s="13" t="s">
        <v>74</v>
      </c>
      <c r="AY230" s="157" t="s">
        <v>180</v>
      </c>
    </row>
    <row r="231" spans="2:65" s="13" customFormat="1" ht="10.199999999999999">
      <c r="B231" s="156"/>
      <c r="D231" s="150" t="s">
        <v>190</v>
      </c>
      <c r="E231" s="157" t="s">
        <v>1</v>
      </c>
      <c r="F231" s="158" t="s">
        <v>1123</v>
      </c>
      <c r="H231" s="159">
        <v>3.9</v>
      </c>
      <c r="I231" s="160"/>
      <c r="L231" s="156"/>
      <c r="M231" s="161"/>
      <c r="T231" s="162"/>
      <c r="AT231" s="157" t="s">
        <v>190</v>
      </c>
      <c r="AU231" s="157" t="s">
        <v>84</v>
      </c>
      <c r="AV231" s="13" t="s">
        <v>84</v>
      </c>
      <c r="AW231" s="13" t="s">
        <v>30</v>
      </c>
      <c r="AX231" s="13" t="s">
        <v>74</v>
      </c>
      <c r="AY231" s="157" t="s">
        <v>180</v>
      </c>
    </row>
    <row r="232" spans="2:65" s="13" customFormat="1" ht="10.199999999999999">
      <c r="B232" s="156"/>
      <c r="D232" s="150" t="s">
        <v>190</v>
      </c>
      <c r="E232" s="157" t="s">
        <v>1</v>
      </c>
      <c r="F232" s="158" t="s">
        <v>1124</v>
      </c>
      <c r="H232" s="159">
        <v>20.88</v>
      </c>
      <c r="I232" s="160"/>
      <c r="L232" s="156"/>
      <c r="M232" s="161"/>
      <c r="T232" s="162"/>
      <c r="AT232" s="157" t="s">
        <v>190</v>
      </c>
      <c r="AU232" s="157" t="s">
        <v>84</v>
      </c>
      <c r="AV232" s="13" t="s">
        <v>84</v>
      </c>
      <c r="AW232" s="13" t="s">
        <v>30</v>
      </c>
      <c r="AX232" s="13" t="s">
        <v>74</v>
      </c>
      <c r="AY232" s="157" t="s">
        <v>180</v>
      </c>
    </row>
    <row r="233" spans="2:65" s="14" customFormat="1" ht="10.199999999999999">
      <c r="B233" s="163"/>
      <c r="D233" s="150" t="s">
        <v>190</v>
      </c>
      <c r="E233" s="164" t="s">
        <v>1</v>
      </c>
      <c r="F233" s="165" t="s">
        <v>194</v>
      </c>
      <c r="H233" s="166">
        <v>53.980000000000004</v>
      </c>
      <c r="I233" s="167"/>
      <c r="L233" s="163"/>
      <c r="M233" s="168"/>
      <c r="T233" s="169"/>
      <c r="AT233" s="164" t="s">
        <v>190</v>
      </c>
      <c r="AU233" s="164" t="s">
        <v>84</v>
      </c>
      <c r="AV233" s="14" t="s">
        <v>188</v>
      </c>
      <c r="AW233" s="14" t="s">
        <v>30</v>
      </c>
      <c r="AX233" s="14" t="s">
        <v>82</v>
      </c>
      <c r="AY233" s="164" t="s">
        <v>180</v>
      </c>
    </row>
    <row r="234" spans="2:65" s="1" customFormat="1" ht="16.5" customHeight="1">
      <c r="B234" s="32"/>
      <c r="C234" s="136" t="s">
        <v>370</v>
      </c>
      <c r="D234" s="136" t="s">
        <v>183</v>
      </c>
      <c r="E234" s="137" t="s">
        <v>1125</v>
      </c>
      <c r="F234" s="138" t="s">
        <v>1126</v>
      </c>
      <c r="G234" s="139" t="s">
        <v>279</v>
      </c>
      <c r="H234" s="140">
        <v>7.69</v>
      </c>
      <c r="I234" s="141"/>
      <c r="J234" s="142">
        <f>ROUND(I234*H234,2)</f>
        <v>0</v>
      </c>
      <c r="K234" s="138" t="s">
        <v>199</v>
      </c>
      <c r="L234" s="32"/>
      <c r="M234" s="143" t="s">
        <v>1</v>
      </c>
      <c r="N234" s="144" t="s">
        <v>39</v>
      </c>
      <c r="P234" s="145">
        <f>O234*H234</f>
        <v>0</v>
      </c>
      <c r="Q234" s="145">
        <v>0</v>
      </c>
      <c r="R234" s="145">
        <f>Q234*H234</f>
        <v>0</v>
      </c>
      <c r="S234" s="145">
        <v>0</v>
      </c>
      <c r="T234" s="146">
        <f>S234*H234</f>
        <v>0</v>
      </c>
      <c r="AR234" s="147" t="s">
        <v>294</v>
      </c>
      <c r="AT234" s="147" t="s">
        <v>183</v>
      </c>
      <c r="AU234" s="147" t="s">
        <v>84</v>
      </c>
      <c r="AY234" s="17" t="s">
        <v>180</v>
      </c>
      <c r="BE234" s="148">
        <f>IF(N234="základní",J234,0)</f>
        <v>0</v>
      </c>
      <c r="BF234" s="148">
        <f>IF(N234="snížená",J234,0)</f>
        <v>0</v>
      </c>
      <c r="BG234" s="148">
        <f>IF(N234="zákl. přenesená",J234,0)</f>
        <v>0</v>
      </c>
      <c r="BH234" s="148">
        <f>IF(N234="sníž. přenesená",J234,0)</f>
        <v>0</v>
      </c>
      <c r="BI234" s="148">
        <f>IF(N234="nulová",J234,0)</f>
        <v>0</v>
      </c>
      <c r="BJ234" s="17" t="s">
        <v>82</v>
      </c>
      <c r="BK234" s="148">
        <f>ROUND(I234*H234,2)</f>
        <v>0</v>
      </c>
      <c r="BL234" s="17" t="s">
        <v>294</v>
      </c>
      <c r="BM234" s="147" t="s">
        <v>1127</v>
      </c>
    </row>
    <row r="235" spans="2:65" s="13" customFormat="1" ht="10.199999999999999">
      <c r="B235" s="156"/>
      <c r="D235" s="150" t="s">
        <v>190</v>
      </c>
      <c r="E235" s="157" t="s">
        <v>1</v>
      </c>
      <c r="F235" s="158" t="s">
        <v>1128</v>
      </c>
      <c r="H235" s="159">
        <v>7.69</v>
      </c>
      <c r="I235" s="160"/>
      <c r="L235" s="156"/>
      <c r="M235" s="161"/>
      <c r="T235" s="162"/>
      <c r="AT235" s="157" t="s">
        <v>190</v>
      </c>
      <c r="AU235" s="157" t="s">
        <v>84</v>
      </c>
      <c r="AV235" s="13" t="s">
        <v>84</v>
      </c>
      <c r="AW235" s="13" t="s">
        <v>30</v>
      </c>
      <c r="AX235" s="13" t="s">
        <v>74</v>
      </c>
      <c r="AY235" s="157" t="s">
        <v>180</v>
      </c>
    </row>
    <row r="236" spans="2:65" s="14" customFormat="1" ht="10.199999999999999">
      <c r="B236" s="163"/>
      <c r="D236" s="150" t="s">
        <v>190</v>
      </c>
      <c r="E236" s="164" t="s">
        <v>1</v>
      </c>
      <c r="F236" s="165" t="s">
        <v>194</v>
      </c>
      <c r="H236" s="166">
        <v>7.69</v>
      </c>
      <c r="I236" s="167"/>
      <c r="L236" s="163"/>
      <c r="M236" s="168"/>
      <c r="T236" s="169"/>
      <c r="AT236" s="164" t="s">
        <v>190</v>
      </c>
      <c r="AU236" s="164" t="s">
        <v>84</v>
      </c>
      <c r="AV236" s="14" t="s">
        <v>188</v>
      </c>
      <c r="AW236" s="14" t="s">
        <v>30</v>
      </c>
      <c r="AX236" s="14" t="s">
        <v>82</v>
      </c>
      <c r="AY236" s="164" t="s">
        <v>180</v>
      </c>
    </row>
    <row r="237" spans="2:65" s="1" customFormat="1" ht="16.5" customHeight="1">
      <c r="B237" s="32"/>
      <c r="C237" s="136" t="s">
        <v>376</v>
      </c>
      <c r="D237" s="136" t="s">
        <v>183</v>
      </c>
      <c r="E237" s="137" t="s">
        <v>1129</v>
      </c>
      <c r="F237" s="138" t="s">
        <v>1130</v>
      </c>
      <c r="G237" s="139" t="s">
        <v>279</v>
      </c>
      <c r="H237" s="140">
        <v>10.8</v>
      </c>
      <c r="I237" s="141"/>
      <c r="J237" s="142">
        <f>ROUND(I237*H237,2)</f>
        <v>0</v>
      </c>
      <c r="K237" s="138" t="s">
        <v>199</v>
      </c>
      <c r="L237" s="32"/>
      <c r="M237" s="143" t="s">
        <v>1</v>
      </c>
      <c r="N237" s="144" t="s">
        <v>39</v>
      </c>
      <c r="P237" s="145">
        <f>O237*H237</f>
        <v>0</v>
      </c>
      <c r="Q237" s="145">
        <v>0</v>
      </c>
      <c r="R237" s="145">
        <f>Q237*H237</f>
        <v>0</v>
      </c>
      <c r="S237" s="145">
        <v>0</v>
      </c>
      <c r="T237" s="146">
        <f>S237*H237</f>
        <v>0</v>
      </c>
      <c r="AR237" s="147" t="s">
        <v>294</v>
      </c>
      <c r="AT237" s="147" t="s">
        <v>183</v>
      </c>
      <c r="AU237" s="147" t="s">
        <v>84</v>
      </c>
      <c r="AY237" s="17" t="s">
        <v>180</v>
      </c>
      <c r="BE237" s="148">
        <f>IF(N237="základní",J237,0)</f>
        <v>0</v>
      </c>
      <c r="BF237" s="148">
        <f>IF(N237="snížená",J237,0)</f>
        <v>0</v>
      </c>
      <c r="BG237" s="148">
        <f>IF(N237="zákl. přenesená",J237,0)</f>
        <v>0</v>
      </c>
      <c r="BH237" s="148">
        <f>IF(N237="sníž. přenesená",J237,0)</f>
        <v>0</v>
      </c>
      <c r="BI237" s="148">
        <f>IF(N237="nulová",J237,0)</f>
        <v>0</v>
      </c>
      <c r="BJ237" s="17" t="s">
        <v>82</v>
      </c>
      <c r="BK237" s="148">
        <f>ROUND(I237*H237,2)</f>
        <v>0</v>
      </c>
      <c r="BL237" s="17" t="s">
        <v>294</v>
      </c>
      <c r="BM237" s="147" t="s">
        <v>1131</v>
      </c>
    </row>
    <row r="238" spans="2:65" s="13" customFormat="1" ht="10.199999999999999">
      <c r="B238" s="156"/>
      <c r="D238" s="150" t="s">
        <v>190</v>
      </c>
      <c r="E238" s="157" t="s">
        <v>1</v>
      </c>
      <c r="F238" s="158" t="s">
        <v>1132</v>
      </c>
      <c r="H238" s="159">
        <v>3</v>
      </c>
      <c r="I238" s="160"/>
      <c r="L238" s="156"/>
      <c r="M238" s="161"/>
      <c r="T238" s="162"/>
      <c r="AT238" s="157" t="s">
        <v>190</v>
      </c>
      <c r="AU238" s="157" t="s">
        <v>84</v>
      </c>
      <c r="AV238" s="13" t="s">
        <v>84</v>
      </c>
      <c r="AW238" s="13" t="s">
        <v>30</v>
      </c>
      <c r="AX238" s="13" t="s">
        <v>74</v>
      </c>
      <c r="AY238" s="157" t="s">
        <v>180</v>
      </c>
    </row>
    <row r="239" spans="2:65" s="13" customFormat="1" ht="10.199999999999999">
      <c r="B239" s="156"/>
      <c r="D239" s="150" t="s">
        <v>190</v>
      </c>
      <c r="E239" s="157" t="s">
        <v>1</v>
      </c>
      <c r="F239" s="158" t="s">
        <v>1133</v>
      </c>
      <c r="H239" s="159">
        <v>2.6</v>
      </c>
      <c r="I239" s="160"/>
      <c r="L239" s="156"/>
      <c r="M239" s="161"/>
      <c r="T239" s="162"/>
      <c r="AT239" s="157" t="s">
        <v>190</v>
      </c>
      <c r="AU239" s="157" t="s">
        <v>84</v>
      </c>
      <c r="AV239" s="13" t="s">
        <v>84</v>
      </c>
      <c r="AW239" s="13" t="s">
        <v>30</v>
      </c>
      <c r="AX239" s="13" t="s">
        <v>74</v>
      </c>
      <c r="AY239" s="157" t="s">
        <v>180</v>
      </c>
    </row>
    <row r="240" spans="2:65" s="13" customFormat="1" ht="10.199999999999999">
      <c r="B240" s="156"/>
      <c r="D240" s="150" t="s">
        <v>190</v>
      </c>
      <c r="E240" s="157" t="s">
        <v>1</v>
      </c>
      <c r="F240" s="158" t="s">
        <v>1134</v>
      </c>
      <c r="H240" s="159">
        <v>5.2</v>
      </c>
      <c r="I240" s="160"/>
      <c r="L240" s="156"/>
      <c r="M240" s="161"/>
      <c r="T240" s="162"/>
      <c r="AT240" s="157" t="s">
        <v>190</v>
      </c>
      <c r="AU240" s="157" t="s">
        <v>84</v>
      </c>
      <c r="AV240" s="13" t="s">
        <v>84</v>
      </c>
      <c r="AW240" s="13" t="s">
        <v>30</v>
      </c>
      <c r="AX240" s="13" t="s">
        <v>74</v>
      </c>
      <c r="AY240" s="157" t="s">
        <v>180</v>
      </c>
    </row>
    <row r="241" spans="2:65" s="14" customFormat="1" ht="10.199999999999999">
      <c r="B241" s="163"/>
      <c r="D241" s="150" t="s">
        <v>190</v>
      </c>
      <c r="E241" s="164" t="s">
        <v>1</v>
      </c>
      <c r="F241" s="165" t="s">
        <v>194</v>
      </c>
      <c r="H241" s="166">
        <v>10.8</v>
      </c>
      <c r="I241" s="167"/>
      <c r="L241" s="163"/>
      <c r="M241" s="168"/>
      <c r="T241" s="169"/>
      <c r="AT241" s="164" t="s">
        <v>190</v>
      </c>
      <c r="AU241" s="164" t="s">
        <v>84</v>
      </c>
      <c r="AV241" s="14" t="s">
        <v>188</v>
      </c>
      <c r="AW241" s="14" t="s">
        <v>30</v>
      </c>
      <c r="AX241" s="14" t="s">
        <v>82</v>
      </c>
      <c r="AY241" s="164" t="s">
        <v>180</v>
      </c>
    </row>
    <row r="242" spans="2:65" s="1" customFormat="1" ht="16.5" customHeight="1">
      <c r="B242" s="32"/>
      <c r="C242" s="136" t="s">
        <v>382</v>
      </c>
      <c r="D242" s="136" t="s">
        <v>183</v>
      </c>
      <c r="E242" s="137" t="s">
        <v>1135</v>
      </c>
      <c r="F242" s="138" t="s">
        <v>1136</v>
      </c>
      <c r="G242" s="139" t="s">
        <v>279</v>
      </c>
      <c r="H242" s="140">
        <v>178.5</v>
      </c>
      <c r="I242" s="141"/>
      <c r="J242" s="142">
        <f>ROUND(I242*H242,2)</f>
        <v>0</v>
      </c>
      <c r="K242" s="138" t="s">
        <v>199</v>
      </c>
      <c r="L242" s="32"/>
      <c r="M242" s="143" t="s">
        <v>1</v>
      </c>
      <c r="N242" s="144" t="s">
        <v>39</v>
      </c>
      <c r="P242" s="145">
        <f>O242*H242</f>
        <v>0</v>
      </c>
      <c r="Q242" s="145">
        <v>0</v>
      </c>
      <c r="R242" s="145">
        <f>Q242*H242</f>
        <v>0</v>
      </c>
      <c r="S242" s="145">
        <v>0</v>
      </c>
      <c r="T242" s="146">
        <f>S242*H242</f>
        <v>0</v>
      </c>
      <c r="AR242" s="147" t="s">
        <v>294</v>
      </c>
      <c r="AT242" s="147" t="s">
        <v>183</v>
      </c>
      <c r="AU242" s="147" t="s">
        <v>84</v>
      </c>
      <c r="AY242" s="17" t="s">
        <v>180</v>
      </c>
      <c r="BE242" s="148">
        <f>IF(N242="základní",J242,0)</f>
        <v>0</v>
      </c>
      <c r="BF242" s="148">
        <f>IF(N242="snížená",J242,0)</f>
        <v>0</v>
      </c>
      <c r="BG242" s="148">
        <f>IF(N242="zákl. přenesená",J242,0)</f>
        <v>0</v>
      </c>
      <c r="BH242" s="148">
        <f>IF(N242="sníž. přenesená",J242,0)</f>
        <v>0</v>
      </c>
      <c r="BI242" s="148">
        <f>IF(N242="nulová",J242,0)</f>
        <v>0</v>
      </c>
      <c r="BJ242" s="17" t="s">
        <v>82</v>
      </c>
      <c r="BK242" s="148">
        <f>ROUND(I242*H242,2)</f>
        <v>0</v>
      </c>
      <c r="BL242" s="17" t="s">
        <v>294</v>
      </c>
      <c r="BM242" s="147" t="s">
        <v>1137</v>
      </c>
    </row>
    <row r="243" spans="2:65" s="13" customFormat="1" ht="10.199999999999999">
      <c r="B243" s="156"/>
      <c r="D243" s="150" t="s">
        <v>190</v>
      </c>
      <c r="E243" s="157" t="s">
        <v>1</v>
      </c>
      <c r="F243" s="158" t="s">
        <v>1138</v>
      </c>
      <c r="H243" s="159">
        <v>178.5</v>
      </c>
      <c r="I243" s="160"/>
      <c r="L243" s="156"/>
      <c r="M243" s="161"/>
      <c r="T243" s="162"/>
      <c r="AT243" s="157" t="s">
        <v>190</v>
      </c>
      <c r="AU243" s="157" t="s">
        <v>84</v>
      </c>
      <c r="AV243" s="13" t="s">
        <v>84</v>
      </c>
      <c r="AW243" s="13" t="s">
        <v>30</v>
      </c>
      <c r="AX243" s="13" t="s">
        <v>74</v>
      </c>
      <c r="AY243" s="157" t="s">
        <v>180</v>
      </c>
    </row>
    <row r="244" spans="2:65" s="14" customFormat="1" ht="10.199999999999999">
      <c r="B244" s="163"/>
      <c r="D244" s="150" t="s">
        <v>190</v>
      </c>
      <c r="E244" s="164" t="s">
        <v>1</v>
      </c>
      <c r="F244" s="165" t="s">
        <v>194</v>
      </c>
      <c r="H244" s="166">
        <v>178.5</v>
      </c>
      <c r="I244" s="167"/>
      <c r="L244" s="163"/>
      <c r="M244" s="168"/>
      <c r="T244" s="169"/>
      <c r="AT244" s="164" t="s">
        <v>190</v>
      </c>
      <c r="AU244" s="164" t="s">
        <v>84</v>
      </c>
      <c r="AV244" s="14" t="s">
        <v>188</v>
      </c>
      <c r="AW244" s="14" t="s">
        <v>30</v>
      </c>
      <c r="AX244" s="14" t="s">
        <v>82</v>
      </c>
      <c r="AY244" s="164" t="s">
        <v>180</v>
      </c>
    </row>
    <row r="245" spans="2:65" s="1" customFormat="1" ht="16.5" customHeight="1">
      <c r="B245" s="32"/>
      <c r="C245" s="136" t="s">
        <v>389</v>
      </c>
      <c r="D245" s="136" t="s">
        <v>183</v>
      </c>
      <c r="E245" s="137" t="s">
        <v>1139</v>
      </c>
      <c r="F245" s="138" t="s">
        <v>1140</v>
      </c>
      <c r="G245" s="139" t="s">
        <v>279</v>
      </c>
      <c r="H245" s="140">
        <v>289</v>
      </c>
      <c r="I245" s="141"/>
      <c r="J245" s="142">
        <f>ROUND(I245*H245,2)</f>
        <v>0</v>
      </c>
      <c r="K245" s="138" t="s">
        <v>199</v>
      </c>
      <c r="L245" s="32"/>
      <c r="M245" s="143" t="s">
        <v>1</v>
      </c>
      <c r="N245" s="144" t="s">
        <v>39</v>
      </c>
      <c r="P245" s="145">
        <f>O245*H245</f>
        <v>0</v>
      </c>
      <c r="Q245" s="145">
        <v>0</v>
      </c>
      <c r="R245" s="145">
        <f>Q245*H245</f>
        <v>0</v>
      </c>
      <c r="S245" s="145">
        <v>0</v>
      </c>
      <c r="T245" s="146">
        <f>S245*H245</f>
        <v>0</v>
      </c>
      <c r="AR245" s="147" t="s">
        <v>294</v>
      </c>
      <c r="AT245" s="147" t="s">
        <v>183</v>
      </c>
      <c r="AU245" s="147" t="s">
        <v>84</v>
      </c>
      <c r="AY245" s="17" t="s">
        <v>180</v>
      </c>
      <c r="BE245" s="148">
        <f>IF(N245="základní",J245,0)</f>
        <v>0</v>
      </c>
      <c r="BF245" s="148">
        <f>IF(N245="snížená",J245,0)</f>
        <v>0</v>
      </c>
      <c r="BG245" s="148">
        <f>IF(N245="zákl. přenesená",J245,0)</f>
        <v>0</v>
      </c>
      <c r="BH245" s="148">
        <f>IF(N245="sníž. přenesená",J245,0)</f>
        <v>0</v>
      </c>
      <c r="BI245" s="148">
        <f>IF(N245="nulová",J245,0)</f>
        <v>0</v>
      </c>
      <c r="BJ245" s="17" t="s">
        <v>82</v>
      </c>
      <c r="BK245" s="148">
        <f>ROUND(I245*H245,2)</f>
        <v>0</v>
      </c>
      <c r="BL245" s="17" t="s">
        <v>294</v>
      </c>
      <c r="BM245" s="147" t="s">
        <v>1141</v>
      </c>
    </row>
    <row r="246" spans="2:65" s="13" customFormat="1" ht="10.199999999999999">
      <c r="B246" s="156"/>
      <c r="D246" s="150" t="s">
        <v>190</v>
      </c>
      <c r="E246" s="157" t="s">
        <v>1</v>
      </c>
      <c r="F246" s="158" t="s">
        <v>1142</v>
      </c>
      <c r="H246" s="159">
        <v>289</v>
      </c>
      <c r="I246" s="160"/>
      <c r="L246" s="156"/>
      <c r="M246" s="161"/>
      <c r="T246" s="162"/>
      <c r="AT246" s="157" t="s">
        <v>190</v>
      </c>
      <c r="AU246" s="157" t="s">
        <v>84</v>
      </c>
      <c r="AV246" s="13" t="s">
        <v>84</v>
      </c>
      <c r="AW246" s="13" t="s">
        <v>30</v>
      </c>
      <c r="AX246" s="13" t="s">
        <v>74</v>
      </c>
      <c r="AY246" s="157" t="s">
        <v>180</v>
      </c>
    </row>
    <row r="247" spans="2:65" s="14" customFormat="1" ht="10.199999999999999">
      <c r="B247" s="163"/>
      <c r="D247" s="150" t="s">
        <v>190</v>
      </c>
      <c r="E247" s="164" t="s">
        <v>1</v>
      </c>
      <c r="F247" s="165" t="s">
        <v>194</v>
      </c>
      <c r="H247" s="166">
        <v>289</v>
      </c>
      <c r="I247" s="167"/>
      <c r="L247" s="163"/>
      <c r="M247" s="168"/>
      <c r="T247" s="169"/>
      <c r="AT247" s="164" t="s">
        <v>190</v>
      </c>
      <c r="AU247" s="164" t="s">
        <v>84</v>
      </c>
      <c r="AV247" s="14" t="s">
        <v>188</v>
      </c>
      <c r="AW247" s="14" t="s">
        <v>30</v>
      </c>
      <c r="AX247" s="14" t="s">
        <v>82</v>
      </c>
      <c r="AY247" s="164" t="s">
        <v>180</v>
      </c>
    </row>
    <row r="248" spans="2:65" s="1" customFormat="1" ht="16.5" customHeight="1">
      <c r="B248" s="32"/>
      <c r="C248" s="136" t="s">
        <v>396</v>
      </c>
      <c r="D248" s="136" t="s">
        <v>183</v>
      </c>
      <c r="E248" s="137" t="s">
        <v>1143</v>
      </c>
      <c r="F248" s="138" t="s">
        <v>1144</v>
      </c>
      <c r="G248" s="139" t="s">
        <v>198</v>
      </c>
      <c r="H248" s="140">
        <v>3940.43</v>
      </c>
      <c r="I248" s="141"/>
      <c r="J248" s="142">
        <f>ROUND(I248*H248,2)</f>
        <v>0</v>
      </c>
      <c r="K248" s="138" t="s">
        <v>187</v>
      </c>
      <c r="L248" s="32"/>
      <c r="M248" s="143" t="s">
        <v>1</v>
      </c>
      <c r="N248" s="144" t="s">
        <v>39</v>
      </c>
      <c r="P248" s="145">
        <f>O248*H248</f>
        <v>0</v>
      </c>
      <c r="Q248" s="145">
        <v>0</v>
      </c>
      <c r="R248" s="145">
        <f>Q248*H248</f>
        <v>0</v>
      </c>
      <c r="S248" s="145">
        <v>1.4999999999999999E-2</v>
      </c>
      <c r="T248" s="146">
        <f>S248*H248</f>
        <v>59.106449999999995</v>
      </c>
      <c r="AR248" s="147" t="s">
        <v>294</v>
      </c>
      <c r="AT248" s="147" t="s">
        <v>183</v>
      </c>
      <c r="AU248" s="147" t="s">
        <v>84</v>
      </c>
      <c r="AY248" s="17" t="s">
        <v>180</v>
      </c>
      <c r="BE248" s="148">
        <f>IF(N248="základní",J248,0)</f>
        <v>0</v>
      </c>
      <c r="BF248" s="148">
        <f>IF(N248="snížená",J248,0)</f>
        <v>0</v>
      </c>
      <c r="BG248" s="148">
        <f>IF(N248="zákl. přenesená",J248,0)</f>
        <v>0</v>
      </c>
      <c r="BH248" s="148">
        <f>IF(N248="sníž. přenesená",J248,0)</f>
        <v>0</v>
      </c>
      <c r="BI248" s="148">
        <f>IF(N248="nulová",J248,0)</f>
        <v>0</v>
      </c>
      <c r="BJ248" s="17" t="s">
        <v>82</v>
      </c>
      <c r="BK248" s="148">
        <f>ROUND(I248*H248,2)</f>
        <v>0</v>
      </c>
      <c r="BL248" s="17" t="s">
        <v>294</v>
      </c>
      <c r="BM248" s="147" t="s">
        <v>1145</v>
      </c>
    </row>
    <row r="249" spans="2:65" s="12" customFormat="1" ht="10.199999999999999">
      <c r="B249" s="149"/>
      <c r="D249" s="150" t="s">
        <v>190</v>
      </c>
      <c r="E249" s="151" t="s">
        <v>1</v>
      </c>
      <c r="F249" s="152" t="s">
        <v>1146</v>
      </c>
      <c r="H249" s="151" t="s">
        <v>1</v>
      </c>
      <c r="I249" s="153"/>
      <c r="L249" s="149"/>
      <c r="M249" s="154"/>
      <c r="T249" s="155"/>
      <c r="AT249" s="151" t="s">
        <v>190</v>
      </c>
      <c r="AU249" s="151" t="s">
        <v>84</v>
      </c>
      <c r="AV249" s="12" t="s">
        <v>82</v>
      </c>
      <c r="AW249" s="12" t="s">
        <v>30</v>
      </c>
      <c r="AX249" s="12" t="s">
        <v>74</v>
      </c>
      <c r="AY249" s="151" t="s">
        <v>180</v>
      </c>
    </row>
    <row r="250" spans="2:65" s="12" customFormat="1" ht="10.199999999999999">
      <c r="B250" s="149"/>
      <c r="D250" s="150" t="s">
        <v>190</v>
      </c>
      <c r="E250" s="151" t="s">
        <v>1</v>
      </c>
      <c r="F250" s="152" t="s">
        <v>1147</v>
      </c>
      <c r="H250" s="151" t="s">
        <v>1</v>
      </c>
      <c r="I250" s="153"/>
      <c r="L250" s="149"/>
      <c r="M250" s="154"/>
      <c r="T250" s="155"/>
      <c r="AT250" s="151" t="s">
        <v>190</v>
      </c>
      <c r="AU250" s="151" t="s">
        <v>84</v>
      </c>
      <c r="AV250" s="12" t="s">
        <v>82</v>
      </c>
      <c r="AW250" s="12" t="s">
        <v>30</v>
      </c>
      <c r="AX250" s="12" t="s">
        <v>74</v>
      </c>
      <c r="AY250" s="151" t="s">
        <v>180</v>
      </c>
    </row>
    <row r="251" spans="2:65" s="13" customFormat="1" ht="10.199999999999999">
      <c r="B251" s="156"/>
      <c r="D251" s="150" t="s">
        <v>190</v>
      </c>
      <c r="E251" s="157" t="s">
        <v>1</v>
      </c>
      <c r="F251" s="158" t="s">
        <v>1148</v>
      </c>
      <c r="H251" s="159">
        <v>3940.43</v>
      </c>
      <c r="I251" s="160"/>
      <c r="L251" s="156"/>
      <c r="M251" s="161"/>
      <c r="T251" s="162"/>
      <c r="AT251" s="157" t="s">
        <v>190</v>
      </c>
      <c r="AU251" s="157" t="s">
        <v>84</v>
      </c>
      <c r="AV251" s="13" t="s">
        <v>84</v>
      </c>
      <c r="AW251" s="13" t="s">
        <v>30</v>
      </c>
      <c r="AX251" s="13" t="s">
        <v>74</v>
      </c>
      <c r="AY251" s="157" t="s">
        <v>180</v>
      </c>
    </row>
    <row r="252" spans="2:65" s="14" customFormat="1" ht="10.199999999999999">
      <c r="B252" s="163"/>
      <c r="D252" s="150" t="s">
        <v>190</v>
      </c>
      <c r="E252" s="164" t="s">
        <v>1</v>
      </c>
      <c r="F252" s="165" t="s">
        <v>194</v>
      </c>
      <c r="H252" s="166">
        <v>3940.43</v>
      </c>
      <c r="I252" s="167"/>
      <c r="L252" s="163"/>
      <c r="M252" s="168"/>
      <c r="T252" s="169"/>
      <c r="AT252" s="164" t="s">
        <v>190</v>
      </c>
      <c r="AU252" s="164" t="s">
        <v>84</v>
      </c>
      <c r="AV252" s="14" t="s">
        <v>188</v>
      </c>
      <c r="AW252" s="14" t="s">
        <v>30</v>
      </c>
      <c r="AX252" s="14" t="s">
        <v>82</v>
      </c>
      <c r="AY252" s="164" t="s">
        <v>180</v>
      </c>
    </row>
    <row r="253" spans="2:65" s="11" customFormat="1" ht="22.8" customHeight="1">
      <c r="B253" s="124"/>
      <c r="D253" s="125" t="s">
        <v>73</v>
      </c>
      <c r="E253" s="134" t="s">
        <v>1149</v>
      </c>
      <c r="F253" s="134" t="s">
        <v>1150</v>
      </c>
      <c r="I253" s="127"/>
      <c r="J253" s="135">
        <f>BK253</f>
        <v>0</v>
      </c>
      <c r="L253" s="124"/>
      <c r="M253" s="129"/>
      <c r="P253" s="130">
        <f>SUM(P254:P291)</f>
        <v>0</v>
      </c>
      <c r="R253" s="130">
        <f>SUM(R254:R291)</f>
        <v>0</v>
      </c>
      <c r="T253" s="131">
        <f>SUM(T254:T291)</f>
        <v>7.4031120000000001</v>
      </c>
      <c r="AR253" s="125" t="s">
        <v>84</v>
      </c>
      <c r="AT253" s="132" t="s">
        <v>73</v>
      </c>
      <c r="AU253" s="132" t="s">
        <v>82</v>
      </c>
      <c r="AY253" s="125" t="s">
        <v>180</v>
      </c>
      <c r="BK253" s="133">
        <f>SUM(BK254:BK291)</f>
        <v>0</v>
      </c>
    </row>
    <row r="254" spans="2:65" s="1" customFormat="1" ht="16.5" customHeight="1">
      <c r="B254" s="32"/>
      <c r="C254" s="136" t="s">
        <v>331</v>
      </c>
      <c r="D254" s="136" t="s">
        <v>183</v>
      </c>
      <c r="E254" s="137" t="s">
        <v>1151</v>
      </c>
      <c r="F254" s="138" t="s">
        <v>1152</v>
      </c>
      <c r="G254" s="139" t="s">
        <v>198</v>
      </c>
      <c r="H254" s="140">
        <v>796.3</v>
      </c>
      <c r="I254" s="141"/>
      <c r="J254" s="142">
        <f>ROUND(I254*H254,2)</f>
        <v>0</v>
      </c>
      <c r="K254" s="138" t="s">
        <v>199</v>
      </c>
      <c r="L254" s="32"/>
      <c r="M254" s="143" t="s">
        <v>1</v>
      </c>
      <c r="N254" s="144" t="s">
        <v>39</v>
      </c>
      <c r="P254" s="145">
        <f>O254*H254</f>
        <v>0</v>
      </c>
      <c r="Q254" s="145">
        <v>0</v>
      </c>
      <c r="R254" s="145">
        <f>Q254*H254</f>
        <v>0</v>
      </c>
      <c r="S254" s="145">
        <v>5.94E-3</v>
      </c>
      <c r="T254" s="146">
        <f>S254*H254</f>
        <v>4.7300219999999999</v>
      </c>
      <c r="AR254" s="147" t="s">
        <v>294</v>
      </c>
      <c r="AT254" s="147" t="s">
        <v>183</v>
      </c>
      <c r="AU254" s="147" t="s">
        <v>84</v>
      </c>
      <c r="AY254" s="17" t="s">
        <v>180</v>
      </c>
      <c r="BE254" s="148">
        <f>IF(N254="základní",J254,0)</f>
        <v>0</v>
      </c>
      <c r="BF254" s="148">
        <f>IF(N254="snížená",J254,0)</f>
        <v>0</v>
      </c>
      <c r="BG254" s="148">
        <f>IF(N254="zákl. přenesená",J254,0)</f>
        <v>0</v>
      </c>
      <c r="BH254" s="148">
        <f>IF(N254="sníž. přenesená",J254,0)</f>
        <v>0</v>
      </c>
      <c r="BI254" s="148">
        <f>IF(N254="nulová",J254,0)</f>
        <v>0</v>
      </c>
      <c r="BJ254" s="17" t="s">
        <v>82</v>
      </c>
      <c r="BK254" s="148">
        <f>ROUND(I254*H254,2)</f>
        <v>0</v>
      </c>
      <c r="BL254" s="17" t="s">
        <v>294</v>
      </c>
      <c r="BM254" s="147" t="s">
        <v>1153</v>
      </c>
    </row>
    <row r="255" spans="2:65" s="12" customFormat="1" ht="10.199999999999999">
      <c r="B255" s="149"/>
      <c r="D255" s="150" t="s">
        <v>190</v>
      </c>
      <c r="E255" s="151" t="s">
        <v>1</v>
      </c>
      <c r="F255" s="152" t="s">
        <v>1154</v>
      </c>
      <c r="H255" s="151" t="s">
        <v>1</v>
      </c>
      <c r="I255" s="153"/>
      <c r="L255" s="149"/>
      <c r="M255" s="154"/>
      <c r="T255" s="155"/>
      <c r="AT255" s="151" t="s">
        <v>190</v>
      </c>
      <c r="AU255" s="151" t="s">
        <v>84</v>
      </c>
      <c r="AV255" s="12" t="s">
        <v>82</v>
      </c>
      <c r="AW255" s="12" t="s">
        <v>30</v>
      </c>
      <c r="AX255" s="12" t="s">
        <v>74</v>
      </c>
      <c r="AY255" s="151" t="s">
        <v>180</v>
      </c>
    </row>
    <row r="256" spans="2:65" s="13" customFormat="1" ht="10.199999999999999">
      <c r="B256" s="156"/>
      <c r="D256" s="150" t="s">
        <v>190</v>
      </c>
      <c r="E256" s="157" t="s">
        <v>1</v>
      </c>
      <c r="F256" s="158" t="s">
        <v>1155</v>
      </c>
      <c r="H256" s="159">
        <v>150</v>
      </c>
      <c r="I256" s="160"/>
      <c r="L256" s="156"/>
      <c r="M256" s="161"/>
      <c r="T256" s="162"/>
      <c r="AT256" s="157" t="s">
        <v>190</v>
      </c>
      <c r="AU256" s="157" t="s">
        <v>84</v>
      </c>
      <c r="AV256" s="13" t="s">
        <v>84</v>
      </c>
      <c r="AW256" s="13" t="s">
        <v>30</v>
      </c>
      <c r="AX256" s="13" t="s">
        <v>74</v>
      </c>
      <c r="AY256" s="157" t="s">
        <v>180</v>
      </c>
    </row>
    <row r="257" spans="2:51" s="12" customFormat="1" ht="10.199999999999999">
      <c r="B257" s="149"/>
      <c r="D257" s="150" t="s">
        <v>190</v>
      </c>
      <c r="E257" s="151" t="s">
        <v>1</v>
      </c>
      <c r="F257" s="152" t="s">
        <v>1156</v>
      </c>
      <c r="H257" s="151" t="s">
        <v>1</v>
      </c>
      <c r="I257" s="153"/>
      <c r="L257" s="149"/>
      <c r="M257" s="154"/>
      <c r="T257" s="155"/>
      <c r="AT257" s="151" t="s">
        <v>190</v>
      </c>
      <c r="AU257" s="151" t="s">
        <v>84</v>
      </c>
      <c r="AV257" s="12" t="s">
        <v>82</v>
      </c>
      <c r="AW257" s="12" t="s">
        <v>30</v>
      </c>
      <c r="AX257" s="12" t="s">
        <v>74</v>
      </c>
      <c r="AY257" s="151" t="s">
        <v>180</v>
      </c>
    </row>
    <row r="258" spans="2:51" s="13" customFormat="1" ht="10.199999999999999">
      <c r="B258" s="156"/>
      <c r="D258" s="150" t="s">
        <v>190</v>
      </c>
      <c r="E258" s="157" t="s">
        <v>1</v>
      </c>
      <c r="F258" s="158" t="s">
        <v>216</v>
      </c>
      <c r="H258" s="159">
        <v>6</v>
      </c>
      <c r="I258" s="160"/>
      <c r="L258" s="156"/>
      <c r="M258" s="161"/>
      <c r="T258" s="162"/>
      <c r="AT258" s="157" t="s">
        <v>190</v>
      </c>
      <c r="AU258" s="157" t="s">
        <v>84</v>
      </c>
      <c r="AV258" s="13" t="s">
        <v>84</v>
      </c>
      <c r="AW258" s="13" t="s">
        <v>30</v>
      </c>
      <c r="AX258" s="13" t="s">
        <v>74</v>
      </c>
      <c r="AY258" s="157" t="s">
        <v>180</v>
      </c>
    </row>
    <row r="259" spans="2:51" s="12" customFormat="1" ht="10.199999999999999">
      <c r="B259" s="149"/>
      <c r="D259" s="150" t="s">
        <v>190</v>
      </c>
      <c r="E259" s="151" t="s">
        <v>1</v>
      </c>
      <c r="F259" s="152" t="s">
        <v>1157</v>
      </c>
      <c r="H259" s="151" t="s">
        <v>1</v>
      </c>
      <c r="I259" s="153"/>
      <c r="L259" s="149"/>
      <c r="M259" s="154"/>
      <c r="T259" s="155"/>
      <c r="AT259" s="151" t="s">
        <v>190</v>
      </c>
      <c r="AU259" s="151" t="s">
        <v>84</v>
      </c>
      <c r="AV259" s="12" t="s">
        <v>82</v>
      </c>
      <c r="AW259" s="12" t="s">
        <v>30</v>
      </c>
      <c r="AX259" s="12" t="s">
        <v>74</v>
      </c>
      <c r="AY259" s="151" t="s">
        <v>180</v>
      </c>
    </row>
    <row r="260" spans="2:51" s="13" customFormat="1" ht="10.199999999999999">
      <c r="B260" s="156"/>
      <c r="D260" s="150" t="s">
        <v>190</v>
      </c>
      <c r="E260" s="157" t="s">
        <v>1</v>
      </c>
      <c r="F260" s="158" t="s">
        <v>1158</v>
      </c>
      <c r="H260" s="159">
        <v>2.5</v>
      </c>
      <c r="I260" s="160"/>
      <c r="L260" s="156"/>
      <c r="M260" s="161"/>
      <c r="T260" s="162"/>
      <c r="AT260" s="157" t="s">
        <v>190</v>
      </c>
      <c r="AU260" s="157" t="s">
        <v>84</v>
      </c>
      <c r="AV260" s="13" t="s">
        <v>84</v>
      </c>
      <c r="AW260" s="13" t="s">
        <v>30</v>
      </c>
      <c r="AX260" s="13" t="s">
        <v>74</v>
      </c>
      <c r="AY260" s="157" t="s">
        <v>180</v>
      </c>
    </row>
    <row r="261" spans="2:51" s="12" customFormat="1" ht="10.199999999999999">
      <c r="B261" s="149"/>
      <c r="D261" s="150" t="s">
        <v>190</v>
      </c>
      <c r="E261" s="151" t="s">
        <v>1</v>
      </c>
      <c r="F261" s="152" t="s">
        <v>1159</v>
      </c>
      <c r="H261" s="151" t="s">
        <v>1</v>
      </c>
      <c r="I261" s="153"/>
      <c r="L261" s="149"/>
      <c r="M261" s="154"/>
      <c r="T261" s="155"/>
      <c r="AT261" s="151" t="s">
        <v>190</v>
      </c>
      <c r="AU261" s="151" t="s">
        <v>84</v>
      </c>
      <c r="AV261" s="12" t="s">
        <v>82</v>
      </c>
      <c r="AW261" s="12" t="s">
        <v>30</v>
      </c>
      <c r="AX261" s="12" t="s">
        <v>74</v>
      </c>
      <c r="AY261" s="151" t="s">
        <v>180</v>
      </c>
    </row>
    <row r="262" spans="2:51" s="13" customFormat="1" ht="10.199999999999999">
      <c r="B262" s="156"/>
      <c r="D262" s="150" t="s">
        <v>190</v>
      </c>
      <c r="E262" s="157" t="s">
        <v>1</v>
      </c>
      <c r="F262" s="158" t="s">
        <v>611</v>
      </c>
      <c r="H262" s="159">
        <v>58</v>
      </c>
      <c r="I262" s="160"/>
      <c r="L262" s="156"/>
      <c r="M262" s="161"/>
      <c r="T262" s="162"/>
      <c r="AT262" s="157" t="s">
        <v>190</v>
      </c>
      <c r="AU262" s="157" t="s">
        <v>84</v>
      </c>
      <c r="AV262" s="13" t="s">
        <v>84</v>
      </c>
      <c r="AW262" s="13" t="s">
        <v>30</v>
      </c>
      <c r="AX262" s="13" t="s">
        <v>74</v>
      </c>
      <c r="AY262" s="157" t="s">
        <v>180</v>
      </c>
    </row>
    <row r="263" spans="2:51" s="12" customFormat="1" ht="10.199999999999999">
      <c r="B263" s="149"/>
      <c r="D263" s="150" t="s">
        <v>190</v>
      </c>
      <c r="E263" s="151" t="s">
        <v>1</v>
      </c>
      <c r="F263" s="152" t="s">
        <v>1160</v>
      </c>
      <c r="H263" s="151" t="s">
        <v>1</v>
      </c>
      <c r="I263" s="153"/>
      <c r="L263" s="149"/>
      <c r="M263" s="154"/>
      <c r="T263" s="155"/>
      <c r="AT263" s="151" t="s">
        <v>190</v>
      </c>
      <c r="AU263" s="151" t="s">
        <v>84</v>
      </c>
      <c r="AV263" s="12" t="s">
        <v>82</v>
      </c>
      <c r="AW263" s="12" t="s">
        <v>30</v>
      </c>
      <c r="AX263" s="12" t="s">
        <v>74</v>
      </c>
      <c r="AY263" s="151" t="s">
        <v>180</v>
      </c>
    </row>
    <row r="264" spans="2:51" s="13" customFormat="1" ht="10.199999999999999">
      <c r="B264" s="156"/>
      <c r="D264" s="150" t="s">
        <v>190</v>
      </c>
      <c r="E264" s="157" t="s">
        <v>1</v>
      </c>
      <c r="F264" s="158" t="s">
        <v>477</v>
      </c>
      <c r="H264" s="159">
        <v>40</v>
      </c>
      <c r="I264" s="160"/>
      <c r="L264" s="156"/>
      <c r="M264" s="161"/>
      <c r="T264" s="162"/>
      <c r="AT264" s="157" t="s">
        <v>190</v>
      </c>
      <c r="AU264" s="157" t="s">
        <v>84</v>
      </c>
      <c r="AV264" s="13" t="s">
        <v>84</v>
      </c>
      <c r="AW264" s="13" t="s">
        <v>30</v>
      </c>
      <c r="AX264" s="13" t="s">
        <v>74</v>
      </c>
      <c r="AY264" s="157" t="s">
        <v>180</v>
      </c>
    </row>
    <row r="265" spans="2:51" s="12" customFormat="1" ht="10.199999999999999">
      <c r="B265" s="149"/>
      <c r="D265" s="150" t="s">
        <v>190</v>
      </c>
      <c r="E265" s="151" t="s">
        <v>1</v>
      </c>
      <c r="F265" s="152" t="s">
        <v>1160</v>
      </c>
      <c r="H265" s="151" t="s">
        <v>1</v>
      </c>
      <c r="I265" s="153"/>
      <c r="L265" s="149"/>
      <c r="M265" s="154"/>
      <c r="T265" s="155"/>
      <c r="AT265" s="151" t="s">
        <v>190</v>
      </c>
      <c r="AU265" s="151" t="s">
        <v>84</v>
      </c>
      <c r="AV265" s="12" t="s">
        <v>82</v>
      </c>
      <c r="AW265" s="12" t="s">
        <v>30</v>
      </c>
      <c r="AX265" s="12" t="s">
        <v>74</v>
      </c>
      <c r="AY265" s="151" t="s">
        <v>180</v>
      </c>
    </row>
    <row r="266" spans="2:51" s="13" customFormat="1" ht="10.199999999999999">
      <c r="B266" s="156"/>
      <c r="D266" s="150" t="s">
        <v>190</v>
      </c>
      <c r="E266" s="157" t="s">
        <v>1</v>
      </c>
      <c r="F266" s="158" t="s">
        <v>552</v>
      </c>
      <c r="H266" s="159">
        <v>48</v>
      </c>
      <c r="I266" s="160"/>
      <c r="L266" s="156"/>
      <c r="M266" s="161"/>
      <c r="T266" s="162"/>
      <c r="AT266" s="157" t="s">
        <v>190</v>
      </c>
      <c r="AU266" s="157" t="s">
        <v>84</v>
      </c>
      <c r="AV266" s="13" t="s">
        <v>84</v>
      </c>
      <c r="AW266" s="13" t="s">
        <v>30</v>
      </c>
      <c r="AX266" s="13" t="s">
        <v>74</v>
      </c>
      <c r="AY266" s="157" t="s">
        <v>180</v>
      </c>
    </row>
    <row r="267" spans="2:51" s="12" customFormat="1" ht="10.199999999999999">
      <c r="B267" s="149"/>
      <c r="D267" s="150" t="s">
        <v>190</v>
      </c>
      <c r="E267" s="151" t="s">
        <v>1</v>
      </c>
      <c r="F267" s="152" t="s">
        <v>1161</v>
      </c>
      <c r="H267" s="151" t="s">
        <v>1</v>
      </c>
      <c r="I267" s="153"/>
      <c r="L267" s="149"/>
      <c r="M267" s="154"/>
      <c r="T267" s="155"/>
      <c r="AT267" s="151" t="s">
        <v>190</v>
      </c>
      <c r="AU267" s="151" t="s">
        <v>84</v>
      </c>
      <c r="AV267" s="12" t="s">
        <v>82</v>
      </c>
      <c r="AW267" s="12" t="s">
        <v>30</v>
      </c>
      <c r="AX267" s="12" t="s">
        <v>74</v>
      </c>
      <c r="AY267" s="151" t="s">
        <v>180</v>
      </c>
    </row>
    <row r="268" spans="2:51" s="13" customFormat="1" ht="10.199999999999999">
      <c r="B268" s="156"/>
      <c r="D268" s="150" t="s">
        <v>190</v>
      </c>
      <c r="E268" s="157" t="s">
        <v>1</v>
      </c>
      <c r="F268" s="158" t="s">
        <v>363</v>
      </c>
      <c r="H268" s="159">
        <v>26</v>
      </c>
      <c r="I268" s="160"/>
      <c r="L268" s="156"/>
      <c r="M268" s="161"/>
      <c r="T268" s="162"/>
      <c r="AT268" s="157" t="s">
        <v>190</v>
      </c>
      <c r="AU268" s="157" t="s">
        <v>84</v>
      </c>
      <c r="AV268" s="13" t="s">
        <v>84</v>
      </c>
      <c r="AW268" s="13" t="s">
        <v>30</v>
      </c>
      <c r="AX268" s="13" t="s">
        <v>74</v>
      </c>
      <c r="AY268" s="157" t="s">
        <v>180</v>
      </c>
    </row>
    <row r="269" spans="2:51" s="12" customFormat="1" ht="10.199999999999999">
      <c r="B269" s="149"/>
      <c r="D269" s="150" t="s">
        <v>190</v>
      </c>
      <c r="E269" s="151" t="s">
        <v>1</v>
      </c>
      <c r="F269" s="152" t="s">
        <v>1162</v>
      </c>
      <c r="H269" s="151" t="s">
        <v>1</v>
      </c>
      <c r="I269" s="153"/>
      <c r="L269" s="149"/>
      <c r="M269" s="154"/>
      <c r="T269" s="155"/>
      <c r="AT269" s="151" t="s">
        <v>190</v>
      </c>
      <c r="AU269" s="151" t="s">
        <v>84</v>
      </c>
      <c r="AV269" s="12" t="s">
        <v>82</v>
      </c>
      <c r="AW269" s="12" t="s">
        <v>30</v>
      </c>
      <c r="AX269" s="12" t="s">
        <v>74</v>
      </c>
      <c r="AY269" s="151" t="s">
        <v>180</v>
      </c>
    </row>
    <row r="270" spans="2:51" s="13" customFormat="1" ht="10.199999999999999">
      <c r="B270" s="156"/>
      <c r="D270" s="150" t="s">
        <v>190</v>
      </c>
      <c r="E270" s="157" t="s">
        <v>1</v>
      </c>
      <c r="F270" s="158" t="s">
        <v>1163</v>
      </c>
      <c r="H270" s="159">
        <v>4.8</v>
      </c>
      <c r="I270" s="160"/>
      <c r="L270" s="156"/>
      <c r="M270" s="161"/>
      <c r="T270" s="162"/>
      <c r="AT270" s="157" t="s">
        <v>190</v>
      </c>
      <c r="AU270" s="157" t="s">
        <v>84</v>
      </c>
      <c r="AV270" s="13" t="s">
        <v>84</v>
      </c>
      <c r="AW270" s="13" t="s">
        <v>30</v>
      </c>
      <c r="AX270" s="13" t="s">
        <v>74</v>
      </c>
      <c r="AY270" s="157" t="s">
        <v>180</v>
      </c>
    </row>
    <row r="271" spans="2:51" s="12" customFormat="1" ht="10.199999999999999">
      <c r="B271" s="149"/>
      <c r="D271" s="150" t="s">
        <v>190</v>
      </c>
      <c r="E271" s="151" t="s">
        <v>1</v>
      </c>
      <c r="F271" s="152" t="s">
        <v>1164</v>
      </c>
      <c r="H271" s="151" t="s">
        <v>1</v>
      </c>
      <c r="I271" s="153"/>
      <c r="L271" s="149"/>
      <c r="M271" s="154"/>
      <c r="T271" s="155"/>
      <c r="AT271" s="151" t="s">
        <v>190</v>
      </c>
      <c r="AU271" s="151" t="s">
        <v>84</v>
      </c>
      <c r="AV271" s="12" t="s">
        <v>82</v>
      </c>
      <c r="AW271" s="12" t="s">
        <v>30</v>
      </c>
      <c r="AX271" s="12" t="s">
        <v>74</v>
      </c>
      <c r="AY271" s="151" t="s">
        <v>180</v>
      </c>
    </row>
    <row r="272" spans="2:51" s="13" customFormat="1" ht="10.199999999999999">
      <c r="B272" s="156"/>
      <c r="D272" s="150" t="s">
        <v>190</v>
      </c>
      <c r="E272" s="157" t="s">
        <v>1</v>
      </c>
      <c r="F272" s="158" t="s">
        <v>1165</v>
      </c>
      <c r="H272" s="159">
        <v>175</v>
      </c>
      <c r="I272" s="160"/>
      <c r="L272" s="156"/>
      <c r="M272" s="161"/>
      <c r="T272" s="162"/>
      <c r="AT272" s="157" t="s">
        <v>190</v>
      </c>
      <c r="AU272" s="157" t="s">
        <v>84</v>
      </c>
      <c r="AV272" s="13" t="s">
        <v>84</v>
      </c>
      <c r="AW272" s="13" t="s">
        <v>30</v>
      </c>
      <c r="AX272" s="13" t="s">
        <v>74</v>
      </c>
      <c r="AY272" s="157" t="s">
        <v>180</v>
      </c>
    </row>
    <row r="273" spans="2:65" s="12" customFormat="1" ht="10.199999999999999">
      <c r="B273" s="149"/>
      <c r="D273" s="150" t="s">
        <v>190</v>
      </c>
      <c r="E273" s="151" t="s">
        <v>1</v>
      </c>
      <c r="F273" s="152" t="s">
        <v>1166</v>
      </c>
      <c r="H273" s="151" t="s">
        <v>1</v>
      </c>
      <c r="I273" s="153"/>
      <c r="L273" s="149"/>
      <c r="M273" s="154"/>
      <c r="T273" s="155"/>
      <c r="AT273" s="151" t="s">
        <v>190</v>
      </c>
      <c r="AU273" s="151" t="s">
        <v>84</v>
      </c>
      <c r="AV273" s="12" t="s">
        <v>82</v>
      </c>
      <c r="AW273" s="12" t="s">
        <v>30</v>
      </c>
      <c r="AX273" s="12" t="s">
        <v>74</v>
      </c>
      <c r="AY273" s="151" t="s">
        <v>180</v>
      </c>
    </row>
    <row r="274" spans="2:65" s="13" customFormat="1" ht="10.199999999999999">
      <c r="B274" s="156"/>
      <c r="D274" s="150" t="s">
        <v>190</v>
      </c>
      <c r="E274" s="157" t="s">
        <v>1</v>
      </c>
      <c r="F274" s="158" t="s">
        <v>1167</v>
      </c>
      <c r="H274" s="159">
        <v>1.6</v>
      </c>
      <c r="I274" s="160"/>
      <c r="L274" s="156"/>
      <c r="M274" s="161"/>
      <c r="T274" s="162"/>
      <c r="AT274" s="157" t="s">
        <v>190</v>
      </c>
      <c r="AU274" s="157" t="s">
        <v>84</v>
      </c>
      <c r="AV274" s="13" t="s">
        <v>84</v>
      </c>
      <c r="AW274" s="13" t="s">
        <v>30</v>
      </c>
      <c r="AX274" s="13" t="s">
        <v>74</v>
      </c>
      <c r="AY274" s="157" t="s">
        <v>180</v>
      </c>
    </row>
    <row r="275" spans="2:65" s="12" customFormat="1" ht="10.199999999999999">
      <c r="B275" s="149"/>
      <c r="D275" s="150" t="s">
        <v>190</v>
      </c>
      <c r="E275" s="151" t="s">
        <v>1</v>
      </c>
      <c r="F275" s="152" t="s">
        <v>1168</v>
      </c>
      <c r="H275" s="151" t="s">
        <v>1</v>
      </c>
      <c r="I275" s="153"/>
      <c r="L275" s="149"/>
      <c r="M275" s="154"/>
      <c r="T275" s="155"/>
      <c r="AT275" s="151" t="s">
        <v>190</v>
      </c>
      <c r="AU275" s="151" t="s">
        <v>84</v>
      </c>
      <c r="AV275" s="12" t="s">
        <v>82</v>
      </c>
      <c r="AW275" s="12" t="s">
        <v>30</v>
      </c>
      <c r="AX275" s="12" t="s">
        <v>74</v>
      </c>
      <c r="AY275" s="151" t="s">
        <v>180</v>
      </c>
    </row>
    <row r="276" spans="2:65" s="13" customFormat="1" ht="10.199999999999999">
      <c r="B276" s="156"/>
      <c r="D276" s="150" t="s">
        <v>190</v>
      </c>
      <c r="E276" s="157" t="s">
        <v>1</v>
      </c>
      <c r="F276" s="158" t="s">
        <v>1169</v>
      </c>
      <c r="H276" s="159">
        <v>2</v>
      </c>
      <c r="I276" s="160"/>
      <c r="L276" s="156"/>
      <c r="M276" s="161"/>
      <c r="T276" s="162"/>
      <c r="AT276" s="157" t="s">
        <v>190</v>
      </c>
      <c r="AU276" s="157" t="s">
        <v>84</v>
      </c>
      <c r="AV276" s="13" t="s">
        <v>84</v>
      </c>
      <c r="AW276" s="13" t="s">
        <v>30</v>
      </c>
      <c r="AX276" s="13" t="s">
        <v>74</v>
      </c>
      <c r="AY276" s="157" t="s">
        <v>180</v>
      </c>
    </row>
    <row r="277" spans="2:65" s="12" customFormat="1" ht="10.199999999999999">
      <c r="B277" s="149"/>
      <c r="D277" s="150" t="s">
        <v>190</v>
      </c>
      <c r="E277" s="151" t="s">
        <v>1</v>
      </c>
      <c r="F277" s="152" t="s">
        <v>1170</v>
      </c>
      <c r="H277" s="151" t="s">
        <v>1</v>
      </c>
      <c r="I277" s="153"/>
      <c r="L277" s="149"/>
      <c r="M277" s="154"/>
      <c r="T277" s="155"/>
      <c r="AT277" s="151" t="s">
        <v>190</v>
      </c>
      <c r="AU277" s="151" t="s">
        <v>84</v>
      </c>
      <c r="AV277" s="12" t="s">
        <v>82</v>
      </c>
      <c r="AW277" s="12" t="s">
        <v>30</v>
      </c>
      <c r="AX277" s="12" t="s">
        <v>74</v>
      </c>
      <c r="AY277" s="151" t="s">
        <v>180</v>
      </c>
    </row>
    <row r="278" spans="2:65" s="13" customFormat="1" ht="10.199999999999999">
      <c r="B278" s="156"/>
      <c r="D278" s="150" t="s">
        <v>190</v>
      </c>
      <c r="E278" s="157" t="s">
        <v>1</v>
      </c>
      <c r="F278" s="158" t="s">
        <v>1171</v>
      </c>
      <c r="H278" s="159">
        <v>280</v>
      </c>
      <c r="I278" s="160"/>
      <c r="L278" s="156"/>
      <c r="M278" s="161"/>
      <c r="T278" s="162"/>
      <c r="AT278" s="157" t="s">
        <v>190</v>
      </c>
      <c r="AU278" s="157" t="s">
        <v>84</v>
      </c>
      <c r="AV278" s="13" t="s">
        <v>84</v>
      </c>
      <c r="AW278" s="13" t="s">
        <v>30</v>
      </c>
      <c r="AX278" s="13" t="s">
        <v>74</v>
      </c>
      <c r="AY278" s="157" t="s">
        <v>180</v>
      </c>
    </row>
    <row r="279" spans="2:65" s="12" customFormat="1" ht="10.199999999999999">
      <c r="B279" s="149"/>
      <c r="D279" s="150" t="s">
        <v>190</v>
      </c>
      <c r="E279" s="151" t="s">
        <v>1</v>
      </c>
      <c r="F279" s="152" t="s">
        <v>1172</v>
      </c>
      <c r="H279" s="151" t="s">
        <v>1</v>
      </c>
      <c r="I279" s="153"/>
      <c r="L279" s="149"/>
      <c r="M279" s="154"/>
      <c r="T279" s="155"/>
      <c r="AT279" s="151" t="s">
        <v>190</v>
      </c>
      <c r="AU279" s="151" t="s">
        <v>84</v>
      </c>
      <c r="AV279" s="12" t="s">
        <v>82</v>
      </c>
      <c r="AW279" s="12" t="s">
        <v>30</v>
      </c>
      <c r="AX279" s="12" t="s">
        <v>74</v>
      </c>
      <c r="AY279" s="151" t="s">
        <v>180</v>
      </c>
    </row>
    <row r="280" spans="2:65" s="13" customFormat="1" ht="10.199999999999999">
      <c r="B280" s="156"/>
      <c r="D280" s="150" t="s">
        <v>190</v>
      </c>
      <c r="E280" s="157" t="s">
        <v>1</v>
      </c>
      <c r="F280" s="158" t="s">
        <v>862</v>
      </c>
      <c r="H280" s="159">
        <v>2.4</v>
      </c>
      <c r="I280" s="160"/>
      <c r="L280" s="156"/>
      <c r="M280" s="161"/>
      <c r="T280" s="162"/>
      <c r="AT280" s="157" t="s">
        <v>190</v>
      </c>
      <c r="AU280" s="157" t="s">
        <v>84</v>
      </c>
      <c r="AV280" s="13" t="s">
        <v>84</v>
      </c>
      <c r="AW280" s="13" t="s">
        <v>30</v>
      </c>
      <c r="AX280" s="13" t="s">
        <v>74</v>
      </c>
      <c r="AY280" s="157" t="s">
        <v>180</v>
      </c>
    </row>
    <row r="281" spans="2:65" s="14" customFormat="1" ht="10.199999999999999">
      <c r="B281" s="163"/>
      <c r="D281" s="150" t="s">
        <v>190</v>
      </c>
      <c r="E281" s="164" t="s">
        <v>1</v>
      </c>
      <c r="F281" s="165" t="s">
        <v>194</v>
      </c>
      <c r="H281" s="166">
        <v>796.3</v>
      </c>
      <c r="I281" s="167"/>
      <c r="L281" s="163"/>
      <c r="M281" s="168"/>
      <c r="T281" s="169"/>
      <c r="AT281" s="164" t="s">
        <v>190</v>
      </c>
      <c r="AU281" s="164" t="s">
        <v>84</v>
      </c>
      <c r="AV281" s="14" t="s">
        <v>188</v>
      </c>
      <c r="AW281" s="14" t="s">
        <v>30</v>
      </c>
      <c r="AX281" s="14" t="s">
        <v>82</v>
      </c>
      <c r="AY281" s="164" t="s">
        <v>180</v>
      </c>
    </row>
    <row r="282" spans="2:65" s="1" customFormat="1" ht="16.5" customHeight="1">
      <c r="B282" s="32"/>
      <c r="C282" s="136" t="s">
        <v>431</v>
      </c>
      <c r="D282" s="136" t="s">
        <v>183</v>
      </c>
      <c r="E282" s="137" t="s">
        <v>1173</v>
      </c>
      <c r="F282" s="138" t="s">
        <v>1174</v>
      </c>
      <c r="G282" s="139" t="s">
        <v>279</v>
      </c>
      <c r="H282" s="140">
        <v>105</v>
      </c>
      <c r="I282" s="141"/>
      <c r="J282" s="142">
        <f>ROUND(I282*H282,2)</f>
        <v>0</v>
      </c>
      <c r="K282" s="138" t="s">
        <v>187</v>
      </c>
      <c r="L282" s="32"/>
      <c r="M282" s="143" t="s">
        <v>1</v>
      </c>
      <c r="N282" s="144" t="s">
        <v>39</v>
      </c>
      <c r="P282" s="145">
        <f>O282*H282</f>
        <v>0</v>
      </c>
      <c r="Q282" s="145">
        <v>0</v>
      </c>
      <c r="R282" s="145">
        <f>Q282*H282</f>
        <v>0</v>
      </c>
      <c r="S282" s="145">
        <v>6.0499999999999998E-3</v>
      </c>
      <c r="T282" s="146">
        <f>S282*H282</f>
        <v>0.63524999999999998</v>
      </c>
      <c r="AR282" s="147" t="s">
        <v>294</v>
      </c>
      <c r="AT282" s="147" t="s">
        <v>183</v>
      </c>
      <c r="AU282" s="147" t="s">
        <v>84</v>
      </c>
      <c r="AY282" s="17" t="s">
        <v>180</v>
      </c>
      <c r="BE282" s="148">
        <f>IF(N282="základní",J282,0)</f>
        <v>0</v>
      </c>
      <c r="BF282" s="148">
        <f>IF(N282="snížená",J282,0)</f>
        <v>0</v>
      </c>
      <c r="BG282" s="148">
        <f>IF(N282="zákl. přenesená",J282,0)</f>
        <v>0</v>
      </c>
      <c r="BH282" s="148">
        <f>IF(N282="sníž. přenesená",J282,0)</f>
        <v>0</v>
      </c>
      <c r="BI282" s="148">
        <f>IF(N282="nulová",J282,0)</f>
        <v>0</v>
      </c>
      <c r="BJ282" s="17" t="s">
        <v>82</v>
      </c>
      <c r="BK282" s="148">
        <f>ROUND(I282*H282,2)</f>
        <v>0</v>
      </c>
      <c r="BL282" s="17" t="s">
        <v>294</v>
      </c>
      <c r="BM282" s="147" t="s">
        <v>1175</v>
      </c>
    </row>
    <row r="283" spans="2:65" s="12" customFormat="1" ht="10.199999999999999">
      <c r="B283" s="149"/>
      <c r="D283" s="150" t="s">
        <v>190</v>
      </c>
      <c r="E283" s="151" t="s">
        <v>1</v>
      </c>
      <c r="F283" s="152" t="s">
        <v>1176</v>
      </c>
      <c r="H283" s="151" t="s">
        <v>1</v>
      </c>
      <c r="I283" s="153"/>
      <c r="L283" s="149"/>
      <c r="M283" s="154"/>
      <c r="T283" s="155"/>
      <c r="AT283" s="151" t="s">
        <v>190</v>
      </c>
      <c r="AU283" s="151" t="s">
        <v>84</v>
      </c>
      <c r="AV283" s="12" t="s">
        <v>82</v>
      </c>
      <c r="AW283" s="12" t="s">
        <v>30</v>
      </c>
      <c r="AX283" s="12" t="s">
        <v>74</v>
      </c>
      <c r="AY283" s="151" t="s">
        <v>180</v>
      </c>
    </row>
    <row r="284" spans="2:65" s="13" customFormat="1" ht="10.199999999999999">
      <c r="B284" s="156"/>
      <c r="D284" s="150" t="s">
        <v>190</v>
      </c>
      <c r="E284" s="157" t="s">
        <v>1</v>
      </c>
      <c r="F284" s="158" t="s">
        <v>939</v>
      </c>
      <c r="H284" s="159">
        <v>105</v>
      </c>
      <c r="I284" s="160"/>
      <c r="L284" s="156"/>
      <c r="M284" s="161"/>
      <c r="T284" s="162"/>
      <c r="AT284" s="157" t="s">
        <v>190</v>
      </c>
      <c r="AU284" s="157" t="s">
        <v>84</v>
      </c>
      <c r="AV284" s="13" t="s">
        <v>84</v>
      </c>
      <c r="AW284" s="13" t="s">
        <v>30</v>
      </c>
      <c r="AX284" s="13" t="s">
        <v>74</v>
      </c>
      <c r="AY284" s="157" t="s">
        <v>180</v>
      </c>
    </row>
    <row r="285" spans="2:65" s="14" customFormat="1" ht="10.199999999999999">
      <c r="B285" s="163"/>
      <c r="D285" s="150" t="s">
        <v>190</v>
      </c>
      <c r="E285" s="164" t="s">
        <v>1</v>
      </c>
      <c r="F285" s="165" t="s">
        <v>194</v>
      </c>
      <c r="H285" s="166">
        <v>105</v>
      </c>
      <c r="I285" s="167"/>
      <c r="L285" s="163"/>
      <c r="M285" s="168"/>
      <c r="T285" s="169"/>
      <c r="AT285" s="164" t="s">
        <v>190</v>
      </c>
      <c r="AU285" s="164" t="s">
        <v>84</v>
      </c>
      <c r="AV285" s="14" t="s">
        <v>188</v>
      </c>
      <c r="AW285" s="14" t="s">
        <v>30</v>
      </c>
      <c r="AX285" s="14" t="s">
        <v>82</v>
      </c>
      <c r="AY285" s="164" t="s">
        <v>180</v>
      </c>
    </row>
    <row r="286" spans="2:65" s="1" customFormat="1" ht="16.5" customHeight="1">
      <c r="B286" s="32"/>
      <c r="C286" s="136" t="s">
        <v>442</v>
      </c>
      <c r="D286" s="136" t="s">
        <v>183</v>
      </c>
      <c r="E286" s="137" t="s">
        <v>1177</v>
      </c>
      <c r="F286" s="138" t="s">
        <v>1178</v>
      </c>
      <c r="G286" s="139" t="s">
        <v>279</v>
      </c>
      <c r="H286" s="140">
        <v>168</v>
      </c>
      <c r="I286" s="141"/>
      <c r="J286" s="142">
        <f>ROUND(I286*H286,2)</f>
        <v>0</v>
      </c>
      <c r="K286" s="138" t="s">
        <v>187</v>
      </c>
      <c r="L286" s="32"/>
      <c r="M286" s="143" t="s">
        <v>1</v>
      </c>
      <c r="N286" s="144" t="s">
        <v>39</v>
      </c>
      <c r="P286" s="145">
        <f>O286*H286</f>
        <v>0</v>
      </c>
      <c r="Q286" s="145">
        <v>0</v>
      </c>
      <c r="R286" s="145">
        <f>Q286*H286</f>
        <v>0</v>
      </c>
      <c r="S286" s="145">
        <v>1.213E-2</v>
      </c>
      <c r="T286" s="146">
        <f>S286*H286</f>
        <v>2.0378400000000001</v>
      </c>
      <c r="AR286" s="147" t="s">
        <v>294</v>
      </c>
      <c r="AT286" s="147" t="s">
        <v>183</v>
      </c>
      <c r="AU286" s="147" t="s">
        <v>84</v>
      </c>
      <c r="AY286" s="17" t="s">
        <v>180</v>
      </c>
      <c r="BE286" s="148">
        <f>IF(N286="základní",J286,0)</f>
        <v>0</v>
      </c>
      <c r="BF286" s="148">
        <f>IF(N286="snížená",J286,0)</f>
        <v>0</v>
      </c>
      <c r="BG286" s="148">
        <f>IF(N286="zákl. přenesená",J286,0)</f>
        <v>0</v>
      </c>
      <c r="BH286" s="148">
        <f>IF(N286="sníž. přenesená",J286,0)</f>
        <v>0</v>
      </c>
      <c r="BI286" s="148">
        <f>IF(N286="nulová",J286,0)</f>
        <v>0</v>
      </c>
      <c r="BJ286" s="17" t="s">
        <v>82</v>
      </c>
      <c r="BK286" s="148">
        <f>ROUND(I286*H286,2)</f>
        <v>0</v>
      </c>
      <c r="BL286" s="17" t="s">
        <v>294</v>
      </c>
      <c r="BM286" s="147" t="s">
        <v>1179</v>
      </c>
    </row>
    <row r="287" spans="2:65" s="12" customFormat="1" ht="10.199999999999999">
      <c r="B287" s="149"/>
      <c r="D287" s="150" t="s">
        <v>190</v>
      </c>
      <c r="E287" s="151" t="s">
        <v>1</v>
      </c>
      <c r="F287" s="152" t="s">
        <v>1180</v>
      </c>
      <c r="H287" s="151" t="s">
        <v>1</v>
      </c>
      <c r="I287" s="153"/>
      <c r="L287" s="149"/>
      <c r="M287" s="154"/>
      <c r="T287" s="155"/>
      <c r="AT287" s="151" t="s">
        <v>190</v>
      </c>
      <c r="AU287" s="151" t="s">
        <v>84</v>
      </c>
      <c r="AV287" s="12" t="s">
        <v>82</v>
      </c>
      <c r="AW287" s="12" t="s">
        <v>30</v>
      </c>
      <c r="AX287" s="12" t="s">
        <v>74</v>
      </c>
      <c r="AY287" s="151" t="s">
        <v>180</v>
      </c>
    </row>
    <row r="288" spans="2:65" s="13" customFormat="1" ht="10.199999999999999">
      <c r="B288" s="156"/>
      <c r="D288" s="150" t="s">
        <v>190</v>
      </c>
      <c r="E288" s="157" t="s">
        <v>1</v>
      </c>
      <c r="F288" s="158" t="s">
        <v>1181</v>
      </c>
      <c r="H288" s="159">
        <v>116</v>
      </c>
      <c r="I288" s="160"/>
      <c r="L288" s="156"/>
      <c r="M288" s="161"/>
      <c r="T288" s="162"/>
      <c r="AT288" s="157" t="s">
        <v>190</v>
      </c>
      <c r="AU288" s="157" t="s">
        <v>84</v>
      </c>
      <c r="AV288" s="13" t="s">
        <v>84</v>
      </c>
      <c r="AW288" s="13" t="s">
        <v>30</v>
      </c>
      <c r="AX288" s="13" t="s">
        <v>74</v>
      </c>
      <c r="AY288" s="157" t="s">
        <v>180</v>
      </c>
    </row>
    <row r="289" spans="2:65" s="12" customFormat="1" ht="10.199999999999999">
      <c r="B289" s="149"/>
      <c r="D289" s="150" t="s">
        <v>190</v>
      </c>
      <c r="E289" s="151" t="s">
        <v>1</v>
      </c>
      <c r="F289" s="152" t="s">
        <v>1182</v>
      </c>
      <c r="H289" s="151" t="s">
        <v>1</v>
      </c>
      <c r="I289" s="153"/>
      <c r="L289" s="149"/>
      <c r="M289" s="154"/>
      <c r="T289" s="155"/>
      <c r="AT289" s="151" t="s">
        <v>190</v>
      </c>
      <c r="AU289" s="151" t="s">
        <v>84</v>
      </c>
      <c r="AV289" s="12" t="s">
        <v>82</v>
      </c>
      <c r="AW289" s="12" t="s">
        <v>30</v>
      </c>
      <c r="AX289" s="12" t="s">
        <v>74</v>
      </c>
      <c r="AY289" s="151" t="s">
        <v>180</v>
      </c>
    </row>
    <row r="290" spans="2:65" s="13" customFormat="1" ht="10.199999999999999">
      <c r="B290" s="156"/>
      <c r="D290" s="150" t="s">
        <v>190</v>
      </c>
      <c r="E290" s="157" t="s">
        <v>1</v>
      </c>
      <c r="F290" s="158" t="s">
        <v>575</v>
      </c>
      <c r="H290" s="159">
        <v>52</v>
      </c>
      <c r="I290" s="160"/>
      <c r="L290" s="156"/>
      <c r="M290" s="161"/>
      <c r="T290" s="162"/>
      <c r="AT290" s="157" t="s">
        <v>190</v>
      </c>
      <c r="AU290" s="157" t="s">
        <v>84</v>
      </c>
      <c r="AV290" s="13" t="s">
        <v>84</v>
      </c>
      <c r="AW290" s="13" t="s">
        <v>30</v>
      </c>
      <c r="AX290" s="13" t="s">
        <v>74</v>
      </c>
      <c r="AY290" s="157" t="s">
        <v>180</v>
      </c>
    </row>
    <row r="291" spans="2:65" s="14" customFormat="1" ht="10.199999999999999">
      <c r="B291" s="163"/>
      <c r="D291" s="150" t="s">
        <v>190</v>
      </c>
      <c r="E291" s="164" t="s">
        <v>1</v>
      </c>
      <c r="F291" s="165" t="s">
        <v>194</v>
      </c>
      <c r="H291" s="166">
        <v>168</v>
      </c>
      <c r="I291" s="167"/>
      <c r="L291" s="163"/>
      <c r="M291" s="168"/>
      <c r="T291" s="169"/>
      <c r="AT291" s="164" t="s">
        <v>190</v>
      </c>
      <c r="AU291" s="164" t="s">
        <v>84</v>
      </c>
      <c r="AV291" s="14" t="s">
        <v>188</v>
      </c>
      <c r="AW291" s="14" t="s">
        <v>30</v>
      </c>
      <c r="AX291" s="14" t="s">
        <v>82</v>
      </c>
      <c r="AY291" s="164" t="s">
        <v>180</v>
      </c>
    </row>
    <row r="292" spans="2:65" s="11" customFormat="1" ht="22.8" customHeight="1">
      <c r="B292" s="124"/>
      <c r="D292" s="125" t="s">
        <v>73</v>
      </c>
      <c r="E292" s="134" t="s">
        <v>1183</v>
      </c>
      <c r="F292" s="134" t="s">
        <v>1184</v>
      </c>
      <c r="I292" s="127"/>
      <c r="J292" s="135">
        <f>BK292</f>
        <v>0</v>
      </c>
      <c r="L292" s="124"/>
      <c r="M292" s="129"/>
      <c r="P292" s="130">
        <f>SUM(P293:P310)</f>
        <v>0</v>
      </c>
      <c r="R292" s="130">
        <f>SUM(R293:R310)</f>
        <v>0.89599999999999991</v>
      </c>
      <c r="T292" s="131">
        <f>SUM(T293:T310)</f>
        <v>49.47419</v>
      </c>
      <c r="AR292" s="125" t="s">
        <v>84</v>
      </c>
      <c r="AT292" s="132" t="s">
        <v>73</v>
      </c>
      <c r="AU292" s="132" t="s">
        <v>82</v>
      </c>
      <c r="AY292" s="125" t="s">
        <v>180</v>
      </c>
      <c r="BK292" s="133">
        <f>SUM(BK293:BK310)</f>
        <v>0</v>
      </c>
    </row>
    <row r="293" spans="2:65" s="1" customFormat="1" ht="16.5" customHeight="1">
      <c r="B293" s="32"/>
      <c r="C293" s="136" t="s">
        <v>449</v>
      </c>
      <c r="D293" s="136" t="s">
        <v>183</v>
      </c>
      <c r="E293" s="137" t="s">
        <v>1185</v>
      </c>
      <c r="F293" s="138" t="s">
        <v>1186</v>
      </c>
      <c r="G293" s="139" t="s">
        <v>198</v>
      </c>
      <c r="H293" s="140">
        <v>1300</v>
      </c>
      <c r="I293" s="141"/>
      <c r="J293" s="142">
        <f>ROUND(I293*H293,2)</f>
        <v>0</v>
      </c>
      <c r="K293" s="138" t="s">
        <v>187</v>
      </c>
      <c r="L293" s="32"/>
      <c r="M293" s="143" t="s">
        <v>1</v>
      </c>
      <c r="N293" s="144" t="s">
        <v>39</v>
      </c>
      <c r="P293" s="145">
        <f>O293*H293</f>
        <v>0</v>
      </c>
      <c r="Q293" s="145">
        <v>0</v>
      </c>
      <c r="R293" s="145">
        <f>Q293*H293</f>
        <v>0</v>
      </c>
      <c r="S293" s="145">
        <v>1.7780000000000001E-2</v>
      </c>
      <c r="T293" s="146">
        <f>S293*H293</f>
        <v>23.114000000000001</v>
      </c>
      <c r="AR293" s="147" t="s">
        <v>294</v>
      </c>
      <c r="AT293" s="147" t="s">
        <v>183</v>
      </c>
      <c r="AU293" s="147" t="s">
        <v>84</v>
      </c>
      <c r="AY293" s="17" t="s">
        <v>180</v>
      </c>
      <c r="BE293" s="148">
        <f>IF(N293="základní",J293,0)</f>
        <v>0</v>
      </c>
      <c r="BF293" s="148">
        <f>IF(N293="snížená",J293,0)</f>
        <v>0</v>
      </c>
      <c r="BG293" s="148">
        <f>IF(N293="zákl. přenesená",J293,0)</f>
        <v>0</v>
      </c>
      <c r="BH293" s="148">
        <f>IF(N293="sníž. přenesená",J293,0)</f>
        <v>0</v>
      </c>
      <c r="BI293" s="148">
        <f>IF(N293="nulová",J293,0)</f>
        <v>0</v>
      </c>
      <c r="BJ293" s="17" t="s">
        <v>82</v>
      </c>
      <c r="BK293" s="148">
        <f>ROUND(I293*H293,2)</f>
        <v>0</v>
      </c>
      <c r="BL293" s="17" t="s">
        <v>294</v>
      </c>
      <c r="BM293" s="147" t="s">
        <v>1187</v>
      </c>
    </row>
    <row r="294" spans="2:65" s="12" customFormat="1" ht="10.199999999999999">
      <c r="B294" s="149"/>
      <c r="D294" s="150" t="s">
        <v>190</v>
      </c>
      <c r="E294" s="151" t="s">
        <v>1</v>
      </c>
      <c r="F294" s="152" t="s">
        <v>1188</v>
      </c>
      <c r="H294" s="151" t="s">
        <v>1</v>
      </c>
      <c r="I294" s="153"/>
      <c r="L294" s="149"/>
      <c r="M294" s="154"/>
      <c r="T294" s="155"/>
      <c r="AT294" s="151" t="s">
        <v>190</v>
      </c>
      <c r="AU294" s="151" t="s">
        <v>84</v>
      </c>
      <c r="AV294" s="12" t="s">
        <v>82</v>
      </c>
      <c r="AW294" s="12" t="s">
        <v>30</v>
      </c>
      <c r="AX294" s="12" t="s">
        <v>74</v>
      </c>
      <c r="AY294" s="151" t="s">
        <v>180</v>
      </c>
    </row>
    <row r="295" spans="2:65" s="13" customFormat="1" ht="10.199999999999999">
      <c r="B295" s="156"/>
      <c r="D295" s="150" t="s">
        <v>190</v>
      </c>
      <c r="E295" s="157" t="s">
        <v>1</v>
      </c>
      <c r="F295" s="158" t="s">
        <v>1042</v>
      </c>
      <c r="H295" s="159">
        <v>1300</v>
      </c>
      <c r="I295" s="160"/>
      <c r="L295" s="156"/>
      <c r="M295" s="161"/>
      <c r="T295" s="162"/>
      <c r="AT295" s="157" t="s">
        <v>190</v>
      </c>
      <c r="AU295" s="157" t="s">
        <v>84</v>
      </c>
      <c r="AV295" s="13" t="s">
        <v>84</v>
      </c>
      <c r="AW295" s="13" t="s">
        <v>30</v>
      </c>
      <c r="AX295" s="13" t="s">
        <v>74</v>
      </c>
      <c r="AY295" s="157" t="s">
        <v>180</v>
      </c>
    </row>
    <row r="296" spans="2:65" s="14" customFormat="1" ht="10.199999999999999">
      <c r="B296" s="163"/>
      <c r="D296" s="150" t="s">
        <v>190</v>
      </c>
      <c r="E296" s="164" t="s">
        <v>1</v>
      </c>
      <c r="F296" s="165" t="s">
        <v>194</v>
      </c>
      <c r="H296" s="166">
        <v>1300</v>
      </c>
      <c r="I296" s="167"/>
      <c r="L296" s="163"/>
      <c r="M296" s="168"/>
      <c r="T296" s="169"/>
      <c r="AT296" s="164" t="s">
        <v>190</v>
      </c>
      <c r="AU296" s="164" t="s">
        <v>84</v>
      </c>
      <c r="AV296" s="14" t="s">
        <v>188</v>
      </c>
      <c r="AW296" s="14" t="s">
        <v>30</v>
      </c>
      <c r="AX296" s="14" t="s">
        <v>82</v>
      </c>
      <c r="AY296" s="164" t="s">
        <v>180</v>
      </c>
    </row>
    <row r="297" spans="2:65" s="1" customFormat="1" ht="16.5" customHeight="1">
      <c r="B297" s="32"/>
      <c r="C297" s="136" t="s">
        <v>456</v>
      </c>
      <c r="D297" s="136" t="s">
        <v>183</v>
      </c>
      <c r="E297" s="137" t="s">
        <v>1189</v>
      </c>
      <c r="F297" s="138" t="s">
        <v>1190</v>
      </c>
      <c r="G297" s="139" t="s">
        <v>198</v>
      </c>
      <c r="H297" s="140">
        <v>1300</v>
      </c>
      <c r="I297" s="141"/>
      <c r="J297" s="142">
        <f>ROUND(I297*H297,2)</f>
        <v>0</v>
      </c>
      <c r="K297" s="138" t="s">
        <v>187</v>
      </c>
      <c r="L297" s="32"/>
      <c r="M297" s="143" t="s">
        <v>1</v>
      </c>
      <c r="N297" s="144" t="s">
        <v>39</v>
      </c>
      <c r="P297" s="145">
        <f>O297*H297</f>
        <v>0</v>
      </c>
      <c r="Q297" s="145">
        <v>0</v>
      </c>
      <c r="R297" s="145">
        <f>Q297*H297</f>
        <v>0</v>
      </c>
      <c r="S297" s="145">
        <v>0</v>
      </c>
      <c r="T297" s="146">
        <f>S297*H297</f>
        <v>0</v>
      </c>
      <c r="AR297" s="147" t="s">
        <v>294</v>
      </c>
      <c r="AT297" s="147" t="s">
        <v>183</v>
      </c>
      <c r="AU297" s="147" t="s">
        <v>84</v>
      </c>
      <c r="AY297" s="17" t="s">
        <v>180</v>
      </c>
      <c r="BE297" s="148">
        <f>IF(N297="základní",J297,0)</f>
        <v>0</v>
      </c>
      <c r="BF297" s="148">
        <f>IF(N297="snížená",J297,0)</f>
        <v>0</v>
      </c>
      <c r="BG297" s="148">
        <f>IF(N297="zákl. přenesená",J297,0)</f>
        <v>0</v>
      </c>
      <c r="BH297" s="148">
        <f>IF(N297="sníž. přenesená",J297,0)</f>
        <v>0</v>
      </c>
      <c r="BI297" s="148">
        <f>IF(N297="nulová",J297,0)</f>
        <v>0</v>
      </c>
      <c r="BJ297" s="17" t="s">
        <v>82</v>
      </c>
      <c r="BK297" s="148">
        <f>ROUND(I297*H297,2)</f>
        <v>0</v>
      </c>
      <c r="BL297" s="17" t="s">
        <v>294</v>
      </c>
      <c r="BM297" s="147" t="s">
        <v>1191</v>
      </c>
    </row>
    <row r="298" spans="2:65" s="1" customFormat="1" ht="16.5" customHeight="1">
      <c r="B298" s="32"/>
      <c r="C298" s="136" t="s">
        <v>461</v>
      </c>
      <c r="D298" s="136" t="s">
        <v>183</v>
      </c>
      <c r="E298" s="137" t="s">
        <v>1192</v>
      </c>
      <c r="F298" s="138" t="s">
        <v>1193</v>
      </c>
      <c r="G298" s="139" t="s">
        <v>198</v>
      </c>
      <c r="H298" s="140">
        <v>320.57600000000002</v>
      </c>
      <c r="I298" s="141"/>
      <c r="J298" s="142">
        <f>ROUND(I298*H298,2)</f>
        <v>0</v>
      </c>
      <c r="K298" s="138" t="s">
        <v>187</v>
      </c>
      <c r="L298" s="32"/>
      <c r="M298" s="143" t="s">
        <v>1</v>
      </c>
      <c r="N298" s="144" t="s">
        <v>39</v>
      </c>
      <c r="P298" s="145">
        <f>O298*H298</f>
        <v>0</v>
      </c>
      <c r="Q298" s="145">
        <v>0</v>
      </c>
      <c r="R298" s="145">
        <f>Q298*H298</f>
        <v>0</v>
      </c>
      <c r="S298" s="145">
        <v>3.1E-2</v>
      </c>
      <c r="T298" s="146">
        <f>S298*H298</f>
        <v>9.937856</v>
      </c>
      <c r="AR298" s="147" t="s">
        <v>294</v>
      </c>
      <c r="AT298" s="147" t="s">
        <v>183</v>
      </c>
      <c r="AU298" s="147" t="s">
        <v>84</v>
      </c>
      <c r="AY298" s="17" t="s">
        <v>180</v>
      </c>
      <c r="BE298" s="148">
        <f>IF(N298="základní",J298,0)</f>
        <v>0</v>
      </c>
      <c r="BF298" s="148">
        <f>IF(N298="snížená",J298,0)</f>
        <v>0</v>
      </c>
      <c r="BG298" s="148">
        <f>IF(N298="zákl. přenesená",J298,0)</f>
        <v>0</v>
      </c>
      <c r="BH298" s="148">
        <f>IF(N298="sníž. přenesená",J298,0)</f>
        <v>0</v>
      </c>
      <c r="BI298" s="148">
        <f>IF(N298="nulová",J298,0)</f>
        <v>0</v>
      </c>
      <c r="BJ298" s="17" t="s">
        <v>82</v>
      </c>
      <c r="BK298" s="148">
        <f>ROUND(I298*H298,2)</f>
        <v>0</v>
      </c>
      <c r="BL298" s="17" t="s">
        <v>294</v>
      </c>
      <c r="BM298" s="147" t="s">
        <v>1194</v>
      </c>
    </row>
    <row r="299" spans="2:65" s="12" customFormat="1" ht="10.199999999999999">
      <c r="B299" s="149"/>
      <c r="D299" s="150" t="s">
        <v>190</v>
      </c>
      <c r="E299" s="151" t="s">
        <v>1</v>
      </c>
      <c r="F299" s="152" t="s">
        <v>1195</v>
      </c>
      <c r="H299" s="151" t="s">
        <v>1</v>
      </c>
      <c r="I299" s="153"/>
      <c r="L299" s="149"/>
      <c r="M299" s="154"/>
      <c r="T299" s="155"/>
      <c r="AT299" s="151" t="s">
        <v>190</v>
      </c>
      <c r="AU299" s="151" t="s">
        <v>84</v>
      </c>
      <c r="AV299" s="12" t="s">
        <v>82</v>
      </c>
      <c r="AW299" s="12" t="s">
        <v>30</v>
      </c>
      <c r="AX299" s="12" t="s">
        <v>74</v>
      </c>
      <c r="AY299" s="151" t="s">
        <v>180</v>
      </c>
    </row>
    <row r="300" spans="2:65" s="13" customFormat="1" ht="10.199999999999999">
      <c r="B300" s="156"/>
      <c r="D300" s="150" t="s">
        <v>190</v>
      </c>
      <c r="E300" s="157" t="s">
        <v>1</v>
      </c>
      <c r="F300" s="158" t="s">
        <v>1196</v>
      </c>
      <c r="H300" s="159">
        <v>320.57600000000002</v>
      </c>
      <c r="I300" s="160"/>
      <c r="L300" s="156"/>
      <c r="M300" s="161"/>
      <c r="T300" s="162"/>
      <c r="AT300" s="157" t="s">
        <v>190</v>
      </c>
      <c r="AU300" s="157" t="s">
        <v>84</v>
      </c>
      <c r="AV300" s="13" t="s">
        <v>84</v>
      </c>
      <c r="AW300" s="13" t="s">
        <v>30</v>
      </c>
      <c r="AX300" s="13" t="s">
        <v>74</v>
      </c>
      <c r="AY300" s="157" t="s">
        <v>180</v>
      </c>
    </row>
    <row r="301" spans="2:65" s="14" customFormat="1" ht="10.199999999999999">
      <c r="B301" s="163"/>
      <c r="D301" s="150" t="s">
        <v>190</v>
      </c>
      <c r="E301" s="164" t="s">
        <v>1</v>
      </c>
      <c r="F301" s="165" t="s">
        <v>194</v>
      </c>
      <c r="H301" s="166">
        <v>320.57600000000002</v>
      </c>
      <c r="I301" s="167"/>
      <c r="L301" s="163"/>
      <c r="M301" s="168"/>
      <c r="T301" s="169"/>
      <c r="AT301" s="164" t="s">
        <v>190</v>
      </c>
      <c r="AU301" s="164" t="s">
        <v>84</v>
      </c>
      <c r="AV301" s="14" t="s">
        <v>188</v>
      </c>
      <c r="AW301" s="14" t="s">
        <v>30</v>
      </c>
      <c r="AX301" s="14" t="s">
        <v>82</v>
      </c>
      <c r="AY301" s="164" t="s">
        <v>180</v>
      </c>
    </row>
    <row r="302" spans="2:65" s="1" customFormat="1" ht="16.5" customHeight="1">
      <c r="B302" s="32"/>
      <c r="C302" s="136" t="s">
        <v>467</v>
      </c>
      <c r="D302" s="136" t="s">
        <v>183</v>
      </c>
      <c r="E302" s="137" t="s">
        <v>1197</v>
      </c>
      <c r="F302" s="138" t="s">
        <v>1198</v>
      </c>
      <c r="G302" s="139" t="s">
        <v>198</v>
      </c>
      <c r="H302" s="140">
        <v>480.86399999999998</v>
      </c>
      <c r="I302" s="141"/>
      <c r="J302" s="142">
        <f>ROUND(I302*H302,2)</f>
        <v>0</v>
      </c>
      <c r="K302" s="138" t="s">
        <v>187</v>
      </c>
      <c r="L302" s="32"/>
      <c r="M302" s="143" t="s">
        <v>1</v>
      </c>
      <c r="N302" s="144" t="s">
        <v>39</v>
      </c>
      <c r="P302" s="145">
        <f>O302*H302</f>
        <v>0</v>
      </c>
      <c r="Q302" s="145">
        <v>0</v>
      </c>
      <c r="R302" s="145">
        <f>Q302*H302</f>
        <v>0</v>
      </c>
      <c r="S302" s="145">
        <v>3.1E-2</v>
      </c>
      <c r="T302" s="146">
        <f>S302*H302</f>
        <v>14.906783999999998</v>
      </c>
      <c r="AR302" s="147" t="s">
        <v>294</v>
      </c>
      <c r="AT302" s="147" t="s">
        <v>183</v>
      </c>
      <c r="AU302" s="147" t="s">
        <v>84</v>
      </c>
      <c r="AY302" s="17" t="s">
        <v>180</v>
      </c>
      <c r="BE302" s="148">
        <f>IF(N302="základní",J302,0)</f>
        <v>0</v>
      </c>
      <c r="BF302" s="148">
        <f>IF(N302="snížená",J302,0)</f>
        <v>0</v>
      </c>
      <c r="BG302" s="148">
        <f>IF(N302="zákl. přenesená",J302,0)</f>
        <v>0</v>
      </c>
      <c r="BH302" s="148">
        <f>IF(N302="sníž. přenesená",J302,0)</f>
        <v>0</v>
      </c>
      <c r="BI302" s="148">
        <f>IF(N302="nulová",J302,0)</f>
        <v>0</v>
      </c>
      <c r="BJ302" s="17" t="s">
        <v>82</v>
      </c>
      <c r="BK302" s="148">
        <f>ROUND(I302*H302,2)</f>
        <v>0</v>
      </c>
      <c r="BL302" s="17" t="s">
        <v>294</v>
      </c>
      <c r="BM302" s="147" t="s">
        <v>1199</v>
      </c>
    </row>
    <row r="303" spans="2:65" s="12" customFormat="1" ht="10.199999999999999">
      <c r="B303" s="149"/>
      <c r="D303" s="150" t="s">
        <v>190</v>
      </c>
      <c r="E303" s="151" t="s">
        <v>1</v>
      </c>
      <c r="F303" s="152" t="s">
        <v>1200</v>
      </c>
      <c r="H303" s="151" t="s">
        <v>1</v>
      </c>
      <c r="I303" s="153"/>
      <c r="L303" s="149"/>
      <c r="M303" s="154"/>
      <c r="T303" s="155"/>
      <c r="AT303" s="151" t="s">
        <v>190</v>
      </c>
      <c r="AU303" s="151" t="s">
        <v>84</v>
      </c>
      <c r="AV303" s="12" t="s">
        <v>82</v>
      </c>
      <c r="AW303" s="12" t="s">
        <v>30</v>
      </c>
      <c r="AX303" s="12" t="s">
        <v>74</v>
      </c>
      <c r="AY303" s="151" t="s">
        <v>180</v>
      </c>
    </row>
    <row r="304" spans="2:65" s="13" customFormat="1" ht="10.199999999999999">
      <c r="B304" s="156"/>
      <c r="D304" s="150" t="s">
        <v>190</v>
      </c>
      <c r="E304" s="157" t="s">
        <v>1</v>
      </c>
      <c r="F304" s="158" t="s">
        <v>1201</v>
      </c>
      <c r="H304" s="159">
        <v>480.86399999999998</v>
      </c>
      <c r="I304" s="160"/>
      <c r="L304" s="156"/>
      <c r="M304" s="161"/>
      <c r="T304" s="162"/>
      <c r="AT304" s="157" t="s">
        <v>190</v>
      </c>
      <c r="AU304" s="157" t="s">
        <v>84</v>
      </c>
      <c r="AV304" s="13" t="s">
        <v>84</v>
      </c>
      <c r="AW304" s="13" t="s">
        <v>30</v>
      </c>
      <c r="AX304" s="13" t="s">
        <v>74</v>
      </c>
      <c r="AY304" s="157" t="s">
        <v>180</v>
      </c>
    </row>
    <row r="305" spans="2:65" s="14" customFormat="1" ht="10.199999999999999">
      <c r="B305" s="163"/>
      <c r="D305" s="150" t="s">
        <v>190</v>
      </c>
      <c r="E305" s="164" t="s">
        <v>1</v>
      </c>
      <c r="F305" s="165" t="s">
        <v>194</v>
      </c>
      <c r="H305" s="166">
        <v>480.86399999999998</v>
      </c>
      <c r="I305" s="167"/>
      <c r="L305" s="163"/>
      <c r="M305" s="168"/>
      <c r="T305" s="169"/>
      <c r="AT305" s="164" t="s">
        <v>190</v>
      </c>
      <c r="AU305" s="164" t="s">
        <v>84</v>
      </c>
      <c r="AV305" s="14" t="s">
        <v>188</v>
      </c>
      <c r="AW305" s="14" t="s">
        <v>30</v>
      </c>
      <c r="AX305" s="14" t="s">
        <v>82</v>
      </c>
      <c r="AY305" s="164" t="s">
        <v>180</v>
      </c>
    </row>
    <row r="306" spans="2:65" s="1" customFormat="1" ht="16.5" customHeight="1">
      <c r="B306" s="32"/>
      <c r="C306" s="136" t="s">
        <v>471</v>
      </c>
      <c r="D306" s="136" t="s">
        <v>183</v>
      </c>
      <c r="E306" s="137" t="s">
        <v>1202</v>
      </c>
      <c r="F306" s="138" t="s">
        <v>1203</v>
      </c>
      <c r="G306" s="139" t="s">
        <v>198</v>
      </c>
      <c r="H306" s="140">
        <v>801.44</v>
      </c>
      <c r="I306" s="141"/>
      <c r="J306" s="142">
        <f>ROUND(I306*H306,2)</f>
        <v>0</v>
      </c>
      <c r="K306" s="138" t="s">
        <v>187</v>
      </c>
      <c r="L306" s="32"/>
      <c r="M306" s="143" t="s">
        <v>1</v>
      </c>
      <c r="N306" s="144" t="s">
        <v>39</v>
      </c>
      <c r="P306" s="145">
        <f>O306*H306</f>
        <v>0</v>
      </c>
      <c r="Q306" s="145">
        <v>0</v>
      </c>
      <c r="R306" s="145">
        <f>Q306*H306</f>
        <v>0</v>
      </c>
      <c r="S306" s="145">
        <v>0</v>
      </c>
      <c r="T306" s="146">
        <f>S306*H306</f>
        <v>0</v>
      </c>
      <c r="AR306" s="147" t="s">
        <v>294</v>
      </c>
      <c r="AT306" s="147" t="s">
        <v>183</v>
      </c>
      <c r="AU306" s="147" t="s">
        <v>84</v>
      </c>
      <c r="AY306" s="17" t="s">
        <v>180</v>
      </c>
      <c r="BE306" s="148">
        <f>IF(N306="základní",J306,0)</f>
        <v>0</v>
      </c>
      <c r="BF306" s="148">
        <f>IF(N306="snížená",J306,0)</f>
        <v>0</v>
      </c>
      <c r="BG306" s="148">
        <f>IF(N306="zákl. přenesená",J306,0)</f>
        <v>0</v>
      </c>
      <c r="BH306" s="148">
        <f>IF(N306="sníž. přenesená",J306,0)</f>
        <v>0</v>
      </c>
      <c r="BI306" s="148">
        <f>IF(N306="nulová",J306,0)</f>
        <v>0</v>
      </c>
      <c r="BJ306" s="17" t="s">
        <v>82</v>
      </c>
      <c r="BK306" s="148">
        <f>ROUND(I306*H306,2)</f>
        <v>0</v>
      </c>
      <c r="BL306" s="17" t="s">
        <v>294</v>
      </c>
      <c r="BM306" s="147" t="s">
        <v>1204</v>
      </c>
    </row>
    <row r="307" spans="2:65" s="1" customFormat="1" ht="16.5" customHeight="1">
      <c r="B307" s="32"/>
      <c r="C307" s="136" t="s">
        <v>477</v>
      </c>
      <c r="D307" s="136" t="s">
        <v>183</v>
      </c>
      <c r="E307" s="137" t="s">
        <v>1205</v>
      </c>
      <c r="F307" s="138" t="s">
        <v>1206</v>
      </c>
      <c r="G307" s="139" t="s">
        <v>198</v>
      </c>
      <c r="H307" s="140">
        <v>3031.1</v>
      </c>
      <c r="I307" s="141"/>
      <c r="J307" s="142">
        <f>ROUND(I307*H307,2)</f>
        <v>0</v>
      </c>
      <c r="K307" s="138" t="s">
        <v>199</v>
      </c>
      <c r="L307" s="32"/>
      <c r="M307" s="143" t="s">
        <v>1</v>
      </c>
      <c r="N307" s="144" t="s">
        <v>39</v>
      </c>
      <c r="P307" s="145">
        <f>O307*H307</f>
        <v>0</v>
      </c>
      <c r="Q307" s="145">
        <v>0</v>
      </c>
      <c r="R307" s="145">
        <f>Q307*H307</f>
        <v>0</v>
      </c>
      <c r="S307" s="145">
        <v>5.0000000000000001E-4</v>
      </c>
      <c r="T307" s="146">
        <f>S307*H307</f>
        <v>1.51555</v>
      </c>
      <c r="AR307" s="147" t="s">
        <v>294</v>
      </c>
      <c r="AT307" s="147" t="s">
        <v>183</v>
      </c>
      <c r="AU307" s="147" t="s">
        <v>84</v>
      </c>
      <c r="AY307" s="17" t="s">
        <v>180</v>
      </c>
      <c r="BE307" s="148">
        <f>IF(N307="základní",J307,0)</f>
        <v>0</v>
      </c>
      <c r="BF307" s="148">
        <f>IF(N307="snížená",J307,0)</f>
        <v>0</v>
      </c>
      <c r="BG307" s="148">
        <f>IF(N307="zákl. přenesená",J307,0)</f>
        <v>0</v>
      </c>
      <c r="BH307" s="148">
        <f>IF(N307="sníž. přenesená",J307,0)</f>
        <v>0</v>
      </c>
      <c r="BI307" s="148">
        <f>IF(N307="nulová",J307,0)</f>
        <v>0</v>
      </c>
      <c r="BJ307" s="17" t="s">
        <v>82</v>
      </c>
      <c r="BK307" s="148">
        <f>ROUND(I307*H307,2)</f>
        <v>0</v>
      </c>
      <c r="BL307" s="17" t="s">
        <v>294</v>
      </c>
      <c r="BM307" s="147" t="s">
        <v>1207</v>
      </c>
    </row>
    <row r="308" spans="2:65" s="13" customFormat="1" ht="10.199999999999999">
      <c r="B308" s="156"/>
      <c r="D308" s="150" t="s">
        <v>190</v>
      </c>
      <c r="E308" s="157" t="s">
        <v>1</v>
      </c>
      <c r="F308" s="158" t="s">
        <v>1208</v>
      </c>
      <c r="H308" s="159">
        <v>3031.1</v>
      </c>
      <c r="I308" s="160"/>
      <c r="L308" s="156"/>
      <c r="M308" s="161"/>
      <c r="T308" s="162"/>
      <c r="AT308" s="157" t="s">
        <v>190</v>
      </c>
      <c r="AU308" s="157" t="s">
        <v>84</v>
      </c>
      <c r="AV308" s="13" t="s">
        <v>84</v>
      </c>
      <c r="AW308" s="13" t="s">
        <v>30</v>
      </c>
      <c r="AX308" s="13" t="s">
        <v>74</v>
      </c>
      <c r="AY308" s="157" t="s">
        <v>180</v>
      </c>
    </row>
    <row r="309" spans="2:65" s="14" customFormat="1" ht="10.199999999999999">
      <c r="B309" s="163"/>
      <c r="D309" s="150" t="s">
        <v>190</v>
      </c>
      <c r="E309" s="164" t="s">
        <v>1</v>
      </c>
      <c r="F309" s="165" t="s">
        <v>194</v>
      </c>
      <c r="H309" s="166">
        <v>3031.1</v>
      </c>
      <c r="I309" s="167"/>
      <c r="L309" s="163"/>
      <c r="M309" s="168"/>
      <c r="T309" s="169"/>
      <c r="AT309" s="164" t="s">
        <v>190</v>
      </c>
      <c r="AU309" s="164" t="s">
        <v>84</v>
      </c>
      <c r="AV309" s="14" t="s">
        <v>188</v>
      </c>
      <c r="AW309" s="14" t="s">
        <v>30</v>
      </c>
      <c r="AX309" s="14" t="s">
        <v>82</v>
      </c>
      <c r="AY309" s="164" t="s">
        <v>180</v>
      </c>
    </row>
    <row r="310" spans="2:65" s="1" customFormat="1" ht="16.5" customHeight="1">
      <c r="B310" s="32"/>
      <c r="C310" s="136" t="s">
        <v>492</v>
      </c>
      <c r="D310" s="136" t="s">
        <v>183</v>
      </c>
      <c r="E310" s="137" t="s">
        <v>1209</v>
      </c>
      <c r="F310" s="138" t="s">
        <v>1210</v>
      </c>
      <c r="G310" s="139" t="s">
        <v>198</v>
      </c>
      <c r="H310" s="140">
        <v>6400</v>
      </c>
      <c r="I310" s="141"/>
      <c r="J310" s="142">
        <f>ROUND(I310*H310,2)</f>
        <v>0</v>
      </c>
      <c r="K310" s="138" t="s">
        <v>199</v>
      </c>
      <c r="L310" s="32"/>
      <c r="M310" s="143" t="s">
        <v>1</v>
      </c>
      <c r="N310" s="144" t="s">
        <v>39</v>
      </c>
      <c r="P310" s="145">
        <f>O310*H310</f>
        <v>0</v>
      </c>
      <c r="Q310" s="145">
        <v>1.3999999999999999E-4</v>
      </c>
      <c r="R310" s="145">
        <f>Q310*H310</f>
        <v>0.89599999999999991</v>
      </c>
      <c r="S310" s="145">
        <v>0</v>
      </c>
      <c r="T310" s="146">
        <f>S310*H310</f>
        <v>0</v>
      </c>
      <c r="AR310" s="147" t="s">
        <v>294</v>
      </c>
      <c r="AT310" s="147" t="s">
        <v>183</v>
      </c>
      <c r="AU310" s="147" t="s">
        <v>84</v>
      </c>
      <c r="AY310" s="17" t="s">
        <v>180</v>
      </c>
      <c r="BE310" s="148">
        <f>IF(N310="základní",J310,0)</f>
        <v>0</v>
      </c>
      <c r="BF310" s="148">
        <f>IF(N310="snížená",J310,0)</f>
        <v>0</v>
      </c>
      <c r="BG310" s="148">
        <f>IF(N310="zákl. přenesená",J310,0)</f>
        <v>0</v>
      </c>
      <c r="BH310" s="148">
        <f>IF(N310="sníž. přenesená",J310,0)</f>
        <v>0</v>
      </c>
      <c r="BI310" s="148">
        <f>IF(N310="nulová",J310,0)</f>
        <v>0</v>
      </c>
      <c r="BJ310" s="17" t="s">
        <v>82</v>
      </c>
      <c r="BK310" s="148">
        <f>ROUND(I310*H310,2)</f>
        <v>0</v>
      </c>
      <c r="BL310" s="17" t="s">
        <v>294</v>
      </c>
      <c r="BM310" s="147" t="s">
        <v>1211</v>
      </c>
    </row>
    <row r="311" spans="2:65" s="11" customFormat="1" ht="22.8" customHeight="1">
      <c r="B311" s="124"/>
      <c r="D311" s="125" t="s">
        <v>73</v>
      </c>
      <c r="E311" s="134" t="s">
        <v>550</v>
      </c>
      <c r="F311" s="134" t="s">
        <v>551</v>
      </c>
      <c r="I311" s="127"/>
      <c r="J311" s="135">
        <f>BK311</f>
        <v>0</v>
      </c>
      <c r="L311" s="124"/>
      <c r="M311" s="129"/>
      <c r="P311" s="130">
        <f>SUM(P312:P319)</f>
        <v>0</v>
      </c>
      <c r="R311" s="130">
        <f>SUM(R312:R319)</f>
        <v>0</v>
      </c>
      <c r="T311" s="131">
        <f>SUM(T312:T319)</f>
        <v>1.1259000000000001</v>
      </c>
      <c r="AR311" s="125" t="s">
        <v>84</v>
      </c>
      <c r="AT311" s="132" t="s">
        <v>73</v>
      </c>
      <c r="AU311" s="132" t="s">
        <v>82</v>
      </c>
      <c r="AY311" s="125" t="s">
        <v>180</v>
      </c>
      <c r="BK311" s="133">
        <f>SUM(BK312:BK319)</f>
        <v>0</v>
      </c>
    </row>
    <row r="312" spans="2:65" s="1" customFormat="1" ht="16.5" customHeight="1">
      <c r="B312" s="32"/>
      <c r="C312" s="136" t="s">
        <v>496</v>
      </c>
      <c r="D312" s="136" t="s">
        <v>183</v>
      </c>
      <c r="E312" s="137" t="s">
        <v>1212</v>
      </c>
      <c r="F312" s="138" t="s">
        <v>1213</v>
      </c>
      <c r="G312" s="139" t="s">
        <v>287</v>
      </c>
      <c r="H312" s="140">
        <v>27</v>
      </c>
      <c r="I312" s="141"/>
      <c r="J312" s="142">
        <f>ROUND(I312*H312,2)</f>
        <v>0</v>
      </c>
      <c r="K312" s="138" t="s">
        <v>187</v>
      </c>
      <c r="L312" s="32"/>
      <c r="M312" s="143" t="s">
        <v>1</v>
      </c>
      <c r="N312" s="144" t="s">
        <v>39</v>
      </c>
      <c r="P312" s="145">
        <f>O312*H312</f>
        <v>0</v>
      </c>
      <c r="Q312" s="145">
        <v>0</v>
      </c>
      <c r="R312" s="145">
        <f>Q312*H312</f>
        <v>0</v>
      </c>
      <c r="S312" s="145">
        <v>4.1700000000000001E-2</v>
      </c>
      <c r="T312" s="146">
        <f>S312*H312</f>
        <v>1.1259000000000001</v>
      </c>
      <c r="AR312" s="147" t="s">
        <v>294</v>
      </c>
      <c r="AT312" s="147" t="s">
        <v>183</v>
      </c>
      <c r="AU312" s="147" t="s">
        <v>84</v>
      </c>
      <c r="AY312" s="17" t="s">
        <v>180</v>
      </c>
      <c r="BE312" s="148">
        <f>IF(N312="základní",J312,0)</f>
        <v>0</v>
      </c>
      <c r="BF312" s="148">
        <f>IF(N312="snížená",J312,0)</f>
        <v>0</v>
      </c>
      <c r="BG312" s="148">
        <f>IF(N312="zákl. přenesená",J312,0)</f>
        <v>0</v>
      </c>
      <c r="BH312" s="148">
        <f>IF(N312="sníž. přenesená",J312,0)</f>
        <v>0</v>
      </c>
      <c r="BI312" s="148">
        <f>IF(N312="nulová",J312,0)</f>
        <v>0</v>
      </c>
      <c r="BJ312" s="17" t="s">
        <v>82</v>
      </c>
      <c r="BK312" s="148">
        <f>ROUND(I312*H312,2)</f>
        <v>0</v>
      </c>
      <c r="BL312" s="17" t="s">
        <v>294</v>
      </c>
      <c r="BM312" s="147" t="s">
        <v>1214</v>
      </c>
    </row>
    <row r="313" spans="2:65" s="12" customFormat="1" ht="10.199999999999999">
      <c r="B313" s="149"/>
      <c r="D313" s="150" t="s">
        <v>190</v>
      </c>
      <c r="E313" s="151" t="s">
        <v>1</v>
      </c>
      <c r="F313" s="152" t="s">
        <v>1215</v>
      </c>
      <c r="H313" s="151" t="s">
        <v>1</v>
      </c>
      <c r="I313" s="153"/>
      <c r="L313" s="149"/>
      <c r="M313" s="154"/>
      <c r="T313" s="155"/>
      <c r="AT313" s="151" t="s">
        <v>190</v>
      </c>
      <c r="AU313" s="151" t="s">
        <v>84</v>
      </c>
      <c r="AV313" s="12" t="s">
        <v>82</v>
      </c>
      <c r="AW313" s="12" t="s">
        <v>30</v>
      </c>
      <c r="AX313" s="12" t="s">
        <v>74</v>
      </c>
      <c r="AY313" s="151" t="s">
        <v>180</v>
      </c>
    </row>
    <row r="314" spans="2:65" s="13" customFormat="1" ht="10.199999999999999">
      <c r="B314" s="156"/>
      <c r="D314" s="150" t="s">
        <v>190</v>
      </c>
      <c r="E314" s="157" t="s">
        <v>1</v>
      </c>
      <c r="F314" s="158" t="s">
        <v>335</v>
      </c>
      <c r="H314" s="159">
        <v>22</v>
      </c>
      <c r="I314" s="160"/>
      <c r="L314" s="156"/>
      <c r="M314" s="161"/>
      <c r="T314" s="162"/>
      <c r="AT314" s="157" t="s">
        <v>190</v>
      </c>
      <c r="AU314" s="157" t="s">
        <v>84</v>
      </c>
      <c r="AV314" s="13" t="s">
        <v>84</v>
      </c>
      <c r="AW314" s="13" t="s">
        <v>30</v>
      </c>
      <c r="AX314" s="13" t="s">
        <v>74</v>
      </c>
      <c r="AY314" s="157" t="s">
        <v>180</v>
      </c>
    </row>
    <row r="315" spans="2:65" s="12" customFormat="1" ht="10.199999999999999">
      <c r="B315" s="149"/>
      <c r="D315" s="150" t="s">
        <v>190</v>
      </c>
      <c r="E315" s="151" t="s">
        <v>1</v>
      </c>
      <c r="F315" s="152" t="s">
        <v>1216</v>
      </c>
      <c r="H315" s="151" t="s">
        <v>1</v>
      </c>
      <c r="I315" s="153"/>
      <c r="L315" s="149"/>
      <c r="M315" s="154"/>
      <c r="T315" s="155"/>
      <c r="AT315" s="151" t="s">
        <v>190</v>
      </c>
      <c r="AU315" s="151" t="s">
        <v>84</v>
      </c>
      <c r="AV315" s="12" t="s">
        <v>82</v>
      </c>
      <c r="AW315" s="12" t="s">
        <v>30</v>
      </c>
      <c r="AX315" s="12" t="s">
        <v>74</v>
      </c>
      <c r="AY315" s="151" t="s">
        <v>180</v>
      </c>
    </row>
    <row r="316" spans="2:65" s="13" customFormat="1" ht="10.199999999999999">
      <c r="B316" s="156"/>
      <c r="D316" s="150" t="s">
        <v>190</v>
      </c>
      <c r="E316" s="157" t="s">
        <v>1</v>
      </c>
      <c r="F316" s="158" t="s">
        <v>188</v>
      </c>
      <c r="H316" s="159">
        <v>4</v>
      </c>
      <c r="I316" s="160"/>
      <c r="L316" s="156"/>
      <c r="M316" s="161"/>
      <c r="T316" s="162"/>
      <c r="AT316" s="157" t="s">
        <v>190</v>
      </c>
      <c r="AU316" s="157" t="s">
        <v>84</v>
      </c>
      <c r="AV316" s="13" t="s">
        <v>84</v>
      </c>
      <c r="AW316" s="13" t="s">
        <v>30</v>
      </c>
      <c r="AX316" s="13" t="s">
        <v>74</v>
      </c>
      <c r="AY316" s="157" t="s">
        <v>180</v>
      </c>
    </row>
    <row r="317" spans="2:65" s="12" customFormat="1" ht="10.199999999999999">
      <c r="B317" s="149"/>
      <c r="D317" s="150" t="s">
        <v>190</v>
      </c>
      <c r="E317" s="151" t="s">
        <v>1</v>
      </c>
      <c r="F317" s="152" t="s">
        <v>1217</v>
      </c>
      <c r="H317" s="151" t="s">
        <v>1</v>
      </c>
      <c r="I317" s="153"/>
      <c r="L317" s="149"/>
      <c r="M317" s="154"/>
      <c r="T317" s="155"/>
      <c r="AT317" s="151" t="s">
        <v>190</v>
      </c>
      <c r="AU317" s="151" t="s">
        <v>84</v>
      </c>
      <c r="AV317" s="12" t="s">
        <v>82</v>
      </c>
      <c r="AW317" s="12" t="s">
        <v>30</v>
      </c>
      <c r="AX317" s="12" t="s">
        <v>74</v>
      </c>
      <c r="AY317" s="151" t="s">
        <v>180</v>
      </c>
    </row>
    <row r="318" spans="2:65" s="13" customFormat="1" ht="10.199999999999999">
      <c r="B318" s="156"/>
      <c r="D318" s="150" t="s">
        <v>190</v>
      </c>
      <c r="E318" s="157" t="s">
        <v>1</v>
      </c>
      <c r="F318" s="158" t="s">
        <v>82</v>
      </c>
      <c r="H318" s="159">
        <v>1</v>
      </c>
      <c r="I318" s="160"/>
      <c r="L318" s="156"/>
      <c r="M318" s="161"/>
      <c r="T318" s="162"/>
      <c r="AT318" s="157" t="s">
        <v>190</v>
      </c>
      <c r="AU318" s="157" t="s">
        <v>84</v>
      </c>
      <c r="AV318" s="13" t="s">
        <v>84</v>
      </c>
      <c r="AW318" s="13" t="s">
        <v>30</v>
      </c>
      <c r="AX318" s="13" t="s">
        <v>74</v>
      </c>
      <c r="AY318" s="157" t="s">
        <v>180</v>
      </c>
    </row>
    <row r="319" spans="2:65" s="14" customFormat="1" ht="10.199999999999999">
      <c r="B319" s="163"/>
      <c r="D319" s="150" t="s">
        <v>190</v>
      </c>
      <c r="E319" s="164" t="s">
        <v>1</v>
      </c>
      <c r="F319" s="165" t="s">
        <v>194</v>
      </c>
      <c r="H319" s="166">
        <v>27</v>
      </c>
      <c r="I319" s="167"/>
      <c r="L319" s="163"/>
      <c r="M319" s="168"/>
      <c r="T319" s="169"/>
      <c r="AT319" s="164" t="s">
        <v>190</v>
      </c>
      <c r="AU319" s="164" t="s">
        <v>84</v>
      </c>
      <c r="AV319" s="14" t="s">
        <v>188</v>
      </c>
      <c r="AW319" s="14" t="s">
        <v>30</v>
      </c>
      <c r="AX319" s="14" t="s">
        <v>82</v>
      </c>
      <c r="AY319" s="164" t="s">
        <v>180</v>
      </c>
    </row>
    <row r="320" spans="2:65" s="11" customFormat="1" ht="22.8" customHeight="1">
      <c r="B320" s="124"/>
      <c r="D320" s="125" t="s">
        <v>73</v>
      </c>
      <c r="E320" s="134" t="s">
        <v>896</v>
      </c>
      <c r="F320" s="134" t="s">
        <v>897</v>
      </c>
      <c r="I320" s="127"/>
      <c r="J320" s="135">
        <f>BK320</f>
        <v>0</v>
      </c>
      <c r="L320" s="124"/>
      <c r="M320" s="129"/>
      <c r="P320" s="130">
        <f>SUM(P321:P329)</f>
        <v>0</v>
      </c>
      <c r="R320" s="130">
        <f>SUM(R321:R329)</f>
        <v>6.6430000000000003E-2</v>
      </c>
      <c r="T320" s="131">
        <f>SUM(T321:T329)</f>
        <v>0</v>
      </c>
      <c r="AR320" s="125" t="s">
        <v>84</v>
      </c>
      <c r="AT320" s="132" t="s">
        <v>73</v>
      </c>
      <c r="AU320" s="132" t="s">
        <v>82</v>
      </c>
      <c r="AY320" s="125" t="s">
        <v>180</v>
      </c>
      <c r="BK320" s="133">
        <f>SUM(BK321:BK329)</f>
        <v>0</v>
      </c>
    </row>
    <row r="321" spans="2:65" s="1" customFormat="1" ht="16.5" customHeight="1">
      <c r="B321" s="32"/>
      <c r="C321" s="136" t="s">
        <v>512</v>
      </c>
      <c r="D321" s="136" t="s">
        <v>183</v>
      </c>
      <c r="E321" s="137" t="s">
        <v>1218</v>
      </c>
      <c r="F321" s="138" t="s">
        <v>1219</v>
      </c>
      <c r="G321" s="139" t="s">
        <v>198</v>
      </c>
      <c r="H321" s="140">
        <v>3321.5</v>
      </c>
      <c r="I321" s="141"/>
      <c r="J321" s="142">
        <f>ROUND(I321*H321,2)</f>
        <v>0</v>
      </c>
      <c r="K321" s="138" t="s">
        <v>187</v>
      </c>
      <c r="L321" s="32"/>
      <c r="M321" s="143" t="s">
        <v>1</v>
      </c>
      <c r="N321" s="144" t="s">
        <v>39</v>
      </c>
      <c r="P321" s="145">
        <f>O321*H321</f>
        <v>0</v>
      </c>
      <c r="Q321" s="145">
        <v>2.0000000000000002E-5</v>
      </c>
      <c r="R321" s="145">
        <f>Q321*H321</f>
        <v>6.6430000000000003E-2</v>
      </c>
      <c r="S321" s="145">
        <v>0</v>
      </c>
      <c r="T321" s="146">
        <f>S321*H321</f>
        <v>0</v>
      </c>
      <c r="AR321" s="147" t="s">
        <v>294</v>
      </c>
      <c r="AT321" s="147" t="s">
        <v>183</v>
      </c>
      <c r="AU321" s="147" t="s">
        <v>84</v>
      </c>
      <c r="AY321" s="17" t="s">
        <v>180</v>
      </c>
      <c r="BE321" s="148">
        <f>IF(N321="základní",J321,0)</f>
        <v>0</v>
      </c>
      <c r="BF321" s="148">
        <f>IF(N321="snížená",J321,0)</f>
        <v>0</v>
      </c>
      <c r="BG321" s="148">
        <f>IF(N321="zákl. přenesená",J321,0)</f>
        <v>0</v>
      </c>
      <c r="BH321" s="148">
        <f>IF(N321="sníž. přenesená",J321,0)</f>
        <v>0</v>
      </c>
      <c r="BI321" s="148">
        <f>IF(N321="nulová",J321,0)</f>
        <v>0</v>
      </c>
      <c r="BJ321" s="17" t="s">
        <v>82</v>
      </c>
      <c r="BK321" s="148">
        <f>ROUND(I321*H321,2)</f>
        <v>0</v>
      </c>
      <c r="BL321" s="17" t="s">
        <v>294</v>
      </c>
      <c r="BM321" s="147" t="s">
        <v>1220</v>
      </c>
    </row>
    <row r="322" spans="2:65" s="12" customFormat="1" ht="10.199999999999999">
      <c r="B322" s="149"/>
      <c r="D322" s="150" t="s">
        <v>190</v>
      </c>
      <c r="E322" s="151" t="s">
        <v>1</v>
      </c>
      <c r="F322" s="152" t="s">
        <v>1221</v>
      </c>
      <c r="H322" s="151" t="s">
        <v>1</v>
      </c>
      <c r="I322" s="153"/>
      <c r="L322" s="149"/>
      <c r="M322" s="154"/>
      <c r="T322" s="155"/>
      <c r="AT322" s="151" t="s">
        <v>190</v>
      </c>
      <c r="AU322" s="151" t="s">
        <v>84</v>
      </c>
      <c r="AV322" s="12" t="s">
        <v>82</v>
      </c>
      <c r="AW322" s="12" t="s">
        <v>30</v>
      </c>
      <c r="AX322" s="12" t="s">
        <v>74</v>
      </c>
      <c r="AY322" s="151" t="s">
        <v>180</v>
      </c>
    </row>
    <row r="323" spans="2:65" s="13" customFormat="1" ht="10.199999999999999">
      <c r="B323" s="156"/>
      <c r="D323" s="150" t="s">
        <v>190</v>
      </c>
      <c r="E323" s="157" t="s">
        <v>1</v>
      </c>
      <c r="F323" s="158" t="s">
        <v>1222</v>
      </c>
      <c r="H323" s="159">
        <v>3321.5</v>
      </c>
      <c r="I323" s="160"/>
      <c r="L323" s="156"/>
      <c r="M323" s="161"/>
      <c r="T323" s="162"/>
      <c r="AT323" s="157" t="s">
        <v>190</v>
      </c>
      <c r="AU323" s="157" t="s">
        <v>84</v>
      </c>
      <c r="AV323" s="13" t="s">
        <v>84</v>
      </c>
      <c r="AW323" s="13" t="s">
        <v>30</v>
      </c>
      <c r="AX323" s="13" t="s">
        <v>74</v>
      </c>
      <c r="AY323" s="157" t="s">
        <v>180</v>
      </c>
    </row>
    <row r="324" spans="2:65" s="14" customFormat="1" ht="10.199999999999999">
      <c r="B324" s="163"/>
      <c r="D324" s="150" t="s">
        <v>190</v>
      </c>
      <c r="E324" s="164" t="s">
        <v>1</v>
      </c>
      <c r="F324" s="165" t="s">
        <v>194</v>
      </c>
      <c r="H324" s="166">
        <v>3321.5</v>
      </c>
      <c r="I324" s="167"/>
      <c r="L324" s="163"/>
      <c r="M324" s="168"/>
      <c r="T324" s="169"/>
      <c r="AT324" s="164" t="s">
        <v>190</v>
      </c>
      <c r="AU324" s="164" t="s">
        <v>84</v>
      </c>
      <c r="AV324" s="14" t="s">
        <v>188</v>
      </c>
      <c r="AW324" s="14" t="s">
        <v>30</v>
      </c>
      <c r="AX324" s="14" t="s">
        <v>82</v>
      </c>
      <c r="AY324" s="164" t="s">
        <v>180</v>
      </c>
    </row>
    <row r="325" spans="2:65" s="1" customFormat="1" ht="16.5" customHeight="1">
      <c r="B325" s="32"/>
      <c r="C325" s="136" t="s">
        <v>525</v>
      </c>
      <c r="D325" s="136" t="s">
        <v>183</v>
      </c>
      <c r="E325" s="137" t="s">
        <v>1223</v>
      </c>
      <c r="F325" s="138" t="s">
        <v>1224</v>
      </c>
      <c r="G325" s="139" t="s">
        <v>198</v>
      </c>
      <c r="H325" s="140">
        <v>3321.5</v>
      </c>
      <c r="I325" s="141"/>
      <c r="J325" s="142">
        <f>ROUND(I325*H325,2)</f>
        <v>0</v>
      </c>
      <c r="K325" s="138" t="s">
        <v>199</v>
      </c>
      <c r="L325" s="32"/>
      <c r="M325" s="143" t="s">
        <v>1</v>
      </c>
      <c r="N325" s="144" t="s">
        <v>39</v>
      </c>
      <c r="P325" s="145">
        <f>O325*H325</f>
        <v>0</v>
      </c>
      <c r="Q325" s="145">
        <v>0</v>
      </c>
      <c r="R325" s="145">
        <f>Q325*H325</f>
        <v>0</v>
      </c>
      <c r="S325" s="145">
        <v>0</v>
      </c>
      <c r="T325" s="146">
        <f>S325*H325</f>
        <v>0</v>
      </c>
      <c r="AR325" s="147" t="s">
        <v>294</v>
      </c>
      <c r="AT325" s="147" t="s">
        <v>183</v>
      </c>
      <c r="AU325" s="147" t="s">
        <v>84</v>
      </c>
      <c r="AY325" s="17" t="s">
        <v>180</v>
      </c>
      <c r="BE325" s="148">
        <f>IF(N325="základní",J325,0)</f>
        <v>0</v>
      </c>
      <c r="BF325" s="148">
        <f>IF(N325="snížená",J325,0)</f>
        <v>0</v>
      </c>
      <c r="BG325" s="148">
        <f>IF(N325="zákl. přenesená",J325,0)</f>
        <v>0</v>
      </c>
      <c r="BH325" s="148">
        <f>IF(N325="sníž. přenesená",J325,0)</f>
        <v>0</v>
      </c>
      <c r="BI325" s="148">
        <f>IF(N325="nulová",J325,0)</f>
        <v>0</v>
      </c>
      <c r="BJ325" s="17" t="s">
        <v>82</v>
      </c>
      <c r="BK325" s="148">
        <f>ROUND(I325*H325,2)</f>
        <v>0</v>
      </c>
      <c r="BL325" s="17" t="s">
        <v>294</v>
      </c>
      <c r="BM325" s="147" t="s">
        <v>1225</v>
      </c>
    </row>
    <row r="326" spans="2:65" s="1" customFormat="1" ht="90">
      <c r="B326" s="32"/>
      <c r="D326" s="150" t="s">
        <v>556</v>
      </c>
      <c r="F326" s="188" t="s">
        <v>1226</v>
      </c>
      <c r="I326" s="189"/>
      <c r="L326" s="32"/>
      <c r="M326" s="190"/>
      <c r="T326" s="56"/>
      <c r="AT326" s="17" t="s">
        <v>556</v>
      </c>
      <c r="AU326" s="17" t="s">
        <v>84</v>
      </c>
    </row>
    <row r="327" spans="2:65" s="12" customFormat="1" ht="10.199999999999999">
      <c r="B327" s="149"/>
      <c r="D327" s="150" t="s">
        <v>190</v>
      </c>
      <c r="E327" s="151" t="s">
        <v>1</v>
      </c>
      <c r="F327" s="152" t="s">
        <v>1221</v>
      </c>
      <c r="H327" s="151" t="s">
        <v>1</v>
      </c>
      <c r="I327" s="153"/>
      <c r="L327" s="149"/>
      <c r="M327" s="154"/>
      <c r="T327" s="155"/>
      <c r="AT327" s="151" t="s">
        <v>190</v>
      </c>
      <c r="AU327" s="151" t="s">
        <v>84</v>
      </c>
      <c r="AV327" s="12" t="s">
        <v>82</v>
      </c>
      <c r="AW327" s="12" t="s">
        <v>30</v>
      </c>
      <c r="AX327" s="12" t="s">
        <v>74</v>
      </c>
      <c r="AY327" s="151" t="s">
        <v>180</v>
      </c>
    </row>
    <row r="328" spans="2:65" s="13" customFormat="1" ht="10.199999999999999">
      <c r="B328" s="156"/>
      <c r="D328" s="150" t="s">
        <v>190</v>
      </c>
      <c r="E328" s="157" t="s">
        <v>1</v>
      </c>
      <c r="F328" s="158" t="s">
        <v>1222</v>
      </c>
      <c r="H328" s="159">
        <v>3321.5</v>
      </c>
      <c r="I328" s="160"/>
      <c r="L328" s="156"/>
      <c r="M328" s="161"/>
      <c r="T328" s="162"/>
      <c r="AT328" s="157" t="s">
        <v>190</v>
      </c>
      <c r="AU328" s="157" t="s">
        <v>84</v>
      </c>
      <c r="AV328" s="13" t="s">
        <v>84</v>
      </c>
      <c r="AW328" s="13" t="s">
        <v>30</v>
      </c>
      <c r="AX328" s="13" t="s">
        <v>74</v>
      </c>
      <c r="AY328" s="157" t="s">
        <v>180</v>
      </c>
    </row>
    <row r="329" spans="2:65" s="14" customFormat="1" ht="10.199999999999999">
      <c r="B329" s="163"/>
      <c r="D329" s="150" t="s">
        <v>190</v>
      </c>
      <c r="E329" s="164" t="s">
        <v>1</v>
      </c>
      <c r="F329" s="165" t="s">
        <v>194</v>
      </c>
      <c r="H329" s="166">
        <v>3321.5</v>
      </c>
      <c r="I329" s="167"/>
      <c r="L329" s="163"/>
      <c r="M329" s="196"/>
      <c r="N329" s="197"/>
      <c r="O329" s="197"/>
      <c r="P329" s="197"/>
      <c r="Q329" s="197"/>
      <c r="R329" s="197"/>
      <c r="S329" s="197"/>
      <c r="T329" s="198"/>
      <c r="AT329" s="164" t="s">
        <v>190</v>
      </c>
      <c r="AU329" s="164" t="s">
        <v>84</v>
      </c>
      <c r="AV329" s="14" t="s">
        <v>188</v>
      </c>
      <c r="AW329" s="14" t="s">
        <v>30</v>
      </c>
      <c r="AX329" s="14" t="s">
        <v>82</v>
      </c>
      <c r="AY329" s="164" t="s">
        <v>180</v>
      </c>
    </row>
    <row r="330" spans="2:65" s="1" customFormat="1" ht="7" customHeight="1">
      <c r="B330" s="44"/>
      <c r="C330" s="45"/>
      <c r="D330" s="45"/>
      <c r="E330" s="45"/>
      <c r="F330" s="45"/>
      <c r="G330" s="45"/>
      <c r="H330" s="45"/>
      <c r="I330" s="45"/>
      <c r="J330" s="45"/>
      <c r="K330" s="45"/>
      <c r="L330" s="32"/>
    </row>
  </sheetData>
  <sheetProtection algorithmName="SHA-512" hashValue="6IHksHvf9IBsn6TofCQp9Uzr9yatHmNIDMJjOiHR66JLK1psrVYKbMMcYtnitrEjhfrzNVdWaqIdAvVlvDnzsA==" saltValue="ryXFbsRx8EoH9W2BuT9K8iGXLQLmncC7PoWAOjFtzHrzKsJK+U+WM/HMU+sVJ+H63vNE/Gj4F88CKuOZmB9zvQ==" spinCount="100000" sheet="1" objects="1" scenarios="1" formatColumns="0" formatRows="0" autoFilter="0"/>
  <autoFilter ref="C129:K329" xr:uid="{00000000-0009-0000-0000-000002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802"/>
  <sheetViews>
    <sheetView showGridLines="0" workbookViewId="0"/>
  </sheetViews>
  <sheetFormatPr defaultRowHeight="14.4"/>
  <cols>
    <col min="1" max="1" width="8.33203125" customWidth="1"/>
    <col min="2" max="2" width="1.19921875" customWidth="1"/>
    <col min="3" max="3" width="4.1328125" customWidth="1"/>
    <col min="4" max="4" width="4.33203125" customWidth="1"/>
    <col min="5" max="5" width="17.1328125" customWidth="1"/>
    <col min="6" max="6" width="100.796875" customWidth="1"/>
    <col min="7" max="7" width="7.46484375" customWidth="1"/>
    <col min="8" max="8" width="14" customWidth="1"/>
    <col min="9" max="9" width="15.796875" customWidth="1"/>
    <col min="10" max="11" width="22.33203125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94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ZŠ NA SMETÁNCE - oprava střešního pláště a rekonstrukce podkroví</v>
      </c>
      <c r="F7" s="245"/>
      <c r="G7" s="245"/>
      <c r="H7" s="245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44" t="s">
        <v>990</v>
      </c>
      <c r="F9" s="246"/>
      <c r="G9" s="246"/>
      <c r="H9" s="24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07" t="s">
        <v>1227</v>
      </c>
      <c r="F11" s="246"/>
      <c r="G11" s="246"/>
      <c r="H11" s="246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7" t="str">
        <f>'Rekapitulace stavby'!E14</f>
        <v>Vyplň údaj</v>
      </c>
      <c r="F20" s="213"/>
      <c r="G20" s="213"/>
      <c r="H20" s="213"/>
      <c r="I20" s="27" t="s">
        <v>26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18" t="s">
        <v>1</v>
      </c>
      <c r="F29" s="218"/>
      <c r="G29" s="218"/>
      <c r="H29" s="218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45" customHeight="1">
      <c r="B32" s="32"/>
      <c r="D32" s="95" t="s">
        <v>34</v>
      </c>
      <c r="J32" s="66">
        <f>ROUND(J132,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" customHeight="1">
      <c r="B35" s="32"/>
      <c r="D35" s="55" t="s">
        <v>38</v>
      </c>
      <c r="E35" s="27" t="s">
        <v>39</v>
      </c>
      <c r="F35" s="86">
        <f>ROUND((SUM(BE132:BE801)),  2)</f>
        <v>0</v>
      </c>
      <c r="I35" s="96">
        <v>0.21</v>
      </c>
      <c r="J35" s="86">
        <f>ROUND(((SUM(BE132:BE801))*I35),  2)</f>
        <v>0</v>
      </c>
      <c r="L35" s="32"/>
    </row>
    <row r="36" spans="2:12" s="1" customFormat="1" ht="14.4" customHeight="1">
      <c r="B36" s="32"/>
      <c r="E36" s="27" t="s">
        <v>40</v>
      </c>
      <c r="F36" s="86">
        <f>ROUND((SUM(BF132:BF801)),  2)</f>
        <v>0</v>
      </c>
      <c r="I36" s="96">
        <v>0.15</v>
      </c>
      <c r="J36" s="86">
        <f>ROUND(((SUM(BF132:BF801))*I36),  2)</f>
        <v>0</v>
      </c>
      <c r="L36" s="32"/>
    </row>
    <row r="37" spans="2:12" s="1" customFormat="1" ht="14.4" hidden="1" customHeight="1">
      <c r="B37" s="32"/>
      <c r="E37" s="27" t="s">
        <v>41</v>
      </c>
      <c r="F37" s="86">
        <f>ROUND((SUM(BG132:BG801)),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42</v>
      </c>
      <c r="F38" s="86">
        <f>ROUND((SUM(BH132:BH801)),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43</v>
      </c>
      <c r="F39" s="86">
        <f>ROUND((SUM(BI132:BI801)),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2.3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2.3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2.3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143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4" t="str">
        <f>E7</f>
        <v>ZŠ NA SMETÁNCE - oprava střešního pláště a rekonstrukce podkroví</v>
      </c>
      <c r="F85" s="245"/>
      <c r="G85" s="245"/>
      <c r="H85" s="245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44" t="s">
        <v>990</v>
      </c>
      <c r="F87" s="246"/>
      <c r="G87" s="246"/>
      <c r="H87" s="24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07" t="str">
        <f>E11</f>
        <v>2022-01050199.02.2 - Nové konstrukce</v>
      </c>
      <c r="F89" s="246"/>
      <c r="G89" s="246"/>
      <c r="H89" s="246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7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" customHeight="1">
      <c r="B97" s="32"/>
      <c r="L97" s="32"/>
    </row>
    <row r="98" spans="2:47" s="1" customFormat="1" ht="22.8" customHeight="1">
      <c r="B98" s="32"/>
      <c r="C98" s="107" t="s">
        <v>146</v>
      </c>
      <c r="J98" s="66">
        <f>J132</f>
        <v>0</v>
      </c>
      <c r="L98" s="32"/>
      <c r="AU98" s="17" t="s">
        <v>147</v>
      </c>
    </row>
    <row r="99" spans="2:47" s="8" customFormat="1" ht="25" customHeight="1">
      <c r="B99" s="108"/>
      <c r="D99" s="109" t="s">
        <v>148</v>
      </c>
      <c r="E99" s="110"/>
      <c r="F99" s="110"/>
      <c r="G99" s="110"/>
      <c r="H99" s="110"/>
      <c r="I99" s="110"/>
      <c r="J99" s="111">
        <f>J133</f>
        <v>0</v>
      </c>
      <c r="L99" s="108"/>
    </row>
    <row r="100" spans="2:47" s="9" customFormat="1" ht="19.899999999999999" customHeight="1">
      <c r="B100" s="112"/>
      <c r="D100" s="113" t="s">
        <v>149</v>
      </c>
      <c r="E100" s="114"/>
      <c r="F100" s="114"/>
      <c r="G100" s="114"/>
      <c r="H100" s="114"/>
      <c r="I100" s="114"/>
      <c r="J100" s="115">
        <f>J134</f>
        <v>0</v>
      </c>
      <c r="L100" s="112"/>
    </row>
    <row r="101" spans="2:47" s="9" customFormat="1" ht="19.899999999999999" customHeight="1">
      <c r="B101" s="112"/>
      <c r="D101" s="113" t="s">
        <v>152</v>
      </c>
      <c r="E101" s="114"/>
      <c r="F101" s="114"/>
      <c r="G101" s="114"/>
      <c r="H101" s="114"/>
      <c r="I101" s="114"/>
      <c r="J101" s="115">
        <f>J170</f>
        <v>0</v>
      </c>
      <c r="L101" s="112"/>
    </row>
    <row r="102" spans="2:47" s="9" customFormat="1" ht="19.899999999999999" customHeight="1">
      <c r="B102" s="112"/>
      <c r="D102" s="113" t="s">
        <v>153</v>
      </c>
      <c r="E102" s="114"/>
      <c r="F102" s="114"/>
      <c r="G102" s="114"/>
      <c r="H102" s="114"/>
      <c r="I102" s="114"/>
      <c r="J102" s="115">
        <f>J259</f>
        <v>0</v>
      </c>
      <c r="L102" s="112"/>
    </row>
    <row r="103" spans="2:47" s="8" customFormat="1" ht="25" customHeight="1">
      <c r="B103" s="108"/>
      <c r="D103" s="109" t="s">
        <v>154</v>
      </c>
      <c r="E103" s="110"/>
      <c r="F103" s="110"/>
      <c r="G103" s="110"/>
      <c r="H103" s="110"/>
      <c r="I103" s="110"/>
      <c r="J103" s="111">
        <f>J261</f>
        <v>0</v>
      </c>
      <c r="L103" s="108"/>
    </row>
    <row r="104" spans="2:47" s="9" customFormat="1" ht="19.899999999999999" customHeight="1">
      <c r="B104" s="112"/>
      <c r="D104" s="113" t="s">
        <v>155</v>
      </c>
      <c r="E104" s="114"/>
      <c r="F104" s="114"/>
      <c r="G104" s="114"/>
      <c r="H104" s="114"/>
      <c r="I104" s="114"/>
      <c r="J104" s="115">
        <f>J262</f>
        <v>0</v>
      </c>
      <c r="L104" s="112"/>
    </row>
    <row r="105" spans="2:47" s="9" customFormat="1" ht="19.899999999999999" customHeight="1">
      <c r="B105" s="112"/>
      <c r="D105" s="113" t="s">
        <v>156</v>
      </c>
      <c r="E105" s="114"/>
      <c r="F105" s="114"/>
      <c r="G105" s="114"/>
      <c r="H105" s="114"/>
      <c r="I105" s="114"/>
      <c r="J105" s="115">
        <f>J284</f>
        <v>0</v>
      </c>
      <c r="L105" s="112"/>
    </row>
    <row r="106" spans="2:47" s="9" customFormat="1" ht="19.899999999999999" customHeight="1">
      <c r="B106" s="112"/>
      <c r="D106" s="113" t="s">
        <v>995</v>
      </c>
      <c r="E106" s="114"/>
      <c r="F106" s="114"/>
      <c r="G106" s="114"/>
      <c r="H106" s="114"/>
      <c r="I106" s="114"/>
      <c r="J106" s="115">
        <f>J518</f>
        <v>0</v>
      </c>
      <c r="L106" s="112"/>
    </row>
    <row r="107" spans="2:47" s="9" customFormat="1" ht="19.899999999999999" customHeight="1">
      <c r="B107" s="112"/>
      <c r="D107" s="113" t="s">
        <v>996</v>
      </c>
      <c r="E107" s="114"/>
      <c r="F107" s="114"/>
      <c r="G107" s="114"/>
      <c r="H107" s="114"/>
      <c r="I107" s="114"/>
      <c r="J107" s="115">
        <f>J637</f>
        <v>0</v>
      </c>
      <c r="L107" s="112"/>
    </row>
    <row r="108" spans="2:47" s="9" customFormat="1" ht="19.899999999999999" customHeight="1">
      <c r="B108" s="112"/>
      <c r="D108" s="113" t="s">
        <v>158</v>
      </c>
      <c r="E108" s="114"/>
      <c r="F108" s="114"/>
      <c r="G108" s="114"/>
      <c r="H108" s="114"/>
      <c r="I108" s="114"/>
      <c r="J108" s="115">
        <f>J701</f>
        <v>0</v>
      </c>
      <c r="L108" s="112"/>
    </row>
    <row r="109" spans="2:47" s="9" customFormat="1" ht="19.899999999999999" customHeight="1">
      <c r="B109" s="112"/>
      <c r="D109" s="113" t="s">
        <v>159</v>
      </c>
      <c r="E109" s="114"/>
      <c r="F109" s="114"/>
      <c r="G109" s="114"/>
      <c r="H109" s="114"/>
      <c r="I109" s="114"/>
      <c r="J109" s="115">
        <f>J725</f>
        <v>0</v>
      </c>
      <c r="L109" s="112"/>
    </row>
    <row r="110" spans="2:47" s="9" customFormat="1" ht="19.899999999999999" customHeight="1">
      <c r="B110" s="112"/>
      <c r="D110" s="113" t="s">
        <v>163</v>
      </c>
      <c r="E110" s="114"/>
      <c r="F110" s="114"/>
      <c r="G110" s="114"/>
      <c r="H110" s="114"/>
      <c r="I110" s="114"/>
      <c r="J110" s="115">
        <f>J774</f>
        <v>0</v>
      </c>
      <c r="L110" s="112"/>
    </row>
    <row r="111" spans="2:47" s="1" customFormat="1" ht="21.85" customHeight="1">
      <c r="B111" s="32"/>
      <c r="L111" s="32"/>
    </row>
    <row r="112" spans="2:47" s="1" customFormat="1" ht="7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2"/>
    </row>
    <row r="116" spans="2:12" s="1" customFormat="1" ht="7" customHeight="1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2"/>
    </row>
    <row r="117" spans="2:12" s="1" customFormat="1" ht="25" customHeight="1">
      <c r="B117" s="32"/>
      <c r="C117" s="21" t="s">
        <v>165</v>
      </c>
      <c r="L117" s="32"/>
    </row>
    <row r="118" spans="2:12" s="1" customFormat="1" ht="7" customHeight="1">
      <c r="B118" s="32"/>
      <c r="L118" s="32"/>
    </row>
    <row r="119" spans="2:12" s="1" customFormat="1" ht="12" customHeight="1">
      <c r="B119" s="32"/>
      <c r="C119" s="27" t="s">
        <v>16</v>
      </c>
      <c r="L119" s="32"/>
    </row>
    <row r="120" spans="2:12" s="1" customFormat="1" ht="16.5" customHeight="1">
      <c r="B120" s="32"/>
      <c r="E120" s="244" t="str">
        <f>E7</f>
        <v>ZŠ NA SMETÁNCE - oprava střešního pláště a rekonstrukce podkroví</v>
      </c>
      <c r="F120" s="245"/>
      <c r="G120" s="245"/>
      <c r="H120" s="245"/>
      <c r="L120" s="32"/>
    </row>
    <row r="121" spans="2:12" ht="12" customHeight="1">
      <c r="B121" s="20"/>
      <c r="C121" s="27" t="s">
        <v>141</v>
      </c>
      <c r="L121" s="20"/>
    </row>
    <row r="122" spans="2:12" s="1" customFormat="1" ht="16.5" customHeight="1">
      <c r="B122" s="32"/>
      <c r="E122" s="244" t="s">
        <v>990</v>
      </c>
      <c r="F122" s="246"/>
      <c r="G122" s="246"/>
      <c r="H122" s="246"/>
      <c r="L122" s="32"/>
    </row>
    <row r="123" spans="2:12" s="1" customFormat="1" ht="12" customHeight="1">
      <c r="B123" s="32"/>
      <c r="C123" s="27" t="s">
        <v>991</v>
      </c>
      <c r="L123" s="32"/>
    </row>
    <row r="124" spans="2:12" s="1" customFormat="1" ht="16.5" customHeight="1">
      <c r="B124" s="32"/>
      <c r="E124" s="207" t="str">
        <f>E11</f>
        <v>2022-01050199.02.2 - Nové konstrukce</v>
      </c>
      <c r="F124" s="246"/>
      <c r="G124" s="246"/>
      <c r="H124" s="246"/>
      <c r="L124" s="32"/>
    </row>
    <row r="125" spans="2:12" s="1" customFormat="1" ht="7" customHeight="1">
      <c r="B125" s="32"/>
      <c r="L125" s="32"/>
    </row>
    <row r="126" spans="2:12" s="1" customFormat="1" ht="12" customHeight="1">
      <c r="B126" s="32"/>
      <c r="C126" s="27" t="s">
        <v>20</v>
      </c>
      <c r="F126" s="25" t="str">
        <f>F14</f>
        <v xml:space="preserve"> </v>
      </c>
      <c r="I126" s="27" t="s">
        <v>22</v>
      </c>
      <c r="J126" s="52" t="str">
        <f>IF(J14="","",J14)</f>
        <v>24. 5. 2023</v>
      </c>
      <c r="L126" s="32"/>
    </row>
    <row r="127" spans="2:12" s="1" customFormat="1" ht="7" customHeight="1">
      <c r="B127" s="32"/>
      <c r="L127" s="32"/>
    </row>
    <row r="128" spans="2:12" s="1" customFormat="1" ht="15.15" customHeight="1">
      <c r="B128" s="32"/>
      <c r="C128" s="27" t="s">
        <v>24</v>
      </c>
      <c r="F128" s="25" t="str">
        <f>E17</f>
        <v xml:space="preserve"> </v>
      </c>
      <c r="I128" s="27" t="s">
        <v>29</v>
      </c>
      <c r="J128" s="30" t="str">
        <f>E23</f>
        <v xml:space="preserve"> </v>
      </c>
      <c r="L128" s="32"/>
    </row>
    <row r="129" spans="2:65" s="1" customFormat="1" ht="25.65" customHeight="1">
      <c r="B129" s="32"/>
      <c r="C129" s="27" t="s">
        <v>27</v>
      </c>
      <c r="F129" s="25" t="str">
        <f>IF(E20="","",E20)</f>
        <v>Vyplň údaj</v>
      </c>
      <c r="I129" s="27" t="s">
        <v>31</v>
      </c>
      <c r="J129" s="30" t="str">
        <f>E26</f>
        <v>KAVRO - Ing. Veronika Kloudová</v>
      </c>
      <c r="L129" s="32"/>
    </row>
    <row r="130" spans="2:65" s="1" customFormat="1" ht="10.3" customHeight="1">
      <c r="B130" s="32"/>
      <c r="L130" s="32"/>
    </row>
    <row r="131" spans="2:65" s="10" customFormat="1" ht="29.25" customHeight="1">
      <c r="B131" s="116"/>
      <c r="C131" s="117" t="s">
        <v>166</v>
      </c>
      <c r="D131" s="118" t="s">
        <v>59</v>
      </c>
      <c r="E131" s="118" t="s">
        <v>55</v>
      </c>
      <c r="F131" s="118" t="s">
        <v>56</v>
      </c>
      <c r="G131" s="118" t="s">
        <v>167</v>
      </c>
      <c r="H131" s="118" t="s">
        <v>168</v>
      </c>
      <c r="I131" s="118" t="s">
        <v>169</v>
      </c>
      <c r="J131" s="118" t="s">
        <v>145</v>
      </c>
      <c r="K131" s="119" t="s">
        <v>170</v>
      </c>
      <c r="L131" s="116"/>
      <c r="M131" s="59" t="s">
        <v>1</v>
      </c>
      <c r="N131" s="60" t="s">
        <v>38</v>
      </c>
      <c r="O131" s="60" t="s">
        <v>171</v>
      </c>
      <c r="P131" s="60" t="s">
        <v>172</v>
      </c>
      <c r="Q131" s="60" t="s">
        <v>173</v>
      </c>
      <c r="R131" s="60" t="s">
        <v>174</v>
      </c>
      <c r="S131" s="60" t="s">
        <v>175</v>
      </c>
      <c r="T131" s="61" t="s">
        <v>176</v>
      </c>
    </row>
    <row r="132" spans="2:65" s="1" customFormat="1" ht="22.8" customHeight="1">
      <c r="B132" s="32"/>
      <c r="C132" s="64" t="s">
        <v>177</v>
      </c>
      <c r="J132" s="120">
        <f>BK132</f>
        <v>0</v>
      </c>
      <c r="L132" s="32"/>
      <c r="M132" s="62"/>
      <c r="N132" s="53"/>
      <c r="O132" s="53"/>
      <c r="P132" s="121">
        <f>P133+P261</f>
        <v>0</v>
      </c>
      <c r="Q132" s="53"/>
      <c r="R132" s="121">
        <f>R133+R261</f>
        <v>425.77300895999997</v>
      </c>
      <c r="S132" s="53"/>
      <c r="T132" s="122">
        <f>T133+T261</f>
        <v>0</v>
      </c>
      <c r="AT132" s="17" t="s">
        <v>73</v>
      </c>
      <c r="AU132" s="17" t="s">
        <v>147</v>
      </c>
      <c r="BK132" s="123">
        <f>BK133+BK261</f>
        <v>0</v>
      </c>
    </row>
    <row r="133" spans="2:65" s="11" customFormat="1" ht="25.9" customHeight="1">
      <c r="B133" s="124"/>
      <c r="D133" s="125" t="s">
        <v>73</v>
      </c>
      <c r="E133" s="126" t="s">
        <v>178</v>
      </c>
      <c r="F133" s="126" t="s">
        <v>179</v>
      </c>
      <c r="I133" s="127"/>
      <c r="J133" s="128">
        <f>BK133</f>
        <v>0</v>
      </c>
      <c r="L133" s="124"/>
      <c r="M133" s="129"/>
      <c r="P133" s="130">
        <f>P134+P170+P259</f>
        <v>0</v>
      </c>
      <c r="R133" s="130">
        <f>R134+R170+R259</f>
        <v>231.23965799999999</v>
      </c>
      <c r="T133" s="131">
        <f>T134+T170+T259</f>
        <v>0</v>
      </c>
      <c r="AR133" s="125" t="s">
        <v>82</v>
      </c>
      <c r="AT133" s="132" t="s">
        <v>73</v>
      </c>
      <c r="AU133" s="132" t="s">
        <v>74</v>
      </c>
      <c r="AY133" s="125" t="s">
        <v>180</v>
      </c>
      <c r="BK133" s="133">
        <f>BK134+BK170+BK259</f>
        <v>0</v>
      </c>
    </row>
    <row r="134" spans="2:65" s="11" customFormat="1" ht="22.8" customHeight="1">
      <c r="B134" s="124"/>
      <c r="D134" s="125" t="s">
        <v>73</v>
      </c>
      <c r="E134" s="134" t="s">
        <v>181</v>
      </c>
      <c r="F134" s="134" t="s">
        <v>182</v>
      </c>
      <c r="I134" s="127"/>
      <c r="J134" s="135">
        <f>BK134</f>
        <v>0</v>
      </c>
      <c r="L134" s="124"/>
      <c r="M134" s="129"/>
      <c r="P134" s="130">
        <f>SUM(P135:P169)</f>
        <v>0</v>
      </c>
      <c r="R134" s="130">
        <f>SUM(R135:R169)</f>
        <v>230.821968</v>
      </c>
      <c r="T134" s="131">
        <f>SUM(T135:T169)</f>
        <v>0</v>
      </c>
      <c r="AR134" s="125" t="s">
        <v>82</v>
      </c>
      <c r="AT134" s="132" t="s">
        <v>73</v>
      </c>
      <c r="AU134" s="132" t="s">
        <v>82</v>
      </c>
      <c r="AY134" s="125" t="s">
        <v>180</v>
      </c>
      <c r="BK134" s="133">
        <f>SUM(BK135:BK169)</f>
        <v>0</v>
      </c>
    </row>
    <row r="135" spans="2:65" s="1" customFormat="1" ht="16.5" customHeight="1">
      <c r="B135" s="32"/>
      <c r="C135" s="136" t="s">
        <v>82</v>
      </c>
      <c r="D135" s="136" t="s">
        <v>183</v>
      </c>
      <c r="E135" s="137" t="s">
        <v>1228</v>
      </c>
      <c r="F135" s="138" t="s">
        <v>1229</v>
      </c>
      <c r="G135" s="139" t="s">
        <v>198</v>
      </c>
      <c r="H135" s="140">
        <v>662.52</v>
      </c>
      <c r="I135" s="141"/>
      <c r="J135" s="142">
        <f>ROUND(I135*H135,2)</f>
        <v>0</v>
      </c>
      <c r="K135" s="138" t="s">
        <v>199</v>
      </c>
      <c r="L135" s="32"/>
      <c r="M135" s="143" t="s">
        <v>1</v>
      </c>
      <c r="N135" s="144" t="s">
        <v>39</v>
      </c>
      <c r="P135" s="145">
        <f>O135*H135</f>
        <v>0</v>
      </c>
      <c r="Q135" s="145">
        <v>0.34839999999999999</v>
      </c>
      <c r="R135" s="145">
        <f>Q135*H135</f>
        <v>230.821968</v>
      </c>
      <c r="S135" s="145">
        <v>0</v>
      </c>
      <c r="T135" s="146">
        <f>S135*H135</f>
        <v>0</v>
      </c>
      <c r="AR135" s="147" t="s">
        <v>188</v>
      </c>
      <c r="AT135" s="147" t="s">
        <v>183</v>
      </c>
      <c r="AU135" s="147" t="s">
        <v>84</v>
      </c>
      <c r="AY135" s="17" t="s">
        <v>180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82</v>
      </c>
      <c r="BK135" s="148">
        <f>ROUND(I135*H135,2)</f>
        <v>0</v>
      </c>
      <c r="BL135" s="17" t="s">
        <v>188</v>
      </c>
      <c r="BM135" s="147" t="s">
        <v>1230</v>
      </c>
    </row>
    <row r="136" spans="2:65" s="1" customFormat="1" ht="18">
      <c r="B136" s="32"/>
      <c r="D136" s="150" t="s">
        <v>556</v>
      </c>
      <c r="F136" s="188" t="s">
        <v>1231</v>
      </c>
      <c r="I136" s="189"/>
      <c r="L136" s="32"/>
      <c r="M136" s="190"/>
      <c r="T136" s="56"/>
      <c r="AT136" s="17" t="s">
        <v>556</v>
      </c>
      <c r="AU136" s="17" t="s">
        <v>84</v>
      </c>
    </row>
    <row r="137" spans="2:65" s="12" customFormat="1" ht="10.199999999999999">
      <c r="B137" s="149"/>
      <c r="D137" s="150" t="s">
        <v>190</v>
      </c>
      <c r="E137" s="151" t="s">
        <v>1</v>
      </c>
      <c r="F137" s="152" t="s">
        <v>1232</v>
      </c>
      <c r="H137" s="151" t="s">
        <v>1</v>
      </c>
      <c r="I137" s="153"/>
      <c r="L137" s="149"/>
      <c r="M137" s="154"/>
      <c r="T137" s="155"/>
      <c r="AT137" s="151" t="s">
        <v>190</v>
      </c>
      <c r="AU137" s="151" t="s">
        <v>84</v>
      </c>
      <c r="AV137" s="12" t="s">
        <v>82</v>
      </c>
      <c r="AW137" s="12" t="s">
        <v>30</v>
      </c>
      <c r="AX137" s="12" t="s">
        <v>74</v>
      </c>
      <c r="AY137" s="151" t="s">
        <v>180</v>
      </c>
    </row>
    <row r="138" spans="2:65" s="13" customFormat="1" ht="10.199999999999999">
      <c r="B138" s="156"/>
      <c r="D138" s="150" t="s">
        <v>190</v>
      </c>
      <c r="E138" s="157" t="s">
        <v>1</v>
      </c>
      <c r="F138" s="158" t="s">
        <v>1233</v>
      </c>
      <c r="H138" s="159">
        <v>30</v>
      </c>
      <c r="I138" s="160"/>
      <c r="L138" s="156"/>
      <c r="M138" s="161"/>
      <c r="T138" s="162"/>
      <c r="AT138" s="157" t="s">
        <v>190</v>
      </c>
      <c r="AU138" s="157" t="s">
        <v>84</v>
      </c>
      <c r="AV138" s="13" t="s">
        <v>84</v>
      </c>
      <c r="AW138" s="13" t="s">
        <v>30</v>
      </c>
      <c r="AX138" s="13" t="s">
        <v>74</v>
      </c>
      <c r="AY138" s="157" t="s">
        <v>180</v>
      </c>
    </row>
    <row r="139" spans="2:65" s="12" customFormat="1" ht="10.199999999999999">
      <c r="B139" s="149"/>
      <c r="D139" s="150" t="s">
        <v>190</v>
      </c>
      <c r="E139" s="151" t="s">
        <v>1</v>
      </c>
      <c r="F139" s="152" t="s">
        <v>1234</v>
      </c>
      <c r="H139" s="151" t="s">
        <v>1</v>
      </c>
      <c r="I139" s="153"/>
      <c r="L139" s="149"/>
      <c r="M139" s="154"/>
      <c r="T139" s="155"/>
      <c r="AT139" s="151" t="s">
        <v>190</v>
      </c>
      <c r="AU139" s="151" t="s">
        <v>84</v>
      </c>
      <c r="AV139" s="12" t="s">
        <v>82</v>
      </c>
      <c r="AW139" s="12" t="s">
        <v>30</v>
      </c>
      <c r="AX139" s="12" t="s">
        <v>74</v>
      </c>
      <c r="AY139" s="151" t="s">
        <v>180</v>
      </c>
    </row>
    <row r="140" spans="2:65" s="13" customFormat="1" ht="10.199999999999999">
      <c r="B140" s="156"/>
      <c r="D140" s="150" t="s">
        <v>190</v>
      </c>
      <c r="E140" s="157" t="s">
        <v>1</v>
      </c>
      <c r="F140" s="158" t="s">
        <v>1235</v>
      </c>
      <c r="H140" s="159">
        <v>19.32</v>
      </c>
      <c r="I140" s="160"/>
      <c r="L140" s="156"/>
      <c r="M140" s="161"/>
      <c r="T140" s="162"/>
      <c r="AT140" s="157" t="s">
        <v>190</v>
      </c>
      <c r="AU140" s="157" t="s">
        <v>84</v>
      </c>
      <c r="AV140" s="13" t="s">
        <v>84</v>
      </c>
      <c r="AW140" s="13" t="s">
        <v>30</v>
      </c>
      <c r="AX140" s="13" t="s">
        <v>74</v>
      </c>
      <c r="AY140" s="157" t="s">
        <v>180</v>
      </c>
    </row>
    <row r="141" spans="2:65" s="12" customFormat="1" ht="10.199999999999999">
      <c r="B141" s="149"/>
      <c r="D141" s="150" t="s">
        <v>190</v>
      </c>
      <c r="E141" s="151" t="s">
        <v>1</v>
      </c>
      <c r="F141" s="152" t="s">
        <v>1236</v>
      </c>
      <c r="H141" s="151" t="s">
        <v>1</v>
      </c>
      <c r="I141" s="153"/>
      <c r="L141" s="149"/>
      <c r="M141" s="154"/>
      <c r="T141" s="155"/>
      <c r="AT141" s="151" t="s">
        <v>190</v>
      </c>
      <c r="AU141" s="151" t="s">
        <v>84</v>
      </c>
      <c r="AV141" s="12" t="s">
        <v>82</v>
      </c>
      <c r="AW141" s="12" t="s">
        <v>30</v>
      </c>
      <c r="AX141" s="12" t="s">
        <v>74</v>
      </c>
      <c r="AY141" s="151" t="s">
        <v>180</v>
      </c>
    </row>
    <row r="142" spans="2:65" s="13" customFormat="1" ht="10.199999999999999">
      <c r="B142" s="156"/>
      <c r="D142" s="150" t="s">
        <v>190</v>
      </c>
      <c r="E142" s="157" t="s">
        <v>1</v>
      </c>
      <c r="F142" s="158" t="s">
        <v>1237</v>
      </c>
      <c r="H142" s="159">
        <v>34.200000000000003</v>
      </c>
      <c r="I142" s="160"/>
      <c r="L142" s="156"/>
      <c r="M142" s="161"/>
      <c r="T142" s="162"/>
      <c r="AT142" s="157" t="s">
        <v>190</v>
      </c>
      <c r="AU142" s="157" t="s">
        <v>84</v>
      </c>
      <c r="AV142" s="13" t="s">
        <v>84</v>
      </c>
      <c r="AW142" s="13" t="s">
        <v>30</v>
      </c>
      <c r="AX142" s="13" t="s">
        <v>74</v>
      </c>
      <c r="AY142" s="157" t="s">
        <v>180</v>
      </c>
    </row>
    <row r="143" spans="2:65" s="12" customFormat="1" ht="10.199999999999999">
      <c r="B143" s="149"/>
      <c r="D143" s="150" t="s">
        <v>190</v>
      </c>
      <c r="E143" s="151" t="s">
        <v>1</v>
      </c>
      <c r="F143" s="152" t="s">
        <v>1238</v>
      </c>
      <c r="H143" s="151" t="s">
        <v>1</v>
      </c>
      <c r="I143" s="153"/>
      <c r="L143" s="149"/>
      <c r="M143" s="154"/>
      <c r="T143" s="155"/>
      <c r="AT143" s="151" t="s">
        <v>190</v>
      </c>
      <c r="AU143" s="151" t="s">
        <v>84</v>
      </c>
      <c r="AV143" s="12" t="s">
        <v>82</v>
      </c>
      <c r="AW143" s="12" t="s">
        <v>30</v>
      </c>
      <c r="AX143" s="12" t="s">
        <v>74</v>
      </c>
      <c r="AY143" s="151" t="s">
        <v>180</v>
      </c>
    </row>
    <row r="144" spans="2:65" s="13" customFormat="1" ht="10.199999999999999">
      <c r="B144" s="156"/>
      <c r="D144" s="150" t="s">
        <v>190</v>
      </c>
      <c r="E144" s="157" t="s">
        <v>1</v>
      </c>
      <c r="F144" s="158" t="s">
        <v>1239</v>
      </c>
      <c r="H144" s="159">
        <v>23.4</v>
      </c>
      <c r="I144" s="160"/>
      <c r="L144" s="156"/>
      <c r="M144" s="161"/>
      <c r="T144" s="162"/>
      <c r="AT144" s="157" t="s">
        <v>190</v>
      </c>
      <c r="AU144" s="157" t="s">
        <v>84</v>
      </c>
      <c r="AV144" s="13" t="s">
        <v>84</v>
      </c>
      <c r="AW144" s="13" t="s">
        <v>30</v>
      </c>
      <c r="AX144" s="13" t="s">
        <v>74</v>
      </c>
      <c r="AY144" s="157" t="s">
        <v>180</v>
      </c>
    </row>
    <row r="145" spans="2:51" s="12" customFormat="1" ht="10.199999999999999">
      <c r="B145" s="149"/>
      <c r="D145" s="150" t="s">
        <v>190</v>
      </c>
      <c r="E145" s="151" t="s">
        <v>1</v>
      </c>
      <c r="F145" s="152" t="s">
        <v>1240</v>
      </c>
      <c r="H145" s="151" t="s">
        <v>1</v>
      </c>
      <c r="I145" s="153"/>
      <c r="L145" s="149"/>
      <c r="M145" s="154"/>
      <c r="T145" s="155"/>
      <c r="AT145" s="151" t="s">
        <v>190</v>
      </c>
      <c r="AU145" s="151" t="s">
        <v>84</v>
      </c>
      <c r="AV145" s="12" t="s">
        <v>82</v>
      </c>
      <c r="AW145" s="12" t="s">
        <v>30</v>
      </c>
      <c r="AX145" s="12" t="s">
        <v>74</v>
      </c>
      <c r="AY145" s="151" t="s">
        <v>180</v>
      </c>
    </row>
    <row r="146" spans="2:51" s="13" customFormat="1" ht="10.199999999999999">
      <c r="B146" s="156"/>
      <c r="D146" s="150" t="s">
        <v>190</v>
      </c>
      <c r="E146" s="157" t="s">
        <v>1</v>
      </c>
      <c r="F146" s="158" t="s">
        <v>1241</v>
      </c>
      <c r="H146" s="159">
        <v>53.04</v>
      </c>
      <c r="I146" s="160"/>
      <c r="L146" s="156"/>
      <c r="M146" s="161"/>
      <c r="T146" s="162"/>
      <c r="AT146" s="157" t="s">
        <v>190</v>
      </c>
      <c r="AU146" s="157" t="s">
        <v>84</v>
      </c>
      <c r="AV146" s="13" t="s">
        <v>84</v>
      </c>
      <c r="AW146" s="13" t="s">
        <v>30</v>
      </c>
      <c r="AX146" s="13" t="s">
        <v>74</v>
      </c>
      <c r="AY146" s="157" t="s">
        <v>180</v>
      </c>
    </row>
    <row r="147" spans="2:51" s="12" customFormat="1" ht="10.199999999999999">
      <c r="B147" s="149"/>
      <c r="D147" s="150" t="s">
        <v>190</v>
      </c>
      <c r="E147" s="151" t="s">
        <v>1</v>
      </c>
      <c r="F147" s="152" t="s">
        <v>1242</v>
      </c>
      <c r="H147" s="151" t="s">
        <v>1</v>
      </c>
      <c r="I147" s="153"/>
      <c r="L147" s="149"/>
      <c r="M147" s="154"/>
      <c r="T147" s="155"/>
      <c r="AT147" s="151" t="s">
        <v>190</v>
      </c>
      <c r="AU147" s="151" t="s">
        <v>84</v>
      </c>
      <c r="AV147" s="12" t="s">
        <v>82</v>
      </c>
      <c r="AW147" s="12" t="s">
        <v>30</v>
      </c>
      <c r="AX147" s="12" t="s">
        <v>74</v>
      </c>
      <c r="AY147" s="151" t="s">
        <v>180</v>
      </c>
    </row>
    <row r="148" spans="2:51" s="13" customFormat="1" ht="10.199999999999999">
      <c r="B148" s="156"/>
      <c r="D148" s="150" t="s">
        <v>190</v>
      </c>
      <c r="E148" s="157" t="s">
        <v>1</v>
      </c>
      <c r="F148" s="158" t="s">
        <v>1243</v>
      </c>
      <c r="H148" s="159">
        <v>28.2</v>
      </c>
      <c r="I148" s="160"/>
      <c r="L148" s="156"/>
      <c r="M148" s="161"/>
      <c r="T148" s="162"/>
      <c r="AT148" s="157" t="s">
        <v>190</v>
      </c>
      <c r="AU148" s="157" t="s">
        <v>84</v>
      </c>
      <c r="AV148" s="13" t="s">
        <v>84</v>
      </c>
      <c r="AW148" s="13" t="s">
        <v>30</v>
      </c>
      <c r="AX148" s="13" t="s">
        <v>74</v>
      </c>
      <c r="AY148" s="157" t="s">
        <v>180</v>
      </c>
    </row>
    <row r="149" spans="2:51" s="12" customFormat="1" ht="10.199999999999999">
      <c r="B149" s="149"/>
      <c r="D149" s="150" t="s">
        <v>190</v>
      </c>
      <c r="E149" s="151" t="s">
        <v>1</v>
      </c>
      <c r="F149" s="152" t="s">
        <v>1244</v>
      </c>
      <c r="H149" s="151" t="s">
        <v>1</v>
      </c>
      <c r="I149" s="153"/>
      <c r="L149" s="149"/>
      <c r="M149" s="154"/>
      <c r="T149" s="155"/>
      <c r="AT149" s="151" t="s">
        <v>190</v>
      </c>
      <c r="AU149" s="151" t="s">
        <v>84</v>
      </c>
      <c r="AV149" s="12" t="s">
        <v>82</v>
      </c>
      <c r="AW149" s="12" t="s">
        <v>30</v>
      </c>
      <c r="AX149" s="12" t="s">
        <v>74</v>
      </c>
      <c r="AY149" s="151" t="s">
        <v>180</v>
      </c>
    </row>
    <row r="150" spans="2:51" s="13" customFormat="1" ht="10.199999999999999">
      <c r="B150" s="156"/>
      <c r="D150" s="150" t="s">
        <v>190</v>
      </c>
      <c r="E150" s="157" t="s">
        <v>1</v>
      </c>
      <c r="F150" s="158" t="s">
        <v>1245</v>
      </c>
      <c r="H150" s="159">
        <v>44.4</v>
      </c>
      <c r="I150" s="160"/>
      <c r="L150" s="156"/>
      <c r="M150" s="161"/>
      <c r="T150" s="162"/>
      <c r="AT150" s="157" t="s">
        <v>190</v>
      </c>
      <c r="AU150" s="157" t="s">
        <v>84</v>
      </c>
      <c r="AV150" s="13" t="s">
        <v>84</v>
      </c>
      <c r="AW150" s="13" t="s">
        <v>30</v>
      </c>
      <c r="AX150" s="13" t="s">
        <v>74</v>
      </c>
      <c r="AY150" s="157" t="s">
        <v>180</v>
      </c>
    </row>
    <row r="151" spans="2:51" s="12" customFormat="1" ht="10.199999999999999">
      <c r="B151" s="149"/>
      <c r="D151" s="150" t="s">
        <v>190</v>
      </c>
      <c r="E151" s="151" t="s">
        <v>1</v>
      </c>
      <c r="F151" s="152" t="s">
        <v>1238</v>
      </c>
      <c r="H151" s="151" t="s">
        <v>1</v>
      </c>
      <c r="I151" s="153"/>
      <c r="L151" s="149"/>
      <c r="M151" s="154"/>
      <c r="T151" s="155"/>
      <c r="AT151" s="151" t="s">
        <v>190</v>
      </c>
      <c r="AU151" s="151" t="s">
        <v>84</v>
      </c>
      <c r="AV151" s="12" t="s">
        <v>82</v>
      </c>
      <c r="AW151" s="12" t="s">
        <v>30</v>
      </c>
      <c r="AX151" s="12" t="s">
        <v>74</v>
      </c>
      <c r="AY151" s="151" t="s">
        <v>180</v>
      </c>
    </row>
    <row r="152" spans="2:51" s="13" customFormat="1" ht="10.199999999999999">
      <c r="B152" s="156"/>
      <c r="D152" s="150" t="s">
        <v>190</v>
      </c>
      <c r="E152" s="157" t="s">
        <v>1</v>
      </c>
      <c r="F152" s="158" t="s">
        <v>1246</v>
      </c>
      <c r="H152" s="159">
        <v>70.2</v>
      </c>
      <c r="I152" s="160"/>
      <c r="L152" s="156"/>
      <c r="M152" s="161"/>
      <c r="T152" s="162"/>
      <c r="AT152" s="157" t="s">
        <v>190</v>
      </c>
      <c r="AU152" s="157" t="s">
        <v>84</v>
      </c>
      <c r="AV152" s="13" t="s">
        <v>84</v>
      </c>
      <c r="AW152" s="13" t="s">
        <v>30</v>
      </c>
      <c r="AX152" s="13" t="s">
        <v>74</v>
      </c>
      <c r="AY152" s="157" t="s">
        <v>180</v>
      </c>
    </row>
    <row r="153" spans="2:51" s="12" customFormat="1" ht="10.199999999999999">
      <c r="B153" s="149"/>
      <c r="D153" s="150" t="s">
        <v>190</v>
      </c>
      <c r="E153" s="151" t="s">
        <v>1</v>
      </c>
      <c r="F153" s="152" t="s">
        <v>1247</v>
      </c>
      <c r="H153" s="151" t="s">
        <v>1</v>
      </c>
      <c r="I153" s="153"/>
      <c r="L153" s="149"/>
      <c r="M153" s="154"/>
      <c r="T153" s="155"/>
      <c r="AT153" s="151" t="s">
        <v>190</v>
      </c>
      <c r="AU153" s="151" t="s">
        <v>84</v>
      </c>
      <c r="AV153" s="12" t="s">
        <v>82</v>
      </c>
      <c r="AW153" s="12" t="s">
        <v>30</v>
      </c>
      <c r="AX153" s="12" t="s">
        <v>74</v>
      </c>
      <c r="AY153" s="151" t="s">
        <v>180</v>
      </c>
    </row>
    <row r="154" spans="2:51" s="13" customFormat="1" ht="10.199999999999999">
      <c r="B154" s="156"/>
      <c r="D154" s="150" t="s">
        <v>190</v>
      </c>
      <c r="E154" s="157" t="s">
        <v>1</v>
      </c>
      <c r="F154" s="158" t="s">
        <v>1248</v>
      </c>
      <c r="H154" s="159">
        <v>75.599999999999994</v>
      </c>
      <c r="I154" s="160"/>
      <c r="L154" s="156"/>
      <c r="M154" s="161"/>
      <c r="T154" s="162"/>
      <c r="AT154" s="157" t="s">
        <v>190</v>
      </c>
      <c r="AU154" s="157" t="s">
        <v>84</v>
      </c>
      <c r="AV154" s="13" t="s">
        <v>84</v>
      </c>
      <c r="AW154" s="13" t="s">
        <v>30</v>
      </c>
      <c r="AX154" s="13" t="s">
        <v>74</v>
      </c>
      <c r="AY154" s="157" t="s">
        <v>180</v>
      </c>
    </row>
    <row r="155" spans="2:51" s="12" customFormat="1" ht="10.199999999999999">
      <c r="B155" s="149"/>
      <c r="D155" s="150" t="s">
        <v>190</v>
      </c>
      <c r="E155" s="151" t="s">
        <v>1</v>
      </c>
      <c r="F155" s="152" t="s">
        <v>1249</v>
      </c>
      <c r="H155" s="151" t="s">
        <v>1</v>
      </c>
      <c r="I155" s="153"/>
      <c r="L155" s="149"/>
      <c r="M155" s="154"/>
      <c r="T155" s="155"/>
      <c r="AT155" s="151" t="s">
        <v>190</v>
      </c>
      <c r="AU155" s="151" t="s">
        <v>84</v>
      </c>
      <c r="AV155" s="12" t="s">
        <v>82</v>
      </c>
      <c r="AW155" s="12" t="s">
        <v>30</v>
      </c>
      <c r="AX155" s="12" t="s">
        <v>74</v>
      </c>
      <c r="AY155" s="151" t="s">
        <v>180</v>
      </c>
    </row>
    <row r="156" spans="2:51" s="13" customFormat="1" ht="10.199999999999999">
      <c r="B156" s="156"/>
      <c r="D156" s="150" t="s">
        <v>190</v>
      </c>
      <c r="E156" s="157" t="s">
        <v>1</v>
      </c>
      <c r="F156" s="158" t="s">
        <v>1250</v>
      </c>
      <c r="H156" s="159">
        <v>23.64</v>
      </c>
      <c r="I156" s="160"/>
      <c r="L156" s="156"/>
      <c r="M156" s="161"/>
      <c r="T156" s="162"/>
      <c r="AT156" s="157" t="s">
        <v>190</v>
      </c>
      <c r="AU156" s="157" t="s">
        <v>84</v>
      </c>
      <c r="AV156" s="13" t="s">
        <v>84</v>
      </c>
      <c r="AW156" s="13" t="s">
        <v>30</v>
      </c>
      <c r="AX156" s="13" t="s">
        <v>74</v>
      </c>
      <c r="AY156" s="157" t="s">
        <v>180</v>
      </c>
    </row>
    <row r="157" spans="2:51" s="12" customFormat="1" ht="10.199999999999999">
      <c r="B157" s="149"/>
      <c r="D157" s="150" t="s">
        <v>190</v>
      </c>
      <c r="E157" s="151" t="s">
        <v>1</v>
      </c>
      <c r="F157" s="152" t="s">
        <v>1251</v>
      </c>
      <c r="H157" s="151" t="s">
        <v>1</v>
      </c>
      <c r="I157" s="153"/>
      <c r="L157" s="149"/>
      <c r="M157" s="154"/>
      <c r="T157" s="155"/>
      <c r="AT157" s="151" t="s">
        <v>190</v>
      </c>
      <c r="AU157" s="151" t="s">
        <v>84</v>
      </c>
      <c r="AV157" s="12" t="s">
        <v>82</v>
      </c>
      <c r="AW157" s="12" t="s">
        <v>30</v>
      </c>
      <c r="AX157" s="12" t="s">
        <v>74</v>
      </c>
      <c r="AY157" s="151" t="s">
        <v>180</v>
      </c>
    </row>
    <row r="158" spans="2:51" s="13" customFormat="1" ht="10.199999999999999">
      <c r="B158" s="156"/>
      <c r="D158" s="150" t="s">
        <v>190</v>
      </c>
      <c r="E158" s="157" t="s">
        <v>1</v>
      </c>
      <c r="F158" s="158" t="s">
        <v>1252</v>
      </c>
      <c r="H158" s="159">
        <v>36.479999999999997</v>
      </c>
      <c r="I158" s="160"/>
      <c r="L158" s="156"/>
      <c r="M158" s="161"/>
      <c r="T158" s="162"/>
      <c r="AT158" s="157" t="s">
        <v>190</v>
      </c>
      <c r="AU158" s="157" t="s">
        <v>84</v>
      </c>
      <c r="AV158" s="13" t="s">
        <v>84</v>
      </c>
      <c r="AW158" s="13" t="s">
        <v>30</v>
      </c>
      <c r="AX158" s="13" t="s">
        <v>74</v>
      </c>
      <c r="AY158" s="157" t="s">
        <v>180</v>
      </c>
    </row>
    <row r="159" spans="2:51" s="12" customFormat="1" ht="10.199999999999999">
      <c r="B159" s="149"/>
      <c r="D159" s="150" t="s">
        <v>190</v>
      </c>
      <c r="E159" s="151" t="s">
        <v>1</v>
      </c>
      <c r="F159" s="152" t="s">
        <v>1253</v>
      </c>
      <c r="H159" s="151" t="s">
        <v>1</v>
      </c>
      <c r="I159" s="153"/>
      <c r="L159" s="149"/>
      <c r="M159" s="154"/>
      <c r="T159" s="155"/>
      <c r="AT159" s="151" t="s">
        <v>190</v>
      </c>
      <c r="AU159" s="151" t="s">
        <v>84</v>
      </c>
      <c r="AV159" s="12" t="s">
        <v>82</v>
      </c>
      <c r="AW159" s="12" t="s">
        <v>30</v>
      </c>
      <c r="AX159" s="12" t="s">
        <v>74</v>
      </c>
      <c r="AY159" s="151" t="s">
        <v>180</v>
      </c>
    </row>
    <row r="160" spans="2:51" s="13" customFormat="1" ht="10.199999999999999">
      <c r="B160" s="156"/>
      <c r="D160" s="150" t="s">
        <v>190</v>
      </c>
      <c r="E160" s="157" t="s">
        <v>1</v>
      </c>
      <c r="F160" s="158" t="s">
        <v>1254</v>
      </c>
      <c r="H160" s="159">
        <v>122.4</v>
      </c>
      <c r="I160" s="160"/>
      <c r="L160" s="156"/>
      <c r="M160" s="161"/>
      <c r="T160" s="162"/>
      <c r="AT160" s="157" t="s">
        <v>190</v>
      </c>
      <c r="AU160" s="157" t="s">
        <v>84</v>
      </c>
      <c r="AV160" s="13" t="s">
        <v>84</v>
      </c>
      <c r="AW160" s="13" t="s">
        <v>30</v>
      </c>
      <c r="AX160" s="13" t="s">
        <v>74</v>
      </c>
      <c r="AY160" s="157" t="s">
        <v>180</v>
      </c>
    </row>
    <row r="161" spans="2:65" s="12" customFormat="1" ht="10.199999999999999">
      <c r="B161" s="149"/>
      <c r="D161" s="150" t="s">
        <v>190</v>
      </c>
      <c r="E161" s="151" t="s">
        <v>1</v>
      </c>
      <c r="F161" s="152" t="s">
        <v>1255</v>
      </c>
      <c r="H161" s="151" t="s">
        <v>1</v>
      </c>
      <c r="I161" s="153"/>
      <c r="L161" s="149"/>
      <c r="M161" s="154"/>
      <c r="T161" s="155"/>
      <c r="AT161" s="151" t="s">
        <v>190</v>
      </c>
      <c r="AU161" s="151" t="s">
        <v>84</v>
      </c>
      <c r="AV161" s="12" t="s">
        <v>82</v>
      </c>
      <c r="AW161" s="12" t="s">
        <v>30</v>
      </c>
      <c r="AX161" s="12" t="s">
        <v>74</v>
      </c>
      <c r="AY161" s="151" t="s">
        <v>180</v>
      </c>
    </row>
    <row r="162" spans="2:65" s="13" customFormat="1" ht="10.199999999999999">
      <c r="B162" s="156"/>
      <c r="D162" s="150" t="s">
        <v>190</v>
      </c>
      <c r="E162" s="157" t="s">
        <v>1</v>
      </c>
      <c r="F162" s="158" t="s">
        <v>1256</v>
      </c>
      <c r="H162" s="159">
        <v>12</v>
      </c>
      <c r="I162" s="160"/>
      <c r="L162" s="156"/>
      <c r="M162" s="161"/>
      <c r="T162" s="162"/>
      <c r="AT162" s="157" t="s">
        <v>190</v>
      </c>
      <c r="AU162" s="157" t="s">
        <v>84</v>
      </c>
      <c r="AV162" s="13" t="s">
        <v>84</v>
      </c>
      <c r="AW162" s="13" t="s">
        <v>30</v>
      </c>
      <c r="AX162" s="13" t="s">
        <v>74</v>
      </c>
      <c r="AY162" s="157" t="s">
        <v>180</v>
      </c>
    </row>
    <row r="163" spans="2:65" s="12" customFormat="1" ht="10.199999999999999">
      <c r="B163" s="149"/>
      <c r="D163" s="150" t="s">
        <v>190</v>
      </c>
      <c r="E163" s="151" t="s">
        <v>1</v>
      </c>
      <c r="F163" s="152" t="s">
        <v>1257</v>
      </c>
      <c r="H163" s="151" t="s">
        <v>1</v>
      </c>
      <c r="I163" s="153"/>
      <c r="L163" s="149"/>
      <c r="M163" s="154"/>
      <c r="T163" s="155"/>
      <c r="AT163" s="151" t="s">
        <v>190</v>
      </c>
      <c r="AU163" s="151" t="s">
        <v>84</v>
      </c>
      <c r="AV163" s="12" t="s">
        <v>82</v>
      </c>
      <c r="AW163" s="12" t="s">
        <v>30</v>
      </c>
      <c r="AX163" s="12" t="s">
        <v>74</v>
      </c>
      <c r="AY163" s="151" t="s">
        <v>180</v>
      </c>
    </row>
    <row r="164" spans="2:65" s="13" customFormat="1" ht="10.199999999999999">
      <c r="B164" s="156"/>
      <c r="D164" s="150" t="s">
        <v>190</v>
      </c>
      <c r="E164" s="157" t="s">
        <v>1</v>
      </c>
      <c r="F164" s="158" t="s">
        <v>1258</v>
      </c>
      <c r="H164" s="159">
        <v>24.6</v>
      </c>
      <c r="I164" s="160"/>
      <c r="L164" s="156"/>
      <c r="M164" s="161"/>
      <c r="T164" s="162"/>
      <c r="AT164" s="157" t="s">
        <v>190</v>
      </c>
      <c r="AU164" s="157" t="s">
        <v>84</v>
      </c>
      <c r="AV164" s="13" t="s">
        <v>84</v>
      </c>
      <c r="AW164" s="13" t="s">
        <v>30</v>
      </c>
      <c r="AX164" s="13" t="s">
        <v>74</v>
      </c>
      <c r="AY164" s="157" t="s">
        <v>180</v>
      </c>
    </row>
    <row r="165" spans="2:65" s="12" customFormat="1" ht="10.199999999999999">
      <c r="B165" s="149"/>
      <c r="D165" s="150" t="s">
        <v>190</v>
      </c>
      <c r="E165" s="151" t="s">
        <v>1</v>
      </c>
      <c r="F165" s="152" t="s">
        <v>1259</v>
      </c>
      <c r="H165" s="151" t="s">
        <v>1</v>
      </c>
      <c r="I165" s="153"/>
      <c r="L165" s="149"/>
      <c r="M165" s="154"/>
      <c r="T165" s="155"/>
      <c r="AT165" s="151" t="s">
        <v>190</v>
      </c>
      <c r="AU165" s="151" t="s">
        <v>84</v>
      </c>
      <c r="AV165" s="12" t="s">
        <v>82</v>
      </c>
      <c r="AW165" s="12" t="s">
        <v>30</v>
      </c>
      <c r="AX165" s="12" t="s">
        <v>74</v>
      </c>
      <c r="AY165" s="151" t="s">
        <v>180</v>
      </c>
    </row>
    <row r="166" spans="2:65" s="13" customFormat="1" ht="10.199999999999999">
      <c r="B166" s="156"/>
      <c r="D166" s="150" t="s">
        <v>190</v>
      </c>
      <c r="E166" s="157" t="s">
        <v>1</v>
      </c>
      <c r="F166" s="158" t="s">
        <v>1260</v>
      </c>
      <c r="H166" s="159">
        <v>32.64</v>
      </c>
      <c r="I166" s="160"/>
      <c r="L166" s="156"/>
      <c r="M166" s="161"/>
      <c r="T166" s="162"/>
      <c r="AT166" s="157" t="s">
        <v>190</v>
      </c>
      <c r="AU166" s="157" t="s">
        <v>84</v>
      </c>
      <c r="AV166" s="13" t="s">
        <v>84</v>
      </c>
      <c r="AW166" s="13" t="s">
        <v>30</v>
      </c>
      <c r="AX166" s="13" t="s">
        <v>74</v>
      </c>
      <c r="AY166" s="157" t="s">
        <v>180</v>
      </c>
    </row>
    <row r="167" spans="2:65" s="12" customFormat="1" ht="10.199999999999999">
      <c r="B167" s="149"/>
      <c r="D167" s="150" t="s">
        <v>190</v>
      </c>
      <c r="E167" s="151" t="s">
        <v>1</v>
      </c>
      <c r="F167" s="152" t="s">
        <v>1261</v>
      </c>
      <c r="H167" s="151" t="s">
        <v>1</v>
      </c>
      <c r="I167" s="153"/>
      <c r="L167" s="149"/>
      <c r="M167" s="154"/>
      <c r="T167" s="155"/>
      <c r="AT167" s="151" t="s">
        <v>190</v>
      </c>
      <c r="AU167" s="151" t="s">
        <v>84</v>
      </c>
      <c r="AV167" s="12" t="s">
        <v>82</v>
      </c>
      <c r="AW167" s="12" t="s">
        <v>30</v>
      </c>
      <c r="AX167" s="12" t="s">
        <v>74</v>
      </c>
      <c r="AY167" s="151" t="s">
        <v>180</v>
      </c>
    </row>
    <row r="168" spans="2:65" s="13" customFormat="1" ht="10.199999999999999">
      <c r="B168" s="156"/>
      <c r="D168" s="150" t="s">
        <v>190</v>
      </c>
      <c r="E168" s="157" t="s">
        <v>1</v>
      </c>
      <c r="F168" s="158" t="s">
        <v>1262</v>
      </c>
      <c r="H168" s="159">
        <v>32.4</v>
      </c>
      <c r="I168" s="160"/>
      <c r="L168" s="156"/>
      <c r="M168" s="161"/>
      <c r="T168" s="162"/>
      <c r="AT168" s="157" t="s">
        <v>190</v>
      </c>
      <c r="AU168" s="157" t="s">
        <v>84</v>
      </c>
      <c r="AV168" s="13" t="s">
        <v>84</v>
      </c>
      <c r="AW168" s="13" t="s">
        <v>30</v>
      </c>
      <c r="AX168" s="13" t="s">
        <v>74</v>
      </c>
      <c r="AY168" s="157" t="s">
        <v>180</v>
      </c>
    </row>
    <row r="169" spans="2:65" s="14" customFormat="1" ht="10.199999999999999">
      <c r="B169" s="163"/>
      <c r="D169" s="150" t="s">
        <v>190</v>
      </c>
      <c r="E169" s="164" t="s">
        <v>1</v>
      </c>
      <c r="F169" s="165" t="s">
        <v>194</v>
      </c>
      <c r="H169" s="166">
        <v>662.52</v>
      </c>
      <c r="I169" s="167"/>
      <c r="L169" s="163"/>
      <c r="M169" s="168"/>
      <c r="T169" s="169"/>
      <c r="AT169" s="164" t="s">
        <v>190</v>
      </c>
      <c r="AU169" s="164" t="s">
        <v>84</v>
      </c>
      <c r="AV169" s="14" t="s">
        <v>188</v>
      </c>
      <c r="AW169" s="14" t="s">
        <v>30</v>
      </c>
      <c r="AX169" s="14" t="s">
        <v>82</v>
      </c>
      <c r="AY169" s="164" t="s">
        <v>180</v>
      </c>
    </row>
    <row r="170" spans="2:65" s="11" customFormat="1" ht="22.8" customHeight="1">
      <c r="B170" s="124"/>
      <c r="D170" s="125" t="s">
        <v>73</v>
      </c>
      <c r="E170" s="134" t="s">
        <v>252</v>
      </c>
      <c r="F170" s="134" t="s">
        <v>293</v>
      </c>
      <c r="I170" s="127"/>
      <c r="J170" s="135">
        <f>BK170</f>
        <v>0</v>
      </c>
      <c r="L170" s="124"/>
      <c r="M170" s="129"/>
      <c r="P170" s="130">
        <f>SUM(P171:P258)</f>
        <v>0</v>
      </c>
      <c r="R170" s="130">
        <f>SUM(R171:R258)</f>
        <v>0.41769000000000001</v>
      </c>
      <c r="T170" s="131">
        <f>SUM(T171:T258)</f>
        <v>0</v>
      </c>
      <c r="AR170" s="125" t="s">
        <v>82</v>
      </c>
      <c r="AT170" s="132" t="s">
        <v>73</v>
      </c>
      <c r="AU170" s="132" t="s">
        <v>82</v>
      </c>
      <c r="AY170" s="125" t="s">
        <v>180</v>
      </c>
      <c r="BK170" s="133">
        <f>SUM(BK171:BK258)</f>
        <v>0</v>
      </c>
    </row>
    <row r="171" spans="2:65" s="1" customFormat="1" ht="21.75" customHeight="1">
      <c r="B171" s="32"/>
      <c r="C171" s="136" t="s">
        <v>84</v>
      </c>
      <c r="D171" s="136" t="s">
        <v>183</v>
      </c>
      <c r="E171" s="137" t="s">
        <v>1263</v>
      </c>
      <c r="F171" s="138" t="s">
        <v>1264</v>
      </c>
      <c r="G171" s="139" t="s">
        <v>198</v>
      </c>
      <c r="H171" s="140">
        <v>10917</v>
      </c>
      <c r="I171" s="141"/>
      <c r="J171" s="142">
        <f>ROUND(I171*H171,2)</f>
        <v>0</v>
      </c>
      <c r="K171" s="138" t="s">
        <v>187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188</v>
      </c>
      <c r="AT171" s="147" t="s">
        <v>183</v>
      </c>
      <c r="AU171" s="147" t="s">
        <v>84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188</v>
      </c>
      <c r="BM171" s="147" t="s">
        <v>1265</v>
      </c>
    </row>
    <row r="172" spans="2:65" s="12" customFormat="1" ht="10.199999999999999">
      <c r="B172" s="149"/>
      <c r="D172" s="150" t="s">
        <v>190</v>
      </c>
      <c r="E172" s="151" t="s">
        <v>1</v>
      </c>
      <c r="F172" s="152" t="s">
        <v>1266</v>
      </c>
      <c r="H172" s="151" t="s">
        <v>1</v>
      </c>
      <c r="I172" s="153"/>
      <c r="L172" s="149"/>
      <c r="M172" s="154"/>
      <c r="T172" s="155"/>
      <c r="AT172" s="151" t="s">
        <v>190</v>
      </c>
      <c r="AU172" s="151" t="s">
        <v>84</v>
      </c>
      <c r="AV172" s="12" t="s">
        <v>82</v>
      </c>
      <c r="AW172" s="12" t="s">
        <v>30</v>
      </c>
      <c r="AX172" s="12" t="s">
        <v>74</v>
      </c>
      <c r="AY172" s="151" t="s">
        <v>180</v>
      </c>
    </row>
    <row r="173" spans="2:65" s="13" customFormat="1" ht="10.199999999999999">
      <c r="B173" s="156"/>
      <c r="D173" s="150" t="s">
        <v>190</v>
      </c>
      <c r="E173" s="157" t="s">
        <v>1</v>
      </c>
      <c r="F173" s="158" t="s">
        <v>1267</v>
      </c>
      <c r="H173" s="159">
        <v>4275</v>
      </c>
      <c r="I173" s="160"/>
      <c r="L173" s="156"/>
      <c r="M173" s="161"/>
      <c r="T173" s="162"/>
      <c r="AT173" s="157" t="s">
        <v>190</v>
      </c>
      <c r="AU173" s="157" t="s">
        <v>84</v>
      </c>
      <c r="AV173" s="13" t="s">
        <v>84</v>
      </c>
      <c r="AW173" s="13" t="s">
        <v>30</v>
      </c>
      <c r="AX173" s="13" t="s">
        <v>74</v>
      </c>
      <c r="AY173" s="157" t="s">
        <v>180</v>
      </c>
    </row>
    <row r="174" spans="2:65" s="12" customFormat="1" ht="10.199999999999999">
      <c r="B174" s="149"/>
      <c r="D174" s="150" t="s">
        <v>190</v>
      </c>
      <c r="E174" s="151" t="s">
        <v>1</v>
      </c>
      <c r="F174" s="152" t="s">
        <v>1268</v>
      </c>
      <c r="H174" s="151" t="s">
        <v>1</v>
      </c>
      <c r="I174" s="153"/>
      <c r="L174" s="149"/>
      <c r="M174" s="154"/>
      <c r="T174" s="155"/>
      <c r="AT174" s="151" t="s">
        <v>190</v>
      </c>
      <c r="AU174" s="151" t="s">
        <v>84</v>
      </c>
      <c r="AV174" s="12" t="s">
        <v>82</v>
      </c>
      <c r="AW174" s="12" t="s">
        <v>30</v>
      </c>
      <c r="AX174" s="12" t="s">
        <v>74</v>
      </c>
      <c r="AY174" s="151" t="s">
        <v>180</v>
      </c>
    </row>
    <row r="175" spans="2:65" s="13" customFormat="1" ht="10.199999999999999">
      <c r="B175" s="156"/>
      <c r="D175" s="150" t="s">
        <v>190</v>
      </c>
      <c r="E175" s="157" t="s">
        <v>1</v>
      </c>
      <c r="F175" s="158" t="s">
        <v>1269</v>
      </c>
      <c r="H175" s="159">
        <v>2249</v>
      </c>
      <c r="I175" s="160"/>
      <c r="L175" s="156"/>
      <c r="M175" s="161"/>
      <c r="T175" s="162"/>
      <c r="AT175" s="157" t="s">
        <v>190</v>
      </c>
      <c r="AU175" s="157" t="s">
        <v>84</v>
      </c>
      <c r="AV175" s="13" t="s">
        <v>84</v>
      </c>
      <c r="AW175" s="13" t="s">
        <v>30</v>
      </c>
      <c r="AX175" s="13" t="s">
        <v>74</v>
      </c>
      <c r="AY175" s="157" t="s">
        <v>180</v>
      </c>
    </row>
    <row r="176" spans="2:65" s="12" customFormat="1" ht="10.199999999999999">
      <c r="B176" s="149"/>
      <c r="D176" s="150" t="s">
        <v>190</v>
      </c>
      <c r="E176" s="151" t="s">
        <v>1</v>
      </c>
      <c r="F176" s="152" t="s">
        <v>1270</v>
      </c>
      <c r="H176" s="151" t="s">
        <v>1</v>
      </c>
      <c r="I176" s="153"/>
      <c r="L176" s="149"/>
      <c r="M176" s="154"/>
      <c r="T176" s="155"/>
      <c r="AT176" s="151" t="s">
        <v>190</v>
      </c>
      <c r="AU176" s="151" t="s">
        <v>84</v>
      </c>
      <c r="AV176" s="12" t="s">
        <v>82</v>
      </c>
      <c r="AW176" s="12" t="s">
        <v>30</v>
      </c>
      <c r="AX176" s="12" t="s">
        <v>74</v>
      </c>
      <c r="AY176" s="151" t="s">
        <v>180</v>
      </c>
    </row>
    <row r="177" spans="2:65" s="13" customFormat="1" ht="10.199999999999999">
      <c r="B177" s="156"/>
      <c r="D177" s="150" t="s">
        <v>190</v>
      </c>
      <c r="E177" s="157" t="s">
        <v>1</v>
      </c>
      <c r="F177" s="158" t="s">
        <v>1271</v>
      </c>
      <c r="H177" s="159">
        <v>4393</v>
      </c>
      <c r="I177" s="160"/>
      <c r="L177" s="156"/>
      <c r="M177" s="161"/>
      <c r="T177" s="162"/>
      <c r="AT177" s="157" t="s">
        <v>190</v>
      </c>
      <c r="AU177" s="157" t="s">
        <v>84</v>
      </c>
      <c r="AV177" s="13" t="s">
        <v>84</v>
      </c>
      <c r="AW177" s="13" t="s">
        <v>30</v>
      </c>
      <c r="AX177" s="13" t="s">
        <v>74</v>
      </c>
      <c r="AY177" s="157" t="s">
        <v>180</v>
      </c>
    </row>
    <row r="178" spans="2:65" s="14" customFormat="1" ht="10.199999999999999">
      <c r="B178" s="163"/>
      <c r="D178" s="150" t="s">
        <v>190</v>
      </c>
      <c r="E178" s="164" t="s">
        <v>1</v>
      </c>
      <c r="F178" s="165" t="s">
        <v>194</v>
      </c>
      <c r="H178" s="166">
        <v>10917</v>
      </c>
      <c r="I178" s="167"/>
      <c r="L178" s="163"/>
      <c r="M178" s="168"/>
      <c r="T178" s="169"/>
      <c r="AT178" s="164" t="s">
        <v>190</v>
      </c>
      <c r="AU178" s="164" t="s">
        <v>84</v>
      </c>
      <c r="AV178" s="14" t="s">
        <v>188</v>
      </c>
      <c r="AW178" s="14" t="s">
        <v>30</v>
      </c>
      <c r="AX178" s="14" t="s">
        <v>82</v>
      </c>
      <c r="AY178" s="164" t="s">
        <v>180</v>
      </c>
    </row>
    <row r="179" spans="2:65" s="1" customFormat="1" ht="21.75" customHeight="1">
      <c r="B179" s="32"/>
      <c r="C179" s="136" t="s">
        <v>181</v>
      </c>
      <c r="D179" s="136" t="s">
        <v>183</v>
      </c>
      <c r="E179" s="137" t="s">
        <v>1272</v>
      </c>
      <c r="F179" s="138" t="s">
        <v>1273</v>
      </c>
      <c r="G179" s="139" t="s">
        <v>198</v>
      </c>
      <c r="H179" s="140">
        <v>1637550</v>
      </c>
      <c r="I179" s="141"/>
      <c r="J179" s="142">
        <f>ROUND(I179*H179,2)</f>
        <v>0</v>
      </c>
      <c r="K179" s="138" t="s">
        <v>187</v>
      </c>
      <c r="L179" s="32"/>
      <c r="M179" s="143" t="s">
        <v>1</v>
      </c>
      <c r="N179" s="144" t="s">
        <v>39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188</v>
      </c>
      <c r="AT179" s="147" t="s">
        <v>183</v>
      </c>
      <c r="AU179" s="147" t="s">
        <v>84</v>
      </c>
      <c r="AY179" s="17" t="s">
        <v>180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82</v>
      </c>
      <c r="BK179" s="148">
        <f>ROUND(I179*H179,2)</f>
        <v>0</v>
      </c>
      <c r="BL179" s="17" t="s">
        <v>188</v>
      </c>
      <c r="BM179" s="147" t="s">
        <v>1274</v>
      </c>
    </row>
    <row r="180" spans="2:65" s="1" customFormat="1" ht="18">
      <c r="B180" s="32"/>
      <c r="D180" s="150" t="s">
        <v>556</v>
      </c>
      <c r="F180" s="188" t="s">
        <v>1275</v>
      </c>
      <c r="I180" s="189"/>
      <c r="L180" s="32"/>
      <c r="M180" s="190"/>
      <c r="T180" s="56"/>
      <c r="AT180" s="17" t="s">
        <v>556</v>
      </c>
      <c r="AU180" s="17" t="s">
        <v>84</v>
      </c>
    </row>
    <row r="181" spans="2:65" s="12" customFormat="1" ht="10.199999999999999">
      <c r="B181" s="149"/>
      <c r="D181" s="150" t="s">
        <v>190</v>
      </c>
      <c r="E181" s="151" t="s">
        <v>1</v>
      </c>
      <c r="F181" s="152" t="s">
        <v>1266</v>
      </c>
      <c r="H181" s="151" t="s">
        <v>1</v>
      </c>
      <c r="I181" s="153"/>
      <c r="L181" s="149"/>
      <c r="M181" s="154"/>
      <c r="T181" s="155"/>
      <c r="AT181" s="151" t="s">
        <v>190</v>
      </c>
      <c r="AU181" s="151" t="s">
        <v>84</v>
      </c>
      <c r="AV181" s="12" t="s">
        <v>82</v>
      </c>
      <c r="AW181" s="12" t="s">
        <v>30</v>
      </c>
      <c r="AX181" s="12" t="s">
        <v>74</v>
      </c>
      <c r="AY181" s="151" t="s">
        <v>180</v>
      </c>
    </row>
    <row r="182" spans="2:65" s="13" customFormat="1" ht="10.199999999999999">
      <c r="B182" s="156"/>
      <c r="D182" s="150" t="s">
        <v>190</v>
      </c>
      <c r="E182" s="157" t="s">
        <v>1</v>
      </c>
      <c r="F182" s="158" t="s">
        <v>1276</v>
      </c>
      <c r="H182" s="159">
        <v>641250</v>
      </c>
      <c r="I182" s="160"/>
      <c r="L182" s="156"/>
      <c r="M182" s="161"/>
      <c r="T182" s="162"/>
      <c r="AT182" s="157" t="s">
        <v>190</v>
      </c>
      <c r="AU182" s="157" t="s">
        <v>84</v>
      </c>
      <c r="AV182" s="13" t="s">
        <v>84</v>
      </c>
      <c r="AW182" s="13" t="s">
        <v>30</v>
      </c>
      <c r="AX182" s="13" t="s">
        <v>74</v>
      </c>
      <c r="AY182" s="157" t="s">
        <v>180</v>
      </c>
    </row>
    <row r="183" spans="2:65" s="12" customFormat="1" ht="10.199999999999999">
      <c r="B183" s="149"/>
      <c r="D183" s="150" t="s">
        <v>190</v>
      </c>
      <c r="E183" s="151" t="s">
        <v>1</v>
      </c>
      <c r="F183" s="152" t="s">
        <v>1268</v>
      </c>
      <c r="H183" s="151" t="s">
        <v>1</v>
      </c>
      <c r="I183" s="153"/>
      <c r="L183" s="149"/>
      <c r="M183" s="154"/>
      <c r="T183" s="155"/>
      <c r="AT183" s="151" t="s">
        <v>190</v>
      </c>
      <c r="AU183" s="151" t="s">
        <v>84</v>
      </c>
      <c r="AV183" s="12" t="s">
        <v>82</v>
      </c>
      <c r="AW183" s="12" t="s">
        <v>30</v>
      </c>
      <c r="AX183" s="12" t="s">
        <v>74</v>
      </c>
      <c r="AY183" s="151" t="s">
        <v>180</v>
      </c>
    </row>
    <row r="184" spans="2:65" s="13" customFormat="1" ht="10.199999999999999">
      <c r="B184" s="156"/>
      <c r="D184" s="150" t="s">
        <v>190</v>
      </c>
      <c r="E184" s="157" t="s">
        <v>1</v>
      </c>
      <c r="F184" s="158" t="s">
        <v>1277</v>
      </c>
      <c r="H184" s="159">
        <v>337350</v>
      </c>
      <c r="I184" s="160"/>
      <c r="L184" s="156"/>
      <c r="M184" s="161"/>
      <c r="T184" s="162"/>
      <c r="AT184" s="157" t="s">
        <v>190</v>
      </c>
      <c r="AU184" s="157" t="s">
        <v>84</v>
      </c>
      <c r="AV184" s="13" t="s">
        <v>84</v>
      </c>
      <c r="AW184" s="13" t="s">
        <v>30</v>
      </c>
      <c r="AX184" s="13" t="s">
        <v>74</v>
      </c>
      <c r="AY184" s="157" t="s">
        <v>180</v>
      </c>
    </row>
    <row r="185" spans="2:65" s="12" customFormat="1" ht="10.199999999999999">
      <c r="B185" s="149"/>
      <c r="D185" s="150" t="s">
        <v>190</v>
      </c>
      <c r="E185" s="151" t="s">
        <v>1</v>
      </c>
      <c r="F185" s="152" t="s">
        <v>1270</v>
      </c>
      <c r="H185" s="151" t="s">
        <v>1</v>
      </c>
      <c r="I185" s="153"/>
      <c r="L185" s="149"/>
      <c r="M185" s="154"/>
      <c r="T185" s="155"/>
      <c r="AT185" s="151" t="s">
        <v>190</v>
      </c>
      <c r="AU185" s="151" t="s">
        <v>84</v>
      </c>
      <c r="AV185" s="12" t="s">
        <v>82</v>
      </c>
      <c r="AW185" s="12" t="s">
        <v>30</v>
      </c>
      <c r="AX185" s="12" t="s">
        <v>74</v>
      </c>
      <c r="AY185" s="151" t="s">
        <v>180</v>
      </c>
    </row>
    <row r="186" spans="2:65" s="13" customFormat="1" ht="10.199999999999999">
      <c r="B186" s="156"/>
      <c r="D186" s="150" t="s">
        <v>190</v>
      </c>
      <c r="E186" s="157" t="s">
        <v>1</v>
      </c>
      <c r="F186" s="158" t="s">
        <v>1278</v>
      </c>
      <c r="H186" s="159">
        <v>658950</v>
      </c>
      <c r="I186" s="160"/>
      <c r="L186" s="156"/>
      <c r="M186" s="161"/>
      <c r="T186" s="162"/>
      <c r="AT186" s="157" t="s">
        <v>190</v>
      </c>
      <c r="AU186" s="157" t="s">
        <v>84</v>
      </c>
      <c r="AV186" s="13" t="s">
        <v>84</v>
      </c>
      <c r="AW186" s="13" t="s">
        <v>30</v>
      </c>
      <c r="AX186" s="13" t="s">
        <v>74</v>
      </c>
      <c r="AY186" s="157" t="s">
        <v>180</v>
      </c>
    </row>
    <row r="187" spans="2:65" s="14" customFormat="1" ht="10.199999999999999">
      <c r="B187" s="163"/>
      <c r="D187" s="150" t="s">
        <v>190</v>
      </c>
      <c r="E187" s="164" t="s">
        <v>1</v>
      </c>
      <c r="F187" s="165" t="s">
        <v>194</v>
      </c>
      <c r="H187" s="166">
        <v>1637550</v>
      </c>
      <c r="I187" s="167"/>
      <c r="L187" s="163"/>
      <c r="M187" s="168"/>
      <c r="T187" s="169"/>
      <c r="AT187" s="164" t="s">
        <v>190</v>
      </c>
      <c r="AU187" s="164" t="s">
        <v>84</v>
      </c>
      <c r="AV187" s="14" t="s">
        <v>188</v>
      </c>
      <c r="AW187" s="14" t="s">
        <v>30</v>
      </c>
      <c r="AX187" s="14" t="s">
        <v>82</v>
      </c>
      <c r="AY187" s="164" t="s">
        <v>180</v>
      </c>
    </row>
    <row r="188" spans="2:65" s="1" customFormat="1" ht="21.75" customHeight="1">
      <c r="B188" s="32"/>
      <c r="C188" s="136" t="s">
        <v>188</v>
      </c>
      <c r="D188" s="136" t="s">
        <v>183</v>
      </c>
      <c r="E188" s="137" t="s">
        <v>1279</v>
      </c>
      <c r="F188" s="138" t="s">
        <v>1280</v>
      </c>
      <c r="G188" s="139" t="s">
        <v>198</v>
      </c>
      <c r="H188" s="140">
        <v>10917</v>
      </c>
      <c r="I188" s="141"/>
      <c r="J188" s="142">
        <f>ROUND(I188*H188,2)</f>
        <v>0</v>
      </c>
      <c r="K188" s="138" t="s">
        <v>187</v>
      </c>
      <c r="L188" s="32"/>
      <c r="M188" s="143" t="s">
        <v>1</v>
      </c>
      <c r="N188" s="144" t="s">
        <v>39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188</v>
      </c>
      <c r="AT188" s="147" t="s">
        <v>183</v>
      </c>
      <c r="AU188" s="147" t="s">
        <v>84</v>
      </c>
      <c r="AY188" s="17" t="s">
        <v>180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82</v>
      </c>
      <c r="BK188" s="148">
        <f>ROUND(I188*H188,2)</f>
        <v>0</v>
      </c>
      <c r="BL188" s="17" t="s">
        <v>188</v>
      </c>
      <c r="BM188" s="147" t="s">
        <v>1281</v>
      </c>
    </row>
    <row r="189" spans="2:65" s="12" customFormat="1" ht="10.199999999999999">
      <c r="B189" s="149"/>
      <c r="D189" s="150" t="s">
        <v>190</v>
      </c>
      <c r="E189" s="151" t="s">
        <v>1</v>
      </c>
      <c r="F189" s="152" t="s">
        <v>1266</v>
      </c>
      <c r="H189" s="151" t="s">
        <v>1</v>
      </c>
      <c r="I189" s="153"/>
      <c r="L189" s="149"/>
      <c r="M189" s="154"/>
      <c r="T189" s="155"/>
      <c r="AT189" s="151" t="s">
        <v>190</v>
      </c>
      <c r="AU189" s="151" t="s">
        <v>84</v>
      </c>
      <c r="AV189" s="12" t="s">
        <v>82</v>
      </c>
      <c r="AW189" s="12" t="s">
        <v>30</v>
      </c>
      <c r="AX189" s="12" t="s">
        <v>74</v>
      </c>
      <c r="AY189" s="151" t="s">
        <v>180</v>
      </c>
    </row>
    <row r="190" spans="2:65" s="13" customFormat="1" ht="10.199999999999999">
      <c r="B190" s="156"/>
      <c r="D190" s="150" t="s">
        <v>190</v>
      </c>
      <c r="E190" s="157" t="s">
        <v>1</v>
      </c>
      <c r="F190" s="158" t="s">
        <v>1267</v>
      </c>
      <c r="H190" s="159">
        <v>4275</v>
      </c>
      <c r="I190" s="160"/>
      <c r="L190" s="156"/>
      <c r="M190" s="161"/>
      <c r="T190" s="162"/>
      <c r="AT190" s="157" t="s">
        <v>190</v>
      </c>
      <c r="AU190" s="157" t="s">
        <v>84</v>
      </c>
      <c r="AV190" s="13" t="s">
        <v>84</v>
      </c>
      <c r="AW190" s="13" t="s">
        <v>30</v>
      </c>
      <c r="AX190" s="13" t="s">
        <v>74</v>
      </c>
      <c r="AY190" s="157" t="s">
        <v>180</v>
      </c>
    </row>
    <row r="191" spans="2:65" s="12" customFormat="1" ht="10.199999999999999">
      <c r="B191" s="149"/>
      <c r="D191" s="150" t="s">
        <v>190</v>
      </c>
      <c r="E191" s="151" t="s">
        <v>1</v>
      </c>
      <c r="F191" s="152" t="s">
        <v>1268</v>
      </c>
      <c r="H191" s="151" t="s">
        <v>1</v>
      </c>
      <c r="I191" s="153"/>
      <c r="L191" s="149"/>
      <c r="M191" s="154"/>
      <c r="T191" s="155"/>
      <c r="AT191" s="151" t="s">
        <v>190</v>
      </c>
      <c r="AU191" s="151" t="s">
        <v>84</v>
      </c>
      <c r="AV191" s="12" t="s">
        <v>82</v>
      </c>
      <c r="AW191" s="12" t="s">
        <v>30</v>
      </c>
      <c r="AX191" s="12" t="s">
        <v>74</v>
      </c>
      <c r="AY191" s="151" t="s">
        <v>180</v>
      </c>
    </row>
    <row r="192" spans="2:65" s="13" customFormat="1" ht="10.199999999999999">
      <c r="B192" s="156"/>
      <c r="D192" s="150" t="s">
        <v>190</v>
      </c>
      <c r="E192" s="157" t="s">
        <v>1</v>
      </c>
      <c r="F192" s="158" t="s">
        <v>1269</v>
      </c>
      <c r="H192" s="159">
        <v>2249</v>
      </c>
      <c r="I192" s="160"/>
      <c r="L192" s="156"/>
      <c r="M192" s="161"/>
      <c r="T192" s="162"/>
      <c r="AT192" s="157" t="s">
        <v>190</v>
      </c>
      <c r="AU192" s="157" t="s">
        <v>84</v>
      </c>
      <c r="AV192" s="13" t="s">
        <v>84</v>
      </c>
      <c r="AW192" s="13" t="s">
        <v>30</v>
      </c>
      <c r="AX192" s="13" t="s">
        <v>74</v>
      </c>
      <c r="AY192" s="157" t="s">
        <v>180</v>
      </c>
    </row>
    <row r="193" spans="2:65" s="12" customFormat="1" ht="10.199999999999999">
      <c r="B193" s="149"/>
      <c r="D193" s="150" t="s">
        <v>190</v>
      </c>
      <c r="E193" s="151" t="s">
        <v>1</v>
      </c>
      <c r="F193" s="152" t="s">
        <v>1270</v>
      </c>
      <c r="H193" s="151" t="s">
        <v>1</v>
      </c>
      <c r="I193" s="153"/>
      <c r="L193" s="149"/>
      <c r="M193" s="154"/>
      <c r="T193" s="155"/>
      <c r="AT193" s="151" t="s">
        <v>190</v>
      </c>
      <c r="AU193" s="151" t="s">
        <v>84</v>
      </c>
      <c r="AV193" s="12" t="s">
        <v>82</v>
      </c>
      <c r="AW193" s="12" t="s">
        <v>30</v>
      </c>
      <c r="AX193" s="12" t="s">
        <v>74</v>
      </c>
      <c r="AY193" s="151" t="s">
        <v>180</v>
      </c>
    </row>
    <row r="194" spans="2:65" s="13" customFormat="1" ht="10.199999999999999">
      <c r="B194" s="156"/>
      <c r="D194" s="150" t="s">
        <v>190</v>
      </c>
      <c r="E194" s="157" t="s">
        <v>1</v>
      </c>
      <c r="F194" s="158" t="s">
        <v>1271</v>
      </c>
      <c r="H194" s="159">
        <v>4393</v>
      </c>
      <c r="I194" s="160"/>
      <c r="L194" s="156"/>
      <c r="M194" s="161"/>
      <c r="T194" s="162"/>
      <c r="AT194" s="157" t="s">
        <v>190</v>
      </c>
      <c r="AU194" s="157" t="s">
        <v>84</v>
      </c>
      <c r="AV194" s="13" t="s">
        <v>84</v>
      </c>
      <c r="AW194" s="13" t="s">
        <v>30</v>
      </c>
      <c r="AX194" s="13" t="s">
        <v>74</v>
      </c>
      <c r="AY194" s="157" t="s">
        <v>180</v>
      </c>
    </row>
    <row r="195" spans="2:65" s="14" customFormat="1" ht="10.199999999999999">
      <c r="B195" s="163"/>
      <c r="D195" s="150" t="s">
        <v>190</v>
      </c>
      <c r="E195" s="164" t="s">
        <v>1</v>
      </c>
      <c r="F195" s="165" t="s">
        <v>194</v>
      </c>
      <c r="H195" s="166">
        <v>10917</v>
      </c>
      <c r="I195" s="167"/>
      <c r="L195" s="163"/>
      <c r="M195" s="168"/>
      <c r="T195" s="169"/>
      <c r="AT195" s="164" t="s">
        <v>190</v>
      </c>
      <c r="AU195" s="164" t="s">
        <v>84</v>
      </c>
      <c r="AV195" s="14" t="s">
        <v>188</v>
      </c>
      <c r="AW195" s="14" t="s">
        <v>30</v>
      </c>
      <c r="AX195" s="14" t="s">
        <v>82</v>
      </c>
      <c r="AY195" s="164" t="s">
        <v>180</v>
      </c>
    </row>
    <row r="196" spans="2:65" s="1" customFormat="1" ht="16.5" customHeight="1">
      <c r="B196" s="32"/>
      <c r="C196" s="136" t="s">
        <v>221</v>
      </c>
      <c r="D196" s="136" t="s">
        <v>183</v>
      </c>
      <c r="E196" s="137" t="s">
        <v>1282</v>
      </c>
      <c r="F196" s="138" t="s">
        <v>1283</v>
      </c>
      <c r="G196" s="139" t="s">
        <v>198</v>
      </c>
      <c r="H196" s="140">
        <v>10917</v>
      </c>
      <c r="I196" s="141"/>
      <c r="J196" s="142">
        <f>ROUND(I196*H196,2)</f>
        <v>0</v>
      </c>
      <c r="K196" s="138" t="s">
        <v>187</v>
      </c>
      <c r="L196" s="32"/>
      <c r="M196" s="143" t="s">
        <v>1</v>
      </c>
      <c r="N196" s="144" t="s">
        <v>39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188</v>
      </c>
      <c r="AT196" s="147" t="s">
        <v>183</v>
      </c>
      <c r="AU196" s="147" t="s">
        <v>84</v>
      </c>
      <c r="AY196" s="17" t="s">
        <v>180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82</v>
      </c>
      <c r="BK196" s="148">
        <f>ROUND(I196*H196,2)</f>
        <v>0</v>
      </c>
      <c r="BL196" s="17" t="s">
        <v>188</v>
      </c>
      <c r="BM196" s="147" t="s">
        <v>1284</v>
      </c>
    </row>
    <row r="197" spans="2:65" s="1" customFormat="1" ht="16.5" customHeight="1">
      <c r="B197" s="32"/>
      <c r="C197" s="136" t="s">
        <v>216</v>
      </c>
      <c r="D197" s="136" t="s">
        <v>183</v>
      </c>
      <c r="E197" s="137" t="s">
        <v>1285</v>
      </c>
      <c r="F197" s="138" t="s">
        <v>1286</v>
      </c>
      <c r="G197" s="139" t="s">
        <v>198</v>
      </c>
      <c r="H197" s="140">
        <v>1637550</v>
      </c>
      <c r="I197" s="141"/>
      <c r="J197" s="142">
        <f>ROUND(I197*H197,2)</f>
        <v>0</v>
      </c>
      <c r="K197" s="138" t="s">
        <v>187</v>
      </c>
      <c r="L197" s="32"/>
      <c r="M197" s="143" t="s">
        <v>1</v>
      </c>
      <c r="N197" s="144" t="s">
        <v>39</v>
      </c>
      <c r="P197" s="145">
        <f>O197*H197</f>
        <v>0</v>
      </c>
      <c r="Q197" s="145">
        <v>0</v>
      </c>
      <c r="R197" s="145">
        <f>Q197*H197</f>
        <v>0</v>
      </c>
      <c r="S197" s="145">
        <v>0</v>
      </c>
      <c r="T197" s="146">
        <f>S197*H197</f>
        <v>0</v>
      </c>
      <c r="AR197" s="147" t="s">
        <v>188</v>
      </c>
      <c r="AT197" s="147" t="s">
        <v>183</v>
      </c>
      <c r="AU197" s="147" t="s">
        <v>84</v>
      </c>
      <c r="AY197" s="17" t="s">
        <v>180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7" t="s">
        <v>82</v>
      </c>
      <c r="BK197" s="148">
        <f>ROUND(I197*H197,2)</f>
        <v>0</v>
      </c>
      <c r="BL197" s="17" t="s">
        <v>188</v>
      </c>
      <c r="BM197" s="147" t="s">
        <v>1287</v>
      </c>
    </row>
    <row r="198" spans="2:65" s="1" customFormat="1" ht="18">
      <c r="B198" s="32"/>
      <c r="D198" s="150" t="s">
        <v>556</v>
      </c>
      <c r="F198" s="188" t="s">
        <v>1275</v>
      </c>
      <c r="I198" s="189"/>
      <c r="L198" s="32"/>
      <c r="M198" s="190"/>
      <c r="T198" s="56"/>
      <c r="AT198" s="17" t="s">
        <v>556</v>
      </c>
      <c r="AU198" s="17" t="s">
        <v>84</v>
      </c>
    </row>
    <row r="199" spans="2:65" s="1" customFormat="1" ht="16.5" customHeight="1">
      <c r="B199" s="32"/>
      <c r="C199" s="136" t="s">
        <v>232</v>
      </c>
      <c r="D199" s="136" t="s">
        <v>183</v>
      </c>
      <c r="E199" s="137" t="s">
        <v>1288</v>
      </c>
      <c r="F199" s="138" t="s">
        <v>1289</v>
      </c>
      <c r="G199" s="139" t="s">
        <v>198</v>
      </c>
      <c r="H199" s="140">
        <v>10917</v>
      </c>
      <c r="I199" s="141"/>
      <c r="J199" s="142">
        <f>ROUND(I199*H199,2)</f>
        <v>0</v>
      </c>
      <c r="K199" s="138" t="s">
        <v>187</v>
      </c>
      <c r="L199" s="32"/>
      <c r="M199" s="143" t="s">
        <v>1</v>
      </c>
      <c r="N199" s="144" t="s">
        <v>39</v>
      </c>
      <c r="P199" s="145">
        <f>O199*H199</f>
        <v>0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188</v>
      </c>
      <c r="AT199" s="147" t="s">
        <v>183</v>
      </c>
      <c r="AU199" s="147" t="s">
        <v>84</v>
      </c>
      <c r="AY199" s="17" t="s">
        <v>180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7" t="s">
        <v>82</v>
      </c>
      <c r="BK199" s="148">
        <f>ROUND(I199*H199,2)</f>
        <v>0</v>
      </c>
      <c r="BL199" s="17" t="s">
        <v>188</v>
      </c>
      <c r="BM199" s="147" t="s">
        <v>1290</v>
      </c>
    </row>
    <row r="200" spans="2:65" s="1" customFormat="1" ht="21.75" customHeight="1">
      <c r="B200" s="32"/>
      <c r="C200" s="136" t="s">
        <v>242</v>
      </c>
      <c r="D200" s="136" t="s">
        <v>183</v>
      </c>
      <c r="E200" s="137" t="s">
        <v>1291</v>
      </c>
      <c r="F200" s="138" t="s">
        <v>1292</v>
      </c>
      <c r="G200" s="139" t="s">
        <v>198</v>
      </c>
      <c r="H200" s="140">
        <v>1154</v>
      </c>
      <c r="I200" s="141"/>
      <c r="J200" s="142">
        <f>ROUND(I200*H200,2)</f>
        <v>0</v>
      </c>
      <c r="K200" s="138" t="s">
        <v>187</v>
      </c>
      <c r="L200" s="32"/>
      <c r="M200" s="143" t="s">
        <v>1</v>
      </c>
      <c r="N200" s="144" t="s">
        <v>39</v>
      </c>
      <c r="P200" s="145">
        <f>O200*H200</f>
        <v>0</v>
      </c>
      <c r="Q200" s="145">
        <v>2.1000000000000001E-4</v>
      </c>
      <c r="R200" s="145">
        <f>Q200*H200</f>
        <v>0.24234</v>
      </c>
      <c r="S200" s="145">
        <v>0</v>
      </c>
      <c r="T200" s="146">
        <f>S200*H200</f>
        <v>0</v>
      </c>
      <c r="AR200" s="147" t="s">
        <v>188</v>
      </c>
      <c r="AT200" s="147" t="s">
        <v>183</v>
      </c>
      <c r="AU200" s="147" t="s">
        <v>84</v>
      </c>
      <c r="AY200" s="17" t="s">
        <v>180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82</v>
      </c>
      <c r="BK200" s="148">
        <f>ROUND(I200*H200,2)</f>
        <v>0</v>
      </c>
      <c r="BL200" s="17" t="s">
        <v>188</v>
      </c>
      <c r="BM200" s="147" t="s">
        <v>1293</v>
      </c>
    </row>
    <row r="201" spans="2:65" s="12" customFormat="1" ht="10.199999999999999">
      <c r="B201" s="149"/>
      <c r="D201" s="150" t="s">
        <v>190</v>
      </c>
      <c r="E201" s="151" t="s">
        <v>1</v>
      </c>
      <c r="F201" s="152" t="s">
        <v>1294</v>
      </c>
      <c r="H201" s="151" t="s">
        <v>1</v>
      </c>
      <c r="I201" s="153"/>
      <c r="L201" s="149"/>
      <c r="M201" s="154"/>
      <c r="T201" s="155"/>
      <c r="AT201" s="151" t="s">
        <v>190</v>
      </c>
      <c r="AU201" s="151" t="s">
        <v>84</v>
      </c>
      <c r="AV201" s="12" t="s">
        <v>82</v>
      </c>
      <c r="AW201" s="12" t="s">
        <v>30</v>
      </c>
      <c r="AX201" s="12" t="s">
        <v>74</v>
      </c>
      <c r="AY201" s="151" t="s">
        <v>180</v>
      </c>
    </row>
    <row r="202" spans="2:65" s="12" customFormat="1" ht="10.199999999999999">
      <c r="B202" s="149"/>
      <c r="D202" s="150" t="s">
        <v>190</v>
      </c>
      <c r="E202" s="151" t="s">
        <v>1</v>
      </c>
      <c r="F202" s="152" t="s">
        <v>1295</v>
      </c>
      <c r="H202" s="151" t="s">
        <v>1</v>
      </c>
      <c r="I202" s="153"/>
      <c r="L202" s="149"/>
      <c r="M202" s="154"/>
      <c r="T202" s="155"/>
      <c r="AT202" s="151" t="s">
        <v>190</v>
      </c>
      <c r="AU202" s="151" t="s">
        <v>84</v>
      </c>
      <c r="AV202" s="12" t="s">
        <v>82</v>
      </c>
      <c r="AW202" s="12" t="s">
        <v>30</v>
      </c>
      <c r="AX202" s="12" t="s">
        <v>74</v>
      </c>
      <c r="AY202" s="151" t="s">
        <v>180</v>
      </c>
    </row>
    <row r="203" spans="2:65" s="13" customFormat="1" ht="10.199999999999999">
      <c r="B203" s="156"/>
      <c r="D203" s="150" t="s">
        <v>190</v>
      </c>
      <c r="E203" s="157" t="s">
        <v>1</v>
      </c>
      <c r="F203" s="158" t="s">
        <v>1296</v>
      </c>
      <c r="H203" s="159">
        <v>234</v>
      </c>
      <c r="I203" s="160"/>
      <c r="L203" s="156"/>
      <c r="M203" s="161"/>
      <c r="T203" s="162"/>
      <c r="AT203" s="157" t="s">
        <v>190</v>
      </c>
      <c r="AU203" s="157" t="s">
        <v>84</v>
      </c>
      <c r="AV203" s="13" t="s">
        <v>84</v>
      </c>
      <c r="AW203" s="13" t="s">
        <v>30</v>
      </c>
      <c r="AX203" s="13" t="s">
        <v>74</v>
      </c>
      <c r="AY203" s="157" t="s">
        <v>180</v>
      </c>
    </row>
    <row r="204" spans="2:65" s="12" customFormat="1" ht="10.199999999999999">
      <c r="B204" s="149"/>
      <c r="D204" s="150" t="s">
        <v>190</v>
      </c>
      <c r="E204" s="151" t="s">
        <v>1</v>
      </c>
      <c r="F204" s="152" t="s">
        <v>1297</v>
      </c>
      <c r="H204" s="151" t="s">
        <v>1</v>
      </c>
      <c r="I204" s="153"/>
      <c r="L204" s="149"/>
      <c r="M204" s="154"/>
      <c r="T204" s="155"/>
      <c r="AT204" s="151" t="s">
        <v>190</v>
      </c>
      <c r="AU204" s="151" t="s">
        <v>84</v>
      </c>
      <c r="AV204" s="12" t="s">
        <v>82</v>
      </c>
      <c r="AW204" s="12" t="s">
        <v>30</v>
      </c>
      <c r="AX204" s="12" t="s">
        <v>74</v>
      </c>
      <c r="AY204" s="151" t="s">
        <v>180</v>
      </c>
    </row>
    <row r="205" spans="2:65" s="13" customFormat="1" ht="10.199999999999999">
      <c r="B205" s="156"/>
      <c r="D205" s="150" t="s">
        <v>190</v>
      </c>
      <c r="E205" s="157" t="s">
        <v>1</v>
      </c>
      <c r="F205" s="158" t="s">
        <v>1298</v>
      </c>
      <c r="H205" s="159">
        <v>920</v>
      </c>
      <c r="I205" s="160"/>
      <c r="L205" s="156"/>
      <c r="M205" s="161"/>
      <c r="T205" s="162"/>
      <c r="AT205" s="157" t="s">
        <v>190</v>
      </c>
      <c r="AU205" s="157" t="s">
        <v>84</v>
      </c>
      <c r="AV205" s="13" t="s">
        <v>84</v>
      </c>
      <c r="AW205" s="13" t="s">
        <v>30</v>
      </c>
      <c r="AX205" s="13" t="s">
        <v>74</v>
      </c>
      <c r="AY205" s="157" t="s">
        <v>180</v>
      </c>
    </row>
    <row r="206" spans="2:65" s="14" customFormat="1" ht="10.199999999999999">
      <c r="B206" s="163"/>
      <c r="D206" s="150" t="s">
        <v>190</v>
      </c>
      <c r="E206" s="164" t="s">
        <v>1</v>
      </c>
      <c r="F206" s="165" t="s">
        <v>194</v>
      </c>
      <c r="H206" s="166">
        <v>1154</v>
      </c>
      <c r="I206" s="167"/>
      <c r="L206" s="163"/>
      <c r="M206" s="168"/>
      <c r="T206" s="169"/>
      <c r="AT206" s="164" t="s">
        <v>190</v>
      </c>
      <c r="AU206" s="164" t="s">
        <v>84</v>
      </c>
      <c r="AV206" s="14" t="s">
        <v>188</v>
      </c>
      <c r="AW206" s="14" t="s">
        <v>30</v>
      </c>
      <c r="AX206" s="14" t="s">
        <v>82</v>
      </c>
      <c r="AY206" s="164" t="s">
        <v>180</v>
      </c>
    </row>
    <row r="207" spans="2:65" s="1" customFormat="1" ht="24.15" customHeight="1">
      <c r="B207" s="32"/>
      <c r="C207" s="136" t="s">
        <v>252</v>
      </c>
      <c r="D207" s="136" t="s">
        <v>183</v>
      </c>
      <c r="E207" s="137" t="s">
        <v>1299</v>
      </c>
      <c r="F207" s="138" t="s">
        <v>1300</v>
      </c>
      <c r="G207" s="139" t="s">
        <v>198</v>
      </c>
      <c r="H207" s="140">
        <v>835</v>
      </c>
      <c r="I207" s="141"/>
      <c r="J207" s="142">
        <f>ROUND(I207*H207,2)</f>
        <v>0</v>
      </c>
      <c r="K207" s="138" t="s">
        <v>199</v>
      </c>
      <c r="L207" s="32"/>
      <c r="M207" s="143" t="s">
        <v>1</v>
      </c>
      <c r="N207" s="144" t="s">
        <v>39</v>
      </c>
      <c r="P207" s="145">
        <f>O207*H207</f>
        <v>0</v>
      </c>
      <c r="Q207" s="145">
        <v>2.1000000000000001E-4</v>
      </c>
      <c r="R207" s="145">
        <f>Q207*H207</f>
        <v>0.17535000000000001</v>
      </c>
      <c r="S207" s="145">
        <v>0</v>
      </c>
      <c r="T207" s="146">
        <f>S207*H207</f>
        <v>0</v>
      </c>
      <c r="AR207" s="147" t="s">
        <v>188</v>
      </c>
      <c r="AT207" s="147" t="s">
        <v>183</v>
      </c>
      <c r="AU207" s="147" t="s">
        <v>84</v>
      </c>
      <c r="AY207" s="17" t="s">
        <v>180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7" t="s">
        <v>82</v>
      </c>
      <c r="BK207" s="148">
        <f>ROUND(I207*H207,2)</f>
        <v>0</v>
      </c>
      <c r="BL207" s="17" t="s">
        <v>188</v>
      </c>
      <c r="BM207" s="147" t="s">
        <v>1301</v>
      </c>
    </row>
    <row r="208" spans="2:65" s="12" customFormat="1" ht="10.199999999999999">
      <c r="B208" s="149"/>
      <c r="D208" s="150" t="s">
        <v>190</v>
      </c>
      <c r="E208" s="151" t="s">
        <v>1</v>
      </c>
      <c r="F208" s="152" t="s">
        <v>1302</v>
      </c>
      <c r="H208" s="151" t="s">
        <v>1</v>
      </c>
      <c r="I208" s="153"/>
      <c r="L208" s="149"/>
      <c r="M208" s="154"/>
      <c r="T208" s="155"/>
      <c r="AT208" s="151" t="s">
        <v>190</v>
      </c>
      <c r="AU208" s="151" t="s">
        <v>84</v>
      </c>
      <c r="AV208" s="12" t="s">
        <v>82</v>
      </c>
      <c r="AW208" s="12" t="s">
        <v>30</v>
      </c>
      <c r="AX208" s="12" t="s">
        <v>74</v>
      </c>
      <c r="AY208" s="151" t="s">
        <v>180</v>
      </c>
    </row>
    <row r="209" spans="2:65" s="12" customFormat="1" ht="10.199999999999999">
      <c r="B209" s="149"/>
      <c r="D209" s="150" t="s">
        <v>190</v>
      </c>
      <c r="E209" s="151" t="s">
        <v>1</v>
      </c>
      <c r="F209" s="152" t="s">
        <v>1303</v>
      </c>
      <c r="H209" s="151" t="s">
        <v>1</v>
      </c>
      <c r="I209" s="153"/>
      <c r="L209" s="149"/>
      <c r="M209" s="154"/>
      <c r="T209" s="155"/>
      <c r="AT209" s="151" t="s">
        <v>190</v>
      </c>
      <c r="AU209" s="151" t="s">
        <v>84</v>
      </c>
      <c r="AV209" s="12" t="s">
        <v>82</v>
      </c>
      <c r="AW209" s="12" t="s">
        <v>30</v>
      </c>
      <c r="AX209" s="12" t="s">
        <v>74</v>
      </c>
      <c r="AY209" s="151" t="s">
        <v>180</v>
      </c>
    </row>
    <row r="210" spans="2:65" s="13" customFormat="1" ht="10.199999999999999">
      <c r="B210" s="156"/>
      <c r="D210" s="150" t="s">
        <v>190</v>
      </c>
      <c r="E210" s="157" t="s">
        <v>1</v>
      </c>
      <c r="F210" s="158" t="s">
        <v>1304</v>
      </c>
      <c r="H210" s="159">
        <v>835</v>
      </c>
      <c r="I210" s="160"/>
      <c r="L210" s="156"/>
      <c r="M210" s="161"/>
      <c r="T210" s="162"/>
      <c r="AT210" s="157" t="s">
        <v>190</v>
      </c>
      <c r="AU210" s="157" t="s">
        <v>84</v>
      </c>
      <c r="AV210" s="13" t="s">
        <v>84</v>
      </c>
      <c r="AW210" s="13" t="s">
        <v>30</v>
      </c>
      <c r="AX210" s="13" t="s">
        <v>74</v>
      </c>
      <c r="AY210" s="157" t="s">
        <v>180</v>
      </c>
    </row>
    <row r="211" spans="2:65" s="14" customFormat="1" ht="10.199999999999999">
      <c r="B211" s="163"/>
      <c r="D211" s="150" t="s">
        <v>190</v>
      </c>
      <c r="E211" s="164" t="s">
        <v>1</v>
      </c>
      <c r="F211" s="165" t="s">
        <v>194</v>
      </c>
      <c r="H211" s="166">
        <v>835</v>
      </c>
      <c r="I211" s="167"/>
      <c r="L211" s="163"/>
      <c r="M211" s="168"/>
      <c r="T211" s="169"/>
      <c r="AT211" s="164" t="s">
        <v>190</v>
      </c>
      <c r="AU211" s="164" t="s">
        <v>84</v>
      </c>
      <c r="AV211" s="14" t="s">
        <v>188</v>
      </c>
      <c r="AW211" s="14" t="s">
        <v>30</v>
      </c>
      <c r="AX211" s="14" t="s">
        <v>82</v>
      </c>
      <c r="AY211" s="164" t="s">
        <v>180</v>
      </c>
    </row>
    <row r="212" spans="2:65" s="1" customFormat="1" ht="16.5" customHeight="1">
      <c r="B212" s="32"/>
      <c r="C212" s="136" t="s">
        <v>256</v>
      </c>
      <c r="D212" s="136" t="s">
        <v>183</v>
      </c>
      <c r="E212" s="137" t="s">
        <v>1305</v>
      </c>
      <c r="F212" s="138" t="s">
        <v>1306</v>
      </c>
      <c r="G212" s="139" t="s">
        <v>198</v>
      </c>
      <c r="H212" s="140">
        <v>10917</v>
      </c>
      <c r="I212" s="141"/>
      <c r="J212" s="142">
        <f>ROUND(I212*H212,2)</f>
        <v>0</v>
      </c>
      <c r="K212" s="138" t="s">
        <v>199</v>
      </c>
      <c r="L212" s="32"/>
      <c r="M212" s="143" t="s">
        <v>1</v>
      </c>
      <c r="N212" s="144" t="s">
        <v>39</v>
      </c>
      <c r="P212" s="145">
        <f>O212*H212</f>
        <v>0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188</v>
      </c>
      <c r="AT212" s="147" t="s">
        <v>183</v>
      </c>
      <c r="AU212" s="147" t="s">
        <v>84</v>
      </c>
      <c r="AY212" s="17" t="s">
        <v>180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82</v>
      </c>
      <c r="BK212" s="148">
        <f>ROUND(I212*H212,2)</f>
        <v>0</v>
      </c>
      <c r="BL212" s="17" t="s">
        <v>188</v>
      </c>
      <c r="BM212" s="147" t="s">
        <v>1307</v>
      </c>
    </row>
    <row r="213" spans="2:65" s="1" customFormat="1" ht="16.5" customHeight="1">
      <c r="B213" s="32"/>
      <c r="C213" s="136" t="s">
        <v>264</v>
      </c>
      <c r="D213" s="136" t="s">
        <v>183</v>
      </c>
      <c r="E213" s="137" t="s">
        <v>1308</v>
      </c>
      <c r="F213" s="138" t="s">
        <v>1309</v>
      </c>
      <c r="G213" s="139" t="s">
        <v>198</v>
      </c>
      <c r="H213" s="140">
        <v>6642</v>
      </c>
      <c r="I213" s="141"/>
      <c r="J213" s="142">
        <f>ROUND(I213*H213,2)</f>
        <v>0</v>
      </c>
      <c r="K213" s="138" t="s">
        <v>199</v>
      </c>
      <c r="L213" s="32"/>
      <c r="M213" s="143" t="s">
        <v>1</v>
      </c>
      <c r="N213" s="144" t="s">
        <v>39</v>
      </c>
      <c r="P213" s="145">
        <f>O213*H213</f>
        <v>0</v>
      </c>
      <c r="Q213" s="145">
        <v>0</v>
      </c>
      <c r="R213" s="145">
        <f>Q213*H213</f>
        <v>0</v>
      </c>
      <c r="S213" s="145">
        <v>0</v>
      </c>
      <c r="T213" s="146">
        <f>S213*H213</f>
        <v>0</v>
      </c>
      <c r="AR213" s="147" t="s">
        <v>188</v>
      </c>
      <c r="AT213" s="147" t="s">
        <v>183</v>
      </c>
      <c r="AU213" s="147" t="s">
        <v>84</v>
      </c>
      <c r="AY213" s="17" t="s">
        <v>180</v>
      </c>
      <c r="BE213" s="148">
        <f>IF(N213="základní",J213,0)</f>
        <v>0</v>
      </c>
      <c r="BF213" s="148">
        <f>IF(N213="snížená",J213,0)</f>
        <v>0</v>
      </c>
      <c r="BG213" s="148">
        <f>IF(N213="zákl. přenesená",J213,0)</f>
        <v>0</v>
      </c>
      <c r="BH213" s="148">
        <f>IF(N213="sníž. přenesená",J213,0)</f>
        <v>0</v>
      </c>
      <c r="BI213" s="148">
        <f>IF(N213="nulová",J213,0)</f>
        <v>0</v>
      </c>
      <c r="BJ213" s="17" t="s">
        <v>82</v>
      </c>
      <c r="BK213" s="148">
        <f>ROUND(I213*H213,2)</f>
        <v>0</v>
      </c>
      <c r="BL213" s="17" t="s">
        <v>188</v>
      </c>
      <c r="BM213" s="147" t="s">
        <v>1310</v>
      </c>
    </row>
    <row r="214" spans="2:65" s="1" customFormat="1" ht="18">
      <c r="B214" s="32"/>
      <c r="D214" s="150" t="s">
        <v>556</v>
      </c>
      <c r="F214" s="188" t="s">
        <v>1311</v>
      </c>
      <c r="I214" s="189"/>
      <c r="L214" s="32"/>
      <c r="M214" s="190"/>
      <c r="T214" s="56"/>
      <c r="AT214" s="17" t="s">
        <v>556</v>
      </c>
      <c r="AU214" s="17" t="s">
        <v>84</v>
      </c>
    </row>
    <row r="215" spans="2:65" s="13" customFormat="1" ht="10.199999999999999">
      <c r="B215" s="156"/>
      <c r="D215" s="150" t="s">
        <v>190</v>
      </c>
      <c r="E215" s="157" t="s">
        <v>1</v>
      </c>
      <c r="F215" s="158" t="s">
        <v>1312</v>
      </c>
      <c r="H215" s="159">
        <v>6642</v>
      </c>
      <c r="I215" s="160"/>
      <c r="L215" s="156"/>
      <c r="M215" s="161"/>
      <c r="T215" s="162"/>
      <c r="AT215" s="157" t="s">
        <v>190</v>
      </c>
      <c r="AU215" s="157" t="s">
        <v>84</v>
      </c>
      <c r="AV215" s="13" t="s">
        <v>84</v>
      </c>
      <c r="AW215" s="13" t="s">
        <v>30</v>
      </c>
      <c r="AX215" s="13" t="s">
        <v>74</v>
      </c>
      <c r="AY215" s="157" t="s">
        <v>180</v>
      </c>
    </row>
    <row r="216" spans="2:65" s="14" customFormat="1" ht="10.199999999999999">
      <c r="B216" s="163"/>
      <c r="D216" s="150" t="s">
        <v>190</v>
      </c>
      <c r="E216" s="164" t="s">
        <v>1</v>
      </c>
      <c r="F216" s="165" t="s">
        <v>194</v>
      </c>
      <c r="H216" s="166">
        <v>6642</v>
      </c>
      <c r="I216" s="167"/>
      <c r="L216" s="163"/>
      <c r="M216" s="168"/>
      <c r="T216" s="169"/>
      <c r="AT216" s="164" t="s">
        <v>190</v>
      </c>
      <c r="AU216" s="164" t="s">
        <v>84</v>
      </c>
      <c r="AV216" s="14" t="s">
        <v>188</v>
      </c>
      <c r="AW216" s="14" t="s">
        <v>30</v>
      </c>
      <c r="AX216" s="14" t="s">
        <v>82</v>
      </c>
      <c r="AY216" s="164" t="s">
        <v>180</v>
      </c>
    </row>
    <row r="217" spans="2:65" s="1" customFormat="1" ht="16.5" customHeight="1">
      <c r="B217" s="32"/>
      <c r="C217" s="136" t="s">
        <v>270</v>
      </c>
      <c r="D217" s="136" t="s">
        <v>183</v>
      </c>
      <c r="E217" s="137" t="s">
        <v>1313</v>
      </c>
      <c r="F217" s="138" t="s">
        <v>1314</v>
      </c>
      <c r="G217" s="139" t="s">
        <v>198</v>
      </c>
      <c r="H217" s="140">
        <v>29.015999999999998</v>
      </c>
      <c r="I217" s="141"/>
      <c r="J217" s="142">
        <f>ROUND(I217*H217,2)</f>
        <v>0</v>
      </c>
      <c r="K217" s="138" t="s">
        <v>199</v>
      </c>
      <c r="L217" s="32"/>
      <c r="M217" s="143" t="s">
        <v>1</v>
      </c>
      <c r="N217" s="144" t="s">
        <v>39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188</v>
      </c>
      <c r="AT217" s="147" t="s">
        <v>183</v>
      </c>
      <c r="AU217" s="147" t="s">
        <v>84</v>
      </c>
      <c r="AY217" s="17" t="s">
        <v>180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82</v>
      </c>
      <c r="BK217" s="148">
        <f>ROUND(I217*H217,2)</f>
        <v>0</v>
      </c>
      <c r="BL217" s="17" t="s">
        <v>188</v>
      </c>
      <c r="BM217" s="147" t="s">
        <v>1315</v>
      </c>
    </row>
    <row r="218" spans="2:65" s="1" customFormat="1" ht="18">
      <c r="B218" s="32"/>
      <c r="D218" s="150" t="s">
        <v>556</v>
      </c>
      <c r="F218" s="188" t="s">
        <v>1316</v>
      </c>
      <c r="I218" s="189"/>
      <c r="L218" s="32"/>
      <c r="M218" s="190"/>
      <c r="T218" s="56"/>
      <c r="AT218" s="17" t="s">
        <v>556</v>
      </c>
      <c r="AU218" s="17" t="s">
        <v>84</v>
      </c>
    </row>
    <row r="219" spans="2:65" s="12" customFormat="1" ht="10.199999999999999">
      <c r="B219" s="149"/>
      <c r="D219" s="150" t="s">
        <v>190</v>
      </c>
      <c r="E219" s="151" t="s">
        <v>1</v>
      </c>
      <c r="F219" s="152" t="s">
        <v>1317</v>
      </c>
      <c r="H219" s="151" t="s">
        <v>1</v>
      </c>
      <c r="I219" s="153"/>
      <c r="L219" s="149"/>
      <c r="M219" s="154"/>
      <c r="T219" s="155"/>
      <c r="AT219" s="151" t="s">
        <v>190</v>
      </c>
      <c r="AU219" s="151" t="s">
        <v>84</v>
      </c>
      <c r="AV219" s="12" t="s">
        <v>82</v>
      </c>
      <c r="AW219" s="12" t="s">
        <v>30</v>
      </c>
      <c r="AX219" s="12" t="s">
        <v>74</v>
      </c>
      <c r="AY219" s="151" t="s">
        <v>180</v>
      </c>
    </row>
    <row r="220" spans="2:65" s="13" customFormat="1" ht="10.199999999999999">
      <c r="B220" s="156"/>
      <c r="D220" s="150" t="s">
        <v>190</v>
      </c>
      <c r="E220" s="157" t="s">
        <v>1</v>
      </c>
      <c r="F220" s="158" t="s">
        <v>1318</v>
      </c>
      <c r="H220" s="159">
        <v>1.44</v>
      </c>
      <c r="I220" s="160"/>
      <c r="L220" s="156"/>
      <c r="M220" s="161"/>
      <c r="T220" s="162"/>
      <c r="AT220" s="157" t="s">
        <v>190</v>
      </c>
      <c r="AU220" s="157" t="s">
        <v>84</v>
      </c>
      <c r="AV220" s="13" t="s">
        <v>84</v>
      </c>
      <c r="AW220" s="13" t="s">
        <v>30</v>
      </c>
      <c r="AX220" s="13" t="s">
        <v>74</v>
      </c>
      <c r="AY220" s="157" t="s">
        <v>180</v>
      </c>
    </row>
    <row r="221" spans="2:65" s="12" customFormat="1" ht="10.199999999999999">
      <c r="B221" s="149"/>
      <c r="D221" s="150" t="s">
        <v>190</v>
      </c>
      <c r="E221" s="151" t="s">
        <v>1</v>
      </c>
      <c r="F221" s="152" t="s">
        <v>1319</v>
      </c>
      <c r="H221" s="151" t="s">
        <v>1</v>
      </c>
      <c r="I221" s="153"/>
      <c r="L221" s="149"/>
      <c r="M221" s="154"/>
      <c r="T221" s="155"/>
      <c r="AT221" s="151" t="s">
        <v>190</v>
      </c>
      <c r="AU221" s="151" t="s">
        <v>84</v>
      </c>
      <c r="AV221" s="12" t="s">
        <v>82</v>
      </c>
      <c r="AW221" s="12" t="s">
        <v>30</v>
      </c>
      <c r="AX221" s="12" t="s">
        <v>74</v>
      </c>
      <c r="AY221" s="151" t="s">
        <v>180</v>
      </c>
    </row>
    <row r="222" spans="2:65" s="13" customFormat="1" ht="10.199999999999999">
      <c r="B222" s="156"/>
      <c r="D222" s="150" t="s">
        <v>190</v>
      </c>
      <c r="E222" s="157" t="s">
        <v>1</v>
      </c>
      <c r="F222" s="158" t="s">
        <v>1320</v>
      </c>
      <c r="H222" s="159">
        <v>0.627</v>
      </c>
      <c r="I222" s="160"/>
      <c r="L222" s="156"/>
      <c r="M222" s="161"/>
      <c r="T222" s="162"/>
      <c r="AT222" s="157" t="s">
        <v>190</v>
      </c>
      <c r="AU222" s="157" t="s">
        <v>84</v>
      </c>
      <c r="AV222" s="13" t="s">
        <v>84</v>
      </c>
      <c r="AW222" s="13" t="s">
        <v>30</v>
      </c>
      <c r="AX222" s="13" t="s">
        <v>74</v>
      </c>
      <c r="AY222" s="157" t="s">
        <v>180</v>
      </c>
    </row>
    <row r="223" spans="2:65" s="12" customFormat="1" ht="10.199999999999999">
      <c r="B223" s="149"/>
      <c r="D223" s="150" t="s">
        <v>190</v>
      </c>
      <c r="E223" s="151" t="s">
        <v>1</v>
      </c>
      <c r="F223" s="152" t="s">
        <v>1321</v>
      </c>
      <c r="H223" s="151" t="s">
        <v>1</v>
      </c>
      <c r="I223" s="153"/>
      <c r="L223" s="149"/>
      <c r="M223" s="154"/>
      <c r="T223" s="155"/>
      <c r="AT223" s="151" t="s">
        <v>190</v>
      </c>
      <c r="AU223" s="151" t="s">
        <v>84</v>
      </c>
      <c r="AV223" s="12" t="s">
        <v>82</v>
      </c>
      <c r="AW223" s="12" t="s">
        <v>30</v>
      </c>
      <c r="AX223" s="12" t="s">
        <v>74</v>
      </c>
      <c r="AY223" s="151" t="s">
        <v>180</v>
      </c>
    </row>
    <row r="224" spans="2:65" s="13" customFormat="1" ht="10.199999999999999">
      <c r="B224" s="156"/>
      <c r="D224" s="150" t="s">
        <v>190</v>
      </c>
      <c r="E224" s="157" t="s">
        <v>1</v>
      </c>
      <c r="F224" s="158" t="s">
        <v>1322</v>
      </c>
      <c r="H224" s="159">
        <v>1.7549999999999999</v>
      </c>
      <c r="I224" s="160"/>
      <c r="L224" s="156"/>
      <c r="M224" s="161"/>
      <c r="T224" s="162"/>
      <c r="AT224" s="157" t="s">
        <v>190</v>
      </c>
      <c r="AU224" s="157" t="s">
        <v>84</v>
      </c>
      <c r="AV224" s="13" t="s">
        <v>84</v>
      </c>
      <c r="AW224" s="13" t="s">
        <v>30</v>
      </c>
      <c r="AX224" s="13" t="s">
        <v>74</v>
      </c>
      <c r="AY224" s="157" t="s">
        <v>180</v>
      </c>
    </row>
    <row r="225" spans="2:51" s="12" customFormat="1" ht="10.199999999999999">
      <c r="B225" s="149"/>
      <c r="D225" s="150" t="s">
        <v>190</v>
      </c>
      <c r="E225" s="151" t="s">
        <v>1</v>
      </c>
      <c r="F225" s="152" t="s">
        <v>1323</v>
      </c>
      <c r="H225" s="151" t="s">
        <v>1</v>
      </c>
      <c r="I225" s="153"/>
      <c r="L225" s="149"/>
      <c r="M225" s="154"/>
      <c r="T225" s="155"/>
      <c r="AT225" s="151" t="s">
        <v>190</v>
      </c>
      <c r="AU225" s="151" t="s">
        <v>84</v>
      </c>
      <c r="AV225" s="12" t="s">
        <v>82</v>
      </c>
      <c r="AW225" s="12" t="s">
        <v>30</v>
      </c>
      <c r="AX225" s="12" t="s">
        <v>74</v>
      </c>
      <c r="AY225" s="151" t="s">
        <v>180</v>
      </c>
    </row>
    <row r="226" spans="2:51" s="13" customFormat="1" ht="10.199999999999999">
      <c r="B226" s="156"/>
      <c r="D226" s="150" t="s">
        <v>190</v>
      </c>
      <c r="E226" s="157" t="s">
        <v>1</v>
      </c>
      <c r="F226" s="158" t="s">
        <v>1324</v>
      </c>
      <c r="H226" s="159">
        <v>0.84499999999999997</v>
      </c>
      <c r="I226" s="160"/>
      <c r="L226" s="156"/>
      <c r="M226" s="161"/>
      <c r="T226" s="162"/>
      <c r="AT226" s="157" t="s">
        <v>190</v>
      </c>
      <c r="AU226" s="157" t="s">
        <v>84</v>
      </c>
      <c r="AV226" s="13" t="s">
        <v>84</v>
      </c>
      <c r="AW226" s="13" t="s">
        <v>30</v>
      </c>
      <c r="AX226" s="13" t="s">
        <v>74</v>
      </c>
      <c r="AY226" s="157" t="s">
        <v>180</v>
      </c>
    </row>
    <row r="227" spans="2:51" s="12" customFormat="1" ht="10.199999999999999">
      <c r="B227" s="149"/>
      <c r="D227" s="150" t="s">
        <v>190</v>
      </c>
      <c r="E227" s="151" t="s">
        <v>1</v>
      </c>
      <c r="F227" s="152" t="s">
        <v>1325</v>
      </c>
      <c r="H227" s="151" t="s">
        <v>1</v>
      </c>
      <c r="I227" s="153"/>
      <c r="L227" s="149"/>
      <c r="M227" s="154"/>
      <c r="T227" s="155"/>
      <c r="AT227" s="151" t="s">
        <v>190</v>
      </c>
      <c r="AU227" s="151" t="s">
        <v>84</v>
      </c>
      <c r="AV227" s="12" t="s">
        <v>82</v>
      </c>
      <c r="AW227" s="12" t="s">
        <v>30</v>
      </c>
      <c r="AX227" s="12" t="s">
        <v>74</v>
      </c>
      <c r="AY227" s="151" t="s">
        <v>180</v>
      </c>
    </row>
    <row r="228" spans="2:51" s="13" customFormat="1" ht="10.199999999999999">
      <c r="B228" s="156"/>
      <c r="D228" s="150" t="s">
        <v>190</v>
      </c>
      <c r="E228" s="157" t="s">
        <v>1</v>
      </c>
      <c r="F228" s="158" t="s">
        <v>1326</v>
      </c>
      <c r="H228" s="159">
        <v>4.8819999999999997</v>
      </c>
      <c r="I228" s="160"/>
      <c r="L228" s="156"/>
      <c r="M228" s="161"/>
      <c r="T228" s="162"/>
      <c r="AT228" s="157" t="s">
        <v>190</v>
      </c>
      <c r="AU228" s="157" t="s">
        <v>84</v>
      </c>
      <c r="AV228" s="13" t="s">
        <v>84</v>
      </c>
      <c r="AW228" s="13" t="s">
        <v>30</v>
      </c>
      <c r="AX228" s="13" t="s">
        <v>74</v>
      </c>
      <c r="AY228" s="157" t="s">
        <v>180</v>
      </c>
    </row>
    <row r="229" spans="2:51" s="12" customFormat="1" ht="10.199999999999999">
      <c r="B229" s="149"/>
      <c r="D229" s="150" t="s">
        <v>190</v>
      </c>
      <c r="E229" s="151" t="s">
        <v>1</v>
      </c>
      <c r="F229" s="152" t="s">
        <v>1327</v>
      </c>
      <c r="H229" s="151" t="s">
        <v>1</v>
      </c>
      <c r="I229" s="153"/>
      <c r="L229" s="149"/>
      <c r="M229" s="154"/>
      <c r="T229" s="155"/>
      <c r="AT229" s="151" t="s">
        <v>190</v>
      </c>
      <c r="AU229" s="151" t="s">
        <v>84</v>
      </c>
      <c r="AV229" s="12" t="s">
        <v>82</v>
      </c>
      <c r="AW229" s="12" t="s">
        <v>30</v>
      </c>
      <c r="AX229" s="12" t="s">
        <v>74</v>
      </c>
      <c r="AY229" s="151" t="s">
        <v>180</v>
      </c>
    </row>
    <row r="230" spans="2:51" s="13" customFormat="1" ht="10.199999999999999">
      <c r="B230" s="156"/>
      <c r="D230" s="150" t="s">
        <v>190</v>
      </c>
      <c r="E230" s="157" t="s">
        <v>1</v>
      </c>
      <c r="F230" s="158" t="s">
        <v>1328</v>
      </c>
      <c r="H230" s="159">
        <v>1.105</v>
      </c>
      <c r="I230" s="160"/>
      <c r="L230" s="156"/>
      <c r="M230" s="161"/>
      <c r="T230" s="162"/>
      <c r="AT230" s="157" t="s">
        <v>190</v>
      </c>
      <c r="AU230" s="157" t="s">
        <v>84</v>
      </c>
      <c r="AV230" s="13" t="s">
        <v>84</v>
      </c>
      <c r="AW230" s="13" t="s">
        <v>30</v>
      </c>
      <c r="AX230" s="13" t="s">
        <v>74</v>
      </c>
      <c r="AY230" s="157" t="s">
        <v>180</v>
      </c>
    </row>
    <row r="231" spans="2:51" s="12" customFormat="1" ht="10.199999999999999">
      <c r="B231" s="149"/>
      <c r="D231" s="150" t="s">
        <v>190</v>
      </c>
      <c r="E231" s="151" t="s">
        <v>1</v>
      </c>
      <c r="F231" s="152" t="s">
        <v>1329</v>
      </c>
      <c r="H231" s="151" t="s">
        <v>1</v>
      </c>
      <c r="I231" s="153"/>
      <c r="L231" s="149"/>
      <c r="M231" s="154"/>
      <c r="T231" s="155"/>
      <c r="AT231" s="151" t="s">
        <v>190</v>
      </c>
      <c r="AU231" s="151" t="s">
        <v>84</v>
      </c>
      <c r="AV231" s="12" t="s">
        <v>82</v>
      </c>
      <c r="AW231" s="12" t="s">
        <v>30</v>
      </c>
      <c r="AX231" s="12" t="s">
        <v>74</v>
      </c>
      <c r="AY231" s="151" t="s">
        <v>180</v>
      </c>
    </row>
    <row r="232" spans="2:51" s="13" customFormat="1" ht="10.199999999999999">
      <c r="B232" s="156"/>
      <c r="D232" s="150" t="s">
        <v>190</v>
      </c>
      <c r="E232" s="157" t="s">
        <v>1</v>
      </c>
      <c r="F232" s="158" t="s">
        <v>1330</v>
      </c>
      <c r="H232" s="159">
        <v>1.71</v>
      </c>
      <c r="I232" s="160"/>
      <c r="L232" s="156"/>
      <c r="M232" s="161"/>
      <c r="T232" s="162"/>
      <c r="AT232" s="157" t="s">
        <v>190</v>
      </c>
      <c r="AU232" s="157" t="s">
        <v>84</v>
      </c>
      <c r="AV232" s="13" t="s">
        <v>84</v>
      </c>
      <c r="AW232" s="13" t="s">
        <v>30</v>
      </c>
      <c r="AX232" s="13" t="s">
        <v>74</v>
      </c>
      <c r="AY232" s="157" t="s">
        <v>180</v>
      </c>
    </row>
    <row r="233" spans="2:51" s="12" customFormat="1" ht="10.199999999999999">
      <c r="B233" s="149"/>
      <c r="D233" s="150" t="s">
        <v>190</v>
      </c>
      <c r="E233" s="151" t="s">
        <v>1</v>
      </c>
      <c r="F233" s="152" t="s">
        <v>1323</v>
      </c>
      <c r="H233" s="151" t="s">
        <v>1</v>
      </c>
      <c r="I233" s="153"/>
      <c r="L233" s="149"/>
      <c r="M233" s="154"/>
      <c r="T233" s="155"/>
      <c r="AT233" s="151" t="s">
        <v>190</v>
      </c>
      <c r="AU233" s="151" t="s">
        <v>84</v>
      </c>
      <c r="AV233" s="12" t="s">
        <v>82</v>
      </c>
      <c r="AW233" s="12" t="s">
        <v>30</v>
      </c>
      <c r="AX233" s="12" t="s">
        <v>74</v>
      </c>
      <c r="AY233" s="151" t="s">
        <v>180</v>
      </c>
    </row>
    <row r="234" spans="2:51" s="13" customFormat="1" ht="10.199999999999999">
      <c r="B234" s="156"/>
      <c r="D234" s="150" t="s">
        <v>190</v>
      </c>
      <c r="E234" s="157" t="s">
        <v>1</v>
      </c>
      <c r="F234" s="158" t="s">
        <v>1331</v>
      </c>
      <c r="H234" s="159">
        <v>2.5350000000000001</v>
      </c>
      <c r="I234" s="160"/>
      <c r="L234" s="156"/>
      <c r="M234" s="161"/>
      <c r="T234" s="162"/>
      <c r="AT234" s="157" t="s">
        <v>190</v>
      </c>
      <c r="AU234" s="157" t="s">
        <v>84</v>
      </c>
      <c r="AV234" s="13" t="s">
        <v>84</v>
      </c>
      <c r="AW234" s="13" t="s">
        <v>30</v>
      </c>
      <c r="AX234" s="13" t="s">
        <v>74</v>
      </c>
      <c r="AY234" s="157" t="s">
        <v>180</v>
      </c>
    </row>
    <row r="235" spans="2:51" s="12" customFormat="1" ht="10.199999999999999">
      <c r="B235" s="149"/>
      <c r="D235" s="150" t="s">
        <v>190</v>
      </c>
      <c r="E235" s="151" t="s">
        <v>1</v>
      </c>
      <c r="F235" s="152" t="s">
        <v>1332</v>
      </c>
      <c r="H235" s="151" t="s">
        <v>1</v>
      </c>
      <c r="I235" s="153"/>
      <c r="L235" s="149"/>
      <c r="M235" s="154"/>
      <c r="T235" s="155"/>
      <c r="AT235" s="151" t="s">
        <v>190</v>
      </c>
      <c r="AU235" s="151" t="s">
        <v>84</v>
      </c>
      <c r="AV235" s="12" t="s">
        <v>82</v>
      </c>
      <c r="AW235" s="12" t="s">
        <v>30</v>
      </c>
      <c r="AX235" s="12" t="s">
        <v>74</v>
      </c>
      <c r="AY235" s="151" t="s">
        <v>180</v>
      </c>
    </row>
    <row r="236" spans="2:51" s="13" customFormat="1" ht="10.199999999999999">
      <c r="B236" s="156"/>
      <c r="D236" s="150" t="s">
        <v>190</v>
      </c>
      <c r="E236" s="157" t="s">
        <v>1</v>
      </c>
      <c r="F236" s="158" t="s">
        <v>1333</v>
      </c>
      <c r="H236" s="159">
        <v>4.05</v>
      </c>
      <c r="I236" s="160"/>
      <c r="L236" s="156"/>
      <c r="M236" s="161"/>
      <c r="T236" s="162"/>
      <c r="AT236" s="157" t="s">
        <v>190</v>
      </c>
      <c r="AU236" s="157" t="s">
        <v>84</v>
      </c>
      <c r="AV236" s="13" t="s">
        <v>84</v>
      </c>
      <c r="AW236" s="13" t="s">
        <v>30</v>
      </c>
      <c r="AX236" s="13" t="s">
        <v>74</v>
      </c>
      <c r="AY236" s="157" t="s">
        <v>180</v>
      </c>
    </row>
    <row r="237" spans="2:51" s="12" customFormat="1" ht="10.199999999999999">
      <c r="B237" s="149"/>
      <c r="D237" s="150" t="s">
        <v>190</v>
      </c>
      <c r="E237" s="151" t="s">
        <v>1</v>
      </c>
      <c r="F237" s="152" t="s">
        <v>1334</v>
      </c>
      <c r="H237" s="151" t="s">
        <v>1</v>
      </c>
      <c r="I237" s="153"/>
      <c r="L237" s="149"/>
      <c r="M237" s="154"/>
      <c r="T237" s="155"/>
      <c r="AT237" s="151" t="s">
        <v>190</v>
      </c>
      <c r="AU237" s="151" t="s">
        <v>84</v>
      </c>
      <c r="AV237" s="12" t="s">
        <v>82</v>
      </c>
      <c r="AW237" s="12" t="s">
        <v>30</v>
      </c>
      <c r="AX237" s="12" t="s">
        <v>74</v>
      </c>
      <c r="AY237" s="151" t="s">
        <v>180</v>
      </c>
    </row>
    <row r="238" spans="2:51" s="13" customFormat="1" ht="10.199999999999999">
      <c r="B238" s="156"/>
      <c r="D238" s="150" t="s">
        <v>190</v>
      </c>
      <c r="E238" s="157" t="s">
        <v>1</v>
      </c>
      <c r="F238" s="158" t="s">
        <v>1335</v>
      </c>
      <c r="H238" s="159">
        <v>0.871</v>
      </c>
      <c r="I238" s="160"/>
      <c r="L238" s="156"/>
      <c r="M238" s="161"/>
      <c r="T238" s="162"/>
      <c r="AT238" s="157" t="s">
        <v>190</v>
      </c>
      <c r="AU238" s="157" t="s">
        <v>84</v>
      </c>
      <c r="AV238" s="13" t="s">
        <v>84</v>
      </c>
      <c r="AW238" s="13" t="s">
        <v>30</v>
      </c>
      <c r="AX238" s="13" t="s">
        <v>74</v>
      </c>
      <c r="AY238" s="157" t="s">
        <v>180</v>
      </c>
    </row>
    <row r="239" spans="2:51" s="12" customFormat="1" ht="10.199999999999999">
      <c r="B239" s="149"/>
      <c r="D239" s="150" t="s">
        <v>190</v>
      </c>
      <c r="E239" s="151" t="s">
        <v>1</v>
      </c>
      <c r="F239" s="152" t="s">
        <v>1336</v>
      </c>
      <c r="H239" s="151" t="s">
        <v>1</v>
      </c>
      <c r="I239" s="153"/>
      <c r="L239" s="149"/>
      <c r="M239" s="154"/>
      <c r="T239" s="155"/>
      <c r="AT239" s="151" t="s">
        <v>190</v>
      </c>
      <c r="AU239" s="151" t="s">
        <v>84</v>
      </c>
      <c r="AV239" s="12" t="s">
        <v>82</v>
      </c>
      <c r="AW239" s="12" t="s">
        <v>30</v>
      </c>
      <c r="AX239" s="12" t="s">
        <v>74</v>
      </c>
      <c r="AY239" s="151" t="s">
        <v>180</v>
      </c>
    </row>
    <row r="240" spans="2:51" s="13" customFormat="1" ht="10.199999999999999">
      <c r="B240" s="156"/>
      <c r="D240" s="150" t="s">
        <v>190</v>
      </c>
      <c r="E240" s="157" t="s">
        <v>1</v>
      </c>
      <c r="F240" s="158" t="s">
        <v>1337</v>
      </c>
      <c r="H240" s="159">
        <v>1.8879999999999999</v>
      </c>
      <c r="I240" s="160"/>
      <c r="L240" s="156"/>
      <c r="M240" s="161"/>
      <c r="T240" s="162"/>
      <c r="AT240" s="157" t="s">
        <v>190</v>
      </c>
      <c r="AU240" s="157" t="s">
        <v>84</v>
      </c>
      <c r="AV240" s="13" t="s">
        <v>84</v>
      </c>
      <c r="AW240" s="13" t="s">
        <v>30</v>
      </c>
      <c r="AX240" s="13" t="s">
        <v>74</v>
      </c>
      <c r="AY240" s="157" t="s">
        <v>180</v>
      </c>
    </row>
    <row r="241" spans="2:65" s="12" customFormat="1" ht="10.199999999999999">
      <c r="B241" s="149"/>
      <c r="D241" s="150" t="s">
        <v>190</v>
      </c>
      <c r="E241" s="151" t="s">
        <v>1</v>
      </c>
      <c r="F241" s="152" t="s">
        <v>1338</v>
      </c>
      <c r="H241" s="151" t="s">
        <v>1</v>
      </c>
      <c r="I241" s="153"/>
      <c r="L241" s="149"/>
      <c r="M241" s="154"/>
      <c r="T241" s="155"/>
      <c r="AT241" s="151" t="s">
        <v>190</v>
      </c>
      <c r="AU241" s="151" t="s">
        <v>84</v>
      </c>
      <c r="AV241" s="12" t="s">
        <v>82</v>
      </c>
      <c r="AW241" s="12" t="s">
        <v>30</v>
      </c>
      <c r="AX241" s="12" t="s">
        <v>74</v>
      </c>
      <c r="AY241" s="151" t="s">
        <v>180</v>
      </c>
    </row>
    <row r="242" spans="2:65" s="13" customFormat="1" ht="10.199999999999999">
      <c r="B242" s="156"/>
      <c r="D242" s="150" t="s">
        <v>190</v>
      </c>
      <c r="E242" s="157" t="s">
        <v>1</v>
      </c>
      <c r="F242" s="158" t="s">
        <v>1339</v>
      </c>
      <c r="H242" s="159">
        <v>3.6</v>
      </c>
      <c r="I242" s="160"/>
      <c r="L242" s="156"/>
      <c r="M242" s="161"/>
      <c r="T242" s="162"/>
      <c r="AT242" s="157" t="s">
        <v>190</v>
      </c>
      <c r="AU242" s="157" t="s">
        <v>84</v>
      </c>
      <c r="AV242" s="13" t="s">
        <v>84</v>
      </c>
      <c r="AW242" s="13" t="s">
        <v>30</v>
      </c>
      <c r="AX242" s="13" t="s">
        <v>74</v>
      </c>
      <c r="AY242" s="157" t="s">
        <v>180</v>
      </c>
    </row>
    <row r="243" spans="2:65" s="12" customFormat="1" ht="10.199999999999999">
      <c r="B243" s="149"/>
      <c r="D243" s="150" t="s">
        <v>190</v>
      </c>
      <c r="E243" s="151" t="s">
        <v>1</v>
      </c>
      <c r="F243" s="152" t="s">
        <v>1340</v>
      </c>
      <c r="H243" s="151" t="s">
        <v>1</v>
      </c>
      <c r="I243" s="153"/>
      <c r="L243" s="149"/>
      <c r="M243" s="154"/>
      <c r="T243" s="155"/>
      <c r="AT243" s="151" t="s">
        <v>190</v>
      </c>
      <c r="AU243" s="151" t="s">
        <v>84</v>
      </c>
      <c r="AV243" s="12" t="s">
        <v>82</v>
      </c>
      <c r="AW243" s="12" t="s">
        <v>30</v>
      </c>
      <c r="AX243" s="12" t="s">
        <v>74</v>
      </c>
      <c r="AY243" s="151" t="s">
        <v>180</v>
      </c>
    </row>
    <row r="244" spans="2:65" s="13" customFormat="1" ht="10.199999999999999">
      <c r="B244" s="156"/>
      <c r="D244" s="150" t="s">
        <v>190</v>
      </c>
      <c r="E244" s="157" t="s">
        <v>1</v>
      </c>
      <c r="F244" s="158" t="s">
        <v>1341</v>
      </c>
      <c r="H244" s="159">
        <v>0.25</v>
      </c>
      <c r="I244" s="160"/>
      <c r="L244" s="156"/>
      <c r="M244" s="161"/>
      <c r="T244" s="162"/>
      <c r="AT244" s="157" t="s">
        <v>190</v>
      </c>
      <c r="AU244" s="157" t="s">
        <v>84</v>
      </c>
      <c r="AV244" s="13" t="s">
        <v>84</v>
      </c>
      <c r="AW244" s="13" t="s">
        <v>30</v>
      </c>
      <c r="AX244" s="13" t="s">
        <v>74</v>
      </c>
      <c r="AY244" s="157" t="s">
        <v>180</v>
      </c>
    </row>
    <row r="245" spans="2:65" s="12" customFormat="1" ht="10.199999999999999">
      <c r="B245" s="149"/>
      <c r="D245" s="150" t="s">
        <v>190</v>
      </c>
      <c r="E245" s="151" t="s">
        <v>1</v>
      </c>
      <c r="F245" s="152" t="s">
        <v>1342</v>
      </c>
      <c r="H245" s="151" t="s">
        <v>1</v>
      </c>
      <c r="I245" s="153"/>
      <c r="L245" s="149"/>
      <c r="M245" s="154"/>
      <c r="T245" s="155"/>
      <c r="AT245" s="151" t="s">
        <v>190</v>
      </c>
      <c r="AU245" s="151" t="s">
        <v>84</v>
      </c>
      <c r="AV245" s="12" t="s">
        <v>82</v>
      </c>
      <c r="AW245" s="12" t="s">
        <v>30</v>
      </c>
      <c r="AX245" s="12" t="s">
        <v>74</v>
      </c>
      <c r="AY245" s="151" t="s">
        <v>180</v>
      </c>
    </row>
    <row r="246" spans="2:65" s="13" customFormat="1" ht="10.199999999999999">
      <c r="B246" s="156"/>
      <c r="D246" s="150" t="s">
        <v>190</v>
      </c>
      <c r="E246" s="157" t="s">
        <v>1</v>
      </c>
      <c r="F246" s="158" t="s">
        <v>1343</v>
      </c>
      <c r="H246" s="159">
        <v>0.77500000000000002</v>
      </c>
      <c r="I246" s="160"/>
      <c r="L246" s="156"/>
      <c r="M246" s="161"/>
      <c r="T246" s="162"/>
      <c r="AT246" s="157" t="s">
        <v>190</v>
      </c>
      <c r="AU246" s="157" t="s">
        <v>84</v>
      </c>
      <c r="AV246" s="13" t="s">
        <v>84</v>
      </c>
      <c r="AW246" s="13" t="s">
        <v>30</v>
      </c>
      <c r="AX246" s="13" t="s">
        <v>74</v>
      </c>
      <c r="AY246" s="157" t="s">
        <v>180</v>
      </c>
    </row>
    <row r="247" spans="2:65" s="12" customFormat="1" ht="10.199999999999999">
      <c r="B247" s="149"/>
      <c r="D247" s="150" t="s">
        <v>190</v>
      </c>
      <c r="E247" s="151" t="s">
        <v>1</v>
      </c>
      <c r="F247" s="152" t="s">
        <v>1344</v>
      </c>
      <c r="H247" s="151" t="s">
        <v>1</v>
      </c>
      <c r="I247" s="153"/>
      <c r="L247" s="149"/>
      <c r="M247" s="154"/>
      <c r="T247" s="155"/>
      <c r="AT247" s="151" t="s">
        <v>190</v>
      </c>
      <c r="AU247" s="151" t="s">
        <v>84</v>
      </c>
      <c r="AV247" s="12" t="s">
        <v>82</v>
      </c>
      <c r="AW247" s="12" t="s">
        <v>30</v>
      </c>
      <c r="AX247" s="12" t="s">
        <v>74</v>
      </c>
      <c r="AY247" s="151" t="s">
        <v>180</v>
      </c>
    </row>
    <row r="248" spans="2:65" s="13" customFormat="1" ht="10.199999999999999">
      <c r="B248" s="156"/>
      <c r="D248" s="150" t="s">
        <v>190</v>
      </c>
      <c r="E248" s="157" t="s">
        <v>1</v>
      </c>
      <c r="F248" s="158" t="s">
        <v>1345</v>
      </c>
      <c r="H248" s="159">
        <v>0.86</v>
      </c>
      <c r="I248" s="160"/>
      <c r="L248" s="156"/>
      <c r="M248" s="161"/>
      <c r="T248" s="162"/>
      <c r="AT248" s="157" t="s">
        <v>190</v>
      </c>
      <c r="AU248" s="157" t="s">
        <v>84</v>
      </c>
      <c r="AV248" s="13" t="s">
        <v>84</v>
      </c>
      <c r="AW248" s="13" t="s">
        <v>30</v>
      </c>
      <c r="AX248" s="13" t="s">
        <v>74</v>
      </c>
      <c r="AY248" s="157" t="s">
        <v>180</v>
      </c>
    </row>
    <row r="249" spans="2:65" s="12" customFormat="1" ht="10.199999999999999">
      <c r="B249" s="149"/>
      <c r="D249" s="150" t="s">
        <v>190</v>
      </c>
      <c r="E249" s="151" t="s">
        <v>1</v>
      </c>
      <c r="F249" s="152" t="s">
        <v>1346</v>
      </c>
      <c r="H249" s="151" t="s">
        <v>1</v>
      </c>
      <c r="I249" s="153"/>
      <c r="L249" s="149"/>
      <c r="M249" s="154"/>
      <c r="T249" s="155"/>
      <c r="AT249" s="151" t="s">
        <v>190</v>
      </c>
      <c r="AU249" s="151" t="s">
        <v>84</v>
      </c>
      <c r="AV249" s="12" t="s">
        <v>82</v>
      </c>
      <c r="AW249" s="12" t="s">
        <v>30</v>
      </c>
      <c r="AX249" s="12" t="s">
        <v>74</v>
      </c>
      <c r="AY249" s="151" t="s">
        <v>180</v>
      </c>
    </row>
    <row r="250" spans="2:65" s="13" customFormat="1" ht="10.199999999999999">
      <c r="B250" s="156"/>
      <c r="D250" s="150" t="s">
        <v>190</v>
      </c>
      <c r="E250" s="157" t="s">
        <v>1</v>
      </c>
      <c r="F250" s="158" t="s">
        <v>1347</v>
      </c>
      <c r="H250" s="159">
        <v>1.823</v>
      </c>
      <c r="I250" s="160"/>
      <c r="L250" s="156"/>
      <c r="M250" s="161"/>
      <c r="T250" s="162"/>
      <c r="AT250" s="157" t="s">
        <v>190</v>
      </c>
      <c r="AU250" s="157" t="s">
        <v>84</v>
      </c>
      <c r="AV250" s="13" t="s">
        <v>84</v>
      </c>
      <c r="AW250" s="13" t="s">
        <v>30</v>
      </c>
      <c r="AX250" s="13" t="s">
        <v>74</v>
      </c>
      <c r="AY250" s="157" t="s">
        <v>180</v>
      </c>
    </row>
    <row r="251" spans="2:65" s="14" customFormat="1" ht="10.199999999999999">
      <c r="B251" s="163"/>
      <c r="D251" s="150" t="s">
        <v>190</v>
      </c>
      <c r="E251" s="164" t="s">
        <v>1</v>
      </c>
      <c r="F251" s="165" t="s">
        <v>194</v>
      </c>
      <c r="H251" s="166">
        <v>29.015999999999998</v>
      </c>
      <c r="I251" s="167"/>
      <c r="L251" s="163"/>
      <c r="M251" s="168"/>
      <c r="T251" s="169"/>
      <c r="AT251" s="164" t="s">
        <v>190</v>
      </c>
      <c r="AU251" s="164" t="s">
        <v>84</v>
      </c>
      <c r="AV251" s="14" t="s">
        <v>188</v>
      </c>
      <c r="AW251" s="14" t="s">
        <v>30</v>
      </c>
      <c r="AX251" s="14" t="s">
        <v>82</v>
      </c>
      <c r="AY251" s="164" t="s">
        <v>180</v>
      </c>
    </row>
    <row r="252" spans="2:65" s="1" customFormat="1" ht="24.15" customHeight="1">
      <c r="B252" s="32"/>
      <c r="C252" s="136" t="s">
        <v>276</v>
      </c>
      <c r="D252" s="136" t="s">
        <v>183</v>
      </c>
      <c r="E252" s="137" t="s">
        <v>306</v>
      </c>
      <c r="F252" s="138" t="s">
        <v>1348</v>
      </c>
      <c r="G252" s="139" t="s">
        <v>198</v>
      </c>
      <c r="H252" s="140">
        <v>90</v>
      </c>
      <c r="I252" s="141"/>
      <c r="J252" s="142">
        <f>ROUND(I252*H252,2)</f>
        <v>0</v>
      </c>
      <c r="K252" s="138" t="s">
        <v>199</v>
      </c>
      <c r="L252" s="32"/>
      <c r="M252" s="143" t="s">
        <v>1</v>
      </c>
      <c r="N252" s="144" t="s">
        <v>39</v>
      </c>
      <c r="P252" s="145">
        <f>O252*H252</f>
        <v>0</v>
      </c>
      <c r="Q252" s="145">
        <v>0</v>
      </c>
      <c r="R252" s="145">
        <f>Q252*H252</f>
        <v>0</v>
      </c>
      <c r="S252" s="145">
        <v>0</v>
      </c>
      <c r="T252" s="146">
        <f>S252*H252</f>
        <v>0</v>
      </c>
      <c r="AR252" s="147" t="s">
        <v>188</v>
      </c>
      <c r="AT252" s="147" t="s">
        <v>183</v>
      </c>
      <c r="AU252" s="147" t="s">
        <v>84</v>
      </c>
      <c r="AY252" s="17" t="s">
        <v>180</v>
      </c>
      <c r="BE252" s="148">
        <f>IF(N252="základní",J252,0)</f>
        <v>0</v>
      </c>
      <c r="BF252" s="148">
        <f>IF(N252="snížená",J252,0)</f>
        <v>0</v>
      </c>
      <c r="BG252" s="148">
        <f>IF(N252="zákl. přenesená",J252,0)</f>
        <v>0</v>
      </c>
      <c r="BH252" s="148">
        <f>IF(N252="sníž. přenesená",J252,0)</f>
        <v>0</v>
      </c>
      <c r="BI252" s="148">
        <f>IF(N252="nulová",J252,0)</f>
        <v>0</v>
      </c>
      <c r="BJ252" s="17" t="s">
        <v>82</v>
      </c>
      <c r="BK252" s="148">
        <f>ROUND(I252*H252,2)</f>
        <v>0</v>
      </c>
      <c r="BL252" s="17" t="s">
        <v>188</v>
      </c>
      <c r="BM252" s="147" t="s">
        <v>1349</v>
      </c>
    </row>
    <row r="253" spans="2:65" s="13" customFormat="1" ht="10.199999999999999">
      <c r="B253" s="156"/>
      <c r="D253" s="150" t="s">
        <v>190</v>
      </c>
      <c r="E253" s="157" t="s">
        <v>1</v>
      </c>
      <c r="F253" s="158" t="s">
        <v>810</v>
      </c>
      <c r="H253" s="159">
        <v>90</v>
      </c>
      <c r="I253" s="160"/>
      <c r="L253" s="156"/>
      <c r="M253" s="161"/>
      <c r="T253" s="162"/>
      <c r="AT253" s="157" t="s">
        <v>190</v>
      </c>
      <c r="AU253" s="157" t="s">
        <v>84</v>
      </c>
      <c r="AV253" s="13" t="s">
        <v>84</v>
      </c>
      <c r="AW253" s="13" t="s">
        <v>30</v>
      </c>
      <c r="AX253" s="13" t="s">
        <v>74</v>
      </c>
      <c r="AY253" s="157" t="s">
        <v>180</v>
      </c>
    </row>
    <row r="254" spans="2:65" s="14" customFormat="1" ht="10.199999999999999">
      <c r="B254" s="163"/>
      <c r="D254" s="150" t="s">
        <v>190</v>
      </c>
      <c r="E254" s="164" t="s">
        <v>1</v>
      </c>
      <c r="F254" s="165" t="s">
        <v>194</v>
      </c>
      <c r="H254" s="166">
        <v>90</v>
      </c>
      <c r="I254" s="167"/>
      <c r="L254" s="163"/>
      <c r="M254" s="168"/>
      <c r="T254" s="169"/>
      <c r="AT254" s="164" t="s">
        <v>190</v>
      </c>
      <c r="AU254" s="164" t="s">
        <v>84</v>
      </c>
      <c r="AV254" s="14" t="s">
        <v>188</v>
      </c>
      <c r="AW254" s="14" t="s">
        <v>30</v>
      </c>
      <c r="AX254" s="14" t="s">
        <v>82</v>
      </c>
      <c r="AY254" s="164" t="s">
        <v>180</v>
      </c>
    </row>
    <row r="255" spans="2:65" s="1" customFormat="1" ht="16.5" customHeight="1">
      <c r="B255" s="32"/>
      <c r="C255" s="136" t="s">
        <v>283</v>
      </c>
      <c r="D255" s="136" t="s">
        <v>183</v>
      </c>
      <c r="E255" s="137" t="s">
        <v>1350</v>
      </c>
      <c r="F255" s="138" t="s">
        <v>1351</v>
      </c>
      <c r="G255" s="139" t="s">
        <v>646</v>
      </c>
      <c r="H255" s="140">
        <v>1</v>
      </c>
      <c r="I255" s="141"/>
      <c r="J255" s="142">
        <f>ROUND(I255*H255,2)</f>
        <v>0</v>
      </c>
      <c r="K255" s="138" t="s">
        <v>199</v>
      </c>
      <c r="L255" s="32"/>
      <c r="M255" s="143" t="s">
        <v>1</v>
      </c>
      <c r="N255" s="144" t="s">
        <v>39</v>
      </c>
      <c r="P255" s="145">
        <f>O255*H255</f>
        <v>0</v>
      </c>
      <c r="Q255" s="145">
        <v>0</v>
      </c>
      <c r="R255" s="145">
        <f>Q255*H255</f>
        <v>0</v>
      </c>
      <c r="S255" s="145">
        <v>0</v>
      </c>
      <c r="T255" s="146">
        <f>S255*H255</f>
        <v>0</v>
      </c>
      <c r="AR255" s="147" t="s">
        <v>188</v>
      </c>
      <c r="AT255" s="147" t="s">
        <v>183</v>
      </c>
      <c r="AU255" s="147" t="s">
        <v>84</v>
      </c>
      <c r="AY255" s="17" t="s">
        <v>180</v>
      </c>
      <c r="BE255" s="148">
        <f>IF(N255="základní",J255,0)</f>
        <v>0</v>
      </c>
      <c r="BF255" s="148">
        <f>IF(N255="snížená",J255,0)</f>
        <v>0</v>
      </c>
      <c r="BG255" s="148">
        <f>IF(N255="zákl. přenesená",J255,0)</f>
        <v>0</v>
      </c>
      <c r="BH255" s="148">
        <f>IF(N255="sníž. přenesená",J255,0)</f>
        <v>0</v>
      </c>
      <c r="BI255" s="148">
        <f>IF(N255="nulová",J255,0)</f>
        <v>0</v>
      </c>
      <c r="BJ255" s="17" t="s">
        <v>82</v>
      </c>
      <c r="BK255" s="148">
        <f>ROUND(I255*H255,2)</f>
        <v>0</v>
      </c>
      <c r="BL255" s="17" t="s">
        <v>188</v>
      </c>
      <c r="BM255" s="147" t="s">
        <v>1352</v>
      </c>
    </row>
    <row r="256" spans="2:65" s="1" customFormat="1" ht="16.5" customHeight="1">
      <c r="B256" s="32"/>
      <c r="C256" s="136" t="s">
        <v>8</v>
      </c>
      <c r="D256" s="136" t="s">
        <v>183</v>
      </c>
      <c r="E256" s="137" t="s">
        <v>1353</v>
      </c>
      <c r="F256" s="138" t="s">
        <v>1354</v>
      </c>
      <c r="G256" s="139" t="s">
        <v>646</v>
      </c>
      <c r="H256" s="140">
        <v>1</v>
      </c>
      <c r="I256" s="141"/>
      <c r="J256" s="142">
        <f>ROUND(I256*H256,2)</f>
        <v>0</v>
      </c>
      <c r="K256" s="138" t="s">
        <v>199</v>
      </c>
      <c r="L256" s="32"/>
      <c r="M256" s="143" t="s">
        <v>1</v>
      </c>
      <c r="N256" s="144" t="s">
        <v>39</v>
      </c>
      <c r="P256" s="145">
        <f>O256*H256</f>
        <v>0</v>
      </c>
      <c r="Q256" s="145">
        <v>0</v>
      </c>
      <c r="R256" s="145">
        <f>Q256*H256</f>
        <v>0</v>
      </c>
      <c r="S256" s="145">
        <v>0</v>
      </c>
      <c r="T256" s="146">
        <f>S256*H256</f>
        <v>0</v>
      </c>
      <c r="AR256" s="147" t="s">
        <v>188</v>
      </c>
      <c r="AT256" s="147" t="s">
        <v>183</v>
      </c>
      <c r="AU256" s="147" t="s">
        <v>84</v>
      </c>
      <c r="AY256" s="17" t="s">
        <v>180</v>
      </c>
      <c r="BE256" s="148">
        <f>IF(N256="základní",J256,0)</f>
        <v>0</v>
      </c>
      <c r="BF256" s="148">
        <f>IF(N256="snížená",J256,0)</f>
        <v>0</v>
      </c>
      <c r="BG256" s="148">
        <f>IF(N256="zákl. přenesená",J256,0)</f>
        <v>0</v>
      </c>
      <c r="BH256" s="148">
        <f>IF(N256="sníž. přenesená",J256,0)</f>
        <v>0</v>
      </c>
      <c r="BI256" s="148">
        <f>IF(N256="nulová",J256,0)</f>
        <v>0</v>
      </c>
      <c r="BJ256" s="17" t="s">
        <v>82</v>
      </c>
      <c r="BK256" s="148">
        <f>ROUND(I256*H256,2)</f>
        <v>0</v>
      </c>
      <c r="BL256" s="17" t="s">
        <v>188</v>
      </c>
      <c r="BM256" s="147" t="s">
        <v>1355</v>
      </c>
    </row>
    <row r="257" spans="2:65" s="1" customFormat="1" ht="16.5" customHeight="1">
      <c r="B257" s="32"/>
      <c r="C257" s="136" t="s">
        <v>294</v>
      </c>
      <c r="D257" s="136" t="s">
        <v>183</v>
      </c>
      <c r="E257" s="137" t="s">
        <v>1356</v>
      </c>
      <c r="F257" s="138" t="s">
        <v>1357</v>
      </c>
      <c r="G257" s="139" t="s">
        <v>1358</v>
      </c>
      <c r="H257" s="140">
        <v>250</v>
      </c>
      <c r="I257" s="141"/>
      <c r="J257" s="142">
        <f>ROUND(I257*H257,2)</f>
        <v>0</v>
      </c>
      <c r="K257" s="138" t="s">
        <v>1</v>
      </c>
      <c r="L257" s="32"/>
      <c r="M257" s="143" t="s">
        <v>1</v>
      </c>
      <c r="N257" s="144" t="s">
        <v>39</v>
      </c>
      <c r="P257" s="145">
        <f>O257*H257</f>
        <v>0</v>
      </c>
      <c r="Q257" s="145">
        <v>0</v>
      </c>
      <c r="R257" s="145">
        <f>Q257*H257</f>
        <v>0</v>
      </c>
      <c r="S257" s="145">
        <v>0</v>
      </c>
      <c r="T257" s="146">
        <f>S257*H257</f>
        <v>0</v>
      </c>
      <c r="AR257" s="147" t="s">
        <v>188</v>
      </c>
      <c r="AT257" s="147" t="s">
        <v>183</v>
      </c>
      <c r="AU257" s="147" t="s">
        <v>84</v>
      </c>
      <c r="AY257" s="17" t="s">
        <v>180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82</v>
      </c>
      <c r="BK257" s="148">
        <f>ROUND(I257*H257,2)</f>
        <v>0</v>
      </c>
      <c r="BL257" s="17" t="s">
        <v>188</v>
      </c>
      <c r="BM257" s="147" t="s">
        <v>1359</v>
      </c>
    </row>
    <row r="258" spans="2:65" s="1" customFormat="1" ht="18">
      <c r="B258" s="32"/>
      <c r="D258" s="150" t="s">
        <v>556</v>
      </c>
      <c r="F258" s="188" t="s">
        <v>1360</v>
      </c>
      <c r="I258" s="189"/>
      <c r="L258" s="32"/>
      <c r="M258" s="190"/>
      <c r="T258" s="56"/>
      <c r="AT258" s="17" t="s">
        <v>556</v>
      </c>
      <c r="AU258" s="17" t="s">
        <v>84</v>
      </c>
    </row>
    <row r="259" spans="2:65" s="11" customFormat="1" ht="22.8" customHeight="1">
      <c r="B259" s="124"/>
      <c r="D259" s="125" t="s">
        <v>73</v>
      </c>
      <c r="E259" s="134" t="s">
        <v>310</v>
      </c>
      <c r="F259" s="134" t="s">
        <v>311</v>
      </c>
      <c r="I259" s="127"/>
      <c r="J259" s="135">
        <f>BK259</f>
        <v>0</v>
      </c>
      <c r="L259" s="124"/>
      <c r="M259" s="129"/>
      <c r="P259" s="130">
        <f>P260</f>
        <v>0</v>
      </c>
      <c r="R259" s="130">
        <f>R260</f>
        <v>0</v>
      </c>
      <c r="T259" s="131">
        <f>T260</f>
        <v>0</v>
      </c>
      <c r="AR259" s="125" t="s">
        <v>82</v>
      </c>
      <c r="AT259" s="132" t="s">
        <v>73</v>
      </c>
      <c r="AU259" s="132" t="s">
        <v>82</v>
      </c>
      <c r="AY259" s="125" t="s">
        <v>180</v>
      </c>
      <c r="BK259" s="133">
        <f>BK260</f>
        <v>0</v>
      </c>
    </row>
    <row r="260" spans="2:65" s="1" customFormat="1" ht="16.5" customHeight="1">
      <c r="B260" s="32"/>
      <c r="C260" s="136" t="s">
        <v>301</v>
      </c>
      <c r="D260" s="136" t="s">
        <v>183</v>
      </c>
      <c r="E260" s="137" t="s">
        <v>313</v>
      </c>
      <c r="F260" s="138" t="s">
        <v>314</v>
      </c>
      <c r="G260" s="139" t="s">
        <v>208</v>
      </c>
      <c r="H260" s="140">
        <v>231.24</v>
      </c>
      <c r="I260" s="141"/>
      <c r="J260" s="142">
        <f>ROUND(I260*H260,2)</f>
        <v>0</v>
      </c>
      <c r="K260" s="138" t="s">
        <v>187</v>
      </c>
      <c r="L260" s="32"/>
      <c r="M260" s="143" t="s">
        <v>1</v>
      </c>
      <c r="N260" s="144" t="s">
        <v>39</v>
      </c>
      <c r="P260" s="145">
        <f>O260*H260</f>
        <v>0</v>
      </c>
      <c r="Q260" s="145">
        <v>0</v>
      </c>
      <c r="R260" s="145">
        <f>Q260*H260</f>
        <v>0</v>
      </c>
      <c r="S260" s="145">
        <v>0</v>
      </c>
      <c r="T260" s="146">
        <f>S260*H260</f>
        <v>0</v>
      </c>
      <c r="AR260" s="147" t="s">
        <v>188</v>
      </c>
      <c r="AT260" s="147" t="s">
        <v>183</v>
      </c>
      <c r="AU260" s="147" t="s">
        <v>84</v>
      </c>
      <c r="AY260" s="17" t="s">
        <v>180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17" t="s">
        <v>82</v>
      </c>
      <c r="BK260" s="148">
        <f>ROUND(I260*H260,2)</f>
        <v>0</v>
      </c>
      <c r="BL260" s="17" t="s">
        <v>188</v>
      </c>
      <c r="BM260" s="147" t="s">
        <v>1361</v>
      </c>
    </row>
    <row r="261" spans="2:65" s="11" customFormat="1" ht="25.9" customHeight="1">
      <c r="B261" s="124"/>
      <c r="D261" s="125" t="s">
        <v>73</v>
      </c>
      <c r="E261" s="126" t="s">
        <v>316</v>
      </c>
      <c r="F261" s="126" t="s">
        <v>317</v>
      </c>
      <c r="I261" s="127"/>
      <c r="J261" s="128">
        <f>BK261</f>
        <v>0</v>
      </c>
      <c r="L261" s="124"/>
      <c r="M261" s="129"/>
      <c r="P261" s="130">
        <f>P262+P284+P518+P637+P701+P725+P774</f>
        <v>0</v>
      </c>
      <c r="R261" s="130">
        <f>R262+R284+R518+R637+R701+R725+R774</f>
        <v>194.53335096000001</v>
      </c>
      <c r="T261" s="131">
        <f>T262+T284+T518+T637+T701+T725+T774</f>
        <v>0</v>
      </c>
      <c r="AR261" s="125" t="s">
        <v>84</v>
      </c>
      <c r="AT261" s="132" t="s">
        <v>73</v>
      </c>
      <c r="AU261" s="132" t="s">
        <v>74</v>
      </c>
      <c r="AY261" s="125" t="s">
        <v>180</v>
      </c>
      <c r="BK261" s="133">
        <f>BK262+BK284+BK518+BK637+BK701+BK725+BK774</f>
        <v>0</v>
      </c>
    </row>
    <row r="262" spans="2:65" s="11" customFormat="1" ht="22.8" customHeight="1">
      <c r="B262" s="124"/>
      <c r="D262" s="125" t="s">
        <v>73</v>
      </c>
      <c r="E262" s="134" t="s">
        <v>318</v>
      </c>
      <c r="F262" s="134" t="s">
        <v>319</v>
      </c>
      <c r="I262" s="127"/>
      <c r="J262" s="135">
        <f>BK262</f>
        <v>0</v>
      </c>
      <c r="L262" s="124"/>
      <c r="M262" s="129"/>
      <c r="P262" s="130">
        <f>SUM(P263:P283)</f>
        <v>0</v>
      </c>
      <c r="R262" s="130">
        <f>SUM(R263:R283)</f>
        <v>13.254192</v>
      </c>
      <c r="T262" s="131">
        <f>SUM(T263:T283)</f>
        <v>0</v>
      </c>
      <c r="AR262" s="125" t="s">
        <v>84</v>
      </c>
      <c r="AT262" s="132" t="s">
        <v>73</v>
      </c>
      <c r="AU262" s="132" t="s">
        <v>82</v>
      </c>
      <c r="AY262" s="125" t="s">
        <v>180</v>
      </c>
      <c r="BK262" s="133">
        <f>SUM(BK263:BK283)</f>
        <v>0</v>
      </c>
    </row>
    <row r="263" spans="2:65" s="1" customFormat="1" ht="16.5" customHeight="1">
      <c r="B263" s="32"/>
      <c r="C263" s="136" t="s">
        <v>305</v>
      </c>
      <c r="D263" s="136" t="s">
        <v>183</v>
      </c>
      <c r="E263" s="137" t="s">
        <v>1362</v>
      </c>
      <c r="F263" s="138" t="s">
        <v>1363</v>
      </c>
      <c r="G263" s="139" t="s">
        <v>198</v>
      </c>
      <c r="H263" s="140">
        <v>2677.6129999999998</v>
      </c>
      <c r="I263" s="141"/>
      <c r="J263" s="142">
        <f>ROUND(I263*H263,2)</f>
        <v>0</v>
      </c>
      <c r="K263" s="138" t="s">
        <v>187</v>
      </c>
      <c r="L263" s="32"/>
      <c r="M263" s="143" t="s">
        <v>1</v>
      </c>
      <c r="N263" s="144" t="s">
        <v>39</v>
      </c>
      <c r="P263" s="145">
        <f>O263*H263</f>
        <v>0</v>
      </c>
      <c r="Q263" s="145">
        <v>0</v>
      </c>
      <c r="R263" s="145">
        <f>Q263*H263</f>
        <v>0</v>
      </c>
      <c r="S263" s="145">
        <v>0</v>
      </c>
      <c r="T263" s="146">
        <f>S263*H263</f>
        <v>0</v>
      </c>
      <c r="AR263" s="147" t="s">
        <v>294</v>
      </c>
      <c r="AT263" s="147" t="s">
        <v>183</v>
      </c>
      <c r="AU263" s="147" t="s">
        <v>84</v>
      </c>
      <c r="AY263" s="17" t="s">
        <v>180</v>
      </c>
      <c r="BE263" s="148">
        <f>IF(N263="základní",J263,0)</f>
        <v>0</v>
      </c>
      <c r="BF263" s="148">
        <f>IF(N263="snížená",J263,0)</f>
        <v>0</v>
      </c>
      <c r="BG263" s="148">
        <f>IF(N263="zákl. přenesená",J263,0)</f>
        <v>0</v>
      </c>
      <c r="BH263" s="148">
        <f>IF(N263="sníž. přenesená",J263,0)</f>
        <v>0</v>
      </c>
      <c r="BI263" s="148">
        <f>IF(N263="nulová",J263,0)</f>
        <v>0</v>
      </c>
      <c r="BJ263" s="17" t="s">
        <v>82</v>
      </c>
      <c r="BK263" s="148">
        <f>ROUND(I263*H263,2)</f>
        <v>0</v>
      </c>
      <c r="BL263" s="17" t="s">
        <v>294</v>
      </c>
      <c r="BM263" s="147" t="s">
        <v>1364</v>
      </c>
    </row>
    <row r="264" spans="2:65" s="12" customFormat="1" ht="10.199999999999999">
      <c r="B264" s="149"/>
      <c r="D264" s="150" t="s">
        <v>190</v>
      </c>
      <c r="E264" s="151" t="s">
        <v>1</v>
      </c>
      <c r="F264" s="152" t="s">
        <v>1365</v>
      </c>
      <c r="H264" s="151" t="s">
        <v>1</v>
      </c>
      <c r="I264" s="153"/>
      <c r="L264" s="149"/>
      <c r="M264" s="154"/>
      <c r="T264" s="155"/>
      <c r="AT264" s="151" t="s">
        <v>190</v>
      </c>
      <c r="AU264" s="151" t="s">
        <v>84</v>
      </c>
      <c r="AV264" s="12" t="s">
        <v>82</v>
      </c>
      <c r="AW264" s="12" t="s">
        <v>30</v>
      </c>
      <c r="AX264" s="12" t="s">
        <v>74</v>
      </c>
      <c r="AY264" s="151" t="s">
        <v>180</v>
      </c>
    </row>
    <row r="265" spans="2:65" s="12" customFormat="1" ht="10.199999999999999">
      <c r="B265" s="149"/>
      <c r="D265" s="150" t="s">
        <v>190</v>
      </c>
      <c r="E265" s="151" t="s">
        <v>1</v>
      </c>
      <c r="F265" s="152" t="s">
        <v>393</v>
      </c>
      <c r="H265" s="151" t="s">
        <v>1</v>
      </c>
      <c r="I265" s="153"/>
      <c r="L265" s="149"/>
      <c r="M265" s="154"/>
      <c r="T265" s="155"/>
      <c r="AT265" s="151" t="s">
        <v>190</v>
      </c>
      <c r="AU265" s="151" t="s">
        <v>84</v>
      </c>
      <c r="AV265" s="12" t="s">
        <v>82</v>
      </c>
      <c r="AW265" s="12" t="s">
        <v>30</v>
      </c>
      <c r="AX265" s="12" t="s">
        <v>74</v>
      </c>
      <c r="AY265" s="151" t="s">
        <v>180</v>
      </c>
    </row>
    <row r="266" spans="2:65" s="13" customFormat="1" ht="10.199999999999999">
      <c r="B266" s="156"/>
      <c r="D266" s="150" t="s">
        <v>190</v>
      </c>
      <c r="E266" s="157" t="s">
        <v>1</v>
      </c>
      <c r="F266" s="158" t="s">
        <v>1366</v>
      </c>
      <c r="H266" s="159">
        <v>2452.3420000000001</v>
      </c>
      <c r="I266" s="160"/>
      <c r="L266" s="156"/>
      <c r="M266" s="161"/>
      <c r="T266" s="162"/>
      <c r="AT266" s="157" t="s">
        <v>190</v>
      </c>
      <c r="AU266" s="157" t="s">
        <v>84</v>
      </c>
      <c r="AV266" s="13" t="s">
        <v>84</v>
      </c>
      <c r="AW266" s="13" t="s">
        <v>30</v>
      </c>
      <c r="AX266" s="13" t="s">
        <v>74</v>
      </c>
      <c r="AY266" s="157" t="s">
        <v>180</v>
      </c>
    </row>
    <row r="267" spans="2:65" s="13" customFormat="1" ht="10.199999999999999">
      <c r="B267" s="156"/>
      <c r="D267" s="150" t="s">
        <v>190</v>
      </c>
      <c r="E267" s="157" t="s">
        <v>1</v>
      </c>
      <c r="F267" s="158" t="s">
        <v>1367</v>
      </c>
      <c r="H267" s="159">
        <v>225.27099999999999</v>
      </c>
      <c r="I267" s="160"/>
      <c r="L267" s="156"/>
      <c r="M267" s="161"/>
      <c r="T267" s="162"/>
      <c r="AT267" s="157" t="s">
        <v>190</v>
      </c>
      <c r="AU267" s="157" t="s">
        <v>84</v>
      </c>
      <c r="AV267" s="13" t="s">
        <v>84</v>
      </c>
      <c r="AW267" s="13" t="s">
        <v>30</v>
      </c>
      <c r="AX267" s="13" t="s">
        <v>74</v>
      </c>
      <c r="AY267" s="157" t="s">
        <v>180</v>
      </c>
    </row>
    <row r="268" spans="2:65" s="14" customFormat="1" ht="10.199999999999999">
      <c r="B268" s="163"/>
      <c r="D268" s="150" t="s">
        <v>190</v>
      </c>
      <c r="E268" s="164" t="s">
        <v>1</v>
      </c>
      <c r="F268" s="165" t="s">
        <v>194</v>
      </c>
      <c r="H268" s="166">
        <v>2677.6129999999998</v>
      </c>
      <c r="I268" s="167"/>
      <c r="L268" s="163"/>
      <c r="M268" s="168"/>
      <c r="T268" s="169"/>
      <c r="AT268" s="164" t="s">
        <v>190</v>
      </c>
      <c r="AU268" s="164" t="s">
        <v>84</v>
      </c>
      <c r="AV268" s="14" t="s">
        <v>188</v>
      </c>
      <c r="AW268" s="14" t="s">
        <v>30</v>
      </c>
      <c r="AX268" s="14" t="s">
        <v>82</v>
      </c>
      <c r="AY268" s="164" t="s">
        <v>180</v>
      </c>
    </row>
    <row r="269" spans="2:65" s="1" customFormat="1" ht="16.5" customHeight="1">
      <c r="B269" s="32"/>
      <c r="C269" s="177" t="s">
        <v>312</v>
      </c>
      <c r="D269" s="177" t="s">
        <v>328</v>
      </c>
      <c r="E269" s="178" t="s">
        <v>1368</v>
      </c>
      <c r="F269" s="179" t="s">
        <v>1369</v>
      </c>
      <c r="G269" s="180" t="s">
        <v>198</v>
      </c>
      <c r="H269" s="181">
        <v>1472.6880000000001</v>
      </c>
      <c r="I269" s="182"/>
      <c r="J269" s="183">
        <f>ROUND(I269*H269,2)</f>
        <v>0</v>
      </c>
      <c r="K269" s="179" t="s">
        <v>187</v>
      </c>
      <c r="L269" s="184"/>
      <c r="M269" s="185" t="s">
        <v>1</v>
      </c>
      <c r="N269" s="186" t="s">
        <v>39</v>
      </c>
      <c r="P269" s="145">
        <f>O269*H269</f>
        <v>0</v>
      </c>
      <c r="Q269" s="145">
        <v>5.4000000000000003E-3</v>
      </c>
      <c r="R269" s="145">
        <f>Q269*H269</f>
        <v>7.9525152000000006</v>
      </c>
      <c r="S269" s="145">
        <v>0</v>
      </c>
      <c r="T269" s="146">
        <f>S269*H269</f>
        <v>0</v>
      </c>
      <c r="AR269" s="147" t="s">
        <v>331</v>
      </c>
      <c r="AT269" s="147" t="s">
        <v>328</v>
      </c>
      <c r="AU269" s="147" t="s">
        <v>84</v>
      </c>
      <c r="AY269" s="17" t="s">
        <v>180</v>
      </c>
      <c r="BE269" s="148">
        <f>IF(N269="základní",J269,0)</f>
        <v>0</v>
      </c>
      <c r="BF269" s="148">
        <f>IF(N269="snížená",J269,0)</f>
        <v>0</v>
      </c>
      <c r="BG269" s="148">
        <f>IF(N269="zákl. přenesená",J269,0)</f>
        <v>0</v>
      </c>
      <c r="BH269" s="148">
        <f>IF(N269="sníž. přenesená",J269,0)</f>
        <v>0</v>
      </c>
      <c r="BI269" s="148">
        <f>IF(N269="nulová",J269,0)</f>
        <v>0</v>
      </c>
      <c r="BJ269" s="17" t="s">
        <v>82</v>
      </c>
      <c r="BK269" s="148">
        <f>ROUND(I269*H269,2)</f>
        <v>0</v>
      </c>
      <c r="BL269" s="17" t="s">
        <v>294</v>
      </c>
      <c r="BM269" s="147" t="s">
        <v>1370</v>
      </c>
    </row>
    <row r="270" spans="2:65" s="12" customFormat="1" ht="10.199999999999999">
      <c r="B270" s="149"/>
      <c r="D270" s="150" t="s">
        <v>190</v>
      </c>
      <c r="E270" s="151" t="s">
        <v>1</v>
      </c>
      <c r="F270" s="152" t="s">
        <v>1365</v>
      </c>
      <c r="H270" s="151" t="s">
        <v>1</v>
      </c>
      <c r="I270" s="153"/>
      <c r="L270" s="149"/>
      <c r="M270" s="154"/>
      <c r="T270" s="155"/>
      <c r="AT270" s="151" t="s">
        <v>190</v>
      </c>
      <c r="AU270" s="151" t="s">
        <v>84</v>
      </c>
      <c r="AV270" s="12" t="s">
        <v>82</v>
      </c>
      <c r="AW270" s="12" t="s">
        <v>30</v>
      </c>
      <c r="AX270" s="12" t="s">
        <v>74</v>
      </c>
      <c r="AY270" s="151" t="s">
        <v>180</v>
      </c>
    </row>
    <row r="271" spans="2:65" s="12" customFormat="1" ht="10.199999999999999">
      <c r="B271" s="149"/>
      <c r="D271" s="150" t="s">
        <v>190</v>
      </c>
      <c r="E271" s="151" t="s">
        <v>1</v>
      </c>
      <c r="F271" s="152" t="s">
        <v>393</v>
      </c>
      <c r="H271" s="151" t="s">
        <v>1</v>
      </c>
      <c r="I271" s="153"/>
      <c r="L271" s="149"/>
      <c r="M271" s="154"/>
      <c r="T271" s="155"/>
      <c r="AT271" s="151" t="s">
        <v>190</v>
      </c>
      <c r="AU271" s="151" t="s">
        <v>84</v>
      </c>
      <c r="AV271" s="12" t="s">
        <v>82</v>
      </c>
      <c r="AW271" s="12" t="s">
        <v>30</v>
      </c>
      <c r="AX271" s="12" t="s">
        <v>74</v>
      </c>
      <c r="AY271" s="151" t="s">
        <v>180</v>
      </c>
    </row>
    <row r="272" spans="2:65" s="13" customFormat="1" ht="10.199999999999999">
      <c r="B272" s="156"/>
      <c r="D272" s="150" t="s">
        <v>190</v>
      </c>
      <c r="E272" s="157" t="s">
        <v>1</v>
      </c>
      <c r="F272" s="158" t="s">
        <v>1371</v>
      </c>
      <c r="H272" s="159">
        <v>1226.171</v>
      </c>
      <c r="I272" s="160"/>
      <c r="L272" s="156"/>
      <c r="M272" s="161"/>
      <c r="T272" s="162"/>
      <c r="AT272" s="157" t="s">
        <v>190</v>
      </c>
      <c r="AU272" s="157" t="s">
        <v>84</v>
      </c>
      <c r="AV272" s="13" t="s">
        <v>84</v>
      </c>
      <c r="AW272" s="13" t="s">
        <v>30</v>
      </c>
      <c r="AX272" s="13" t="s">
        <v>74</v>
      </c>
      <c r="AY272" s="157" t="s">
        <v>180</v>
      </c>
    </row>
    <row r="273" spans="2:65" s="13" customFormat="1" ht="10.199999999999999">
      <c r="B273" s="156"/>
      <c r="D273" s="150" t="s">
        <v>190</v>
      </c>
      <c r="E273" s="157" t="s">
        <v>1</v>
      </c>
      <c r="F273" s="158" t="s">
        <v>1372</v>
      </c>
      <c r="H273" s="159">
        <v>112.636</v>
      </c>
      <c r="I273" s="160"/>
      <c r="L273" s="156"/>
      <c r="M273" s="161"/>
      <c r="T273" s="162"/>
      <c r="AT273" s="157" t="s">
        <v>190</v>
      </c>
      <c r="AU273" s="157" t="s">
        <v>84</v>
      </c>
      <c r="AV273" s="13" t="s">
        <v>84</v>
      </c>
      <c r="AW273" s="13" t="s">
        <v>30</v>
      </c>
      <c r="AX273" s="13" t="s">
        <v>74</v>
      </c>
      <c r="AY273" s="157" t="s">
        <v>180</v>
      </c>
    </row>
    <row r="274" spans="2:65" s="14" customFormat="1" ht="10.199999999999999">
      <c r="B274" s="163"/>
      <c r="D274" s="150" t="s">
        <v>190</v>
      </c>
      <c r="E274" s="164" t="s">
        <v>1</v>
      </c>
      <c r="F274" s="165" t="s">
        <v>194</v>
      </c>
      <c r="H274" s="166">
        <v>1338.807</v>
      </c>
      <c r="I274" s="167"/>
      <c r="L274" s="163"/>
      <c r="M274" s="168"/>
      <c r="T274" s="169"/>
      <c r="AT274" s="164" t="s">
        <v>190</v>
      </c>
      <c r="AU274" s="164" t="s">
        <v>84</v>
      </c>
      <c r="AV274" s="14" t="s">
        <v>188</v>
      </c>
      <c r="AW274" s="14" t="s">
        <v>30</v>
      </c>
      <c r="AX274" s="14" t="s">
        <v>82</v>
      </c>
      <c r="AY274" s="164" t="s">
        <v>180</v>
      </c>
    </row>
    <row r="275" spans="2:65" s="13" customFormat="1" ht="10.199999999999999">
      <c r="B275" s="156"/>
      <c r="D275" s="150" t="s">
        <v>190</v>
      </c>
      <c r="F275" s="158" t="s">
        <v>1373</v>
      </c>
      <c r="H275" s="159">
        <v>1472.6880000000001</v>
      </c>
      <c r="I275" s="160"/>
      <c r="L275" s="156"/>
      <c r="M275" s="161"/>
      <c r="T275" s="162"/>
      <c r="AT275" s="157" t="s">
        <v>190</v>
      </c>
      <c r="AU275" s="157" t="s">
        <v>84</v>
      </c>
      <c r="AV275" s="13" t="s">
        <v>84</v>
      </c>
      <c r="AW275" s="13" t="s">
        <v>4</v>
      </c>
      <c r="AX275" s="13" t="s">
        <v>82</v>
      </c>
      <c r="AY275" s="157" t="s">
        <v>180</v>
      </c>
    </row>
    <row r="276" spans="2:65" s="1" customFormat="1" ht="16.5" customHeight="1">
      <c r="B276" s="32"/>
      <c r="C276" s="177" t="s">
        <v>320</v>
      </c>
      <c r="D276" s="177" t="s">
        <v>328</v>
      </c>
      <c r="E276" s="178" t="s">
        <v>1374</v>
      </c>
      <c r="F276" s="179" t="s">
        <v>1375</v>
      </c>
      <c r="G276" s="180" t="s">
        <v>198</v>
      </c>
      <c r="H276" s="181">
        <v>1472.6880000000001</v>
      </c>
      <c r="I276" s="182"/>
      <c r="J276" s="183">
        <f>ROUND(I276*H276,2)</f>
        <v>0</v>
      </c>
      <c r="K276" s="179" t="s">
        <v>187</v>
      </c>
      <c r="L276" s="184"/>
      <c r="M276" s="185" t="s">
        <v>1</v>
      </c>
      <c r="N276" s="186" t="s">
        <v>39</v>
      </c>
      <c r="P276" s="145">
        <f>O276*H276</f>
        <v>0</v>
      </c>
      <c r="Q276" s="145">
        <v>3.5999999999999999E-3</v>
      </c>
      <c r="R276" s="145">
        <f>Q276*H276</f>
        <v>5.3016768000000001</v>
      </c>
      <c r="S276" s="145">
        <v>0</v>
      </c>
      <c r="T276" s="146">
        <f>S276*H276</f>
        <v>0</v>
      </c>
      <c r="AR276" s="147" t="s">
        <v>331</v>
      </c>
      <c r="AT276" s="147" t="s">
        <v>328</v>
      </c>
      <c r="AU276" s="147" t="s">
        <v>84</v>
      </c>
      <c r="AY276" s="17" t="s">
        <v>180</v>
      </c>
      <c r="BE276" s="148">
        <f>IF(N276="základní",J276,0)</f>
        <v>0</v>
      </c>
      <c r="BF276" s="148">
        <f>IF(N276="snížená",J276,0)</f>
        <v>0</v>
      </c>
      <c r="BG276" s="148">
        <f>IF(N276="zákl. přenesená",J276,0)</f>
        <v>0</v>
      </c>
      <c r="BH276" s="148">
        <f>IF(N276="sníž. přenesená",J276,0)</f>
        <v>0</v>
      </c>
      <c r="BI276" s="148">
        <f>IF(N276="nulová",J276,0)</f>
        <v>0</v>
      </c>
      <c r="BJ276" s="17" t="s">
        <v>82</v>
      </c>
      <c r="BK276" s="148">
        <f>ROUND(I276*H276,2)</f>
        <v>0</v>
      </c>
      <c r="BL276" s="17" t="s">
        <v>294</v>
      </c>
      <c r="BM276" s="147" t="s">
        <v>1376</v>
      </c>
    </row>
    <row r="277" spans="2:65" s="12" customFormat="1" ht="10.199999999999999">
      <c r="B277" s="149"/>
      <c r="D277" s="150" t="s">
        <v>190</v>
      </c>
      <c r="E277" s="151" t="s">
        <v>1</v>
      </c>
      <c r="F277" s="152" t="s">
        <v>1365</v>
      </c>
      <c r="H277" s="151" t="s">
        <v>1</v>
      </c>
      <c r="I277" s="153"/>
      <c r="L277" s="149"/>
      <c r="M277" s="154"/>
      <c r="T277" s="155"/>
      <c r="AT277" s="151" t="s">
        <v>190</v>
      </c>
      <c r="AU277" s="151" t="s">
        <v>84</v>
      </c>
      <c r="AV277" s="12" t="s">
        <v>82</v>
      </c>
      <c r="AW277" s="12" t="s">
        <v>30</v>
      </c>
      <c r="AX277" s="12" t="s">
        <v>74</v>
      </c>
      <c r="AY277" s="151" t="s">
        <v>180</v>
      </c>
    </row>
    <row r="278" spans="2:65" s="12" customFormat="1" ht="10.199999999999999">
      <c r="B278" s="149"/>
      <c r="D278" s="150" t="s">
        <v>190</v>
      </c>
      <c r="E278" s="151" t="s">
        <v>1</v>
      </c>
      <c r="F278" s="152" t="s">
        <v>393</v>
      </c>
      <c r="H278" s="151" t="s">
        <v>1</v>
      </c>
      <c r="I278" s="153"/>
      <c r="L278" s="149"/>
      <c r="M278" s="154"/>
      <c r="T278" s="155"/>
      <c r="AT278" s="151" t="s">
        <v>190</v>
      </c>
      <c r="AU278" s="151" t="s">
        <v>84</v>
      </c>
      <c r="AV278" s="12" t="s">
        <v>82</v>
      </c>
      <c r="AW278" s="12" t="s">
        <v>30</v>
      </c>
      <c r="AX278" s="12" t="s">
        <v>74</v>
      </c>
      <c r="AY278" s="151" t="s">
        <v>180</v>
      </c>
    </row>
    <row r="279" spans="2:65" s="13" customFormat="1" ht="10.199999999999999">
      <c r="B279" s="156"/>
      <c r="D279" s="150" t="s">
        <v>190</v>
      </c>
      <c r="E279" s="157" t="s">
        <v>1</v>
      </c>
      <c r="F279" s="158" t="s">
        <v>1371</v>
      </c>
      <c r="H279" s="159">
        <v>1226.171</v>
      </c>
      <c r="I279" s="160"/>
      <c r="L279" s="156"/>
      <c r="M279" s="161"/>
      <c r="T279" s="162"/>
      <c r="AT279" s="157" t="s">
        <v>190</v>
      </c>
      <c r="AU279" s="157" t="s">
        <v>84</v>
      </c>
      <c r="AV279" s="13" t="s">
        <v>84</v>
      </c>
      <c r="AW279" s="13" t="s">
        <v>30</v>
      </c>
      <c r="AX279" s="13" t="s">
        <v>74</v>
      </c>
      <c r="AY279" s="157" t="s">
        <v>180</v>
      </c>
    </row>
    <row r="280" spans="2:65" s="13" customFormat="1" ht="10.199999999999999">
      <c r="B280" s="156"/>
      <c r="D280" s="150" t="s">
        <v>190</v>
      </c>
      <c r="E280" s="157" t="s">
        <v>1</v>
      </c>
      <c r="F280" s="158" t="s">
        <v>1372</v>
      </c>
      <c r="H280" s="159">
        <v>112.636</v>
      </c>
      <c r="I280" s="160"/>
      <c r="L280" s="156"/>
      <c r="M280" s="161"/>
      <c r="T280" s="162"/>
      <c r="AT280" s="157" t="s">
        <v>190</v>
      </c>
      <c r="AU280" s="157" t="s">
        <v>84</v>
      </c>
      <c r="AV280" s="13" t="s">
        <v>84</v>
      </c>
      <c r="AW280" s="13" t="s">
        <v>30</v>
      </c>
      <c r="AX280" s="13" t="s">
        <v>74</v>
      </c>
      <c r="AY280" s="157" t="s">
        <v>180</v>
      </c>
    </row>
    <row r="281" spans="2:65" s="14" customFormat="1" ht="10.199999999999999">
      <c r="B281" s="163"/>
      <c r="D281" s="150" t="s">
        <v>190</v>
      </c>
      <c r="E281" s="164" t="s">
        <v>1</v>
      </c>
      <c r="F281" s="165" t="s">
        <v>194</v>
      </c>
      <c r="H281" s="166">
        <v>1338.807</v>
      </c>
      <c r="I281" s="167"/>
      <c r="L281" s="163"/>
      <c r="M281" s="168"/>
      <c r="T281" s="169"/>
      <c r="AT281" s="164" t="s">
        <v>190</v>
      </c>
      <c r="AU281" s="164" t="s">
        <v>84</v>
      </c>
      <c r="AV281" s="14" t="s">
        <v>188</v>
      </c>
      <c r="AW281" s="14" t="s">
        <v>30</v>
      </c>
      <c r="AX281" s="14" t="s">
        <v>82</v>
      </c>
      <c r="AY281" s="164" t="s">
        <v>180</v>
      </c>
    </row>
    <row r="282" spans="2:65" s="13" customFormat="1" ht="10.199999999999999">
      <c r="B282" s="156"/>
      <c r="D282" s="150" t="s">
        <v>190</v>
      </c>
      <c r="F282" s="158" t="s">
        <v>1373</v>
      </c>
      <c r="H282" s="159">
        <v>1472.6880000000001</v>
      </c>
      <c r="I282" s="160"/>
      <c r="L282" s="156"/>
      <c r="M282" s="161"/>
      <c r="T282" s="162"/>
      <c r="AT282" s="157" t="s">
        <v>190</v>
      </c>
      <c r="AU282" s="157" t="s">
        <v>84</v>
      </c>
      <c r="AV282" s="13" t="s">
        <v>84</v>
      </c>
      <c r="AW282" s="13" t="s">
        <v>4</v>
      </c>
      <c r="AX282" s="13" t="s">
        <v>82</v>
      </c>
      <c r="AY282" s="157" t="s">
        <v>180</v>
      </c>
    </row>
    <row r="283" spans="2:65" s="1" customFormat="1" ht="16.5" customHeight="1">
      <c r="B283" s="32"/>
      <c r="C283" s="136" t="s">
        <v>7</v>
      </c>
      <c r="D283" s="136" t="s">
        <v>183</v>
      </c>
      <c r="E283" s="137" t="s">
        <v>341</v>
      </c>
      <c r="F283" s="138" t="s">
        <v>342</v>
      </c>
      <c r="G283" s="139" t="s">
        <v>343</v>
      </c>
      <c r="H283" s="187"/>
      <c r="I283" s="141"/>
      <c r="J283" s="142">
        <f>ROUND(I283*H283,2)</f>
        <v>0</v>
      </c>
      <c r="K283" s="138" t="s">
        <v>187</v>
      </c>
      <c r="L283" s="32"/>
      <c r="M283" s="143" t="s">
        <v>1</v>
      </c>
      <c r="N283" s="144" t="s">
        <v>39</v>
      </c>
      <c r="P283" s="145">
        <f>O283*H283</f>
        <v>0</v>
      </c>
      <c r="Q283" s="145">
        <v>0</v>
      </c>
      <c r="R283" s="145">
        <f>Q283*H283</f>
        <v>0</v>
      </c>
      <c r="S283" s="145">
        <v>0</v>
      </c>
      <c r="T283" s="146">
        <f>S283*H283</f>
        <v>0</v>
      </c>
      <c r="AR283" s="147" t="s">
        <v>294</v>
      </c>
      <c r="AT283" s="147" t="s">
        <v>183</v>
      </c>
      <c r="AU283" s="147" t="s">
        <v>84</v>
      </c>
      <c r="AY283" s="17" t="s">
        <v>180</v>
      </c>
      <c r="BE283" s="148">
        <f>IF(N283="základní",J283,0)</f>
        <v>0</v>
      </c>
      <c r="BF283" s="148">
        <f>IF(N283="snížená",J283,0)</f>
        <v>0</v>
      </c>
      <c r="BG283" s="148">
        <f>IF(N283="zákl. přenesená",J283,0)</f>
        <v>0</v>
      </c>
      <c r="BH283" s="148">
        <f>IF(N283="sníž. přenesená",J283,0)</f>
        <v>0</v>
      </c>
      <c r="BI283" s="148">
        <f>IF(N283="nulová",J283,0)</f>
        <v>0</v>
      </c>
      <c r="BJ283" s="17" t="s">
        <v>82</v>
      </c>
      <c r="BK283" s="148">
        <f>ROUND(I283*H283,2)</f>
        <v>0</v>
      </c>
      <c r="BL283" s="17" t="s">
        <v>294</v>
      </c>
      <c r="BM283" s="147" t="s">
        <v>1377</v>
      </c>
    </row>
    <row r="284" spans="2:65" s="11" customFormat="1" ht="22.8" customHeight="1">
      <c r="B284" s="124"/>
      <c r="D284" s="125" t="s">
        <v>73</v>
      </c>
      <c r="E284" s="134" t="s">
        <v>345</v>
      </c>
      <c r="F284" s="134" t="s">
        <v>346</v>
      </c>
      <c r="I284" s="127"/>
      <c r="J284" s="135">
        <f>BK284</f>
        <v>0</v>
      </c>
      <c r="L284" s="124"/>
      <c r="M284" s="129"/>
      <c r="P284" s="130">
        <f>SUM(P285:P517)</f>
        <v>0</v>
      </c>
      <c r="R284" s="130">
        <f>SUM(R285:R517)</f>
        <v>129.77621120000001</v>
      </c>
      <c r="T284" s="131">
        <f>SUM(T285:T517)</f>
        <v>0</v>
      </c>
      <c r="AR284" s="125" t="s">
        <v>84</v>
      </c>
      <c r="AT284" s="132" t="s">
        <v>73</v>
      </c>
      <c r="AU284" s="132" t="s">
        <v>82</v>
      </c>
      <c r="AY284" s="125" t="s">
        <v>180</v>
      </c>
      <c r="BK284" s="133">
        <f>SUM(BK285:BK517)</f>
        <v>0</v>
      </c>
    </row>
    <row r="285" spans="2:65" s="1" customFormat="1" ht="16.5" customHeight="1">
      <c r="B285" s="32"/>
      <c r="C285" s="136" t="s">
        <v>335</v>
      </c>
      <c r="D285" s="136" t="s">
        <v>183</v>
      </c>
      <c r="E285" s="137" t="s">
        <v>1378</v>
      </c>
      <c r="F285" s="138" t="s">
        <v>1379</v>
      </c>
      <c r="G285" s="139" t="s">
        <v>279</v>
      </c>
      <c r="H285" s="140">
        <v>881.74</v>
      </c>
      <c r="I285" s="141"/>
      <c r="J285" s="142">
        <f>ROUND(I285*H285,2)</f>
        <v>0</v>
      </c>
      <c r="K285" s="138" t="s">
        <v>187</v>
      </c>
      <c r="L285" s="32"/>
      <c r="M285" s="143" t="s">
        <v>1</v>
      </c>
      <c r="N285" s="144" t="s">
        <v>39</v>
      </c>
      <c r="P285" s="145">
        <f>O285*H285</f>
        <v>0</v>
      </c>
      <c r="Q285" s="145">
        <v>6.0000000000000002E-5</v>
      </c>
      <c r="R285" s="145">
        <f>Q285*H285</f>
        <v>5.2904400000000004E-2</v>
      </c>
      <c r="S285" s="145">
        <v>0</v>
      </c>
      <c r="T285" s="146">
        <f>S285*H285</f>
        <v>0</v>
      </c>
      <c r="AR285" s="147" t="s">
        <v>294</v>
      </c>
      <c r="AT285" s="147" t="s">
        <v>183</v>
      </c>
      <c r="AU285" s="147" t="s">
        <v>84</v>
      </c>
      <c r="AY285" s="17" t="s">
        <v>180</v>
      </c>
      <c r="BE285" s="148">
        <f>IF(N285="základní",J285,0)</f>
        <v>0</v>
      </c>
      <c r="BF285" s="148">
        <f>IF(N285="snížená",J285,0)</f>
        <v>0</v>
      </c>
      <c r="BG285" s="148">
        <f>IF(N285="zákl. přenesená",J285,0)</f>
        <v>0</v>
      </c>
      <c r="BH285" s="148">
        <f>IF(N285="sníž. přenesená",J285,0)</f>
        <v>0</v>
      </c>
      <c r="BI285" s="148">
        <f>IF(N285="nulová",J285,0)</f>
        <v>0</v>
      </c>
      <c r="BJ285" s="17" t="s">
        <v>82</v>
      </c>
      <c r="BK285" s="148">
        <f>ROUND(I285*H285,2)</f>
        <v>0</v>
      </c>
      <c r="BL285" s="17" t="s">
        <v>294</v>
      </c>
      <c r="BM285" s="147" t="s">
        <v>1380</v>
      </c>
    </row>
    <row r="286" spans="2:65" s="1" customFormat="1" ht="18">
      <c r="B286" s="32"/>
      <c r="D286" s="150" t="s">
        <v>556</v>
      </c>
      <c r="F286" s="188" t="s">
        <v>1381</v>
      </c>
      <c r="I286" s="189"/>
      <c r="L286" s="32"/>
      <c r="M286" s="190"/>
      <c r="T286" s="56"/>
      <c r="AT286" s="17" t="s">
        <v>556</v>
      </c>
      <c r="AU286" s="17" t="s">
        <v>84</v>
      </c>
    </row>
    <row r="287" spans="2:65" s="12" customFormat="1" ht="10.199999999999999">
      <c r="B287" s="149"/>
      <c r="D287" s="150" t="s">
        <v>190</v>
      </c>
      <c r="E287" s="151" t="s">
        <v>1</v>
      </c>
      <c r="F287" s="152" t="s">
        <v>1382</v>
      </c>
      <c r="H287" s="151" t="s">
        <v>1</v>
      </c>
      <c r="I287" s="153"/>
      <c r="L287" s="149"/>
      <c r="M287" s="154"/>
      <c r="T287" s="155"/>
      <c r="AT287" s="151" t="s">
        <v>190</v>
      </c>
      <c r="AU287" s="151" t="s">
        <v>84</v>
      </c>
      <c r="AV287" s="12" t="s">
        <v>82</v>
      </c>
      <c r="AW287" s="12" t="s">
        <v>30</v>
      </c>
      <c r="AX287" s="12" t="s">
        <v>74</v>
      </c>
      <c r="AY287" s="151" t="s">
        <v>180</v>
      </c>
    </row>
    <row r="288" spans="2:65" s="12" customFormat="1" ht="10.199999999999999">
      <c r="B288" s="149"/>
      <c r="D288" s="150" t="s">
        <v>190</v>
      </c>
      <c r="E288" s="151" t="s">
        <v>1</v>
      </c>
      <c r="F288" s="152" t="s">
        <v>1383</v>
      </c>
      <c r="H288" s="151" t="s">
        <v>1</v>
      </c>
      <c r="I288" s="153"/>
      <c r="L288" s="149"/>
      <c r="M288" s="154"/>
      <c r="T288" s="155"/>
      <c r="AT288" s="151" t="s">
        <v>190</v>
      </c>
      <c r="AU288" s="151" t="s">
        <v>84</v>
      </c>
      <c r="AV288" s="12" t="s">
        <v>82</v>
      </c>
      <c r="AW288" s="12" t="s">
        <v>30</v>
      </c>
      <c r="AX288" s="12" t="s">
        <v>74</v>
      </c>
      <c r="AY288" s="151" t="s">
        <v>180</v>
      </c>
    </row>
    <row r="289" spans="2:65" s="13" customFormat="1" ht="10.199999999999999">
      <c r="B289" s="156"/>
      <c r="D289" s="150" t="s">
        <v>190</v>
      </c>
      <c r="E289" s="157" t="s">
        <v>1</v>
      </c>
      <c r="F289" s="158" t="s">
        <v>1084</v>
      </c>
      <c r="H289" s="159">
        <v>255.2</v>
      </c>
      <c r="I289" s="160"/>
      <c r="L289" s="156"/>
      <c r="M289" s="161"/>
      <c r="T289" s="162"/>
      <c r="AT289" s="157" t="s">
        <v>190</v>
      </c>
      <c r="AU289" s="157" t="s">
        <v>84</v>
      </c>
      <c r="AV289" s="13" t="s">
        <v>84</v>
      </c>
      <c r="AW289" s="13" t="s">
        <v>30</v>
      </c>
      <c r="AX289" s="13" t="s">
        <v>74</v>
      </c>
      <c r="AY289" s="157" t="s">
        <v>180</v>
      </c>
    </row>
    <row r="290" spans="2:65" s="12" customFormat="1" ht="10.199999999999999">
      <c r="B290" s="149"/>
      <c r="D290" s="150" t="s">
        <v>190</v>
      </c>
      <c r="E290" s="151" t="s">
        <v>1</v>
      </c>
      <c r="F290" s="152" t="s">
        <v>1384</v>
      </c>
      <c r="H290" s="151" t="s">
        <v>1</v>
      </c>
      <c r="I290" s="153"/>
      <c r="L290" s="149"/>
      <c r="M290" s="154"/>
      <c r="T290" s="155"/>
      <c r="AT290" s="151" t="s">
        <v>190</v>
      </c>
      <c r="AU290" s="151" t="s">
        <v>84</v>
      </c>
      <c r="AV290" s="12" t="s">
        <v>82</v>
      </c>
      <c r="AW290" s="12" t="s">
        <v>30</v>
      </c>
      <c r="AX290" s="12" t="s">
        <v>74</v>
      </c>
      <c r="AY290" s="151" t="s">
        <v>180</v>
      </c>
    </row>
    <row r="291" spans="2:65" s="13" customFormat="1" ht="10.199999999999999">
      <c r="B291" s="156"/>
      <c r="D291" s="150" t="s">
        <v>190</v>
      </c>
      <c r="E291" s="157" t="s">
        <v>1</v>
      </c>
      <c r="F291" s="158" t="s">
        <v>1085</v>
      </c>
      <c r="H291" s="159">
        <v>611</v>
      </c>
      <c r="I291" s="160"/>
      <c r="L291" s="156"/>
      <c r="M291" s="161"/>
      <c r="T291" s="162"/>
      <c r="AT291" s="157" t="s">
        <v>190</v>
      </c>
      <c r="AU291" s="157" t="s">
        <v>84</v>
      </c>
      <c r="AV291" s="13" t="s">
        <v>84</v>
      </c>
      <c r="AW291" s="13" t="s">
        <v>30</v>
      </c>
      <c r="AX291" s="13" t="s">
        <v>74</v>
      </c>
      <c r="AY291" s="157" t="s">
        <v>180</v>
      </c>
    </row>
    <row r="292" spans="2:65" s="12" customFormat="1" ht="10.199999999999999">
      <c r="B292" s="149"/>
      <c r="D292" s="150" t="s">
        <v>190</v>
      </c>
      <c r="E292" s="151" t="s">
        <v>1</v>
      </c>
      <c r="F292" s="152" t="s">
        <v>1385</v>
      </c>
      <c r="H292" s="151" t="s">
        <v>1</v>
      </c>
      <c r="I292" s="153"/>
      <c r="L292" s="149"/>
      <c r="M292" s="154"/>
      <c r="T292" s="155"/>
      <c r="AT292" s="151" t="s">
        <v>190</v>
      </c>
      <c r="AU292" s="151" t="s">
        <v>84</v>
      </c>
      <c r="AV292" s="12" t="s">
        <v>82</v>
      </c>
      <c r="AW292" s="12" t="s">
        <v>30</v>
      </c>
      <c r="AX292" s="12" t="s">
        <v>74</v>
      </c>
      <c r="AY292" s="151" t="s">
        <v>180</v>
      </c>
    </row>
    <row r="293" spans="2:65" s="13" customFormat="1" ht="10.199999999999999">
      <c r="B293" s="156"/>
      <c r="D293" s="150" t="s">
        <v>190</v>
      </c>
      <c r="E293" s="157" t="s">
        <v>1</v>
      </c>
      <c r="F293" s="158" t="s">
        <v>1086</v>
      </c>
      <c r="H293" s="159">
        <v>0.8</v>
      </c>
      <c r="I293" s="160"/>
      <c r="L293" s="156"/>
      <c r="M293" s="161"/>
      <c r="T293" s="162"/>
      <c r="AT293" s="157" t="s">
        <v>190</v>
      </c>
      <c r="AU293" s="157" t="s">
        <v>84</v>
      </c>
      <c r="AV293" s="13" t="s">
        <v>84</v>
      </c>
      <c r="AW293" s="13" t="s">
        <v>30</v>
      </c>
      <c r="AX293" s="13" t="s">
        <v>74</v>
      </c>
      <c r="AY293" s="157" t="s">
        <v>180</v>
      </c>
    </row>
    <row r="294" spans="2:65" s="12" customFormat="1" ht="10.199999999999999">
      <c r="B294" s="149"/>
      <c r="D294" s="150" t="s">
        <v>190</v>
      </c>
      <c r="E294" s="151" t="s">
        <v>1</v>
      </c>
      <c r="F294" s="152" t="s">
        <v>1386</v>
      </c>
      <c r="H294" s="151" t="s">
        <v>1</v>
      </c>
      <c r="I294" s="153"/>
      <c r="L294" s="149"/>
      <c r="M294" s="154"/>
      <c r="T294" s="155"/>
      <c r="AT294" s="151" t="s">
        <v>190</v>
      </c>
      <c r="AU294" s="151" t="s">
        <v>84</v>
      </c>
      <c r="AV294" s="12" t="s">
        <v>82</v>
      </c>
      <c r="AW294" s="12" t="s">
        <v>30</v>
      </c>
      <c r="AX294" s="12" t="s">
        <v>74</v>
      </c>
      <c r="AY294" s="151" t="s">
        <v>180</v>
      </c>
    </row>
    <row r="295" spans="2:65" s="13" customFormat="1" ht="10.199999999999999">
      <c r="B295" s="156"/>
      <c r="D295" s="150" t="s">
        <v>190</v>
      </c>
      <c r="E295" s="157" t="s">
        <v>1</v>
      </c>
      <c r="F295" s="158" t="s">
        <v>1088</v>
      </c>
      <c r="H295" s="159">
        <v>4.4000000000000004</v>
      </c>
      <c r="I295" s="160"/>
      <c r="L295" s="156"/>
      <c r="M295" s="161"/>
      <c r="T295" s="162"/>
      <c r="AT295" s="157" t="s">
        <v>190</v>
      </c>
      <c r="AU295" s="157" t="s">
        <v>84</v>
      </c>
      <c r="AV295" s="13" t="s">
        <v>84</v>
      </c>
      <c r="AW295" s="13" t="s">
        <v>30</v>
      </c>
      <c r="AX295" s="13" t="s">
        <v>74</v>
      </c>
      <c r="AY295" s="157" t="s">
        <v>180</v>
      </c>
    </row>
    <row r="296" spans="2:65" s="12" customFormat="1" ht="10.199999999999999">
      <c r="B296" s="149"/>
      <c r="D296" s="150" t="s">
        <v>190</v>
      </c>
      <c r="E296" s="151" t="s">
        <v>1</v>
      </c>
      <c r="F296" s="152" t="s">
        <v>1387</v>
      </c>
      <c r="H296" s="151" t="s">
        <v>1</v>
      </c>
      <c r="I296" s="153"/>
      <c r="L296" s="149"/>
      <c r="M296" s="154"/>
      <c r="T296" s="155"/>
      <c r="AT296" s="151" t="s">
        <v>190</v>
      </c>
      <c r="AU296" s="151" t="s">
        <v>84</v>
      </c>
      <c r="AV296" s="12" t="s">
        <v>82</v>
      </c>
      <c r="AW296" s="12" t="s">
        <v>30</v>
      </c>
      <c r="AX296" s="12" t="s">
        <v>74</v>
      </c>
      <c r="AY296" s="151" t="s">
        <v>180</v>
      </c>
    </row>
    <row r="297" spans="2:65" s="13" customFormat="1" ht="10.199999999999999">
      <c r="B297" s="156"/>
      <c r="D297" s="150" t="s">
        <v>190</v>
      </c>
      <c r="E297" s="157" t="s">
        <v>1</v>
      </c>
      <c r="F297" s="158" t="s">
        <v>1092</v>
      </c>
      <c r="H297" s="159">
        <v>6.94</v>
      </c>
      <c r="I297" s="160"/>
      <c r="L297" s="156"/>
      <c r="M297" s="161"/>
      <c r="T297" s="162"/>
      <c r="AT297" s="157" t="s">
        <v>190</v>
      </c>
      <c r="AU297" s="157" t="s">
        <v>84</v>
      </c>
      <c r="AV297" s="13" t="s">
        <v>84</v>
      </c>
      <c r="AW297" s="13" t="s">
        <v>30</v>
      </c>
      <c r="AX297" s="13" t="s">
        <v>74</v>
      </c>
      <c r="AY297" s="157" t="s">
        <v>180</v>
      </c>
    </row>
    <row r="298" spans="2:65" s="12" customFormat="1" ht="10.199999999999999">
      <c r="B298" s="149"/>
      <c r="D298" s="150" t="s">
        <v>190</v>
      </c>
      <c r="E298" s="151" t="s">
        <v>1</v>
      </c>
      <c r="F298" s="152" t="s">
        <v>1388</v>
      </c>
      <c r="H298" s="151" t="s">
        <v>1</v>
      </c>
      <c r="I298" s="153"/>
      <c r="L298" s="149"/>
      <c r="M298" s="154"/>
      <c r="T298" s="155"/>
      <c r="AT298" s="151" t="s">
        <v>190</v>
      </c>
      <c r="AU298" s="151" t="s">
        <v>84</v>
      </c>
      <c r="AV298" s="12" t="s">
        <v>82</v>
      </c>
      <c r="AW298" s="12" t="s">
        <v>30</v>
      </c>
      <c r="AX298" s="12" t="s">
        <v>74</v>
      </c>
      <c r="AY298" s="151" t="s">
        <v>180</v>
      </c>
    </row>
    <row r="299" spans="2:65" s="13" customFormat="1" ht="10.199999999999999">
      <c r="B299" s="156"/>
      <c r="D299" s="150" t="s">
        <v>190</v>
      </c>
      <c r="E299" s="157" t="s">
        <v>1</v>
      </c>
      <c r="F299" s="158" t="s">
        <v>1093</v>
      </c>
      <c r="H299" s="159">
        <v>3.4</v>
      </c>
      <c r="I299" s="160"/>
      <c r="L299" s="156"/>
      <c r="M299" s="161"/>
      <c r="T299" s="162"/>
      <c r="AT299" s="157" t="s">
        <v>190</v>
      </c>
      <c r="AU299" s="157" t="s">
        <v>84</v>
      </c>
      <c r="AV299" s="13" t="s">
        <v>84</v>
      </c>
      <c r="AW299" s="13" t="s">
        <v>30</v>
      </c>
      <c r="AX299" s="13" t="s">
        <v>74</v>
      </c>
      <c r="AY299" s="157" t="s">
        <v>180</v>
      </c>
    </row>
    <row r="300" spans="2:65" s="14" customFormat="1" ht="10.199999999999999">
      <c r="B300" s="163"/>
      <c r="D300" s="150" t="s">
        <v>190</v>
      </c>
      <c r="E300" s="164" t="s">
        <v>1</v>
      </c>
      <c r="F300" s="165" t="s">
        <v>194</v>
      </c>
      <c r="H300" s="166">
        <v>881.74</v>
      </c>
      <c r="I300" s="167"/>
      <c r="L300" s="163"/>
      <c r="M300" s="168"/>
      <c r="T300" s="169"/>
      <c r="AT300" s="164" t="s">
        <v>190</v>
      </c>
      <c r="AU300" s="164" t="s">
        <v>84</v>
      </c>
      <c r="AV300" s="14" t="s">
        <v>188</v>
      </c>
      <c r="AW300" s="14" t="s">
        <v>30</v>
      </c>
      <c r="AX300" s="14" t="s">
        <v>82</v>
      </c>
      <c r="AY300" s="164" t="s">
        <v>180</v>
      </c>
    </row>
    <row r="301" spans="2:65" s="1" customFormat="1" ht="16.5" customHeight="1">
      <c r="B301" s="32"/>
      <c r="C301" s="177" t="s">
        <v>340</v>
      </c>
      <c r="D301" s="177" t="s">
        <v>328</v>
      </c>
      <c r="E301" s="178" t="s">
        <v>1389</v>
      </c>
      <c r="F301" s="179" t="s">
        <v>1390</v>
      </c>
      <c r="G301" s="180" t="s">
        <v>186</v>
      </c>
      <c r="H301" s="181">
        <v>8.7989999999999995</v>
      </c>
      <c r="I301" s="182"/>
      <c r="J301" s="183">
        <f>ROUND(I301*H301,2)</f>
        <v>0</v>
      </c>
      <c r="K301" s="179" t="s">
        <v>199</v>
      </c>
      <c r="L301" s="184"/>
      <c r="M301" s="185" t="s">
        <v>1</v>
      </c>
      <c r="N301" s="186" t="s">
        <v>39</v>
      </c>
      <c r="P301" s="145">
        <f>O301*H301</f>
        <v>0</v>
      </c>
      <c r="Q301" s="145">
        <v>0.55000000000000004</v>
      </c>
      <c r="R301" s="145">
        <f>Q301*H301</f>
        <v>4.8394500000000003</v>
      </c>
      <c r="S301" s="145">
        <v>0</v>
      </c>
      <c r="T301" s="146">
        <f>S301*H301</f>
        <v>0</v>
      </c>
      <c r="AR301" s="147" t="s">
        <v>331</v>
      </c>
      <c r="AT301" s="147" t="s">
        <v>328</v>
      </c>
      <c r="AU301" s="147" t="s">
        <v>84</v>
      </c>
      <c r="AY301" s="17" t="s">
        <v>180</v>
      </c>
      <c r="BE301" s="148">
        <f>IF(N301="základní",J301,0)</f>
        <v>0</v>
      </c>
      <c r="BF301" s="148">
        <f>IF(N301="snížená",J301,0)</f>
        <v>0</v>
      </c>
      <c r="BG301" s="148">
        <f>IF(N301="zákl. přenesená",J301,0)</f>
        <v>0</v>
      </c>
      <c r="BH301" s="148">
        <f>IF(N301="sníž. přenesená",J301,0)</f>
        <v>0</v>
      </c>
      <c r="BI301" s="148">
        <f>IF(N301="nulová",J301,0)</f>
        <v>0</v>
      </c>
      <c r="BJ301" s="17" t="s">
        <v>82</v>
      </c>
      <c r="BK301" s="148">
        <f>ROUND(I301*H301,2)</f>
        <v>0</v>
      </c>
      <c r="BL301" s="17" t="s">
        <v>294</v>
      </c>
      <c r="BM301" s="147" t="s">
        <v>1391</v>
      </c>
    </row>
    <row r="302" spans="2:65" s="12" customFormat="1" ht="10.199999999999999">
      <c r="B302" s="149"/>
      <c r="D302" s="150" t="s">
        <v>190</v>
      </c>
      <c r="E302" s="151" t="s">
        <v>1</v>
      </c>
      <c r="F302" s="152" t="s">
        <v>1382</v>
      </c>
      <c r="H302" s="151" t="s">
        <v>1</v>
      </c>
      <c r="I302" s="153"/>
      <c r="L302" s="149"/>
      <c r="M302" s="154"/>
      <c r="T302" s="155"/>
      <c r="AT302" s="151" t="s">
        <v>190</v>
      </c>
      <c r="AU302" s="151" t="s">
        <v>84</v>
      </c>
      <c r="AV302" s="12" t="s">
        <v>82</v>
      </c>
      <c r="AW302" s="12" t="s">
        <v>30</v>
      </c>
      <c r="AX302" s="12" t="s">
        <v>74</v>
      </c>
      <c r="AY302" s="151" t="s">
        <v>180</v>
      </c>
    </row>
    <row r="303" spans="2:65" s="12" customFormat="1" ht="10.199999999999999">
      <c r="B303" s="149"/>
      <c r="D303" s="150" t="s">
        <v>190</v>
      </c>
      <c r="E303" s="151" t="s">
        <v>1</v>
      </c>
      <c r="F303" s="152" t="s">
        <v>1392</v>
      </c>
      <c r="H303" s="151" t="s">
        <v>1</v>
      </c>
      <c r="I303" s="153"/>
      <c r="L303" s="149"/>
      <c r="M303" s="154"/>
      <c r="T303" s="155"/>
      <c r="AT303" s="151" t="s">
        <v>190</v>
      </c>
      <c r="AU303" s="151" t="s">
        <v>84</v>
      </c>
      <c r="AV303" s="12" t="s">
        <v>82</v>
      </c>
      <c r="AW303" s="12" t="s">
        <v>30</v>
      </c>
      <c r="AX303" s="12" t="s">
        <v>74</v>
      </c>
      <c r="AY303" s="151" t="s">
        <v>180</v>
      </c>
    </row>
    <row r="304" spans="2:65" s="13" customFormat="1" ht="10.199999999999999">
      <c r="B304" s="156"/>
      <c r="D304" s="150" t="s">
        <v>190</v>
      </c>
      <c r="E304" s="157" t="s">
        <v>1</v>
      </c>
      <c r="F304" s="158" t="s">
        <v>1393</v>
      </c>
      <c r="H304" s="159">
        <v>2.2029999999999998</v>
      </c>
      <c r="I304" s="160"/>
      <c r="L304" s="156"/>
      <c r="M304" s="161"/>
      <c r="T304" s="162"/>
      <c r="AT304" s="157" t="s">
        <v>190</v>
      </c>
      <c r="AU304" s="157" t="s">
        <v>84</v>
      </c>
      <c r="AV304" s="13" t="s">
        <v>84</v>
      </c>
      <c r="AW304" s="13" t="s">
        <v>30</v>
      </c>
      <c r="AX304" s="13" t="s">
        <v>74</v>
      </c>
      <c r="AY304" s="157" t="s">
        <v>180</v>
      </c>
    </row>
    <row r="305" spans="2:65" s="12" customFormat="1" ht="10.199999999999999">
      <c r="B305" s="149"/>
      <c r="D305" s="150" t="s">
        <v>190</v>
      </c>
      <c r="E305" s="151" t="s">
        <v>1</v>
      </c>
      <c r="F305" s="152" t="s">
        <v>1394</v>
      </c>
      <c r="H305" s="151" t="s">
        <v>1</v>
      </c>
      <c r="I305" s="153"/>
      <c r="L305" s="149"/>
      <c r="M305" s="154"/>
      <c r="T305" s="155"/>
      <c r="AT305" s="151" t="s">
        <v>190</v>
      </c>
      <c r="AU305" s="151" t="s">
        <v>84</v>
      </c>
      <c r="AV305" s="12" t="s">
        <v>82</v>
      </c>
      <c r="AW305" s="12" t="s">
        <v>30</v>
      </c>
      <c r="AX305" s="12" t="s">
        <v>74</v>
      </c>
      <c r="AY305" s="151" t="s">
        <v>180</v>
      </c>
    </row>
    <row r="306" spans="2:65" s="13" customFormat="1" ht="10.199999999999999">
      <c r="B306" s="156"/>
      <c r="D306" s="150" t="s">
        <v>190</v>
      </c>
      <c r="E306" s="157" t="s">
        <v>1</v>
      </c>
      <c r="F306" s="158" t="s">
        <v>1395</v>
      </c>
      <c r="H306" s="159">
        <v>5.2809999999999997</v>
      </c>
      <c r="I306" s="160"/>
      <c r="L306" s="156"/>
      <c r="M306" s="161"/>
      <c r="T306" s="162"/>
      <c r="AT306" s="157" t="s">
        <v>190</v>
      </c>
      <c r="AU306" s="157" t="s">
        <v>84</v>
      </c>
      <c r="AV306" s="13" t="s">
        <v>84</v>
      </c>
      <c r="AW306" s="13" t="s">
        <v>30</v>
      </c>
      <c r="AX306" s="13" t="s">
        <v>74</v>
      </c>
      <c r="AY306" s="157" t="s">
        <v>180</v>
      </c>
    </row>
    <row r="307" spans="2:65" s="12" customFormat="1" ht="10.199999999999999">
      <c r="B307" s="149"/>
      <c r="D307" s="150" t="s">
        <v>190</v>
      </c>
      <c r="E307" s="151" t="s">
        <v>1</v>
      </c>
      <c r="F307" s="152" t="s">
        <v>1396</v>
      </c>
      <c r="H307" s="151" t="s">
        <v>1</v>
      </c>
      <c r="I307" s="153"/>
      <c r="L307" s="149"/>
      <c r="M307" s="154"/>
      <c r="T307" s="155"/>
      <c r="AT307" s="151" t="s">
        <v>190</v>
      </c>
      <c r="AU307" s="151" t="s">
        <v>84</v>
      </c>
      <c r="AV307" s="12" t="s">
        <v>82</v>
      </c>
      <c r="AW307" s="12" t="s">
        <v>30</v>
      </c>
      <c r="AX307" s="12" t="s">
        <v>74</v>
      </c>
      <c r="AY307" s="151" t="s">
        <v>180</v>
      </c>
    </row>
    <row r="308" spans="2:65" s="13" customFormat="1" ht="10.199999999999999">
      <c r="B308" s="156"/>
      <c r="D308" s="150" t="s">
        <v>190</v>
      </c>
      <c r="E308" s="157" t="s">
        <v>1</v>
      </c>
      <c r="F308" s="158" t="s">
        <v>1397</v>
      </c>
      <c r="H308" s="159">
        <v>5.0000000000000001E-3</v>
      </c>
      <c r="I308" s="160"/>
      <c r="L308" s="156"/>
      <c r="M308" s="161"/>
      <c r="T308" s="162"/>
      <c r="AT308" s="157" t="s">
        <v>190</v>
      </c>
      <c r="AU308" s="157" t="s">
        <v>84</v>
      </c>
      <c r="AV308" s="13" t="s">
        <v>84</v>
      </c>
      <c r="AW308" s="13" t="s">
        <v>30</v>
      </c>
      <c r="AX308" s="13" t="s">
        <v>74</v>
      </c>
      <c r="AY308" s="157" t="s">
        <v>180</v>
      </c>
    </row>
    <row r="309" spans="2:65" s="12" customFormat="1" ht="10.199999999999999">
      <c r="B309" s="149"/>
      <c r="D309" s="150" t="s">
        <v>190</v>
      </c>
      <c r="E309" s="151" t="s">
        <v>1</v>
      </c>
      <c r="F309" s="152" t="s">
        <v>1398</v>
      </c>
      <c r="H309" s="151" t="s">
        <v>1</v>
      </c>
      <c r="I309" s="153"/>
      <c r="L309" s="149"/>
      <c r="M309" s="154"/>
      <c r="T309" s="155"/>
      <c r="AT309" s="151" t="s">
        <v>190</v>
      </c>
      <c r="AU309" s="151" t="s">
        <v>84</v>
      </c>
      <c r="AV309" s="12" t="s">
        <v>82</v>
      </c>
      <c r="AW309" s="12" t="s">
        <v>30</v>
      </c>
      <c r="AX309" s="12" t="s">
        <v>74</v>
      </c>
      <c r="AY309" s="151" t="s">
        <v>180</v>
      </c>
    </row>
    <row r="310" spans="2:65" s="13" customFormat="1" ht="10.199999999999999">
      <c r="B310" s="156"/>
      <c r="D310" s="150" t="s">
        <v>190</v>
      </c>
      <c r="E310" s="157" t="s">
        <v>1</v>
      </c>
      <c r="F310" s="158" t="s">
        <v>1399</v>
      </c>
      <c r="H310" s="159">
        <v>4.2999999999999997E-2</v>
      </c>
      <c r="I310" s="160"/>
      <c r="L310" s="156"/>
      <c r="M310" s="161"/>
      <c r="T310" s="162"/>
      <c r="AT310" s="157" t="s">
        <v>190</v>
      </c>
      <c r="AU310" s="157" t="s">
        <v>84</v>
      </c>
      <c r="AV310" s="13" t="s">
        <v>84</v>
      </c>
      <c r="AW310" s="13" t="s">
        <v>30</v>
      </c>
      <c r="AX310" s="13" t="s">
        <v>74</v>
      </c>
      <c r="AY310" s="157" t="s">
        <v>180</v>
      </c>
    </row>
    <row r="311" spans="2:65" s="12" customFormat="1" ht="10.199999999999999">
      <c r="B311" s="149"/>
      <c r="D311" s="150" t="s">
        <v>190</v>
      </c>
      <c r="E311" s="151" t="s">
        <v>1</v>
      </c>
      <c r="F311" s="152" t="s">
        <v>1400</v>
      </c>
      <c r="H311" s="151" t="s">
        <v>1</v>
      </c>
      <c r="I311" s="153"/>
      <c r="L311" s="149"/>
      <c r="M311" s="154"/>
      <c r="T311" s="155"/>
      <c r="AT311" s="151" t="s">
        <v>190</v>
      </c>
      <c r="AU311" s="151" t="s">
        <v>84</v>
      </c>
      <c r="AV311" s="12" t="s">
        <v>82</v>
      </c>
      <c r="AW311" s="12" t="s">
        <v>30</v>
      </c>
      <c r="AX311" s="12" t="s">
        <v>74</v>
      </c>
      <c r="AY311" s="151" t="s">
        <v>180</v>
      </c>
    </row>
    <row r="312" spans="2:65" s="13" customFormat="1" ht="10.199999999999999">
      <c r="B312" s="156"/>
      <c r="D312" s="150" t="s">
        <v>190</v>
      </c>
      <c r="E312" s="157" t="s">
        <v>1</v>
      </c>
      <c r="F312" s="158" t="s">
        <v>1401</v>
      </c>
      <c r="H312" s="159">
        <v>7.5999999999999998E-2</v>
      </c>
      <c r="I312" s="160"/>
      <c r="L312" s="156"/>
      <c r="M312" s="161"/>
      <c r="T312" s="162"/>
      <c r="AT312" s="157" t="s">
        <v>190</v>
      </c>
      <c r="AU312" s="157" t="s">
        <v>84</v>
      </c>
      <c r="AV312" s="13" t="s">
        <v>84</v>
      </c>
      <c r="AW312" s="13" t="s">
        <v>30</v>
      </c>
      <c r="AX312" s="13" t="s">
        <v>74</v>
      </c>
      <c r="AY312" s="157" t="s">
        <v>180</v>
      </c>
    </row>
    <row r="313" spans="2:65" s="12" customFormat="1" ht="10.199999999999999">
      <c r="B313" s="149"/>
      <c r="D313" s="150" t="s">
        <v>190</v>
      </c>
      <c r="E313" s="151" t="s">
        <v>1</v>
      </c>
      <c r="F313" s="152" t="s">
        <v>1402</v>
      </c>
      <c r="H313" s="151" t="s">
        <v>1</v>
      </c>
      <c r="I313" s="153"/>
      <c r="L313" s="149"/>
      <c r="M313" s="154"/>
      <c r="T313" s="155"/>
      <c r="AT313" s="151" t="s">
        <v>190</v>
      </c>
      <c r="AU313" s="151" t="s">
        <v>84</v>
      </c>
      <c r="AV313" s="12" t="s">
        <v>82</v>
      </c>
      <c r="AW313" s="12" t="s">
        <v>30</v>
      </c>
      <c r="AX313" s="12" t="s">
        <v>74</v>
      </c>
      <c r="AY313" s="151" t="s">
        <v>180</v>
      </c>
    </row>
    <row r="314" spans="2:65" s="13" customFormat="1" ht="10.199999999999999">
      <c r="B314" s="156"/>
      <c r="D314" s="150" t="s">
        <v>190</v>
      </c>
      <c r="E314" s="157" t="s">
        <v>1</v>
      </c>
      <c r="F314" s="158" t="s">
        <v>1399</v>
      </c>
      <c r="H314" s="159">
        <v>4.2999999999999997E-2</v>
      </c>
      <c r="I314" s="160"/>
      <c r="L314" s="156"/>
      <c r="M314" s="161"/>
      <c r="T314" s="162"/>
      <c r="AT314" s="157" t="s">
        <v>190</v>
      </c>
      <c r="AU314" s="157" t="s">
        <v>84</v>
      </c>
      <c r="AV314" s="13" t="s">
        <v>84</v>
      </c>
      <c r="AW314" s="13" t="s">
        <v>30</v>
      </c>
      <c r="AX314" s="13" t="s">
        <v>74</v>
      </c>
      <c r="AY314" s="157" t="s">
        <v>180</v>
      </c>
    </row>
    <row r="315" spans="2:65" s="14" customFormat="1" ht="10.199999999999999">
      <c r="B315" s="163"/>
      <c r="D315" s="150" t="s">
        <v>190</v>
      </c>
      <c r="E315" s="164" t="s">
        <v>1</v>
      </c>
      <c r="F315" s="165" t="s">
        <v>194</v>
      </c>
      <c r="H315" s="166">
        <v>7.6509999999999998</v>
      </c>
      <c r="I315" s="167"/>
      <c r="L315" s="163"/>
      <c r="M315" s="168"/>
      <c r="T315" s="169"/>
      <c r="AT315" s="164" t="s">
        <v>190</v>
      </c>
      <c r="AU315" s="164" t="s">
        <v>84</v>
      </c>
      <c r="AV315" s="14" t="s">
        <v>188</v>
      </c>
      <c r="AW315" s="14" t="s">
        <v>30</v>
      </c>
      <c r="AX315" s="14" t="s">
        <v>82</v>
      </c>
      <c r="AY315" s="164" t="s">
        <v>180</v>
      </c>
    </row>
    <row r="316" spans="2:65" s="13" customFormat="1" ht="10.199999999999999">
      <c r="B316" s="156"/>
      <c r="D316" s="150" t="s">
        <v>190</v>
      </c>
      <c r="F316" s="158" t="s">
        <v>1403</v>
      </c>
      <c r="H316" s="159">
        <v>8.7989999999999995</v>
      </c>
      <c r="I316" s="160"/>
      <c r="L316" s="156"/>
      <c r="M316" s="161"/>
      <c r="T316" s="162"/>
      <c r="AT316" s="157" t="s">
        <v>190</v>
      </c>
      <c r="AU316" s="157" t="s">
        <v>84</v>
      </c>
      <c r="AV316" s="13" t="s">
        <v>84</v>
      </c>
      <c r="AW316" s="13" t="s">
        <v>4</v>
      </c>
      <c r="AX316" s="13" t="s">
        <v>82</v>
      </c>
      <c r="AY316" s="157" t="s">
        <v>180</v>
      </c>
    </row>
    <row r="317" spans="2:65" s="1" customFormat="1" ht="16.5" customHeight="1">
      <c r="B317" s="32"/>
      <c r="C317" s="136" t="s">
        <v>347</v>
      </c>
      <c r="D317" s="136" t="s">
        <v>183</v>
      </c>
      <c r="E317" s="137" t="s">
        <v>1404</v>
      </c>
      <c r="F317" s="138" t="s">
        <v>1405</v>
      </c>
      <c r="G317" s="139" t="s">
        <v>279</v>
      </c>
      <c r="H317" s="140">
        <v>107.02</v>
      </c>
      <c r="I317" s="141"/>
      <c r="J317" s="142">
        <f>ROUND(I317*H317,2)</f>
        <v>0</v>
      </c>
      <c r="K317" s="138" t="s">
        <v>187</v>
      </c>
      <c r="L317" s="32"/>
      <c r="M317" s="143" t="s">
        <v>1</v>
      </c>
      <c r="N317" s="144" t="s">
        <v>39</v>
      </c>
      <c r="P317" s="145">
        <f>O317*H317</f>
        <v>0</v>
      </c>
      <c r="Q317" s="145">
        <v>8.0000000000000007E-5</v>
      </c>
      <c r="R317" s="145">
        <f>Q317*H317</f>
        <v>8.5616000000000008E-3</v>
      </c>
      <c r="S317" s="145">
        <v>0</v>
      </c>
      <c r="T317" s="146">
        <f>S317*H317</f>
        <v>0</v>
      </c>
      <c r="AR317" s="147" t="s">
        <v>294</v>
      </c>
      <c r="AT317" s="147" t="s">
        <v>183</v>
      </c>
      <c r="AU317" s="147" t="s">
        <v>84</v>
      </c>
      <c r="AY317" s="17" t="s">
        <v>180</v>
      </c>
      <c r="BE317" s="148">
        <f>IF(N317="základní",J317,0)</f>
        <v>0</v>
      </c>
      <c r="BF317" s="148">
        <f>IF(N317="snížená",J317,0)</f>
        <v>0</v>
      </c>
      <c r="BG317" s="148">
        <f>IF(N317="zákl. přenesená",J317,0)</f>
        <v>0</v>
      </c>
      <c r="BH317" s="148">
        <f>IF(N317="sníž. přenesená",J317,0)</f>
        <v>0</v>
      </c>
      <c r="BI317" s="148">
        <f>IF(N317="nulová",J317,0)</f>
        <v>0</v>
      </c>
      <c r="BJ317" s="17" t="s">
        <v>82</v>
      </c>
      <c r="BK317" s="148">
        <f>ROUND(I317*H317,2)</f>
        <v>0</v>
      </c>
      <c r="BL317" s="17" t="s">
        <v>294</v>
      </c>
      <c r="BM317" s="147" t="s">
        <v>1406</v>
      </c>
    </row>
    <row r="318" spans="2:65" s="1" customFormat="1" ht="18">
      <c r="B318" s="32"/>
      <c r="D318" s="150" t="s">
        <v>556</v>
      </c>
      <c r="F318" s="188" t="s">
        <v>1381</v>
      </c>
      <c r="I318" s="189"/>
      <c r="L318" s="32"/>
      <c r="M318" s="190"/>
      <c r="T318" s="56"/>
      <c r="AT318" s="17" t="s">
        <v>556</v>
      </c>
      <c r="AU318" s="17" t="s">
        <v>84</v>
      </c>
    </row>
    <row r="319" spans="2:65" s="12" customFormat="1" ht="10.199999999999999">
      <c r="B319" s="149"/>
      <c r="D319" s="150" t="s">
        <v>190</v>
      </c>
      <c r="E319" s="151" t="s">
        <v>1</v>
      </c>
      <c r="F319" s="152" t="s">
        <v>1382</v>
      </c>
      <c r="H319" s="151" t="s">
        <v>1</v>
      </c>
      <c r="I319" s="153"/>
      <c r="L319" s="149"/>
      <c r="M319" s="154"/>
      <c r="T319" s="155"/>
      <c r="AT319" s="151" t="s">
        <v>190</v>
      </c>
      <c r="AU319" s="151" t="s">
        <v>84</v>
      </c>
      <c r="AV319" s="12" t="s">
        <v>82</v>
      </c>
      <c r="AW319" s="12" t="s">
        <v>30</v>
      </c>
      <c r="AX319" s="12" t="s">
        <v>74</v>
      </c>
      <c r="AY319" s="151" t="s">
        <v>180</v>
      </c>
    </row>
    <row r="320" spans="2:65" s="12" customFormat="1" ht="10.199999999999999">
      <c r="B320" s="149"/>
      <c r="D320" s="150" t="s">
        <v>190</v>
      </c>
      <c r="E320" s="151" t="s">
        <v>1</v>
      </c>
      <c r="F320" s="152" t="s">
        <v>1407</v>
      </c>
      <c r="H320" s="151" t="s">
        <v>1</v>
      </c>
      <c r="I320" s="153"/>
      <c r="L320" s="149"/>
      <c r="M320" s="154"/>
      <c r="T320" s="155"/>
      <c r="AT320" s="151" t="s">
        <v>190</v>
      </c>
      <c r="AU320" s="151" t="s">
        <v>84</v>
      </c>
      <c r="AV320" s="12" t="s">
        <v>82</v>
      </c>
      <c r="AW320" s="12" t="s">
        <v>30</v>
      </c>
      <c r="AX320" s="12" t="s">
        <v>74</v>
      </c>
      <c r="AY320" s="151" t="s">
        <v>180</v>
      </c>
    </row>
    <row r="321" spans="2:65" s="12" customFormat="1" ht="10.199999999999999">
      <c r="B321" s="149"/>
      <c r="D321" s="150" t="s">
        <v>190</v>
      </c>
      <c r="E321" s="151" t="s">
        <v>1</v>
      </c>
      <c r="F321" s="152" t="s">
        <v>1001</v>
      </c>
      <c r="H321" s="151" t="s">
        <v>1</v>
      </c>
      <c r="I321" s="153"/>
      <c r="L321" s="149"/>
      <c r="M321" s="154"/>
      <c r="T321" s="155"/>
      <c r="AT321" s="151" t="s">
        <v>190</v>
      </c>
      <c r="AU321" s="151" t="s">
        <v>84</v>
      </c>
      <c r="AV321" s="12" t="s">
        <v>82</v>
      </c>
      <c r="AW321" s="12" t="s">
        <v>30</v>
      </c>
      <c r="AX321" s="12" t="s">
        <v>74</v>
      </c>
      <c r="AY321" s="151" t="s">
        <v>180</v>
      </c>
    </row>
    <row r="322" spans="2:65" s="13" customFormat="1" ht="10.199999999999999">
      <c r="B322" s="156"/>
      <c r="D322" s="150" t="s">
        <v>190</v>
      </c>
      <c r="E322" s="157" t="s">
        <v>1</v>
      </c>
      <c r="F322" s="158" t="s">
        <v>1408</v>
      </c>
      <c r="H322" s="159">
        <v>49.6</v>
      </c>
      <c r="I322" s="160"/>
      <c r="L322" s="156"/>
      <c r="M322" s="161"/>
      <c r="T322" s="162"/>
      <c r="AT322" s="157" t="s">
        <v>190</v>
      </c>
      <c r="AU322" s="157" t="s">
        <v>84</v>
      </c>
      <c r="AV322" s="13" t="s">
        <v>84</v>
      </c>
      <c r="AW322" s="13" t="s">
        <v>30</v>
      </c>
      <c r="AX322" s="13" t="s">
        <v>74</v>
      </c>
      <c r="AY322" s="157" t="s">
        <v>180</v>
      </c>
    </row>
    <row r="323" spans="2:65" s="12" customFormat="1" ht="10.199999999999999">
      <c r="B323" s="149"/>
      <c r="D323" s="150" t="s">
        <v>190</v>
      </c>
      <c r="E323" s="151" t="s">
        <v>1</v>
      </c>
      <c r="F323" s="152" t="s">
        <v>1409</v>
      </c>
      <c r="H323" s="151" t="s">
        <v>1</v>
      </c>
      <c r="I323" s="153"/>
      <c r="L323" s="149"/>
      <c r="M323" s="154"/>
      <c r="T323" s="155"/>
      <c r="AT323" s="151" t="s">
        <v>190</v>
      </c>
      <c r="AU323" s="151" t="s">
        <v>84</v>
      </c>
      <c r="AV323" s="12" t="s">
        <v>82</v>
      </c>
      <c r="AW323" s="12" t="s">
        <v>30</v>
      </c>
      <c r="AX323" s="12" t="s">
        <v>74</v>
      </c>
      <c r="AY323" s="151" t="s">
        <v>180</v>
      </c>
    </row>
    <row r="324" spans="2:65" s="13" customFormat="1" ht="10.199999999999999">
      <c r="B324" s="156"/>
      <c r="D324" s="150" t="s">
        <v>190</v>
      </c>
      <c r="E324" s="157" t="s">
        <v>1</v>
      </c>
      <c r="F324" s="158" t="s">
        <v>1097</v>
      </c>
      <c r="H324" s="159">
        <v>8.2200000000000006</v>
      </c>
      <c r="I324" s="160"/>
      <c r="L324" s="156"/>
      <c r="M324" s="161"/>
      <c r="T324" s="162"/>
      <c r="AT324" s="157" t="s">
        <v>190</v>
      </c>
      <c r="AU324" s="157" t="s">
        <v>84</v>
      </c>
      <c r="AV324" s="13" t="s">
        <v>84</v>
      </c>
      <c r="AW324" s="13" t="s">
        <v>30</v>
      </c>
      <c r="AX324" s="13" t="s">
        <v>74</v>
      </c>
      <c r="AY324" s="157" t="s">
        <v>180</v>
      </c>
    </row>
    <row r="325" spans="2:65" s="12" customFormat="1" ht="10.199999999999999">
      <c r="B325" s="149"/>
      <c r="D325" s="150" t="s">
        <v>190</v>
      </c>
      <c r="E325" s="151" t="s">
        <v>1</v>
      </c>
      <c r="F325" s="152" t="s">
        <v>1410</v>
      </c>
      <c r="H325" s="151" t="s">
        <v>1</v>
      </c>
      <c r="I325" s="153"/>
      <c r="L325" s="149"/>
      <c r="M325" s="154"/>
      <c r="T325" s="155"/>
      <c r="AT325" s="151" t="s">
        <v>190</v>
      </c>
      <c r="AU325" s="151" t="s">
        <v>84</v>
      </c>
      <c r="AV325" s="12" t="s">
        <v>82</v>
      </c>
      <c r="AW325" s="12" t="s">
        <v>30</v>
      </c>
      <c r="AX325" s="12" t="s">
        <v>74</v>
      </c>
      <c r="AY325" s="151" t="s">
        <v>180</v>
      </c>
    </row>
    <row r="326" spans="2:65" s="13" customFormat="1" ht="10.199999999999999">
      <c r="B326" s="156"/>
      <c r="D326" s="150" t="s">
        <v>190</v>
      </c>
      <c r="E326" s="157" t="s">
        <v>1</v>
      </c>
      <c r="F326" s="158" t="s">
        <v>1087</v>
      </c>
      <c r="H326" s="159">
        <v>49.2</v>
      </c>
      <c r="I326" s="160"/>
      <c r="L326" s="156"/>
      <c r="M326" s="161"/>
      <c r="T326" s="162"/>
      <c r="AT326" s="157" t="s">
        <v>190</v>
      </c>
      <c r="AU326" s="157" t="s">
        <v>84</v>
      </c>
      <c r="AV326" s="13" t="s">
        <v>84</v>
      </c>
      <c r="AW326" s="13" t="s">
        <v>30</v>
      </c>
      <c r="AX326" s="13" t="s">
        <v>74</v>
      </c>
      <c r="AY326" s="157" t="s">
        <v>180</v>
      </c>
    </row>
    <row r="327" spans="2:65" s="14" customFormat="1" ht="10.199999999999999">
      <c r="B327" s="163"/>
      <c r="D327" s="150" t="s">
        <v>190</v>
      </c>
      <c r="E327" s="164" t="s">
        <v>1</v>
      </c>
      <c r="F327" s="165" t="s">
        <v>194</v>
      </c>
      <c r="H327" s="166">
        <v>107.02</v>
      </c>
      <c r="I327" s="167"/>
      <c r="L327" s="163"/>
      <c r="M327" s="168"/>
      <c r="T327" s="169"/>
      <c r="AT327" s="164" t="s">
        <v>190</v>
      </c>
      <c r="AU327" s="164" t="s">
        <v>84</v>
      </c>
      <c r="AV327" s="14" t="s">
        <v>188</v>
      </c>
      <c r="AW327" s="14" t="s">
        <v>30</v>
      </c>
      <c r="AX327" s="14" t="s">
        <v>82</v>
      </c>
      <c r="AY327" s="164" t="s">
        <v>180</v>
      </c>
    </row>
    <row r="328" spans="2:65" s="1" customFormat="1" ht="16.5" customHeight="1">
      <c r="B328" s="32"/>
      <c r="C328" s="177" t="s">
        <v>352</v>
      </c>
      <c r="D328" s="177" t="s">
        <v>328</v>
      </c>
      <c r="E328" s="178" t="s">
        <v>1411</v>
      </c>
      <c r="F328" s="179" t="s">
        <v>1412</v>
      </c>
      <c r="G328" s="180" t="s">
        <v>186</v>
      </c>
      <c r="H328" s="181">
        <v>2.4609999999999999</v>
      </c>
      <c r="I328" s="182"/>
      <c r="J328" s="183">
        <f>ROUND(I328*H328,2)</f>
        <v>0</v>
      </c>
      <c r="K328" s="179" t="s">
        <v>199</v>
      </c>
      <c r="L328" s="184"/>
      <c r="M328" s="185" t="s">
        <v>1</v>
      </c>
      <c r="N328" s="186" t="s">
        <v>39</v>
      </c>
      <c r="P328" s="145">
        <f>O328*H328</f>
        <v>0</v>
      </c>
      <c r="Q328" s="145">
        <v>0.55000000000000004</v>
      </c>
      <c r="R328" s="145">
        <f>Q328*H328</f>
        <v>1.35355</v>
      </c>
      <c r="S328" s="145">
        <v>0</v>
      </c>
      <c r="T328" s="146">
        <f>S328*H328</f>
        <v>0</v>
      </c>
      <c r="AR328" s="147" t="s">
        <v>331</v>
      </c>
      <c r="AT328" s="147" t="s">
        <v>328</v>
      </c>
      <c r="AU328" s="147" t="s">
        <v>84</v>
      </c>
      <c r="AY328" s="17" t="s">
        <v>180</v>
      </c>
      <c r="BE328" s="148">
        <f>IF(N328="základní",J328,0)</f>
        <v>0</v>
      </c>
      <c r="BF328" s="148">
        <f>IF(N328="snížená",J328,0)</f>
        <v>0</v>
      </c>
      <c r="BG328" s="148">
        <f>IF(N328="zákl. přenesená",J328,0)</f>
        <v>0</v>
      </c>
      <c r="BH328" s="148">
        <f>IF(N328="sníž. přenesená",J328,0)</f>
        <v>0</v>
      </c>
      <c r="BI328" s="148">
        <f>IF(N328="nulová",J328,0)</f>
        <v>0</v>
      </c>
      <c r="BJ328" s="17" t="s">
        <v>82</v>
      </c>
      <c r="BK328" s="148">
        <f>ROUND(I328*H328,2)</f>
        <v>0</v>
      </c>
      <c r="BL328" s="17" t="s">
        <v>294</v>
      </c>
      <c r="BM328" s="147" t="s">
        <v>1413</v>
      </c>
    </row>
    <row r="329" spans="2:65" s="12" customFormat="1" ht="10.199999999999999">
      <c r="B329" s="149"/>
      <c r="D329" s="150" t="s">
        <v>190</v>
      </c>
      <c r="E329" s="151" t="s">
        <v>1</v>
      </c>
      <c r="F329" s="152" t="s">
        <v>1382</v>
      </c>
      <c r="H329" s="151" t="s">
        <v>1</v>
      </c>
      <c r="I329" s="153"/>
      <c r="L329" s="149"/>
      <c r="M329" s="154"/>
      <c r="T329" s="155"/>
      <c r="AT329" s="151" t="s">
        <v>190</v>
      </c>
      <c r="AU329" s="151" t="s">
        <v>84</v>
      </c>
      <c r="AV329" s="12" t="s">
        <v>82</v>
      </c>
      <c r="AW329" s="12" t="s">
        <v>30</v>
      </c>
      <c r="AX329" s="12" t="s">
        <v>74</v>
      </c>
      <c r="AY329" s="151" t="s">
        <v>180</v>
      </c>
    </row>
    <row r="330" spans="2:65" s="12" customFormat="1" ht="10.199999999999999">
      <c r="B330" s="149"/>
      <c r="D330" s="150" t="s">
        <v>190</v>
      </c>
      <c r="E330" s="151" t="s">
        <v>1</v>
      </c>
      <c r="F330" s="152" t="s">
        <v>1414</v>
      </c>
      <c r="H330" s="151" t="s">
        <v>1</v>
      </c>
      <c r="I330" s="153"/>
      <c r="L330" s="149"/>
      <c r="M330" s="154"/>
      <c r="T330" s="155"/>
      <c r="AT330" s="151" t="s">
        <v>190</v>
      </c>
      <c r="AU330" s="151" t="s">
        <v>84</v>
      </c>
      <c r="AV330" s="12" t="s">
        <v>82</v>
      </c>
      <c r="AW330" s="12" t="s">
        <v>30</v>
      </c>
      <c r="AX330" s="12" t="s">
        <v>74</v>
      </c>
      <c r="AY330" s="151" t="s">
        <v>180</v>
      </c>
    </row>
    <row r="331" spans="2:65" s="13" customFormat="1" ht="10.199999999999999">
      <c r="B331" s="156"/>
      <c r="D331" s="150" t="s">
        <v>190</v>
      </c>
      <c r="E331" s="157" t="s">
        <v>1</v>
      </c>
      <c r="F331" s="158" t="s">
        <v>1415</v>
      </c>
      <c r="H331" s="159">
        <v>1.0149999999999999</v>
      </c>
      <c r="I331" s="160"/>
      <c r="L331" s="156"/>
      <c r="M331" s="161"/>
      <c r="T331" s="162"/>
      <c r="AT331" s="157" t="s">
        <v>190</v>
      </c>
      <c r="AU331" s="157" t="s">
        <v>84</v>
      </c>
      <c r="AV331" s="13" t="s">
        <v>84</v>
      </c>
      <c r="AW331" s="13" t="s">
        <v>30</v>
      </c>
      <c r="AX331" s="13" t="s">
        <v>74</v>
      </c>
      <c r="AY331" s="157" t="s">
        <v>180</v>
      </c>
    </row>
    <row r="332" spans="2:65" s="12" customFormat="1" ht="10.199999999999999">
      <c r="B332" s="149"/>
      <c r="D332" s="150" t="s">
        <v>190</v>
      </c>
      <c r="E332" s="151" t="s">
        <v>1</v>
      </c>
      <c r="F332" s="152" t="s">
        <v>1416</v>
      </c>
      <c r="H332" s="151" t="s">
        <v>1</v>
      </c>
      <c r="I332" s="153"/>
      <c r="L332" s="149"/>
      <c r="M332" s="154"/>
      <c r="T332" s="155"/>
      <c r="AT332" s="151" t="s">
        <v>190</v>
      </c>
      <c r="AU332" s="151" t="s">
        <v>84</v>
      </c>
      <c r="AV332" s="12" t="s">
        <v>82</v>
      </c>
      <c r="AW332" s="12" t="s">
        <v>30</v>
      </c>
      <c r="AX332" s="12" t="s">
        <v>74</v>
      </c>
      <c r="AY332" s="151" t="s">
        <v>180</v>
      </c>
    </row>
    <row r="333" spans="2:65" s="13" customFormat="1" ht="10.199999999999999">
      <c r="B333" s="156"/>
      <c r="D333" s="150" t="s">
        <v>190</v>
      </c>
      <c r="E333" s="157" t="s">
        <v>1</v>
      </c>
      <c r="F333" s="158" t="s">
        <v>1417</v>
      </c>
      <c r="H333" s="159">
        <v>0.95199999999999996</v>
      </c>
      <c r="I333" s="160"/>
      <c r="L333" s="156"/>
      <c r="M333" s="161"/>
      <c r="T333" s="162"/>
      <c r="AT333" s="157" t="s">
        <v>190</v>
      </c>
      <c r="AU333" s="157" t="s">
        <v>84</v>
      </c>
      <c r="AV333" s="13" t="s">
        <v>84</v>
      </c>
      <c r="AW333" s="13" t="s">
        <v>30</v>
      </c>
      <c r="AX333" s="13" t="s">
        <v>74</v>
      </c>
      <c r="AY333" s="157" t="s">
        <v>180</v>
      </c>
    </row>
    <row r="334" spans="2:65" s="12" customFormat="1" ht="10.199999999999999">
      <c r="B334" s="149"/>
      <c r="D334" s="150" t="s">
        <v>190</v>
      </c>
      <c r="E334" s="151" t="s">
        <v>1</v>
      </c>
      <c r="F334" s="152" t="s">
        <v>1418</v>
      </c>
      <c r="H334" s="151" t="s">
        <v>1</v>
      </c>
      <c r="I334" s="153"/>
      <c r="L334" s="149"/>
      <c r="M334" s="154"/>
      <c r="T334" s="155"/>
      <c r="AT334" s="151" t="s">
        <v>190</v>
      </c>
      <c r="AU334" s="151" t="s">
        <v>84</v>
      </c>
      <c r="AV334" s="12" t="s">
        <v>82</v>
      </c>
      <c r="AW334" s="12" t="s">
        <v>30</v>
      </c>
      <c r="AX334" s="12" t="s">
        <v>74</v>
      </c>
      <c r="AY334" s="151" t="s">
        <v>180</v>
      </c>
    </row>
    <row r="335" spans="2:65" s="13" customFormat="1" ht="10.199999999999999">
      <c r="B335" s="156"/>
      <c r="D335" s="150" t="s">
        <v>190</v>
      </c>
      <c r="E335" s="157" t="s">
        <v>1</v>
      </c>
      <c r="F335" s="158" t="s">
        <v>1419</v>
      </c>
      <c r="H335" s="159">
        <v>0.17299999999999999</v>
      </c>
      <c r="I335" s="160"/>
      <c r="L335" s="156"/>
      <c r="M335" s="161"/>
      <c r="T335" s="162"/>
      <c r="AT335" s="157" t="s">
        <v>190</v>
      </c>
      <c r="AU335" s="157" t="s">
        <v>84</v>
      </c>
      <c r="AV335" s="13" t="s">
        <v>84</v>
      </c>
      <c r="AW335" s="13" t="s">
        <v>30</v>
      </c>
      <c r="AX335" s="13" t="s">
        <v>74</v>
      </c>
      <c r="AY335" s="157" t="s">
        <v>180</v>
      </c>
    </row>
    <row r="336" spans="2:65" s="14" customFormat="1" ht="10.199999999999999">
      <c r="B336" s="163"/>
      <c r="D336" s="150" t="s">
        <v>190</v>
      </c>
      <c r="E336" s="164" t="s">
        <v>1</v>
      </c>
      <c r="F336" s="165" t="s">
        <v>194</v>
      </c>
      <c r="H336" s="166">
        <v>2.14</v>
      </c>
      <c r="I336" s="167"/>
      <c r="L336" s="163"/>
      <c r="M336" s="168"/>
      <c r="T336" s="169"/>
      <c r="AT336" s="164" t="s">
        <v>190</v>
      </c>
      <c r="AU336" s="164" t="s">
        <v>84</v>
      </c>
      <c r="AV336" s="14" t="s">
        <v>188</v>
      </c>
      <c r="AW336" s="14" t="s">
        <v>30</v>
      </c>
      <c r="AX336" s="14" t="s">
        <v>82</v>
      </c>
      <c r="AY336" s="164" t="s">
        <v>180</v>
      </c>
    </row>
    <row r="337" spans="2:65" s="13" customFormat="1" ht="10.199999999999999">
      <c r="B337" s="156"/>
      <c r="D337" s="150" t="s">
        <v>190</v>
      </c>
      <c r="F337" s="158" t="s">
        <v>1420</v>
      </c>
      <c r="H337" s="159">
        <v>2.4609999999999999</v>
      </c>
      <c r="I337" s="160"/>
      <c r="L337" s="156"/>
      <c r="M337" s="161"/>
      <c r="T337" s="162"/>
      <c r="AT337" s="157" t="s">
        <v>190</v>
      </c>
      <c r="AU337" s="157" t="s">
        <v>84</v>
      </c>
      <c r="AV337" s="13" t="s">
        <v>84</v>
      </c>
      <c r="AW337" s="13" t="s">
        <v>4</v>
      </c>
      <c r="AX337" s="13" t="s">
        <v>82</v>
      </c>
      <c r="AY337" s="157" t="s">
        <v>180</v>
      </c>
    </row>
    <row r="338" spans="2:65" s="1" customFormat="1" ht="24.15" customHeight="1">
      <c r="B338" s="32"/>
      <c r="C338" s="136" t="s">
        <v>363</v>
      </c>
      <c r="D338" s="136" t="s">
        <v>183</v>
      </c>
      <c r="E338" s="137" t="s">
        <v>1421</v>
      </c>
      <c r="F338" s="138" t="s">
        <v>1422</v>
      </c>
      <c r="G338" s="139" t="s">
        <v>279</v>
      </c>
      <c r="H338" s="140">
        <v>178.5</v>
      </c>
      <c r="I338" s="141"/>
      <c r="J338" s="142">
        <f>ROUND(I338*H338,2)</f>
        <v>0</v>
      </c>
      <c r="K338" s="138" t="s">
        <v>199</v>
      </c>
      <c r="L338" s="32"/>
      <c r="M338" s="143" t="s">
        <v>1</v>
      </c>
      <c r="N338" s="144" t="s">
        <v>39</v>
      </c>
      <c r="P338" s="145">
        <f>O338*H338</f>
        <v>0</v>
      </c>
      <c r="Q338" s="145">
        <v>0</v>
      </c>
      <c r="R338" s="145">
        <f>Q338*H338</f>
        <v>0</v>
      </c>
      <c r="S338" s="145">
        <v>0</v>
      </c>
      <c r="T338" s="146">
        <f>S338*H338</f>
        <v>0</v>
      </c>
      <c r="AR338" s="147" t="s">
        <v>294</v>
      </c>
      <c r="AT338" s="147" t="s">
        <v>183</v>
      </c>
      <c r="AU338" s="147" t="s">
        <v>84</v>
      </c>
      <c r="AY338" s="17" t="s">
        <v>180</v>
      </c>
      <c r="BE338" s="148">
        <f>IF(N338="základní",J338,0)</f>
        <v>0</v>
      </c>
      <c r="BF338" s="148">
        <f>IF(N338="snížená",J338,0)</f>
        <v>0</v>
      </c>
      <c r="BG338" s="148">
        <f>IF(N338="zákl. přenesená",J338,0)</f>
        <v>0</v>
      </c>
      <c r="BH338" s="148">
        <f>IF(N338="sníž. přenesená",J338,0)</f>
        <v>0</v>
      </c>
      <c r="BI338" s="148">
        <f>IF(N338="nulová",J338,0)</f>
        <v>0</v>
      </c>
      <c r="BJ338" s="17" t="s">
        <v>82</v>
      </c>
      <c r="BK338" s="148">
        <f>ROUND(I338*H338,2)</f>
        <v>0</v>
      </c>
      <c r="BL338" s="17" t="s">
        <v>294</v>
      </c>
      <c r="BM338" s="147" t="s">
        <v>1423</v>
      </c>
    </row>
    <row r="339" spans="2:65" s="12" customFormat="1" ht="20.399999999999999">
      <c r="B339" s="149"/>
      <c r="D339" s="150" t="s">
        <v>190</v>
      </c>
      <c r="E339" s="151" t="s">
        <v>1</v>
      </c>
      <c r="F339" s="152" t="s">
        <v>1424</v>
      </c>
      <c r="H339" s="151" t="s">
        <v>1</v>
      </c>
      <c r="I339" s="153"/>
      <c r="L339" s="149"/>
      <c r="M339" s="154"/>
      <c r="T339" s="155"/>
      <c r="AT339" s="151" t="s">
        <v>190</v>
      </c>
      <c r="AU339" s="151" t="s">
        <v>84</v>
      </c>
      <c r="AV339" s="12" t="s">
        <v>82</v>
      </c>
      <c r="AW339" s="12" t="s">
        <v>30</v>
      </c>
      <c r="AX339" s="12" t="s">
        <v>74</v>
      </c>
      <c r="AY339" s="151" t="s">
        <v>180</v>
      </c>
    </row>
    <row r="340" spans="2:65" s="12" customFormat="1" ht="10.199999999999999">
      <c r="B340" s="149"/>
      <c r="D340" s="150" t="s">
        <v>190</v>
      </c>
      <c r="E340" s="151" t="s">
        <v>1</v>
      </c>
      <c r="F340" s="152" t="s">
        <v>1382</v>
      </c>
      <c r="H340" s="151" t="s">
        <v>1</v>
      </c>
      <c r="I340" s="153"/>
      <c r="L340" s="149"/>
      <c r="M340" s="154"/>
      <c r="T340" s="155"/>
      <c r="AT340" s="151" t="s">
        <v>190</v>
      </c>
      <c r="AU340" s="151" t="s">
        <v>84</v>
      </c>
      <c r="AV340" s="12" t="s">
        <v>82</v>
      </c>
      <c r="AW340" s="12" t="s">
        <v>30</v>
      </c>
      <c r="AX340" s="12" t="s">
        <v>74</v>
      </c>
      <c r="AY340" s="151" t="s">
        <v>180</v>
      </c>
    </row>
    <row r="341" spans="2:65" s="12" customFormat="1" ht="10.199999999999999">
      <c r="B341" s="149"/>
      <c r="D341" s="150" t="s">
        <v>190</v>
      </c>
      <c r="E341" s="151" t="s">
        <v>1</v>
      </c>
      <c r="F341" s="152" t="s">
        <v>1425</v>
      </c>
      <c r="H341" s="151" t="s">
        <v>1</v>
      </c>
      <c r="I341" s="153"/>
      <c r="L341" s="149"/>
      <c r="M341" s="154"/>
      <c r="T341" s="155"/>
      <c r="AT341" s="151" t="s">
        <v>190</v>
      </c>
      <c r="AU341" s="151" t="s">
        <v>84</v>
      </c>
      <c r="AV341" s="12" t="s">
        <v>82</v>
      </c>
      <c r="AW341" s="12" t="s">
        <v>30</v>
      </c>
      <c r="AX341" s="12" t="s">
        <v>74</v>
      </c>
      <c r="AY341" s="151" t="s">
        <v>180</v>
      </c>
    </row>
    <row r="342" spans="2:65" s="13" customFormat="1" ht="10.199999999999999">
      <c r="B342" s="156"/>
      <c r="D342" s="150" t="s">
        <v>190</v>
      </c>
      <c r="E342" s="157" t="s">
        <v>1</v>
      </c>
      <c r="F342" s="158" t="s">
        <v>1138</v>
      </c>
      <c r="H342" s="159">
        <v>178.5</v>
      </c>
      <c r="I342" s="160"/>
      <c r="L342" s="156"/>
      <c r="M342" s="161"/>
      <c r="T342" s="162"/>
      <c r="AT342" s="157" t="s">
        <v>190</v>
      </c>
      <c r="AU342" s="157" t="s">
        <v>84</v>
      </c>
      <c r="AV342" s="13" t="s">
        <v>84</v>
      </c>
      <c r="AW342" s="13" t="s">
        <v>30</v>
      </c>
      <c r="AX342" s="13" t="s">
        <v>74</v>
      </c>
      <c r="AY342" s="157" t="s">
        <v>180</v>
      </c>
    </row>
    <row r="343" spans="2:65" s="14" customFormat="1" ht="10.199999999999999">
      <c r="B343" s="163"/>
      <c r="D343" s="150" t="s">
        <v>190</v>
      </c>
      <c r="E343" s="164" t="s">
        <v>1</v>
      </c>
      <c r="F343" s="165" t="s">
        <v>194</v>
      </c>
      <c r="H343" s="166">
        <v>178.5</v>
      </c>
      <c r="I343" s="167"/>
      <c r="L343" s="163"/>
      <c r="M343" s="168"/>
      <c r="T343" s="169"/>
      <c r="AT343" s="164" t="s">
        <v>190</v>
      </c>
      <c r="AU343" s="164" t="s">
        <v>84</v>
      </c>
      <c r="AV343" s="14" t="s">
        <v>188</v>
      </c>
      <c r="AW343" s="14" t="s">
        <v>30</v>
      </c>
      <c r="AX343" s="14" t="s">
        <v>82</v>
      </c>
      <c r="AY343" s="164" t="s">
        <v>180</v>
      </c>
    </row>
    <row r="344" spans="2:65" s="1" customFormat="1" ht="16.5" customHeight="1">
      <c r="B344" s="32"/>
      <c r="C344" s="177" t="s">
        <v>370</v>
      </c>
      <c r="D344" s="177" t="s">
        <v>328</v>
      </c>
      <c r="E344" s="178" t="s">
        <v>1411</v>
      </c>
      <c r="F344" s="179" t="s">
        <v>1412</v>
      </c>
      <c r="G344" s="180" t="s">
        <v>186</v>
      </c>
      <c r="H344" s="181">
        <v>4.5999999999999996</v>
      </c>
      <c r="I344" s="182"/>
      <c r="J344" s="183">
        <f>ROUND(I344*H344,2)</f>
        <v>0</v>
      </c>
      <c r="K344" s="179" t="s">
        <v>199</v>
      </c>
      <c r="L344" s="184"/>
      <c r="M344" s="185" t="s">
        <v>1</v>
      </c>
      <c r="N344" s="186" t="s">
        <v>39</v>
      </c>
      <c r="P344" s="145">
        <f>O344*H344</f>
        <v>0</v>
      </c>
      <c r="Q344" s="145">
        <v>0.55000000000000004</v>
      </c>
      <c r="R344" s="145">
        <f>Q344*H344</f>
        <v>2.5299999999999998</v>
      </c>
      <c r="S344" s="145">
        <v>0</v>
      </c>
      <c r="T344" s="146">
        <f>S344*H344</f>
        <v>0</v>
      </c>
      <c r="AR344" s="147" t="s">
        <v>331</v>
      </c>
      <c r="AT344" s="147" t="s">
        <v>328</v>
      </c>
      <c r="AU344" s="147" t="s">
        <v>84</v>
      </c>
      <c r="AY344" s="17" t="s">
        <v>180</v>
      </c>
      <c r="BE344" s="148">
        <f>IF(N344="základní",J344,0)</f>
        <v>0</v>
      </c>
      <c r="BF344" s="148">
        <f>IF(N344="snížená",J344,0)</f>
        <v>0</v>
      </c>
      <c r="BG344" s="148">
        <f>IF(N344="zákl. přenesená",J344,0)</f>
        <v>0</v>
      </c>
      <c r="BH344" s="148">
        <f>IF(N344="sníž. přenesená",J344,0)</f>
        <v>0</v>
      </c>
      <c r="BI344" s="148">
        <f>IF(N344="nulová",J344,0)</f>
        <v>0</v>
      </c>
      <c r="BJ344" s="17" t="s">
        <v>82</v>
      </c>
      <c r="BK344" s="148">
        <f>ROUND(I344*H344,2)</f>
        <v>0</v>
      </c>
      <c r="BL344" s="17" t="s">
        <v>294</v>
      </c>
      <c r="BM344" s="147" t="s">
        <v>1426</v>
      </c>
    </row>
    <row r="345" spans="2:65" s="12" customFormat="1" ht="10.199999999999999">
      <c r="B345" s="149"/>
      <c r="D345" s="150" t="s">
        <v>190</v>
      </c>
      <c r="E345" s="151" t="s">
        <v>1</v>
      </c>
      <c r="F345" s="152" t="s">
        <v>1382</v>
      </c>
      <c r="H345" s="151" t="s">
        <v>1</v>
      </c>
      <c r="I345" s="153"/>
      <c r="L345" s="149"/>
      <c r="M345" s="154"/>
      <c r="T345" s="155"/>
      <c r="AT345" s="151" t="s">
        <v>190</v>
      </c>
      <c r="AU345" s="151" t="s">
        <v>84</v>
      </c>
      <c r="AV345" s="12" t="s">
        <v>82</v>
      </c>
      <c r="AW345" s="12" t="s">
        <v>30</v>
      </c>
      <c r="AX345" s="12" t="s">
        <v>74</v>
      </c>
      <c r="AY345" s="151" t="s">
        <v>180</v>
      </c>
    </row>
    <row r="346" spans="2:65" s="12" customFormat="1" ht="10.199999999999999">
      <c r="B346" s="149"/>
      <c r="D346" s="150" t="s">
        <v>190</v>
      </c>
      <c r="E346" s="151" t="s">
        <v>1</v>
      </c>
      <c r="F346" s="152" t="s">
        <v>1425</v>
      </c>
      <c r="H346" s="151" t="s">
        <v>1</v>
      </c>
      <c r="I346" s="153"/>
      <c r="L346" s="149"/>
      <c r="M346" s="154"/>
      <c r="T346" s="155"/>
      <c r="AT346" s="151" t="s">
        <v>190</v>
      </c>
      <c r="AU346" s="151" t="s">
        <v>84</v>
      </c>
      <c r="AV346" s="12" t="s">
        <v>82</v>
      </c>
      <c r="AW346" s="12" t="s">
        <v>30</v>
      </c>
      <c r="AX346" s="12" t="s">
        <v>74</v>
      </c>
      <c r="AY346" s="151" t="s">
        <v>180</v>
      </c>
    </row>
    <row r="347" spans="2:65" s="13" customFormat="1" ht="10.199999999999999">
      <c r="B347" s="156"/>
      <c r="D347" s="150" t="s">
        <v>190</v>
      </c>
      <c r="E347" s="157" t="s">
        <v>1</v>
      </c>
      <c r="F347" s="158" t="s">
        <v>188</v>
      </c>
      <c r="H347" s="159">
        <v>4</v>
      </c>
      <c r="I347" s="160"/>
      <c r="L347" s="156"/>
      <c r="M347" s="161"/>
      <c r="T347" s="162"/>
      <c r="AT347" s="157" t="s">
        <v>190</v>
      </c>
      <c r="AU347" s="157" t="s">
        <v>84</v>
      </c>
      <c r="AV347" s="13" t="s">
        <v>84</v>
      </c>
      <c r="AW347" s="13" t="s">
        <v>30</v>
      </c>
      <c r="AX347" s="13" t="s">
        <v>74</v>
      </c>
      <c r="AY347" s="157" t="s">
        <v>180</v>
      </c>
    </row>
    <row r="348" spans="2:65" s="14" customFormat="1" ht="10.199999999999999">
      <c r="B348" s="163"/>
      <c r="D348" s="150" t="s">
        <v>190</v>
      </c>
      <c r="E348" s="164" t="s">
        <v>1</v>
      </c>
      <c r="F348" s="165" t="s">
        <v>194</v>
      </c>
      <c r="H348" s="166">
        <v>4</v>
      </c>
      <c r="I348" s="167"/>
      <c r="L348" s="163"/>
      <c r="M348" s="168"/>
      <c r="T348" s="169"/>
      <c r="AT348" s="164" t="s">
        <v>190</v>
      </c>
      <c r="AU348" s="164" t="s">
        <v>84</v>
      </c>
      <c r="AV348" s="14" t="s">
        <v>188</v>
      </c>
      <c r="AW348" s="14" t="s">
        <v>30</v>
      </c>
      <c r="AX348" s="14" t="s">
        <v>82</v>
      </c>
      <c r="AY348" s="164" t="s">
        <v>180</v>
      </c>
    </row>
    <row r="349" spans="2:65" s="13" customFormat="1" ht="10.199999999999999">
      <c r="B349" s="156"/>
      <c r="D349" s="150" t="s">
        <v>190</v>
      </c>
      <c r="F349" s="158" t="s">
        <v>1427</v>
      </c>
      <c r="H349" s="159">
        <v>4.5999999999999996</v>
      </c>
      <c r="I349" s="160"/>
      <c r="L349" s="156"/>
      <c r="M349" s="161"/>
      <c r="T349" s="162"/>
      <c r="AT349" s="157" t="s">
        <v>190</v>
      </c>
      <c r="AU349" s="157" t="s">
        <v>84</v>
      </c>
      <c r="AV349" s="13" t="s">
        <v>84</v>
      </c>
      <c r="AW349" s="13" t="s">
        <v>4</v>
      </c>
      <c r="AX349" s="13" t="s">
        <v>82</v>
      </c>
      <c r="AY349" s="157" t="s">
        <v>180</v>
      </c>
    </row>
    <row r="350" spans="2:65" s="1" customFormat="1" ht="16.5" customHeight="1">
      <c r="B350" s="32"/>
      <c r="C350" s="136" t="s">
        <v>376</v>
      </c>
      <c r="D350" s="136" t="s">
        <v>183</v>
      </c>
      <c r="E350" s="137" t="s">
        <v>1428</v>
      </c>
      <c r="F350" s="138" t="s">
        <v>1429</v>
      </c>
      <c r="G350" s="139" t="s">
        <v>279</v>
      </c>
      <c r="H350" s="140">
        <v>51.96</v>
      </c>
      <c r="I350" s="141"/>
      <c r="J350" s="142">
        <f>ROUND(I350*H350,2)</f>
        <v>0</v>
      </c>
      <c r="K350" s="138" t="s">
        <v>187</v>
      </c>
      <c r="L350" s="32"/>
      <c r="M350" s="143" t="s">
        <v>1</v>
      </c>
      <c r="N350" s="144" t="s">
        <v>39</v>
      </c>
      <c r="P350" s="145">
        <f>O350*H350</f>
        <v>0</v>
      </c>
      <c r="Q350" s="145">
        <v>9.0000000000000006E-5</v>
      </c>
      <c r="R350" s="145">
        <f>Q350*H350</f>
        <v>4.6764000000000007E-3</v>
      </c>
      <c r="S350" s="145">
        <v>0</v>
      </c>
      <c r="T350" s="146">
        <f>S350*H350</f>
        <v>0</v>
      </c>
      <c r="AR350" s="147" t="s">
        <v>294</v>
      </c>
      <c r="AT350" s="147" t="s">
        <v>183</v>
      </c>
      <c r="AU350" s="147" t="s">
        <v>84</v>
      </c>
      <c r="AY350" s="17" t="s">
        <v>180</v>
      </c>
      <c r="BE350" s="148">
        <f>IF(N350="základní",J350,0)</f>
        <v>0</v>
      </c>
      <c r="BF350" s="148">
        <f>IF(N350="snížená",J350,0)</f>
        <v>0</v>
      </c>
      <c r="BG350" s="148">
        <f>IF(N350="zákl. přenesená",J350,0)</f>
        <v>0</v>
      </c>
      <c r="BH350" s="148">
        <f>IF(N350="sníž. přenesená",J350,0)</f>
        <v>0</v>
      </c>
      <c r="BI350" s="148">
        <f>IF(N350="nulová",J350,0)</f>
        <v>0</v>
      </c>
      <c r="BJ350" s="17" t="s">
        <v>82</v>
      </c>
      <c r="BK350" s="148">
        <f>ROUND(I350*H350,2)</f>
        <v>0</v>
      </c>
      <c r="BL350" s="17" t="s">
        <v>294</v>
      </c>
      <c r="BM350" s="147" t="s">
        <v>1430</v>
      </c>
    </row>
    <row r="351" spans="2:65" s="1" customFormat="1" ht="18">
      <c r="B351" s="32"/>
      <c r="D351" s="150" t="s">
        <v>556</v>
      </c>
      <c r="F351" s="188" t="s">
        <v>1381</v>
      </c>
      <c r="I351" s="189"/>
      <c r="L351" s="32"/>
      <c r="M351" s="190"/>
      <c r="T351" s="56"/>
      <c r="AT351" s="17" t="s">
        <v>556</v>
      </c>
      <c r="AU351" s="17" t="s">
        <v>84</v>
      </c>
    </row>
    <row r="352" spans="2:65" s="12" customFormat="1" ht="10.199999999999999">
      <c r="B352" s="149"/>
      <c r="D352" s="150" t="s">
        <v>190</v>
      </c>
      <c r="E352" s="151" t="s">
        <v>1</v>
      </c>
      <c r="F352" s="152" t="s">
        <v>1382</v>
      </c>
      <c r="H352" s="151" t="s">
        <v>1</v>
      </c>
      <c r="I352" s="153"/>
      <c r="L352" s="149"/>
      <c r="M352" s="154"/>
      <c r="T352" s="155"/>
      <c r="AT352" s="151" t="s">
        <v>190</v>
      </c>
      <c r="AU352" s="151" t="s">
        <v>84</v>
      </c>
      <c r="AV352" s="12" t="s">
        <v>82</v>
      </c>
      <c r="AW352" s="12" t="s">
        <v>30</v>
      </c>
      <c r="AX352" s="12" t="s">
        <v>74</v>
      </c>
      <c r="AY352" s="151" t="s">
        <v>180</v>
      </c>
    </row>
    <row r="353" spans="2:65" s="12" customFormat="1" ht="10.199999999999999">
      <c r="B353" s="149"/>
      <c r="D353" s="150" t="s">
        <v>190</v>
      </c>
      <c r="E353" s="151" t="s">
        <v>1</v>
      </c>
      <c r="F353" s="152" t="s">
        <v>1431</v>
      </c>
      <c r="H353" s="151" t="s">
        <v>1</v>
      </c>
      <c r="I353" s="153"/>
      <c r="L353" s="149"/>
      <c r="M353" s="154"/>
      <c r="T353" s="155"/>
      <c r="AT353" s="151" t="s">
        <v>190</v>
      </c>
      <c r="AU353" s="151" t="s">
        <v>84</v>
      </c>
      <c r="AV353" s="12" t="s">
        <v>82</v>
      </c>
      <c r="AW353" s="12" t="s">
        <v>30</v>
      </c>
      <c r="AX353" s="12" t="s">
        <v>74</v>
      </c>
      <c r="AY353" s="151" t="s">
        <v>180</v>
      </c>
    </row>
    <row r="354" spans="2:65" s="13" customFormat="1" ht="10.199999999999999">
      <c r="B354" s="156"/>
      <c r="D354" s="150" t="s">
        <v>190</v>
      </c>
      <c r="E354" s="157" t="s">
        <v>1</v>
      </c>
      <c r="F354" s="158" t="s">
        <v>1432</v>
      </c>
      <c r="H354" s="159">
        <v>27.57</v>
      </c>
      <c r="I354" s="160"/>
      <c r="L354" s="156"/>
      <c r="M354" s="161"/>
      <c r="T354" s="162"/>
      <c r="AT354" s="157" t="s">
        <v>190</v>
      </c>
      <c r="AU354" s="157" t="s">
        <v>84</v>
      </c>
      <c r="AV354" s="13" t="s">
        <v>84</v>
      </c>
      <c r="AW354" s="13" t="s">
        <v>30</v>
      </c>
      <c r="AX354" s="13" t="s">
        <v>74</v>
      </c>
      <c r="AY354" s="157" t="s">
        <v>180</v>
      </c>
    </row>
    <row r="355" spans="2:65" s="12" customFormat="1" ht="10.199999999999999">
      <c r="B355" s="149"/>
      <c r="D355" s="150" t="s">
        <v>190</v>
      </c>
      <c r="E355" s="151" t="s">
        <v>1</v>
      </c>
      <c r="F355" s="152" t="s">
        <v>1433</v>
      </c>
      <c r="H355" s="151" t="s">
        <v>1</v>
      </c>
      <c r="I355" s="153"/>
      <c r="L355" s="149"/>
      <c r="M355" s="154"/>
      <c r="T355" s="155"/>
      <c r="AT355" s="151" t="s">
        <v>190</v>
      </c>
      <c r="AU355" s="151" t="s">
        <v>84</v>
      </c>
      <c r="AV355" s="12" t="s">
        <v>82</v>
      </c>
      <c r="AW355" s="12" t="s">
        <v>30</v>
      </c>
      <c r="AX355" s="12" t="s">
        <v>74</v>
      </c>
      <c r="AY355" s="151" t="s">
        <v>180</v>
      </c>
    </row>
    <row r="356" spans="2:65" s="13" customFormat="1" ht="10.199999999999999">
      <c r="B356" s="156"/>
      <c r="D356" s="150" t="s">
        <v>190</v>
      </c>
      <c r="E356" s="157" t="s">
        <v>1</v>
      </c>
      <c r="F356" s="158" t="s">
        <v>1101</v>
      </c>
      <c r="H356" s="159">
        <v>7.5</v>
      </c>
      <c r="I356" s="160"/>
      <c r="L356" s="156"/>
      <c r="M356" s="161"/>
      <c r="T356" s="162"/>
      <c r="AT356" s="157" t="s">
        <v>190</v>
      </c>
      <c r="AU356" s="157" t="s">
        <v>84</v>
      </c>
      <c r="AV356" s="13" t="s">
        <v>84</v>
      </c>
      <c r="AW356" s="13" t="s">
        <v>30</v>
      </c>
      <c r="AX356" s="13" t="s">
        <v>74</v>
      </c>
      <c r="AY356" s="157" t="s">
        <v>180</v>
      </c>
    </row>
    <row r="357" spans="2:65" s="12" customFormat="1" ht="10.199999999999999">
      <c r="B357" s="149"/>
      <c r="D357" s="150" t="s">
        <v>190</v>
      </c>
      <c r="E357" s="151" t="s">
        <v>1</v>
      </c>
      <c r="F357" s="152" t="s">
        <v>1434</v>
      </c>
      <c r="H357" s="151" t="s">
        <v>1</v>
      </c>
      <c r="I357" s="153"/>
      <c r="L357" s="149"/>
      <c r="M357" s="154"/>
      <c r="T357" s="155"/>
      <c r="AT357" s="151" t="s">
        <v>190</v>
      </c>
      <c r="AU357" s="151" t="s">
        <v>84</v>
      </c>
      <c r="AV357" s="12" t="s">
        <v>82</v>
      </c>
      <c r="AW357" s="12" t="s">
        <v>30</v>
      </c>
      <c r="AX357" s="12" t="s">
        <v>74</v>
      </c>
      <c r="AY357" s="151" t="s">
        <v>180</v>
      </c>
    </row>
    <row r="358" spans="2:65" s="13" customFormat="1" ht="10.199999999999999">
      <c r="B358" s="156"/>
      <c r="D358" s="150" t="s">
        <v>190</v>
      </c>
      <c r="E358" s="157" t="s">
        <v>1</v>
      </c>
      <c r="F358" s="158" t="s">
        <v>1102</v>
      </c>
      <c r="H358" s="159">
        <v>2.4900000000000002</v>
      </c>
      <c r="I358" s="160"/>
      <c r="L358" s="156"/>
      <c r="M358" s="161"/>
      <c r="T358" s="162"/>
      <c r="AT358" s="157" t="s">
        <v>190</v>
      </c>
      <c r="AU358" s="157" t="s">
        <v>84</v>
      </c>
      <c r="AV358" s="13" t="s">
        <v>84</v>
      </c>
      <c r="AW358" s="13" t="s">
        <v>30</v>
      </c>
      <c r="AX358" s="13" t="s">
        <v>74</v>
      </c>
      <c r="AY358" s="157" t="s">
        <v>180</v>
      </c>
    </row>
    <row r="359" spans="2:65" s="12" customFormat="1" ht="10.199999999999999">
      <c r="B359" s="149"/>
      <c r="D359" s="150" t="s">
        <v>190</v>
      </c>
      <c r="E359" s="151" t="s">
        <v>1</v>
      </c>
      <c r="F359" s="152" t="s">
        <v>1435</v>
      </c>
      <c r="H359" s="151" t="s">
        <v>1</v>
      </c>
      <c r="I359" s="153"/>
      <c r="L359" s="149"/>
      <c r="M359" s="154"/>
      <c r="T359" s="155"/>
      <c r="AT359" s="151" t="s">
        <v>190</v>
      </c>
      <c r="AU359" s="151" t="s">
        <v>84</v>
      </c>
      <c r="AV359" s="12" t="s">
        <v>82</v>
      </c>
      <c r="AW359" s="12" t="s">
        <v>30</v>
      </c>
      <c r="AX359" s="12" t="s">
        <v>74</v>
      </c>
      <c r="AY359" s="151" t="s">
        <v>180</v>
      </c>
    </row>
    <row r="360" spans="2:65" s="13" customFormat="1" ht="10.199999999999999">
      <c r="B360" s="156"/>
      <c r="D360" s="150" t="s">
        <v>190</v>
      </c>
      <c r="E360" s="157" t="s">
        <v>1</v>
      </c>
      <c r="F360" s="158" t="s">
        <v>1103</v>
      </c>
      <c r="H360" s="159">
        <v>8</v>
      </c>
      <c r="I360" s="160"/>
      <c r="L360" s="156"/>
      <c r="M360" s="161"/>
      <c r="T360" s="162"/>
      <c r="AT360" s="157" t="s">
        <v>190</v>
      </c>
      <c r="AU360" s="157" t="s">
        <v>84</v>
      </c>
      <c r="AV360" s="13" t="s">
        <v>84</v>
      </c>
      <c r="AW360" s="13" t="s">
        <v>30</v>
      </c>
      <c r="AX360" s="13" t="s">
        <v>74</v>
      </c>
      <c r="AY360" s="157" t="s">
        <v>180</v>
      </c>
    </row>
    <row r="361" spans="2:65" s="12" customFormat="1" ht="10.199999999999999">
      <c r="B361" s="149"/>
      <c r="D361" s="150" t="s">
        <v>190</v>
      </c>
      <c r="E361" s="151" t="s">
        <v>1</v>
      </c>
      <c r="F361" s="152" t="s">
        <v>1436</v>
      </c>
      <c r="H361" s="151" t="s">
        <v>1</v>
      </c>
      <c r="I361" s="153"/>
      <c r="L361" s="149"/>
      <c r="M361" s="154"/>
      <c r="T361" s="155"/>
      <c r="AT361" s="151" t="s">
        <v>190</v>
      </c>
      <c r="AU361" s="151" t="s">
        <v>84</v>
      </c>
      <c r="AV361" s="12" t="s">
        <v>82</v>
      </c>
      <c r="AW361" s="12" t="s">
        <v>30</v>
      </c>
      <c r="AX361" s="12" t="s">
        <v>74</v>
      </c>
      <c r="AY361" s="151" t="s">
        <v>180</v>
      </c>
    </row>
    <row r="362" spans="2:65" s="13" customFormat="1" ht="10.199999999999999">
      <c r="B362" s="156"/>
      <c r="D362" s="150" t="s">
        <v>190</v>
      </c>
      <c r="E362" s="157" t="s">
        <v>1</v>
      </c>
      <c r="F362" s="158" t="s">
        <v>1104</v>
      </c>
      <c r="H362" s="159">
        <v>2.5</v>
      </c>
      <c r="I362" s="160"/>
      <c r="L362" s="156"/>
      <c r="M362" s="161"/>
      <c r="T362" s="162"/>
      <c r="AT362" s="157" t="s">
        <v>190</v>
      </c>
      <c r="AU362" s="157" t="s">
        <v>84</v>
      </c>
      <c r="AV362" s="13" t="s">
        <v>84</v>
      </c>
      <c r="AW362" s="13" t="s">
        <v>30</v>
      </c>
      <c r="AX362" s="13" t="s">
        <v>74</v>
      </c>
      <c r="AY362" s="157" t="s">
        <v>180</v>
      </c>
    </row>
    <row r="363" spans="2:65" s="12" customFormat="1" ht="10.199999999999999">
      <c r="B363" s="149"/>
      <c r="D363" s="150" t="s">
        <v>190</v>
      </c>
      <c r="E363" s="151" t="s">
        <v>1</v>
      </c>
      <c r="F363" s="152" t="s">
        <v>1437</v>
      </c>
      <c r="H363" s="151" t="s">
        <v>1</v>
      </c>
      <c r="I363" s="153"/>
      <c r="L363" s="149"/>
      <c r="M363" s="154"/>
      <c r="T363" s="155"/>
      <c r="AT363" s="151" t="s">
        <v>190</v>
      </c>
      <c r="AU363" s="151" t="s">
        <v>84</v>
      </c>
      <c r="AV363" s="12" t="s">
        <v>82</v>
      </c>
      <c r="AW363" s="12" t="s">
        <v>30</v>
      </c>
      <c r="AX363" s="12" t="s">
        <v>74</v>
      </c>
      <c r="AY363" s="151" t="s">
        <v>180</v>
      </c>
    </row>
    <row r="364" spans="2:65" s="13" customFormat="1" ht="10.199999999999999">
      <c r="B364" s="156"/>
      <c r="D364" s="150" t="s">
        <v>190</v>
      </c>
      <c r="E364" s="157" t="s">
        <v>1</v>
      </c>
      <c r="F364" s="158" t="s">
        <v>1105</v>
      </c>
      <c r="H364" s="159">
        <v>3.9</v>
      </c>
      <c r="I364" s="160"/>
      <c r="L364" s="156"/>
      <c r="M364" s="161"/>
      <c r="T364" s="162"/>
      <c r="AT364" s="157" t="s">
        <v>190</v>
      </c>
      <c r="AU364" s="157" t="s">
        <v>84</v>
      </c>
      <c r="AV364" s="13" t="s">
        <v>84</v>
      </c>
      <c r="AW364" s="13" t="s">
        <v>30</v>
      </c>
      <c r="AX364" s="13" t="s">
        <v>74</v>
      </c>
      <c r="AY364" s="157" t="s">
        <v>180</v>
      </c>
    </row>
    <row r="365" spans="2:65" s="14" customFormat="1" ht="10.199999999999999">
      <c r="B365" s="163"/>
      <c r="D365" s="150" t="s">
        <v>190</v>
      </c>
      <c r="E365" s="164" t="s">
        <v>1</v>
      </c>
      <c r="F365" s="165" t="s">
        <v>194</v>
      </c>
      <c r="H365" s="166">
        <v>51.96</v>
      </c>
      <c r="I365" s="167"/>
      <c r="L365" s="163"/>
      <c r="M365" s="168"/>
      <c r="T365" s="169"/>
      <c r="AT365" s="164" t="s">
        <v>190</v>
      </c>
      <c r="AU365" s="164" t="s">
        <v>84</v>
      </c>
      <c r="AV365" s="14" t="s">
        <v>188</v>
      </c>
      <c r="AW365" s="14" t="s">
        <v>30</v>
      </c>
      <c r="AX365" s="14" t="s">
        <v>82</v>
      </c>
      <c r="AY365" s="164" t="s">
        <v>180</v>
      </c>
    </row>
    <row r="366" spans="2:65" s="1" customFormat="1" ht="16.5" customHeight="1">
      <c r="B366" s="32"/>
      <c r="C366" s="177" t="s">
        <v>382</v>
      </c>
      <c r="D366" s="177" t="s">
        <v>328</v>
      </c>
      <c r="E366" s="178" t="s">
        <v>1438</v>
      </c>
      <c r="F366" s="179" t="s">
        <v>1439</v>
      </c>
      <c r="G366" s="180" t="s">
        <v>186</v>
      </c>
      <c r="H366" s="181">
        <v>1.7150000000000001</v>
      </c>
      <c r="I366" s="182"/>
      <c r="J366" s="183">
        <f>ROUND(I366*H366,2)</f>
        <v>0</v>
      </c>
      <c r="K366" s="179" t="s">
        <v>199</v>
      </c>
      <c r="L366" s="184"/>
      <c r="M366" s="185" t="s">
        <v>1</v>
      </c>
      <c r="N366" s="186" t="s">
        <v>39</v>
      </c>
      <c r="P366" s="145">
        <f>O366*H366</f>
        <v>0</v>
      </c>
      <c r="Q366" s="145">
        <v>0.55000000000000004</v>
      </c>
      <c r="R366" s="145">
        <f>Q366*H366</f>
        <v>0.94325000000000014</v>
      </c>
      <c r="S366" s="145">
        <v>0</v>
      </c>
      <c r="T366" s="146">
        <f>S366*H366</f>
        <v>0</v>
      </c>
      <c r="AR366" s="147" t="s">
        <v>331</v>
      </c>
      <c r="AT366" s="147" t="s">
        <v>328</v>
      </c>
      <c r="AU366" s="147" t="s">
        <v>84</v>
      </c>
      <c r="AY366" s="17" t="s">
        <v>180</v>
      </c>
      <c r="BE366" s="148">
        <f>IF(N366="základní",J366,0)</f>
        <v>0</v>
      </c>
      <c r="BF366" s="148">
        <f>IF(N366="snížená",J366,0)</f>
        <v>0</v>
      </c>
      <c r="BG366" s="148">
        <f>IF(N366="zákl. přenesená",J366,0)</f>
        <v>0</v>
      </c>
      <c r="BH366" s="148">
        <f>IF(N366="sníž. přenesená",J366,0)</f>
        <v>0</v>
      </c>
      <c r="BI366" s="148">
        <f>IF(N366="nulová",J366,0)</f>
        <v>0</v>
      </c>
      <c r="BJ366" s="17" t="s">
        <v>82</v>
      </c>
      <c r="BK366" s="148">
        <f>ROUND(I366*H366,2)</f>
        <v>0</v>
      </c>
      <c r="BL366" s="17" t="s">
        <v>294</v>
      </c>
      <c r="BM366" s="147" t="s">
        <v>1440</v>
      </c>
    </row>
    <row r="367" spans="2:65" s="12" customFormat="1" ht="10.199999999999999">
      <c r="B367" s="149"/>
      <c r="D367" s="150" t="s">
        <v>190</v>
      </c>
      <c r="E367" s="151" t="s">
        <v>1</v>
      </c>
      <c r="F367" s="152" t="s">
        <v>1382</v>
      </c>
      <c r="H367" s="151" t="s">
        <v>1</v>
      </c>
      <c r="I367" s="153"/>
      <c r="L367" s="149"/>
      <c r="M367" s="154"/>
      <c r="T367" s="155"/>
      <c r="AT367" s="151" t="s">
        <v>190</v>
      </c>
      <c r="AU367" s="151" t="s">
        <v>84</v>
      </c>
      <c r="AV367" s="12" t="s">
        <v>82</v>
      </c>
      <c r="AW367" s="12" t="s">
        <v>30</v>
      </c>
      <c r="AX367" s="12" t="s">
        <v>74</v>
      </c>
      <c r="AY367" s="151" t="s">
        <v>180</v>
      </c>
    </row>
    <row r="368" spans="2:65" s="12" customFormat="1" ht="10.199999999999999">
      <c r="B368" s="149"/>
      <c r="D368" s="150" t="s">
        <v>190</v>
      </c>
      <c r="E368" s="151" t="s">
        <v>1</v>
      </c>
      <c r="F368" s="152" t="s">
        <v>1441</v>
      </c>
      <c r="H368" s="151" t="s">
        <v>1</v>
      </c>
      <c r="I368" s="153"/>
      <c r="L368" s="149"/>
      <c r="M368" s="154"/>
      <c r="T368" s="155"/>
      <c r="AT368" s="151" t="s">
        <v>190</v>
      </c>
      <c r="AU368" s="151" t="s">
        <v>84</v>
      </c>
      <c r="AV368" s="12" t="s">
        <v>82</v>
      </c>
      <c r="AW368" s="12" t="s">
        <v>30</v>
      </c>
      <c r="AX368" s="12" t="s">
        <v>74</v>
      </c>
      <c r="AY368" s="151" t="s">
        <v>180</v>
      </c>
    </row>
    <row r="369" spans="2:65" s="13" customFormat="1" ht="10.199999999999999">
      <c r="B369" s="156"/>
      <c r="D369" s="150" t="s">
        <v>190</v>
      </c>
      <c r="E369" s="157" t="s">
        <v>1</v>
      </c>
      <c r="F369" s="158" t="s">
        <v>1442</v>
      </c>
      <c r="H369" s="159">
        <v>0.81</v>
      </c>
      <c r="I369" s="160"/>
      <c r="L369" s="156"/>
      <c r="M369" s="161"/>
      <c r="T369" s="162"/>
      <c r="AT369" s="157" t="s">
        <v>190</v>
      </c>
      <c r="AU369" s="157" t="s">
        <v>84</v>
      </c>
      <c r="AV369" s="13" t="s">
        <v>84</v>
      </c>
      <c r="AW369" s="13" t="s">
        <v>30</v>
      </c>
      <c r="AX369" s="13" t="s">
        <v>74</v>
      </c>
      <c r="AY369" s="157" t="s">
        <v>180</v>
      </c>
    </row>
    <row r="370" spans="2:65" s="12" customFormat="1" ht="10.199999999999999">
      <c r="B370" s="149"/>
      <c r="D370" s="150" t="s">
        <v>190</v>
      </c>
      <c r="E370" s="151" t="s">
        <v>1</v>
      </c>
      <c r="F370" s="152" t="s">
        <v>1443</v>
      </c>
      <c r="H370" s="151" t="s">
        <v>1</v>
      </c>
      <c r="I370" s="153"/>
      <c r="L370" s="149"/>
      <c r="M370" s="154"/>
      <c r="T370" s="155"/>
      <c r="AT370" s="151" t="s">
        <v>190</v>
      </c>
      <c r="AU370" s="151" t="s">
        <v>84</v>
      </c>
      <c r="AV370" s="12" t="s">
        <v>82</v>
      </c>
      <c r="AW370" s="12" t="s">
        <v>30</v>
      </c>
      <c r="AX370" s="12" t="s">
        <v>74</v>
      </c>
      <c r="AY370" s="151" t="s">
        <v>180</v>
      </c>
    </row>
    <row r="371" spans="2:65" s="13" customFormat="1" ht="10.199999999999999">
      <c r="B371" s="156"/>
      <c r="D371" s="150" t="s">
        <v>190</v>
      </c>
      <c r="E371" s="157" t="s">
        <v>1</v>
      </c>
      <c r="F371" s="158" t="s">
        <v>1444</v>
      </c>
      <c r="H371" s="159">
        <v>0.216</v>
      </c>
      <c r="I371" s="160"/>
      <c r="L371" s="156"/>
      <c r="M371" s="161"/>
      <c r="T371" s="162"/>
      <c r="AT371" s="157" t="s">
        <v>190</v>
      </c>
      <c r="AU371" s="157" t="s">
        <v>84</v>
      </c>
      <c r="AV371" s="13" t="s">
        <v>84</v>
      </c>
      <c r="AW371" s="13" t="s">
        <v>30</v>
      </c>
      <c r="AX371" s="13" t="s">
        <v>74</v>
      </c>
      <c r="AY371" s="157" t="s">
        <v>180</v>
      </c>
    </row>
    <row r="372" spans="2:65" s="12" customFormat="1" ht="10.199999999999999">
      <c r="B372" s="149"/>
      <c r="D372" s="150" t="s">
        <v>190</v>
      </c>
      <c r="E372" s="151" t="s">
        <v>1</v>
      </c>
      <c r="F372" s="152" t="s">
        <v>1445</v>
      </c>
      <c r="H372" s="151" t="s">
        <v>1</v>
      </c>
      <c r="I372" s="153"/>
      <c r="L372" s="149"/>
      <c r="M372" s="154"/>
      <c r="T372" s="155"/>
      <c r="AT372" s="151" t="s">
        <v>190</v>
      </c>
      <c r="AU372" s="151" t="s">
        <v>84</v>
      </c>
      <c r="AV372" s="12" t="s">
        <v>82</v>
      </c>
      <c r="AW372" s="12" t="s">
        <v>30</v>
      </c>
      <c r="AX372" s="12" t="s">
        <v>74</v>
      </c>
      <c r="AY372" s="151" t="s">
        <v>180</v>
      </c>
    </row>
    <row r="373" spans="2:65" s="13" customFormat="1" ht="10.199999999999999">
      <c r="B373" s="156"/>
      <c r="D373" s="150" t="s">
        <v>190</v>
      </c>
      <c r="E373" s="157" t="s">
        <v>1</v>
      </c>
      <c r="F373" s="158" t="s">
        <v>1446</v>
      </c>
      <c r="H373" s="159">
        <v>6.5000000000000002E-2</v>
      </c>
      <c r="I373" s="160"/>
      <c r="L373" s="156"/>
      <c r="M373" s="161"/>
      <c r="T373" s="162"/>
      <c r="AT373" s="157" t="s">
        <v>190</v>
      </c>
      <c r="AU373" s="157" t="s">
        <v>84</v>
      </c>
      <c r="AV373" s="13" t="s">
        <v>84</v>
      </c>
      <c r="AW373" s="13" t="s">
        <v>30</v>
      </c>
      <c r="AX373" s="13" t="s">
        <v>74</v>
      </c>
      <c r="AY373" s="157" t="s">
        <v>180</v>
      </c>
    </row>
    <row r="374" spans="2:65" s="12" customFormat="1" ht="10.199999999999999">
      <c r="B374" s="149"/>
      <c r="D374" s="150" t="s">
        <v>190</v>
      </c>
      <c r="E374" s="151" t="s">
        <v>1</v>
      </c>
      <c r="F374" s="152" t="s">
        <v>1447</v>
      </c>
      <c r="H374" s="151" t="s">
        <v>1</v>
      </c>
      <c r="I374" s="153"/>
      <c r="L374" s="149"/>
      <c r="M374" s="154"/>
      <c r="T374" s="155"/>
      <c r="AT374" s="151" t="s">
        <v>190</v>
      </c>
      <c r="AU374" s="151" t="s">
        <v>84</v>
      </c>
      <c r="AV374" s="12" t="s">
        <v>82</v>
      </c>
      <c r="AW374" s="12" t="s">
        <v>30</v>
      </c>
      <c r="AX374" s="12" t="s">
        <v>74</v>
      </c>
      <c r="AY374" s="151" t="s">
        <v>180</v>
      </c>
    </row>
    <row r="375" spans="2:65" s="13" customFormat="1" ht="10.199999999999999">
      <c r="B375" s="156"/>
      <c r="D375" s="150" t="s">
        <v>190</v>
      </c>
      <c r="E375" s="157" t="s">
        <v>1</v>
      </c>
      <c r="F375" s="158" t="s">
        <v>1448</v>
      </c>
      <c r="H375" s="159">
        <v>0.22700000000000001</v>
      </c>
      <c r="I375" s="160"/>
      <c r="L375" s="156"/>
      <c r="M375" s="161"/>
      <c r="T375" s="162"/>
      <c r="AT375" s="157" t="s">
        <v>190</v>
      </c>
      <c r="AU375" s="157" t="s">
        <v>84</v>
      </c>
      <c r="AV375" s="13" t="s">
        <v>84</v>
      </c>
      <c r="AW375" s="13" t="s">
        <v>30</v>
      </c>
      <c r="AX375" s="13" t="s">
        <v>74</v>
      </c>
      <c r="AY375" s="157" t="s">
        <v>180</v>
      </c>
    </row>
    <row r="376" spans="2:65" s="12" customFormat="1" ht="10.199999999999999">
      <c r="B376" s="149"/>
      <c r="D376" s="150" t="s">
        <v>190</v>
      </c>
      <c r="E376" s="151" t="s">
        <v>1</v>
      </c>
      <c r="F376" s="152" t="s">
        <v>1449</v>
      </c>
      <c r="H376" s="151" t="s">
        <v>1</v>
      </c>
      <c r="I376" s="153"/>
      <c r="L376" s="149"/>
      <c r="M376" s="154"/>
      <c r="T376" s="155"/>
      <c r="AT376" s="151" t="s">
        <v>190</v>
      </c>
      <c r="AU376" s="151" t="s">
        <v>84</v>
      </c>
      <c r="AV376" s="12" t="s">
        <v>82</v>
      </c>
      <c r="AW376" s="12" t="s">
        <v>30</v>
      </c>
      <c r="AX376" s="12" t="s">
        <v>74</v>
      </c>
      <c r="AY376" s="151" t="s">
        <v>180</v>
      </c>
    </row>
    <row r="377" spans="2:65" s="13" customFormat="1" ht="10.199999999999999">
      <c r="B377" s="156"/>
      <c r="D377" s="150" t="s">
        <v>190</v>
      </c>
      <c r="E377" s="157" t="s">
        <v>1</v>
      </c>
      <c r="F377" s="158" t="s">
        <v>1401</v>
      </c>
      <c r="H377" s="159">
        <v>7.5999999999999998E-2</v>
      </c>
      <c r="I377" s="160"/>
      <c r="L377" s="156"/>
      <c r="M377" s="161"/>
      <c r="T377" s="162"/>
      <c r="AT377" s="157" t="s">
        <v>190</v>
      </c>
      <c r="AU377" s="157" t="s">
        <v>84</v>
      </c>
      <c r="AV377" s="13" t="s">
        <v>84</v>
      </c>
      <c r="AW377" s="13" t="s">
        <v>30</v>
      </c>
      <c r="AX377" s="13" t="s">
        <v>74</v>
      </c>
      <c r="AY377" s="157" t="s">
        <v>180</v>
      </c>
    </row>
    <row r="378" spans="2:65" s="12" customFormat="1" ht="10.199999999999999">
      <c r="B378" s="149"/>
      <c r="D378" s="150" t="s">
        <v>190</v>
      </c>
      <c r="E378" s="151" t="s">
        <v>1</v>
      </c>
      <c r="F378" s="152" t="s">
        <v>1450</v>
      </c>
      <c r="H378" s="151" t="s">
        <v>1</v>
      </c>
      <c r="I378" s="153"/>
      <c r="L378" s="149"/>
      <c r="M378" s="154"/>
      <c r="T378" s="155"/>
      <c r="AT378" s="151" t="s">
        <v>190</v>
      </c>
      <c r="AU378" s="151" t="s">
        <v>84</v>
      </c>
      <c r="AV378" s="12" t="s">
        <v>82</v>
      </c>
      <c r="AW378" s="12" t="s">
        <v>30</v>
      </c>
      <c r="AX378" s="12" t="s">
        <v>74</v>
      </c>
      <c r="AY378" s="151" t="s">
        <v>180</v>
      </c>
    </row>
    <row r="379" spans="2:65" s="13" customFormat="1" ht="10.199999999999999">
      <c r="B379" s="156"/>
      <c r="D379" s="150" t="s">
        <v>190</v>
      </c>
      <c r="E379" s="157" t="s">
        <v>1</v>
      </c>
      <c r="F379" s="158" t="s">
        <v>1451</v>
      </c>
      <c r="H379" s="159">
        <v>9.7000000000000003E-2</v>
      </c>
      <c r="I379" s="160"/>
      <c r="L379" s="156"/>
      <c r="M379" s="161"/>
      <c r="T379" s="162"/>
      <c r="AT379" s="157" t="s">
        <v>190</v>
      </c>
      <c r="AU379" s="157" t="s">
        <v>84</v>
      </c>
      <c r="AV379" s="13" t="s">
        <v>84</v>
      </c>
      <c r="AW379" s="13" t="s">
        <v>30</v>
      </c>
      <c r="AX379" s="13" t="s">
        <v>74</v>
      </c>
      <c r="AY379" s="157" t="s">
        <v>180</v>
      </c>
    </row>
    <row r="380" spans="2:65" s="14" customFormat="1" ht="10.199999999999999">
      <c r="B380" s="163"/>
      <c r="D380" s="150" t="s">
        <v>190</v>
      </c>
      <c r="E380" s="164" t="s">
        <v>1</v>
      </c>
      <c r="F380" s="165" t="s">
        <v>194</v>
      </c>
      <c r="H380" s="166">
        <v>1.4910000000000001</v>
      </c>
      <c r="I380" s="167"/>
      <c r="L380" s="163"/>
      <c r="M380" s="168"/>
      <c r="T380" s="169"/>
      <c r="AT380" s="164" t="s">
        <v>190</v>
      </c>
      <c r="AU380" s="164" t="s">
        <v>84</v>
      </c>
      <c r="AV380" s="14" t="s">
        <v>188</v>
      </c>
      <c r="AW380" s="14" t="s">
        <v>30</v>
      </c>
      <c r="AX380" s="14" t="s">
        <v>82</v>
      </c>
      <c r="AY380" s="164" t="s">
        <v>180</v>
      </c>
    </row>
    <row r="381" spans="2:65" s="13" customFormat="1" ht="10.199999999999999">
      <c r="B381" s="156"/>
      <c r="D381" s="150" t="s">
        <v>190</v>
      </c>
      <c r="F381" s="158" t="s">
        <v>1452</v>
      </c>
      <c r="H381" s="159">
        <v>1.7150000000000001</v>
      </c>
      <c r="I381" s="160"/>
      <c r="L381" s="156"/>
      <c r="M381" s="161"/>
      <c r="T381" s="162"/>
      <c r="AT381" s="157" t="s">
        <v>190</v>
      </c>
      <c r="AU381" s="157" t="s">
        <v>84</v>
      </c>
      <c r="AV381" s="13" t="s">
        <v>84</v>
      </c>
      <c r="AW381" s="13" t="s">
        <v>4</v>
      </c>
      <c r="AX381" s="13" t="s">
        <v>82</v>
      </c>
      <c r="AY381" s="157" t="s">
        <v>180</v>
      </c>
    </row>
    <row r="382" spans="2:65" s="1" customFormat="1" ht="16.5" customHeight="1">
      <c r="B382" s="32"/>
      <c r="C382" s="136" t="s">
        <v>389</v>
      </c>
      <c r="D382" s="136" t="s">
        <v>183</v>
      </c>
      <c r="E382" s="137" t="s">
        <v>1453</v>
      </c>
      <c r="F382" s="138" t="s">
        <v>1454</v>
      </c>
      <c r="G382" s="139" t="s">
        <v>279</v>
      </c>
      <c r="H382" s="140">
        <v>61.67</v>
      </c>
      <c r="I382" s="141"/>
      <c r="J382" s="142">
        <f>ROUND(I382*H382,2)</f>
        <v>0</v>
      </c>
      <c r="K382" s="138" t="s">
        <v>187</v>
      </c>
      <c r="L382" s="32"/>
      <c r="M382" s="143" t="s">
        <v>1</v>
      </c>
      <c r="N382" s="144" t="s">
        <v>39</v>
      </c>
      <c r="P382" s="145">
        <f>O382*H382</f>
        <v>0</v>
      </c>
      <c r="Q382" s="145">
        <v>1E-4</v>
      </c>
      <c r="R382" s="145">
        <f>Q382*H382</f>
        <v>6.1670000000000006E-3</v>
      </c>
      <c r="S382" s="145">
        <v>0</v>
      </c>
      <c r="T382" s="146">
        <f>S382*H382</f>
        <v>0</v>
      </c>
      <c r="AR382" s="147" t="s">
        <v>294</v>
      </c>
      <c r="AT382" s="147" t="s">
        <v>183</v>
      </c>
      <c r="AU382" s="147" t="s">
        <v>84</v>
      </c>
      <c r="AY382" s="17" t="s">
        <v>180</v>
      </c>
      <c r="BE382" s="148">
        <f>IF(N382="základní",J382,0)</f>
        <v>0</v>
      </c>
      <c r="BF382" s="148">
        <f>IF(N382="snížená",J382,0)</f>
        <v>0</v>
      </c>
      <c r="BG382" s="148">
        <f>IF(N382="zákl. přenesená",J382,0)</f>
        <v>0</v>
      </c>
      <c r="BH382" s="148">
        <f>IF(N382="sníž. přenesená",J382,0)</f>
        <v>0</v>
      </c>
      <c r="BI382" s="148">
        <f>IF(N382="nulová",J382,0)</f>
        <v>0</v>
      </c>
      <c r="BJ382" s="17" t="s">
        <v>82</v>
      </c>
      <c r="BK382" s="148">
        <f>ROUND(I382*H382,2)</f>
        <v>0</v>
      </c>
      <c r="BL382" s="17" t="s">
        <v>294</v>
      </c>
      <c r="BM382" s="147" t="s">
        <v>1455</v>
      </c>
    </row>
    <row r="383" spans="2:65" s="1" customFormat="1" ht="18">
      <c r="B383" s="32"/>
      <c r="D383" s="150" t="s">
        <v>556</v>
      </c>
      <c r="F383" s="188" t="s">
        <v>1381</v>
      </c>
      <c r="I383" s="189"/>
      <c r="L383" s="32"/>
      <c r="M383" s="190"/>
      <c r="T383" s="56"/>
      <c r="AT383" s="17" t="s">
        <v>556</v>
      </c>
      <c r="AU383" s="17" t="s">
        <v>84</v>
      </c>
    </row>
    <row r="384" spans="2:65" s="12" customFormat="1" ht="10.199999999999999">
      <c r="B384" s="149"/>
      <c r="D384" s="150" t="s">
        <v>190</v>
      </c>
      <c r="E384" s="151" t="s">
        <v>1</v>
      </c>
      <c r="F384" s="152" t="s">
        <v>1382</v>
      </c>
      <c r="H384" s="151" t="s">
        <v>1</v>
      </c>
      <c r="I384" s="153"/>
      <c r="L384" s="149"/>
      <c r="M384" s="154"/>
      <c r="T384" s="155"/>
      <c r="AT384" s="151" t="s">
        <v>190</v>
      </c>
      <c r="AU384" s="151" t="s">
        <v>84</v>
      </c>
      <c r="AV384" s="12" t="s">
        <v>82</v>
      </c>
      <c r="AW384" s="12" t="s">
        <v>30</v>
      </c>
      <c r="AX384" s="12" t="s">
        <v>74</v>
      </c>
      <c r="AY384" s="151" t="s">
        <v>180</v>
      </c>
    </row>
    <row r="385" spans="2:65" s="12" customFormat="1" ht="10.199999999999999">
      <c r="B385" s="149"/>
      <c r="D385" s="150" t="s">
        <v>190</v>
      </c>
      <c r="E385" s="151" t="s">
        <v>1</v>
      </c>
      <c r="F385" s="152" t="s">
        <v>1456</v>
      </c>
      <c r="H385" s="151" t="s">
        <v>1</v>
      </c>
      <c r="I385" s="153"/>
      <c r="L385" s="149"/>
      <c r="M385" s="154"/>
      <c r="T385" s="155"/>
      <c r="AT385" s="151" t="s">
        <v>190</v>
      </c>
      <c r="AU385" s="151" t="s">
        <v>84</v>
      </c>
      <c r="AV385" s="12" t="s">
        <v>82</v>
      </c>
      <c r="AW385" s="12" t="s">
        <v>30</v>
      </c>
      <c r="AX385" s="12" t="s">
        <v>74</v>
      </c>
      <c r="AY385" s="151" t="s">
        <v>180</v>
      </c>
    </row>
    <row r="386" spans="2:65" s="13" customFormat="1" ht="10.199999999999999">
      <c r="B386" s="156"/>
      <c r="D386" s="150" t="s">
        <v>190</v>
      </c>
      <c r="E386" s="157" t="s">
        <v>1</v>
      </c>
      <c r="F386" s="158" t="s">
        <v>1121</v>
      </c>
      <c r="H386" s="159">
        <v>5.2</v>
      </c>
      <c r="I386" s="160"/>
      <c r="L386" s="156"/>
      <c r="M386" s="161"/>
      <c r="T386" s="162"/>
      <c r="AT386" s="157" t="s">
        <v>190</v>
      </c>
      <c r="AU386" s="157" t="s">
        <v>84</v>
      </c>
      <c r="AV386" s="13" t="s">
        <v>84</v>
      </c>
      <c r="AW386" s="13" t="s">
        <v>30</v>
      </c>
      <c r="AX386" s="13" t="s">
        <v>74</v>
      </c>
      <c r="AY386" s="157" t="s">
        <v>180</v>
      </c>
    </row>
    <row r="387" spans="2:65" s="12" customFormat="1" ht="10.199999999999999">
      <c r="B387" s="149"/>
      <c r="D387" s="150" t="s">
        <v>190</v>
      </c>
      <c r="E387" s="151" t="s">
        <v>1</v>
      </c>
      <c r="F387" s="152" t="s">
        <v>1457</v>
      </c>
      <c r="H387" s="151" t="s">
        <v>1</v>
      </c>
      <c r="I387" s="153"/>
      <c r="L387" s="149"/>
      <c r="M387" s="154"/>
      <c r="T387" s="155"/>
      <c r="AT387" s="151" t="s">
        <v>190</v>
      </c>
      <c r="AU387" s="151" t="s">
        <v>84</v>
      </c>
      <c r="AV387" s="12" t="s">
        <v>82</v>
      </c>
      <c r="AW387" s="12" t="s">
        <v>30</v>
      </c>
      <c r="AX387" s="12" t="s">
        <v>74</v>
      </c>
      <c r="AY387" s="151" t="s">
        <v>180</v>
      </c>
    </row>
    <row r="388" spans="2:65" s="13" customFormat="1" ht="10.199999999999999">
      <c r="B388" s="156"/>
      <c r="D388" s="150" t="s">
        <v>190</v>
      </c>
      <c r="E388" s="157" t="s">
        <v>1</v>
      </c>
      <c r="F388" s="158" t="s">
        <v>1123</v>
      </c>
      <c r="H388" s="159">
        <v>3.9</v>
      </c>
      <c r="I388" s="160"/>
      <c r="L388" s="156"/>
      <c r="M388" s="161"/>
      <c r="T388" s="162"/>
      <c r="AT388" s="157" t="s">
        <v>190</v>
      </c>
      <c r="AU388" s="157" t="s">
        <v>84</v>
      </c>
      <c r="AV388" s="13" t="s">
        <v>84</v>
      </c>
      <c r="AW388" s="13" t="s">
        <v>30</v>
      </c>
      <c r="AX388" s="13" t="s">
        <v>74</v>
      </c>
      <c r="AY388" s="157" t="s">
        <v>180</v>
      </c>
    </row>
    <row r="389" spans="2:65" s="12" customFormat="1" ht="10.199999999999999">
      <c r="B389" s="149"/>
      <c r="D389" s="150" t="s">
        <v>190</v>
      </c>
      <c r="E389" s="151" t="s">
        <v>1</v>
      </c>
      <c r="F389" s="152" t="s">
        <v>1458</v>
      </c>
      <c r="H389" s="151" t="s">
        <v>1</v>
      </c>
      <c r="I389" s="153"/>
      <c r="L389" s="149"/>
      <c r="M389" s="154"/>
      <c r="T389" s="155"/>
      <c r="AT389" s="151" t="s">
        <v>190</v>
      </c>
      <c r="AU389" s="151" t="s">
        <v>84</v>
      </c>
      <c r="AV389" s="12" t="s">
        <v>82</v>
      </c>
      <c r="AW389" s="12" t="s">
        <v>30</v>
      </c>
      <c r="AX389" s="12" t="s">
        <v>74</v>
      </c>
      <c r="AY389" s="151" t="s">
        <v>180</v>
      </c>
    </row>
    <row r="390" spans="2:65" s="13" customFormat="1" ht="10.199999999999999">
      <c r="B390" s="156"/>
      <c r="D390" s="150" t="s">
        <v>190</v>
      </c>
      <c r="E390" s="157" t="s">
        <v>1</v>
      </c>
      <c r="F390" s="158" t="s">
        <v>1122</v>
      </c>
      <c r="H390" s="159">
        <v>24</v>
      </c>
      <c r="I390" s="160"/>
      <c r="L390" s="156"/>
      <c r="M390" s="161"/>
      <c r="T390" s="162"/>
      <c r="AT390" s="157" t="s">
        <v>190</v>
      </c>
      <c r="AU390" s="157" t="s">
        <v>84</v>
      </c>
      <c r="AV390" s="13" t="s">
        <v>84</v>
      </c>
      <c r="AW390" s="13" t="s">
        <v>30</v>
      </c>
      <c r="AX390" s="13" t="s">
        <v>74</v>
      </c>
      <c r="AY390" s="157" t="s">
        <v>180</v>
      </c>
    </row>
    <row r="391" spans="2:65" s="12" customFormat="1" ht="10.199999999999999">
      <c r="B391" s="149"/>
      <c r="D391" s="150" t="s">
        <v>190</v>
      </c>
      <c r="E391" s="151" t="s">
        <v>1</v>
      </c>
      <c r="F391" s="152" t="s">
        <v>1459</v>
      </c>
      <c r="H391" s="151" t="s">
        <v>1</v>
      </c>
      <c r="I391" s="153"/>
      <c r="L391" s="149"/>
      <c r="M391" s="154"/>
      <c r="T391" s="155"/>
      <c r="AT391" s="151" t="s">
        <v>190</v>
      </c>
      <c r="AU391" s="151" t="s">
        <v>84</v>
      </c>
      <c r="AV391" s="12" t="s">
        <v>82</v>
      </c>
      <c r="AW391" s="12" t="s">
        <v>30</v>
      </c>
      <c r="AX391" s="12" t="s">
        <v>74</v>
      </c>
      <c r="AY391" s="151" t="s">
        <v>180</v>
      </c>
    </row>
    <row r="392" spans="2:65" s="13" customFormat="1" ht="10.199999999999999">
      <c r="B392" s="156"/>
      <c r="D392" s="150" t="s">
        <v>190</v>
      </c>
      <c r="E392" s="157" t="s">
        <v>1</v>
      </c>
      <c r="F392" s="158" t="s">
        <v>1124</v>
      </c>
      <c r="H392" s="159">
        <v>20.88</v>
      </c>
      <c r="I392" s="160"/>
      <c r="L392" s="156"/>
      <c r="M392" s="161"/>
      <c r="T392" s="162"/>
      <c r="AT392" s="157" t="s">
        <v>190</v>
      </c>
      <c r="AU392" s="157" t="s">
        <v>84</v>
      </c>
      <c r="AV392" s="13" t="s">
        <v>84</v>
      </c>
      <c r="AW392" s="13" t="s">
        <v>30</v>
      </c>
      <c r="AX392" s="13" t="s">
        <v>74</v>
      </c>
      <c r="AY392" s="157" t="s">
        <v>180</v>
      </c>
    </row>
    <row r="393" spans="2:65" s="12" customFormat="1" ht="10.199999999999999">
      <c r="B393" s="149"/>
      <c r="D393" s="150" t="s">
        <v>190</v>
      </c>
      <c r="E393" s="151" t="s">
        <v>1</v>
      </c>
      <c r="F393" s="152" t="s">
        <v>1460</v>
      </c>
      <c r="H393" s="151" t="s">
        <v>1</v>
      </c>
      <c r="I393" s="153"/>
      <c r="L393" s="149"/>
      <c r="M393" s="154"/>
      <c r="T393" s="155"/>
      <c r="AT393" s="151" t="s">
        <v>190</v>
      </c>
      <c r="AU393" s="151" t="s">
        <v>84</v>
      </c>
      <c r="AV393" s="12" t="s">
        <v>82</v>
      </c>
      <c r="AW393" s="12" t="s">
        <v>30</v>
      </c>
      <c r="AX393" s="12" t="s">
        <v>74</v>
      </c>
      <c r="AY393" s="151" t="s">
        <v>180</v>
      </c>
    </row>
    <row r="394" spans="2:65" s="13" customFormat="1" ht="10.199999999999999">
      <c r="B394" s="156"/>
      <c r="D394" s="150" t="s">
        <v>190</v>
      </c>
      <c r="E394" s="157" t="s">
        <v>1</v>
      </c>
      <c r="F394" s="158" t="s">
        <v>1128</v>
      </c>
      <c r="H394" s="159">
        <v>7.69</v>
      </c>
      <c r="I394" s="160"/>
      <c r="L394" s="156"/>
      <c r="M394" s="161"/>
      <c r="T394" s="162"/>
      <c r="AT394" s="157" t="s">
        <v>190</v>
      </c>
      <c r="AU394" s="157" t="s">
        <v>84</v>
      </c>
      <c r="AV394" s="13" t="s">
        <v>84</v>
      </c>
      <c r="AW394" s="13" t="s">
        <v>30</v>
      </c>
      <c r="AX394" s="13" t="s">
        <v>74</v>
      </c>
      <c r="AY394" s="157" t="s">
        <v>180</v>
      </c>
    </row>
    <row r="395" spans="2:65" s="14" customFormat="1" ht="10.199999999999999">
      <c r="B395" s="163"/>
      <c r="D395" s="150" t="s">
        <v>190</v>
      </c>
      <c r="E395" s="164" t="s">
        <v>1</v>
      </c>
      <c r="F395" s="165" t="s">
        <v>194</v>
      </c>
      <c r="H395" s="166">
        <v>61.67</v>
      </c>
      <c r="I395" s="167"/>
      <c r="L395" s="163"/>
      <c r="M395" s="168"/>
      <c r="T395" s="169"/>
      <c r="AT395" s="164" t="s">
        <v>190</v>
      </c>
      <c r="AU395" s="164" t="s">
        <v>84</v>
      </c>
      <c r="AV395" s="14" t="s">
        <v>188</v>
      </c>
      <c r="AW395" s="14" t="s">
        <v>30</v>
      </c>
      <c r="AX395" s="14" t="s">
        <v>82</v>
      </c>
      <c r="AY395" s="164" t="s">
        <v>180</v>
      </c>
    </row>
    <row r="396" spans="2:65" s="1" customFormat="1" ht="16.5" customHeight="1">
      <c r="B396" s="32"/>
      <c r="C396" s="177" t="s">
        <v>396</v>
      </c>
      <c r="D396" s="177" t="s">
        <v>328</v>
      </c>
      <c r="E396" s="178" t="s">
        <v>1461</v>
      </c>
      <c r="F396" s="179" t="s">
        <v>1462</v>
      </c>
      <c r="G396" s="180" t="s">
        <v>186</v>
      </c>
      <c r="H396" s="181">
        <v>2.57</v>
      </c>
      <c r="I396" s="182"/>
      <c r="J396" s="183">
        <f>ROUND(I396*H396,2)</f>
        <v>0</v>
      </c>
      <c r="K396" s="179" t="s">
        <v>199</v>
      </c>
      <c r="L396" s="184"/>
      <c r="M396" s="185" t="s">
        <v>1</v>
      </c>
      <c r="N396" s="186" t="s">
        <v>39</v>
      </c>
      <c r="P396" s="145">
        <f>O396*H396</f>
        <v>0</v>
      </c>
      <c r="Q396" s="145">
        <v>0.55000000000000004</v>
      </c>
      <c r="R396" s="145">
        <f>Q396*H396</f>
        <v>1.4135</v>
      </c>
      <c r="S396" s="145">
        <v>0</v>
      </c>
      <c r="T396" s="146">
        <f>S396*H396</f>
        <v>0</v>
      </c>
      <c r="AR396" s="147" t="s">
        <v>331</v>
      </c>
      <c r="AT396" s="147" t="s">
        <v>328</v>
      </c>
      <c r="AU396" s="147" t="s">
        <v>84</v>
      </c>
      <c r="AY396" s="17" t="s">
        <v>180</v>
      </c>
      <c r="BE396" s="148">
        <f>IF(N396="základní",J396,0)</f>
        <v>0</v>
      </c>
      <c r="BF396" s="148">
        <f>IF(N396="snížená",J396,0)</f>
        <v>0</v>
      </c>
      <c r="BG396" s="148">
        <f>IF(N396="zákl. přenesená",J396,0)</f>
        <v>0</v>
      </c>
      <c r="BH396" s="148">
        <f>IF(N396="sníž. přenesená",J396,0)</f>
        <v>0</v>
      </c>
      <c r="BI396" s="148">
        <f>IF(N396="nulová",J396,0)</f>
        <v>0</v>
      </c>
      <c r="BJ396" s="17" t="s">
        <v>82</v>
      </c>
      <c r="BK396" s="148">
        <f>ROUND(I396*H396,2)</f>
        <v>0</v>
      </c>
      <c r="BL396" s="17" t="s">
        <v>294</v>
      </c>
      <c r="BM396" s="147" t="s">
        <v>1463</v>
      </c>
    </row>
    <row r="397" spans="2:65" s="12" customFormat="1" ht="10.199999999999999">
      <c r="B397" s="149"/>
      <c r="D397" s="150" t="s">
        <v>190</v>
      </c>
      <c r="E397" s="151" t="s">
        <v>1</v>
      </c>
      <c r="F397" s="152" t="s">
        <v>1382</v>
      </c>
      <c r="H397" s="151" t="s">
        <v>1</v>
      </c>
      <c r="I397" s="153"/>
      <c r="L397" s="149"/>
      <c r="M397" s="154"/>
      <c r="T397" s="155"/>
      <c r="AT397" s="151" t="s">
        <v>190</v>
      </c>
      <c r="AU397" s="151" t="s">
        <v>84</v>
      </c>
      <c r="AV397" s="12" t="s">
        <v>82</v>
      </c>
      <c r="AW397" s="12" t="s">
        <v>30</v>
      </c>
      <c r="AX397" s="12" t="s">
        <v>74</v>
      </c>
      <c r="AY397" s="151" t="s">
        <v>180</v>
      </c>
    </row>
    <row r="398" spans="2:65" s="12" customFormat="1" ht="10.199999999999999">
      <c r="B398" s="149"/>
      <c r="D398" s="150" t="s">
        <v>190</v>
      </c>
      <c r="E398" s="151" t="s">
        <v>1</v>
      </c>
      <c r="F398" s="152" t="s">
        <v>1464</v>
      </c>
      <c r="H398" s="151" t="s">
        <v>1</v>
      </c>
      <c r="I398" s="153"/>
      <c r="L398" s="149"/>
      <c r="M398" s="154"/>
      <c r="T398" s="155"/>
      <c r="AT398" s="151" t="s">
        <v>190</v>
      </c>
      <c r="AU398" s="151" t="s">
        <v>84</v>
      </c>
      <c r="AV398" s="12" t="s">
        <v>82</v>
      </c>
      <c r="AW398" s="12" t="s">
        <v>30</v>
      </c>
      <c r="AX398" s="12" t="s">
        <v>74</v>
      </c>
      <c r="AY398" s="151" t="s">
        <v>180</v>
      </c>
    </row>
    <row r="399" spans="2:65" s="13" customFormat="1" ht="10.199999999999999">
      <c r="B399" s="156"/>
      <c r="D399" s="150" t="s">
        <v>190</v>
      </c>
      <c r="E399" s="157" t="s">
        <v>1</v>
      </c>
      <c r="F399" s="158" t="s">
        <v>1465</v>
      </c>
      <c r="H399" s="159">
        <v>0.184</v>
      </c>
      <c r="I399" s="160"/>
      <c r="L399" s="156"/>
      <c r="M399" s="161"/>
      <c r="T399" s="162"/>
      <c r="AT399" s="157" t="s">
        <v>190</v>
      </c>
      <c r="AU399" s="157" t="s">
        <v>84</v>
      </c>
      <c r="AV399" s="13" t="s">
        <v>84</v>
      </c>
      <c r="AW399" s="13" t="s">
        <v>30</v>
      </c>
      <c r="AX399" s="13" t="s">
        <v>74</v>
      </c>
      <c r="AY399" s="157" t="s">
        <v>180</v>
      </c>
    </row>
    <row r="400" spans="2:65" s="12" customFormat="1" ht="10.199999999999999">
      <c r="B400" s="149"/>
      <c r="D400" s="150" t="s">
        <v>190</v>
      </c>
      <c r="E400" s="151" t="s">
        <v>1</v>
      </c>
      <c r="F400" s="152" t="s">
        <v>1466</v>
      </c>
      <c r="H400" s="151" t="s">
        <v>1</v>
      </c>
      <c r="I400" s="153"/>
      <c r="L400" s="149"/>
      <c r="M400" s="154"/>
      <c r="T400" s="155"/>
      <c r="AT400" s="151" t="s">
        <v>190</v>
      </c>
      <c r="AU400" s="151" t="s">
        <v>84</v>
      </c>
      <c r="AV400" s="12" t="s">
        <v>82</v>
      </c>
      <c r="AW400" s="12" t="s">
        <v>30</v>
      </c>
      <c r="AX400" s="12" t="s">
        <v>74</v>
      </c>
      <c r="AY400" s="151" t="s">
        <v>180</v>
      </c>
    </row>
    <row r="401" spans="2:65" s="13" customFormat="1" ht="10.199999999999999">
      <c r="B401" s="156"/>
      <c r="D401" s="150" t="s">
        <v>190</v>
      </c>
      <c r="E401" s="157" t="s">
        <v>1</v>
      </c>
      <c r="F401" s="158" t="s">
        <v>1467</v>
      </c>
      <c r="H401" s="159">
        <v>0.19400000000000001</v>
      </c>
      <c r="I401" s="160"/>
      <c r="L401" s="156"/>
      <c r="M401" s="161"/>
      <c r="T401" s="162"/>
      <c r="AT401" s="157" t="s">
        <v>190</v>
      </c>
      <c r="AU401" s="157" t="s">
        <v>84</v>
      </c>
      <c r="AV401" s="13" t="s">
        <v>84</v>
      </c>
      <c r="AW401" s="13" t="s">
        <v>30</v>
      </c>
      <c r="AX401" s="13" t="s">
        <v>74</v>
      </c>
      <c r="AY401" s="157" t="s">
        <v>180</v>
      </c>
    </row>
    <row r="402" spans="2:65" s="12" customFormat="1" ht="10.199999999999999">
      <c r="B402" s="149"/>
      <c r="D402" s="150" t="s">
        <v>190</v>
      </c>
      <c r="E402" s="151" t="s">
        <v>1</v>
      </c>
      <c r="F402" s="152" t="s">
        <v>1468</v>
      </c>
      <c r="H402" s="151" t="s">
        <v>1</v>
      </c>
      <c r="I402" s="153"/>
      <c r="L402" s="149"/>
      <c r="M402" s="154"/>
      <c r="T402" s="155"/>
      <c r="AT402" s="151" t="s">
        <v>190</v>
      </c>
      <c r="AU402" s="151" t="s">
        <v>84</v>
      </c>
      <c r="AV402" s="12" t="s">
        <v>82</v>
      </c>
      <c r="AW402" s="12" t="s">
        <v>30</v>
      </c>
      <c r="AX402" s="12" t="s">
        <v>74</v>
      </c>
      <c r="AY402" s="151" t="s">
        <v>180</v>
      </c>
    </row>
    <row r="403" spans="2:65" s="13" customFormat="1" ht="10.199999999999999">
      <c r="B403" s="156"/>
      <c r="D403" s="150" t="s">
        <v>190</v>
      </c>
      <c r="E403" s="157" t="s">
        <v>1</v>
      </c>
      <c r="F403" s="158" t="s">
        <v>1469</v>
      </c>
      <c r="H403" s="159">
        <v>0.81</v>
      </c>
      <c r="I403" s="160"/>
      <c r="L403" s="156"/>
      <c r="M403" s="161"/>
      <c r="T403" s="162"/>
      <c r="AT403" s="157" t="s">
        <v>190</v>
      </c>
      <c r="AU403" s="157" t="s">
        <v>84</v>
      </c>
      <c r="AV403" s="13" t="s">
        <v>84</v>
      </c>
      <c r="AW403" s="13" t="s">
        <v>30</v>
      </c>
      <c r="AX403" s="13" t="s">
        <v>74</v>
      </c>
      <c r="AY403" s="157" t="s">
        <v>180</v>
      </c>
    </row>
    <row r="404" spans="2:65" s="12" customFormat="1" ht="10.199999999999999">
      <c r="B404" s="149"/>
      <c r="D404" s="150" t="s">
        <v>190</v>
      </c>
      <c r="E404" s="151" t="s">
        <v>1</v>
      </c>
      <c r="F404" s="152" t="s">
        <v>1470</v>
      </c>
      <c r="H404" s="151" t="s">
        <v>1</v>
      </c>
      <c r="I404" s="153"/>
      <c r="L404" s="149"/>
      <c r="M404" s="154"/>
      <c r="T404" s="155"/>
      <c r="AT404" s="151" t="s">
        <v>190</v>
      </c>
      <c r="AU404" s="151" t="s">
        <v>84</v>
      </c>
      <c r="AV404" s="12" t="s">
        <v>82</v>
      </c>
      <c r="AW404" s="12" t="s">
        <v>30</v>
      </c>
      <c r="AX404" s="12" t="s">
        <v>74</v>
      </c>
      <c r="AY404" s="151" t="s">
        <v>180</v>
      </c>
    </row>
    <row r="405" spans="2:65" s="13" customFormat="1" ht="10.199999999999999">
      <c r="B405" s="156"/>
      <c r="D405" s="150" t="s">
        <v>190</v>
      </c>
      <c r="E405" s="157" t="s">
        <v>1</v>
      </c>
      <c r="F405" s="158" t="s">
        <v>1471</v>
      </c>
      <c r="H405" s="159">
        <v>0.69099999999999995</v>
      </c>
      <c r="I405" s="160"/>
      <c r="L405" s="156"/>
      <c r="M405" s="161"/>
      <c r="T405" s="162"/>
      <c r="AT405" s="157" t="s">
        <v>190</v>
      </c>
      <c r="AU405" s="157" t="s">
        <v>84</v>
      </c>
      <c r="AV405" s="13" t="s">
        <v>84</v>
      </c>
      <c r="AW405" s="13" t="s">
        <v>30</v>
      </c>
      <c r="AX405" s="13" t="s">
        <v>74</v>
      </c>
      <c r="AY405" s="157" t="s">
        <v>180</v>
      </c>
    </row>
    <row r="406" spans="2:65" s="12" customFormat="1" ht="10.199999999999999">
      <c r="B406" s="149"/>
      <c r="D406" s="150" t="s">
        <v>190</v>
      </c>
      <c r="E406" s="151" t="s">
        <v>1</v>
      </c>
      <c r="F406" s="152" t="s">
        <v>1472</v>
      </c>
      <c r="H406" s="151" t="s">
        <v>1</v>
      </c>
      <c r="I406" s="153"/>
      <c r="L406" s="149"/>
      <c r="M406" s="154"/>
      <c r="T406" s="155"/>
      <c r="AT406" s="151" t="s">
        <v>190</v>
      </c>
      <c r="AU406" s="151" t="s">
        <v>84</v>
      </c>
      <c r="AV406" s="12" t="s">
        <v>82</v>
      </c>
      <c r="AW406" s="12" t="s">
        <v>30</v>
      </c>
      <c r="AX406" s="12" t="s">
        <v>74</v>
      </c>
      <c r="AY406" s="151" t="s">
        <v>180</v>
      </c>
    </row>
    <row r="407" spans="2:65" s="13" customFormat="1" ht="10.199999999999999">
      <c r="B407" s="156"/>
      <c r="D407" s="150" t="s">
        <v>190</v>
      </c>
      <c r="E407" s="157" t="s">
        <v>1</v>
      </c>
      <c r="F407" s="158" t="s">
        <v>1473</v>
      </c>
      <c r="H407" s="159">
        <v>0.35599999999999998</v>
      </c>
      <c r="I407" s="160"/>
      <c r="L407" s="156"/>
      <c r="M407" s="161"/>
      <c r="T407" s="162"/>
      <c r="AT407" s="157" t="s">
        <v>190</v>
      </c>
      <c r="AU407" s="157" t="s">
        <v>84</v>
      </c>
      <c r="AV407" s="13" t="s">
        <v>84</v>
      </c>
      <c r="AW407" s="13" t="s">
        <v>30</v>
      </c>
      <c r="AX407" s="13" t="s">
        <v>74</v>
      </c>
      <c r="AY407" s="157" t="s">
        <v>180</v>
      </c>
    </row>
    <row r="408" spans="2:65" s="14" customFormat="1" ht="10.199999999999999">
      <c r="B408" s="163"/>
      <c r="D408" s="150" t="s">
        <v>190</v>
      </c>
      <c r="E408" s="164" t="s">
        <v>1</v>
      </c>
      <c r="F408" s="165" t="s">
        <v>194</v>
      </c>
      <c r="H408" s="166">
        <v>2.2349999999999999</v>
      </c>
      <c r="I408" s="167"/>
      <c r="L408" s="163"/>
      <c r="M408" s="168"/>
      <c r="T408" s="169"/>
      <c r="AT408" s="164" t="s">
        <v>190</v>
      </c>
      <c r="AU408" s="164" t="s">
        <v>84</v>
      </c>
      <c r="AV408" s="14" t="s">
        <v>188</v>
      </c>
      <c r="AW408" s="14" t="s">
        <v>30</v>
      </c>
      <c r="AX408" s="14" t="s">
        <v>82</v>
      </c>
      <c r="AY408" s="164" t="s">
        <v>180</v>
      </c>
    </row>
    <row r="409" spans="2:65" s="13" customFormat="1" ht="10.199999999999999">
      <c r="B409" s="156"/>
      <c r="D409" s="150" t="s">
        <v>190</v>
      </c>
      <c r="F409" s="158" t="s">
        <v>1474</v>
      </c>
      <c r="H409" s="159">
        <v>2.57</v>
      </c>
      <c r="I409" s="160"/>
      <c r="L409" s="156"/>
      <c r="M409" s="161"/>
      <c r="T409" s="162"/>
      <c r="AT409" s="157" t="s">
        <v>190</v>
      </c>
      <c r="AU409" s="157" t="s">
        <v>84</v>
      </c>
      <c r="AV409" s="13" t="s">
        <v>84</v>
      </c>
      <c r="AW409" s="13" t="s">
        <v>4</v>
      </c>
      <c r="AX409" s="13" t="s">
        <v>82</v>
      </c>
      <c r="AY409" s="157" t="s">
        <v>180</v>
      </c>
    </row>
    <row r="410" spans="2:65" s="1" customFormat="1" ht="24.15" customHeight="1">
      <c r="B410" s="32"/>
      <c r="C410" s="136" t="s">
        <v>331</v>
      </c>
      <c r="D410" s="136" t="s">
        <v>183</v>
      </c>
      <c r="E410" s="137" t="s">
        <v>1475</v>
      </c>
      <c r="F410" s="138" t="s">
        <v>1476</v>
      </c>
      <c r="G410" s="139" t="s">
        <v>279</v>
      </c>
      <c r="H410" s="140">
        <v>289</v>
      </c>
      <c r="I410" s="141"/>
      <c r="J410" s="142">
        <f>ROUND(I410*H410,2)</f>
        <v>0</v>
      </c>
      <c r="K410" s="138" t="s">
        <v>199</v>
      </c>
      <c r="L410" s="32"/>
      <c r="M410" s="143" t="s">
        <v>1</v>
      </c>
      <c r="N410" s="144" t="s">
        <v>39</v>
      </c>
      <c r="P410" s="145">
        <f>O410*H410</f>
        <v>0</v>
      </c>
      <c r="Q410" s="145">
        <v>1E-4</v>
      </c>
      <c r="R410" s="145">
        <f>Q410*H410</f>
        <v>2.8900000000000002E-2</v>
      </c>
      <c r="S410" s="145">
        <v>0</v>
      </c>
      <c r="T410" s="146">
        <f>S410*H410</f>
        <v>0</v>
      </c>
      <c r="AR410" s="147" t="s">
        <v>294</v>
      </c>
      <c r="AT410" s="147" t="s">
        <v>183</v>
      </c>
      <c r="AU410" s="147" t="s">
        <v>84</v>
      </c>
      <c r="AY410" s="17" t="s">
        <v>180</v>
      </c>
      <c r="BE410" s="148">
        <f>IF(N410="základní",J410,0)</f>
        <v>0</v>
      </c>
      <c r="BF410" s="148">
        <f>IF(N410="snížená",J410,0)</f>
        <v>0</v>
      </c>
      <c r="BG410" s="148">
        <f>IF(N410="zákl. přenesená",J410,0)</f>
        <v>0</v>
      </c>
      <c r="BH410" s="148">
        <f>IF(N410="sníž. přenesená",J410,0)</f>
        <v>0</v>
      </c>
      <c r="BI410" s="148">
        <f>IF(N410="nulová",J410,0)</f>
        <v>0</v>
      </c>
      <c r="BJ410" s="17" t="s">
        <v>82</v>
      </c>
      <c r="BK410" s="148">
        <f>ROUND(I410*H410,2)</f>
        <v>0</v>
      </c>
      <c r="BL410" s="17" t="s">
        <v>294</v>
      </c>
      <c r="BM410" s="147" t="s">
        <v>1477</v>
      </c>
    </row>
    <row r="411" spans="2:65" s="1" customFormat="1" ht="18">
      <c r="B411" s="32"/>
      <c r="D411" s="150" t="s">
        <v>556</v>
      </c>
      <c r="F411" s="188" t="s">
        <v>1381</v>
      </c>
      <c r="I411" s="189"/>
      <c r="L411" s="32"/>
      <c r="M411" s="190"/>
      <c r="T411" s="56"/>
      <c r="AT411" s="17" t="s">
        <v>556</v>
      </c>
      <c r="AU411" s="17" t="s">
        <v>84</v>
      </c>
    </row>
    <row r="412" spans="2:65" s="12" customFormat="1" ht="10.199999999999999">
      <c r="B412" s="149"/>
      <c r="D412" s="150" t="s">
        <v>190</v>
      </c>
      <c r="E412" s="151" t="s">
        <v>1</v>
      </c>
      <c r="F412" s="152" t="s">
        <v>1478</v>
      </c>
      <c r="H412" s="151" t="s">
        <v>1</v>
      </c>
      <c r="I412" s="153"/>
      <c r="L412" s="149"/>
      <c r="M412" s="154"/>
      <c r="T412" s="155"/>
      <c r="AT412" s="151" t="s">
        <v>190</v>
      </c>
      <c r="AU412" s="151" t="s">
        <v>84</v>
      </c>
      <c r="AV412" s="12" t="s">
        <v>82</v>
      </c>
      <c r="AW412" s="12" t="s">
        <v>30</v>
      </c>
      <c r="AX412" s="12" t="s">
        <v>74</v>
      </c>
      <c r="AY412" s="151" t="s">
        <v>180</v>
      </c>
    </row>
    <row r="413" spans="2:65" s="12" customFormat="1" ht="10.199999999999999">
      <c r="B413" s="149"/>
      <c r="D413" s="150" t="s">
        <v>190</v>
      </c>
      <c r="E413" s="151" t="s">
        <v>1</v>
      </c>
      <c r="F413" s="152" t="s">
        <v>1479</v>
      </c>
      <c r="H413" s="151" t="s">
        <v>1</v>
      </c>
      <c r="I413" s="153"/>
      <c r="L413" s="149"/>
      <c r="M413" s="154"/>
      <c r="T413" s="155"/>
      <c r="AT413" s="151" t="s">
        <v>190</v>
      </c>
      <c r="AU413" s="151" t="s">
        <v>84</v>
      </c>
      <c r="AV413" s="12" t="s">
        <v>82</v>
      </c>
      <c r="AW413" s="12" t="s">
        <v>30</v>
      </c>
      <c r="AX413" s="12" t="s">
        <v>74</v>
      </c>
      <c r="AY413" s="151" t="s">
        <v>180</v>
      </c>
    </row>
    <row r="414" spans="2:65" s="12" customFormat="1" ht="10.199999999999999">
      <c r="B414" s="149"/>
      <c r="D414" s="150" t="s">
        <v>190</v>
      </c>
      <c r="E414" s="151" t="s">
        <v>1</v>
      </c>
      <c r="F414" s="152" t="s">
        <v>1480</v>
      </c>
      <c r="H414" s="151" t="s">
        <v>1</v>
      </c>
      <c r="I414" s="153"/>
      <c r="L414" s="149"/>
      <c r="M414" s="154"/>
      <c r="T414" s="155"/>
      <c r="AT414" s="151" t="s">
        <v>190</v>
      </c>
      <c r="AU414" s="151" t="s">
        <v>84</v>
      </c>
      <c r="AV414" s="12" t="s">
        <v>82</v>
      </c>
      <c r="AW414" s="12" t="s">
        <v>30</v>
      </c>
      <c r="AX414" s="12" t="s">
        <v>74</v>
      </c>
      <c r="AY414" s="151" t="s">
        <v>180</v>
      </c>
    </row>
    <row r="415" spans="2:65" s="12" customFormat="1" ht="10.199999999999999">
      <c r="B415" s="149"/>
      <c r="D415" s="150" t="s">
        <v>190</v>
      </c>
      <c r="E415" s="151" t="s">
        <v>1</v>
      </c>
      <c r="F415" s="152" t="s">
        <v>1382</v>
      </c>
      <c r="H415" s="151" t="s">
        <v>1</v>
      </c>
      <c r="I415" s="153"/>
      <c r="L415" s="149"/>
      <c r="M415" s="154"/>
      <c r="T415" s="155"/>
      <c r="AT415" s="151" t="s">
        <v>190</v>
      </c>
      <c r="AU415" s="151" t="s">
        <v>84</v>
      </c>
      <c r="AV415" s="12" t="s">
        <v>82</v>
      </c>
      <c r="AW415" s="12" t="s">
        <v>30</v>
      </c>
      <c r="AX415" s="12" t="s">
        <v>74</v>
      </c>
      <c r="AY415" s="151" t="s">
        <v>180</v>
      </c>
    </row>
    <row r="416" spans="2:65" s="12" customFormat="1" ht="10.199999999999999">
      <c r="B416" s="149"/>
      <c r="D416" s="150" t="s">
        <v>190</v>
      </c>
      <c r="E416" s="151" t="s">
        <v>1</v>
      </c>
      <c r="F416" s="152" t="s">
        <v>1481</v>
      </c>
      <c r="H416" s="151" t="s">
        <v>1</v>
      </c>
      <c r="I416" s="153"/>
      <c r="L416" s="149"/>
      <c r="M416" s="154"/>
      <c r="T416" s="155"/>
      <c r="AT416" s="151" t="s">
        <v>190</v>
      </c>
      <c r="AU416" s="151" t="s">
        <v>84</v>
      </c>
      <c r="AV416" s="12" t="s">
        <v>82</v>
      </c>
      <c r="AW416" s="12" t="s">
        <v>30</v>
      </c>
      <c r="AX416" s="12" t="s">
        <v>74</v>
      </c>
      <c r="AY416" s="151" t="s">
        <v>180</v>
      </c>
    </row>
    <row r="417" spans="2:65" s="13" customFormat="1" ht="10.199999999999999">
      <c r="B417" s="156"/>
      <c r="D417" s="150" t="s">
        <v>190</v>
      </c>
      <c r="E417" s="157" t="s">
        <v>1</v>
      </c>
      <c r="F417" s="158" t="s">
        <v>1142</v>
      </c>
      <c r="H417" s="159">
        <v>289</v>
      </c>
      <c r="I417" s="160"/>
      <c r="L417" s="156"/>
      <c r="M417" s="161"/>
      <c r="T417" s="162"/>
      <c r="AT417" s="157" t="s">
        <v>190</v>
      </c>
      <c r="AU417" s="157" t="s">
        <v>84</v>
      </c>
      <c r="AV417" s="13" t="s">
        <v>84</v>
      </c>
      <c r="AW417" s="13" t="s">
        <v>30</v>
      </c>
      <c r="AX417" s="13" t="s">
        <v>74</v>
      </c>
      <c r="AY417" s="157" t="s">
        <v>180</v>
      </c>
    </row>
    <row r="418" spans="2:65" s="14" customFormat="1" ht="10.199999999999999">
      <c r="B418" s="163"/>
      <c r="D418" s="150" t="s">
        <v>190</v>
      </c>
      <c r="E418" s="164" t="s">
        <v>1</v>
      </c>
      <c r="F418" s="165" t="s">
        <v>194</v>
      </c>
      <c r="H418" s="166">
        <v>289</v>
      </c>
      <c r="I418" s="167"/>
      <c r="L418" s="163"/>
      <c r="M418" s="168"/>
      <c r="T418" s="169"/>
      <c r="AT418" s="164" t="s">
        <v>190</v>
      </c>
      <c r="AU418" s="164" t="s">
        <v>84</v>
      </c>
      <c r="AV418" s="14" t="s">
        <v>188</v>
      </c>
      <c r="AW418" s="14" t="s">
        <v>30</v>
      </c>
      <c r="AX418" s="14" t="s">
        <v>82</v>
      </c>
      <c r="AY418" s="164" t="s">
        <v>180</v>
      </c>
    </row>
    <row r="419" spans="2:65" s="1" customFormat="1" ht="16.5" customHeight="1">
      <c r="B419" s="32"/>
      <c r="C419" s="177" t="s">
        <v>431</v>
      </c>
      <c r="D419" s="177" t="s">
        <v>328</v>
      </c>
      <c r="E419" s="178" t="s">
        <v>1461</v>
      </c>
      <c r="F419" s="179" t="s">
        <v>1462</v>
      </c>
      <c r="G419" s="180" t="s">
        <v>186</v>
      </c>
      <c r="H419" s="181">
        <v>14.956</v>
      </c>
      <c r="I419" s="182"/>
      <c r="J419" s="183">
        <f>ROUND(I419*H419,2)</f>
        <v>0</v>
      </c>
      <c r="K419" s="179" t="s">
        <v>199</v>
      </c>
      <c r="L419" s="184"/>
      <c r="M419" s="185" t="s">
        <v>1</v>
      </c>
      <c r="N419" s="186" t="s">
        <v>39</v>
      </c>
      <c r="P419" s="145">
        <f>O419*H419</f>
        <v>0</v>
      </c>
      <c r="Q419" s="145">
        <v>0.55000000000000004</v>
      </c>
      <c r="R419" s="145">
        <f>Q419*H419</f>
        <v>8.2257999999999996</v>
      </c>
      <c r="S419" s="145">
        <v>0</v>
      </c>
      <c r="T419" s="146">
        <f>S419*H419</f>
        <v>0</v>
      </c>
      <c r="AR419" s="147" t="s">
        <v>331</v>
      </c>
      <c r="AT419" s="147" t="s">
        <v>328</v>
      </c>
      <c r="AU419" s="147" t="s">
        <v>84</v>
      </c>
      <c r="AY419" s="17" t="s">
        <v>180</v>
      </c>
      <c r="BE419" s="148">
        <f>IF(N419="základní",J419,0)</f>
        <v>0</v>
      </c>
      <c r="BF419" s="148">
        <f>IF(N419="snížená",J419,0)</f>
        <v>0</v>
      </c>
      <c r="BG419" s="148">
        <f>IF(N419="zákl. přenesená",J419,0)</f>
        <v>0</v>
      </c>
      <c r="BH419" s="148">
        <f>IF(N419="sníž. přenesená",J419,0)</f>
        <v>0</v>
      </c>
      <c r="BI419" s="148">
        <f>IF(N419="nulová",J419,0)</f>
        <v>0</v>
      </c>
      <c r="BJ419" s="17" t="s">
        <v>82</v>
      </c>
      <c r="BK419" s="148">
        <f>ROUND(I419*H419,2)</f>
        <v>0</v>
      </c>
      <c r="BL419" s="17" t="s">
        <v>294</v>
      </c>
      <c r="BM419" s="147" t="s">
        <v>1482</v>
      </c>
    </row>
    <row r="420" spans="2:65" s="12" customFormat="1" ht="10.199999999999999">
      <c r="B420" s="149"/>
      <c r="D420" s="150" t="s">
        <v>190</v>
      </c>
      <c r="E420" s="151" t="s">
        <v>1</v>
      </c>
      <c r="F420" s="152" t="s">
        <v>1382</v>
      </c>
      <c r="H420" s="151" t="s">
        <v>1</v>
      </c>
      <c r="I420" s="153"/>
      <c r="L420" s="149"/>
      <c r="M420" s="154"/>
      <c r="T420" s="155"/>
      <c r="AT420" s="151" t="s">
        <v>190</v>
      </c>
      <c r="AU420" s="151" t="s">
        <v>84</v>
      </c>
      <c r="AV420" s="12" t="s">
        <v>82</v>
      </c>
      <c r="AW420" s="12" t="s">
        <v>30</v>
      </c>
      <c r="AX420" s="12" t="s">
        <v>74</v>
      </c>
      <c r="AY420" s="151" t="s">
        <v>180</v>
      </c>
    </row>
    <row r="421" spans="2:65" s="12" customFormat="1" ht="10.199999999999999">
      <c r="B421" s="149"/>
      <c r="D421" s="150" t="s">
        <v>190</v>
      </c>
      <c r="E421" s="151" t="s">
        <v>1</v>
      </c>
      <c r="F421" s="152" t="s">
        <v>1483</v>
      </c>
      <c r="H421" s="151" t="s">
        <v>1</v>
      </c>
      <c r="I421" s="153"/>
      <c r="L421" s="149"/>
      <c r="M421" s="154"/>
      <c r="T421" s="155"/>
      <c r="AT421" s="151" t="s">
        <v>190</v>
      </c>
      <c r="AU421" s="151" t="s">
        <v>84</v>
      </c>
      <c r="AV421" s="12" t="s">
        <v>82</v>
      </c>
      <c r="AW421" s="12" t="s">
        <v>30</v>
      </c>
      <c r="AX421" s="12" t="s">
        <v>74</v>
      </c>
      <c r="AY421" s="151" t="s">
        <v>180</v>
      </c>
    </row>
    <row r="422" spans="2:65" s="13" customFormat="1" ht="10.199999999999999">
      <c r="B422" s="156"/>
      <c r="D422" s="150" t="s">
        <v>190</v>
      </c>
      <c r="E422" s="157" t="s">
        <v>1</v>
      </c>
      <c r="F422" s="158" t="s">
        <v>1484</v>
      </c>
      <c r="H422" s="159">
        <v>13.005000000000001</v>
      </c>
      <c r="I422" s="160"/>
      <c r="L422" s="156"/>
      <c r="M422" s="161"/>
      <c r="T422" s="162"/>
      <c r="AT422" s="157" t="s">
        <v>190</v>
      </c>
      <c r="AU422" s="157" t="s">
        <v>84</v>
      </c>
      <c r="AV422" s="13" t="s">
        <v>84</v>
      </c>
      <c r="AW422" s="13" t="s">
        <v>30</v>
      </c>
      <c r="AX422" s="13" t="s">
        <v>74</v>
      </c>
      <c r="AY422" s="157" t="s">
        <v>180</v>
      </c>
    </row>
    <row r="423" spans="2:65" s="14" customFormat="1" ht="10.199999999999999">
      <c r="B423" s="163"/>
      <c r="D423" s="150" t="s">
        <v>190</v>
      </c>
      <c r="E423" s="164" t="s">
        <v>1</v>
      </c>
      <c r="F423" s="165" t="s">
        <v>194</v>
      </c>
      <c r="H423" s="166">
        <v>13.005000000000001</v>
      </c>
      <c r="I423" s="167"/>
      <c r="L423" s="163"/>
      <c r="M423" s="168"/>
      <c r="T423" s="169"/>
      <c r="AT423" s="164" t="s">
        <v>190</v>
      </c>
      <c r="AU423" s="164" t="s">
        <v>84</v>
      </c>
      <c r="AV423" s="14" t="s">
        <v>188</v>
      </c>
      <c r="AW423" s="14" t="s">
        <v>30</v>
      </c>
      <c r="AX423" s="14" t="s">
        <v>82</v>
      </c>
      <c r="AY423" s="164" t="s">
        <v>180</v>
      </c>
    </row>
    <row r="424" spans="2:65" s="13" customFormat="1" ht="10.199999999999999">
      <c r="B424" s="156"/>
      <c r="D424" s="150" t="s">
        <v>190</v>
      </c>
      <c r="F424" s="158" t="s">
        <v>1485</v>
      </c>
      <c r="H424" s="159">
        <v>14.956</v>
      </c>
      <c r="I424" s="160"/>
      <c r="L424" s="156"/>
      <c r="M424" s="161"/>
      <c r="T424" s="162"/>
      <c r="AT424" s="157" t="s">
        <v>190</v>
      </c>
      <c r="AU424" s="157" t="s">
        <v>84</v>
      </c>
      <c r="AV424" s="13" t="s">
        <v>84</v>
      </c>
      <c r="AW424" s="13" t="s">
        <v>4</v>
      </c>
      <c r="AX424" s="13" t="s">
        <v>82</v>
      </c>
      <c r="AY424" s="157" t="s">
        <v>180</v>
      </c>
    </row>
    <row r="425" spans="2:65" s="1" customFormat="1" ht="16.5" customHeight="1">
      <c r="B425" s="32"/>
      <c r="C425" s="136" t="s">
        <v>442</v>
      </c>
      <c r="D425" s="136" t="s">
        <v>183</v>
      </c>
      <c r="E425" s="137" t="s">
        <v>1486</v>
      </c>
      <c r="F425" s="138" t="s">
        <v>1487</v>
      </c>
      <c r="G425" s="139" t="s">
        <v>279</v>
      </c>
      <c r="H425" s="140">
        <v>10.8</v>
      </c>
      <c r="I425" s="141"/>
      <c r="J425" s="142">
        <f>ROUND(I425*H425,2)</f>
        <v>0</v>
      </c>
      <c r="K425" s="138" t="s">
        <v>187</v>
      </c>
      <c r="L425" s="32"/>
      <c r="M425" s="143" t="s">
        <v>1</v>
      </c>
      <c r="N425" s="144" t="s">
        <v>39</v>
      </c>
      <c r="P425" s="145">
        <f>O425*H425</f>
        <v>0</v>
      </c>
      <c r="Q425" s="145">
        <v>1E-4</v>
      </c>
      <c r="R425" s="145">
        <f>Q425*H425</f>
        <v>1.0800000000000002E-3</v>
      </c>
      <c r="S425" s="145">
        <v>0</v>
      </c>
      <c r="T425" s="146">
        <f>S425*H425</f>
        <v>0</v>
      </c>
      <c r="AR425" s="147" t="s">
        <v>294</v>
      </c>
      <c r="AT425" s="147" t="s">
        <v>183</v>
      </c>
      <c r="AU425" s="147" t="s">
        <v>84</v>
      </c>
      <c r="AY425" s="17" t="s">
        <v>180</v>
      </c>
      <c r="BE425" s="148">
        <f>IF(N425="základní",J425,0)</f>
        <v>0</v>
      </c>
      <c r="BF425" s="148">
        <f>IF(N425="snížená",J425,0)</f>
        <v>0</v>
      </c>
      <c r="BG425" s="148">
        <f>IF(N425="zákl. přenesená",J425,0)</f>
        <v>0</v>
      </c>
      <c r="BH425" s="148">
        <f>IF(N425="sníž. přenesená",J425,0)</f>
        <v>0</v>
      </c>
      <c r="BI425" s="148">
        <f>IF(N425="nulová",J425,0)</f>
        <v>0</v>
      </c>
      <c r="BJ425" s="17" t="s">
        <v>82</v>
      </c>
      <c r="BK425" s="148">
        <f>ROUND(I425*H425,2)</f>
        <v>0</v>
      </c>
      <c r="BL425" s="17" t="s">
        <v>294</v>
      </c>
      <c r="BM425" s="147" t="s">
        <v>1488</v>
      </c>
    </row>
    <row r="426" spans="2:65" s="1" customFormat="1" ht="18">
      <c r="B426" s="32"/>
      <c r="D426" s="150" t="s">
        <v>556</v>
      </c>
      <c r="F426" s="188" t="s">
        <v>1381</v>
      </c>
      <c r="I426" s="189"/>
      <c r="L426" s="32"/>
      <c r="M426" s="190"/>
      <c r="T426" s="56"/>
      <c r="AT426" s="17" t="s">
        <v>556</v>
      </c>
      <c r="AU426" s="17" t="s">
        <v>84</v>
      </c>
    </row>
    <row r="427" spans="2:65" s="12" customFormat="1" ht="10.199999999999999">
      <c r="B427" s="149"/>
      <c r="D427" s="150" t="s">
        <v>190</v>
      </c>
      <c r="E427" s="151" t="s">
        <v>1</v>
      </c>
      <c r="F427" s="152" t="s">
        <v>1382</v>
      </c>
      <c r="H427" s="151" t="s">
        <v>1</v>
      </c>
      <c r="I427" s="153"/>
      <c r="L427" s="149"/>
      <c r="M427" s="154"/>
      <c r="T427" s="155"/>
      <c r="AT427" s="151" t="s">
        <v>190</v>
      </c>
      <c r="AU427" s="151" t="s">
        <v>84</v>
      </c>
      <c r="AV427" s="12" t="s">
        <v>82</v>
      </c>
      <c r="AW427" s="12" t="s">
        <v>30</v>
      </c>
      <c r="AX427" s="12" t="s">
        <v>74</v>
      </c>
      <c r="AY427" s="151" t="s">
        <v>180</v>
      </c>
    </row>
    <row r="428" spans="2:65" s="12" customFormat="1" ht="10.199999999999999">
      <c r="B428" s="149"/>
      <c r="D428" s="150" t="s">
        <v>190</v>
      </c>
      <c r="E428" s="151" t="s">
        <v>1</v>
      </c>
      <c r="F428" s="152" t="s">
        <v>1489</v>
      </c>
      <c r="H428" s="151" t="s">
        <v>1</v>
      </c>
      <c r="I428" s="153"/>
      <c r="L428" s="149"/>
      <c r="M428" s="154"/>
      <c r="T428" s="155"/>
      <c r="AT428" s="151" t="s">
        <v>190</v>
      </c>
      <c r="AU428" s="151" t="s">
        <v>84</v>
      </c>
      <c r="AV428" s="12" t="s">
        <v>82</v>
      </c>
      <c r="AW428" s="12" t="s">
        <v>30</v>
      </c>
      <c r="AX428" s="12" t="s">
        <v>74</v>
      </c>
      <c r="AY428" s="151" t="s">
        <v>180</v>
      </c>
    </row>
    <row r="429" spans="2:65" s="13" customFormat="1" ht="10.199999999999999">
      <c r="B429" s="156"/>
      <c r="D429" s="150" t="s">
        <v>190</v>
      </c>
      <c r="E429" s="157" t="s">
        <v>1</v>
      </c>
      <c r="F429" s="158" t="s">
        <v>1132</v>
      </c>
      <c r="H429" s="159">
        <v>3</v>
      </c>
      <c r="I429" s="160"/>
      <c r="L429" s="156"/>
      <c r="M429" s="161"/>
      <c r="T429" s="162"/>
      <c r="AT429" s="157" t="s">
        <v>190</v>
      </c>
      <c r="AU429" s="157" t="s">
        <v>84</v>
      </c>
      <c r="AV429" s="13" t="s">
        <v>84</v>
      </c>
      <c r="AW429" s="13" t="s">
        <v>30</v>
      </c>
      <c r="AX429" s="13" t="s">
        <v>74</v>
      </c>
      <c r="AY429" s="157" t="s">
        <v>180</v>
      </c>
    </row>
    <row r="430" spans="2:65" s="12" customFormat="1" ht="10.199999999999999">
      <c r="B430" s="149"/>
      <c r="D430" s="150" t="s">
        <v>190</v>
      </c>
      <c r="E430" s="151" t="s">
        <v>1</v>
      </c>
      <c r="F430" s="152" t="s">
        <v>1490</v>
      </c>
      <c r="H430" s="151" t="s">
        <v>1</v>
      </c>
      <c r="I430" s="153"/>
      <c r="L430" s="149"/>
      <c r="M430" s="154"/>
      <c r="T430" s="155"/>
      <c r="AT430" s="151" t="s">
        <v>190</v>
      </c>
      <c r="AU430" s="151" t="s">
        <v>84</v>
      </c>
      <c r="AV430" s="12" t="s">
        <v>82</v>
      </c>
      <c r="AW430" s="12" t="s">
        <v>30</v>
      </c>
      <c r="AX430" s="12" t="s">
        <v>74</v>
      </c>
      <c r="AY430" s="151" t="s">
        <v>180</v>
      </c>
    </row>
    <row r="431" spans="2:65" s="13" customFormat="1" ht="10.199999999999999">
      <c r="B431" s="156"/>
      <c r="D431" s="150" t="s">
        <v>190</v>
      </c>
      <c r="E431" s="157" t="s">
        <v>1</v>
      </c>
      <c r="F431" s="158" t="s">
        <v>1133</v>
      </c>
      <c r="H431" s="159">
        <v>2.6</v>
      </c>
      <c r="I431" s="160"/>
      <c r="L431" s="156"/>
      <c r="M431" s="161"/>
      <c r="T431" s="162"/>
      <c r="AT431" s="157" t="s">
        <v>190</v>
      </c>
      <c r="AU431" s="157" t="s">
        <v>84</v>
      </c>
      <c r="AV431" s="13" t="s">
        <v>84</v>
      </c>
      <c r="AW431" s="13" t="s">
        <v>30</v>
      </c>
      <c r="AX431" s="13" t="s">
        <v>74</v>
      </c>
      <c r="AY431" s="157" t="s">
        <v>180</v>
      </c>
    </row>
    <row r="432" spans="2:65" s="12" customFormat="1" ht="10.199999999999999">
      <c r="B432" s="149"/>
      <c r="D432" s="150" t="s">
        <v>190</v>
      </c>
      <c r="E432" s="151" t="s">
        <v>1</v>
      </c>
      <c r="F432" s="152" t="s">
        <v>1491</v>
      </c>
      <c r="H432" s="151" t="s">
        <v>1</v>
      </c>
      <c r="I432" s="153"/>
      <c r="L432" s="149"/>
      <c r="M432" s="154"/>
      <c r="T432" s="155"/>
      <c r="AT432" s="151" t="s">
        <v>190</v>
      </c>
      <c r="AU432" s="151" t="s">
        <v>84</v>
      </c>
      <c r="AV432" s="12" t="s">
        <v>82</v>
      </c>
      <c r="AW432" s="12" t="s">
        <v>30</v>
      </c>
      <c r="AX432" s="12" t="s">
        <v>74</v>
      </c>
      <c r="AY432" s="151" t="s">
        <v>180</v>
      </c>
    </row>
    <row r="433" spans="2:65" s="13" customFormat="1" ht="10.199999999999999">
      <c r="B433" s="156"/>
      <c r="D433" s="150" t="s">
        <v>190</v>
      </c>
      <c r="E433" s="157" t="s">
        <v>1</v>
      </c>
      <c r="F433" s="158" t="s">
        <v>1134</v>
      </c>
      <c r="H433" s="159">
        <v>5.2</v>
      </c>
      <c r="I433" s="160"/>
      <c r="L433" s="156"/>
      <c r="M433" s="161"/>
      <c r="T433" s="162"/>
      <c r="AT433" s="157" t="s">
        <v>190</v>
      </c>
      <c r="AU433" s="157" t="s">
        <v>84</v>
      </c>
      <c r="AV433" s="13" t="s">
        <v>84</v>
      </c>
      <c r="AW433" s="13" t="s">
        <v>30</v>
      </c>
      <c r="AX433" s="13" t="s">
        <v>74</v>
      </c>
      <c r="AY433" s="157" t="s">
        <v>180</v>
      </c>
    </row>
    <row r="434" spans="2:65" s="14" customFormat="1" ht="10.199999999999999">
      <c r="B434" s="163"/>
      <c r="D434" s="150" t="s">
        <v>190</v>
      </c>
      <c r="E434" s="164" t="s">
        <v>1</v>
      </c>
      <c r="F434" s="165" t="s">
        <v>194</v>
      </c>
      <c r="H434" s="166">
        <v>10.8</v>
      </c>
      <c r="I434" s="167"/>
      <c r="L434" s="163"/>
      <c r="M434" s="168"/>
      <c r="T434" s="169"/>
      <c r="AT434" s="164" t="s">
        <v>190</v>
      </c>
      <c r="AU434" s="164" t="s">
        <v>84</v>
      </c>
      <c r="AV434" s="14" t="s">
        <v>188</v>
      </c>
      <c r="AW434" s="14" t="s">
        <v>30</v>
      </c>
      <c r="AX434" s="14" t="s">
        <v>82</v>
      </c>
      <c r="AY434" s="164" t="s">
        <v>180</v>
      </c>
    </row>
    <row r="435" spans="2:65" s="1" customFormat="1" ht="16.5" customHeight="1">
      <c r="B435" s="32"/>
      <c r="C435" s="177" t="s">
        <v>449</v>
      </c>
      <c r="D435" s="177" t="s">
        <v>328</v>
      </c>
      <c r="E435" s="178" t="s">
        <v>1492</v>
      </c>
      <c r="F435" s="179" t="s">
        <v>1493</v>
      </c>
      <c r="G435" s="180" t="s">
        <v>186</v>
      </c>
      <c r="H435" s="181">
        <v>0.73399999999999999</v>
      </c>
      <c r="I435" s="182"/>
      <c r="J435" s="183">
        <f>ROUND(I435*H435,2)</f>
        <v>0</v>
      </c>
      <c r="K435" s="179" t="s">
        <v>199</v>
      </c>
      <c r="L435" s="184"/>
      <c r="M435" s="185" t="s">
        <v>1</v>
      </c>
      <c r="N435" s="186" t="s">
        <v>39</v>
      </c>
      <c r="P435" s="145">
        <f>O435*H435</f>
        <v>0</v>
      </c>
      <c r="Q435" s="145">
        <v>0.55000000000000004</v>
      </c>
      <c r="R435" s="145">
        <f>Q435*H435</f>
        <v>0.4037</v>
      </c>
      <c r="S435" s="145">
        <v>0</v>
      </c>
      <c r="T435" s="146">
        <f>S435*H435</f>
        <v>0</v>
      </c>
      <c r="AR435" s="147" t="s">
        <v>331</v>
      </c>
      <c r="AT435" s="147" t="s">
        <v>328</v>
      </c>
      <c r="AU435" s="147" t="s">
        <v>84</v>
      </c>
      <c r="AY435" s="17" t="s">
        <v>180</v>
      </c>
      <c r="BE435" s="148">
        <f>IF(N435="základní",J435,0)</f>
        <v>0</v>
      </c>
      <c r="BF435" s="148">
        <f>IF(N435="snížená",J435,0)</f>
        <v>0</v>
      </c>
      <c r="BG435" s="148">
        <f>IF(N435="zákl. přenesená",J435,0)</f>
        <v>0</v>
      </c>
      <c r="BH435" s="148">
        <f>IF(N435="sníž. přenesená",J435,0)</f>
        <v>0</v>
      </c>
      <c r="BI435" s="148">
        <f>IF(N435="nulová",J435,0)</f>
        <v>0</v>
      </c>
      <c r="BJ435" s="17" t="s">
        <v>82</v>
      </c>
      <c r="BK435" s="148">
        <f>ROUND(I435*H435,2)</f>
        <v>0</v>
      </c>
      <c r="BL435" s="17" t="s">
        <v>294</v>
      </c>
      <c r="BM435" s="147" t="s">
        <v>1494</v>
      </c>
    </row>
    <row r="436" spans="2:65" s="12" customFormat="1" ht="10.199999999999999">
      <c r="B436" s="149"/>
      <c r="D436" s="150" t="s">
        <v>190</v>
      </c>
      <c r="E436" s="151" t="s">
        <v>1</v>
      </c>
      <c r="F436" s="152" t="s">
        <v>1382</v>
      </c>
      <c r="H436" s="151" t="s">
        <v>1</v>
      </c>
      <c r="I436" s="153"/>
      <c r="L436" s="149"/>
      <c r="M436" s="154"/>
      <c r="T436" s="155"/>
      <c r="AT436" s="151" t="s">
        <v>190</v>
      </c>
      <c r="AU436" s="151" t="s">
        <v>84</v>
      </c>
      <c r="AV436" s="12" t="s">
        <v>82</v>
      </c>
      <c r="AW436" s="12" t="s">
        <v>30</v>
      </c>
      <c r="AX436" s="12" t="s">
        <v>74</v>
      </c>
      <c r="AY436" s="151" t="s">
        <v>180</v>
      </c>
    </row>
    <row r="437" spans="2:65" s="12" customFormat="1" ht="10.199999999999999">
      <c r="B437" s="149"/>
      <c r="D437" s="150" t="s">
        <v>190</v>
      </c>
      <c r="E437" s="151" t="s">
        <v>1</v>
      </c>
      <c r="F437" s="152" t="s">
        <v>1495</v>
      </c>
      <c r="H437" s="151" t="s">
        <v>1</v>
      </c>
      <c r="I437" s="153"/>
      <c r="L437" s="149"/>
      <c r="M437" s="154"/>
      <c r="T437" s="155"/>
      <c r="AT437" s="151" t="s">
        <v>190</v>
      </c>
      <c r="AU437" s="151" t="s">
        <v>84</v>
      </c>
      <c r="AV437" s="12" t="s">
        <v>82</v>
      </c>
      <c r="AW437" s="12" t="s">
        <v>30</v>
      </c>
      <c r="AX437" s="12" t="s">
        <v>74</v>
      </c>
      <c r="AY437" s="151" t="s">
        <v>180</v>
      </c>
    </row>
    <row r="438" spans="2:65" s="13" customFormat="1" ht="10.199999999999999">
      <c r="B438" s="156"/>
      <c r="D438" s="150" t="s">
        <v>190</v>
      </c>
      <c r="E438" s="157" t="s">
        <v>1</v>
      </c>
      <c r="F438" s="158" t="s">
        <v>1419</v>
      </c>
      <c r="H438" s="159">
        <v>0.17299999999999999</v>
      </c>
      <c r="I438" s="160"/>
      <c r="L438" s="156"/>
      <c r="M438" s="161"/>
      <c r="T438" s="162"/>
      <c r="AT438" s="157" t="s">
        <v>190</v>
      </c>
      <c r="AU438" s="157" t="s">
        <v>84</v>
      </c>
      <c r="AV438" s="13" t="s">
        <v>84</v>
      </c>
      <c r="AW438" s="13" t="s">
        <v>30</v>
      </c>
      <c r="AX438" s="13" t="s">
        <v>74</v>
      </c>
      <c r="AY438" s="157" t="s">
        <v>180</v>
      </c>
    </row>
    <row r="439" spans="2:65" s="12" customFormat="1" ht="10.199999999999999">
      <c r="B439" s="149"/>
      <c r="D439" s="150" t="s">
        <v>190</v>
      </c>
      <c r="E439" s="151" t="s">
        <v>1</v>
      </c>
      <c r="F439" s="152" t="s">
        <v>1496</v>
      </c>
      <c r="H439" s="151" t="s">
        <v>1</v>
      </c>
      <c r="I439" s="153"/>
      <c r="L439" s="149"/>
      <c r="M439" s="154"/>
      <c r="T439" s="155"/>
      <c r="AT439" s="151" t="s">
        <v>190</v>
      </c>
      <c r="AU439" s="151" t="s">
        <v>84</v>
      </c>
      <c r="AV439" s="12" t="s">
        <v>82</v>
      </c>
      <c r="AW439" s="12" t="s">
        <v>30</v>
      </c>
      <c r="AX439" s="12" t="s">
        <v>74</v>
      </c>
      <c r="AY439" s="151" t="s">
        <v>180</v>
      </c>
    </row>
    <row r="440" spans="2:65" s="13" customFormat="1" ht="10.199999999999999">
      <c r="B440" s="156"/>
      <c r="D440" s="150" t="s">
        <v>190</v>
      </c>
      <c r="E440" s="157" t="s">
        <v>1</v>
      </c>
      <c r="F440" s="158" t="s">
        <v>1419</v>
      </c>
      <c r="H440" s="159">
        <v>0.17299999999999999</v>
      </c>
      <c r="I440" s="160"/>
      <c r="L440" s="156"/>
      <c r="M440" s="161"/>
      <c r="T440" s="162"/>
      <c r="AT440" s="157" t="s">
        <v>190</v>
      </c>
      <c r="AU440" s="157" t="s">
        <v>84</v>
      </c>
      <c r="AV440" s="13" t="s">
        <v>84</v>
      </c>
      <c r="AW440" s="13" t="s">
        <v>30</v>
      </c>
      <c r="AX440" s="13" t="s">
        <v>74</v>
      </c>
      <c r="AY440" s="157" t="s">
        <v>180</v>
      </c>
    </row>
    <row r="441" spans="2:65" s="12" customFormat="1" ht="10.199999999999999">
      <c r="B441" s="149"/>
      <c r="D441" s="150" t="s">
        <v>190</v>
      </c>
      <c r="E441" s="151" t="s">
        <v>1</v>
      </c>
      <c r="F441" s="152" t="s">
        <v>1497</v>
      </c>
      <c r="H441" s="151" t="s">
        <v>1</v>
      </c>
      <c r="I441" s="153"/>
      <c r="L441" s="149"/>
      <c r="M441" s="154"/>
      <c r="T441" s="155"/>
      <c r="AT441" s="151" t="s">
        <v>190</v>
      </c>
      <c r="AU441" s="151" t="s">
        <v>84</v>
      </c>
      <c r="AV441" s="12" t="s">
        <v>82</v>
      </c>
      <c r="AW441" s="12" t="s">
        <v>30</v>
      </c>
      <c r="AX441" s="12" t="s">
        <v>74</v>
      </c>
      <c r="AY441" s="151" t="s">
        <v>180</v>
      </c>
    </row>
    <row r="442" spans="2:65" s="13" customFormat="1" ht="10.199999999999999">
      <c r="B442" s="156"/>
      <c r="D442" s="150" t="s">
        <v>190</v>
      </c>
      <c r="E442" s="157" t="s">
        <v>1</v>
      </c>
      <c r="F442" s="158" t="s">
        <v>1498</v>
      </c>
      <c r="H442" s="159">
        <v>0.29199999999999998</v>
      </c>
      <c r="I442" s="160"/>
      <c r="L442" s="156"/>
      <c r="M442" s="161"/>
      <c r="T442" s="162"/>
      <c r="AT442" s="157" t="s">
        <v>190</v>
      </c>
      <c r="AU442" s="157" t="s">
        <v>84</v>
      </c>
      <c r="AV442" s="13" t="s">
        <v>84</v>
      </c>
      <c r="AW442" s="13" t="s">
        <v>30</v>
      </c>
      <c r="AX442" s="13" t="s">
        <v>74</v>
      </c>
      <c r="AY442" s="157" t="s">
        <v>180</v>
      </c>
    </row>
    <row r="443" spans="2:65" s="14" customFormat="1" ht="10.199999999999999">
      <c r="B443" s="163"/>
      <c r="D443" s="150" t="s">
        <v>190</v>
      </c>
      <c r="E443" s="164" t="s">
        <v>1</v>
      </c>
      <c r="F443" s="165" t="s">
        <v>194</v>
      </c>
      <c r="H443" s="166">
        <v>0.63800000000000001</v>
      </c>
      <c r="I443" s="167"/>
      <c r="L443" s="163"/>
      <c r="M443" s="168"/>
      <c r="T443" s="169"/>
      <c r="AT443" s="164" t="s">
        <v>190</v>
      </c>
      <c r="AU443" s="164" t="s">
        <v>84</v>
      </c>
      <c r="AV443" s="14" t="s">
        <v>188</v>
      </c>
      <c r="AW443" s="14" t="s">
        <v>30</v>
      </c>
      <c r="AX443" s="14" t="s">
        <v>82</v>
      </c>
      <c r="AY443" s="164" t="s">
        <v>180</v>
      </c>
    </row>
    <row r="444" spans="2:65" s="13" customFormat="1" ht="10.199999999999999">
      <c r="B444" s="156"/>
      <c r="D444" s="150" t="s">
        <v>190</v>
      </c>
      <c r="F444" s="158" t="s">
        <v>1499</v>
      </c>
      <c r="H444" s="159">
        <v>0.73399999999999999</v>
      </c>
      <c r="I444" s="160"/>
      <c r="L444" s="156"/>
      <c r="M444" s="161"/>
      <c r="T444" s="162"/>
      <c r="AT444" s="157" t="s">
        <v>190</v>
      </c>
      <c r="AU444" s="157" t="s">
        <v>84</v>
      </c>
      <c r="AV444" s="13" t="s">
        <v>84</v>
      </c>
      <c r="AW444" s="13" t="s">
        <v>4</v>
      </c>
      <c r="AX444" s="13" t="s">
        <v>82</v>
      </c>
      <c r="AY444" s="157" t="s">
        <v>180</v>
      </c>
    </row>
    <row r="445" spans="2:65" s="1" customFormat="1" ht="16.5" customHeight="1">
      <c r="B445" s="32"/>
      <c r="C445" s="136" t="s">
        <v>456</v>
      </c>
      <c r="D445" s="136" t="s">
        <v>183</v>
      </c>
      <c r="E445" s="137" t="s">
        <v>1500</v>
      </c>
      <c r="F445" s="138" t="s">
        <v>1501</v>
      </c>
      <c r="G445" s="139" t="s">
        <v>198</v>
      </c>
      <c r="H445" s="140">
        <v>6291.384</v>
      </c>
      <c r="I445" s="141"/>
      <c r="J445" s="142">
        <f>ROUND(I445*H445,2)</f>
        <v>0</v>
      </c>
      <c r="K445" s="138" t="s">
        <v>187</v>
      </c>
      <c r="L445" s="32"/>
      <c r="M445" s="143" t="s">
        <v>1</v>
      </c>
      <c r="N445" s="144" t="s">
        <v>39</v>
      </c>
      <c r="P445" s="145">
        <f>O445*H445</f>
        <v>0</v>
      </c>
      <c r="Q445" s="145">
        <v>0</v>
      </c>
      <c r="R445" s="145">
        <f>Q445*H445</f>
        <v>0</v>
      </c>
      <c r="S445" s="145">
        <v>0</v>
      </c>
      <c r="T445" s="146">
        <f>S445*H445</f>
        <v>0</v>
      </c>
      <c r="AR445" s="147" t="s">
        <v>294</v>
      </c>
      <c r="AT445" s="147" t="s">
        <v>183</v>
      </c>
      <c r="AU445" s="147" t="s">
        <v>84</v>
      </c>
      <c r="AY445" s="17" t="s">
        <v>180</v>
      </c>
      <c r="BE445" s="148">
        <f>IF(N445="základní",J445,0)</f>
        <v>0</v>
      </c>
      <c r="BF445" s="148">
        <f>IF(N445="snížená",J445,0)</f>
        <v>0</v>
      </c>
      <c r="BG445" s="148">
        <f>IF(N445="zákl. přenesená",J445,0)</f>
        <v>0</v>
      </c>
      <c r="BH445" s="148">
        <f>IF(N445="sníž. přenesená",J445,0)</f>
        <v>0</v>
      </c>
      <c r="BI445" s="148">
        <f>IF(N445="nulová",J445,0)</f>
        <v>0</v>
      </c>
      <c r="BJ445" s="17" t="s">
        <v>82</v>
      </c>
      <c r="BK445" s="148">
        <f>ROUND(I445*H445,2)</f>
        <v>0</v>
      </c>
      <c r="BL445" s="17" t="s">
        <v>294</v>
      </c>
      <c r="BM445" s="147" t="s">
        <v>1502</v>
      </c>
    </row>
    <row r="446" spans="2:65" s="12" customFormat="1" ht="10.199999999999999">
      <c r="B446" s="149"/>
      <c r="D446" s="150" t="s">
        <v>190</v>
      </c>
      <c r="E446" s="151" t="s">
        <v>1</v>
      </c>
      <c r="F446" s="152" t="s">
        <v>1503</v>
      </c>
      <c r="H446" s="151" t="s">
        <v>1</v>
      </c>
      <c r="I446" s="153"/>
      <c r="L446" s="149"/>
      <c r="M446" s="154"/>
      <c r="T446" s="155"/>
      <c r="AT446" s="151" t="s">
        <v>190</v>
      </c>
      <c r="AU446" s="151" t="s">
        <v>84</v>
      </c>
      <c r="AV446" s="12" t="s">
        <v>82</v>
      </c>
      <c r="AW446" s="12" t="s">
        <v>30</v>
      </c>
      <c r="AX446" s="12" t="s">
        <v>74</v>
      </c>
      <c r="AY446" s="151" t="s">
        <v>180</v>
      </c>
    </row>
    <row r="447" spans="2:65" s="12" customFormat="1" ht="10.199999999999999">
      <c r="B447" s="149"/>
      <c r="D447" s="150" t="s">
        <v>190</v>
      </c>
      <c r="E447" s="151" t="s">
        <v>1</v>
      </c>
      <c r="F447" s="152" t="s">
        <v>1504</v>
      </c>
      <c r="H447" s="151" t="s">
        <v>1</v>
      </c>
      <c r="I447" s="153"/>
      <c r="L447" s="149"/>
      <c r="M447" s="154"/>
      <c r="T447" s="155"/>
      <c r="AT447" s="151" t="s">
        <v>190</v>
      </c>
      <c r="AU447" s="151" t="s">
        <v>84</v>
      </c>
      <c r="AV447" s="12" t="s">
        <v>82</v>
      </c>
      <c r="AW447" s="12" t="s">
        <v>30</v>
      </c>
      <c r="AX447" s="12" t="s">
        <v>74</v>
      </c>
      <c r="AY447" s="151" t="s">
        <v>180</v>
      </c>
    </row>
    <row r="448" spans="2:65" s="13" customFormat="1" ht="10.199999999999999">
      <c r="B448" s="156"/>
      <c r="D448" s="150" t="s">
        <v>190</v>
      </c>
      <c r="E448" s="157" t="s">
        <v>1</v>
      </c>
      <c r="F448" s="158" t="s">
        <v>1505</v>
      </c>
      <c r="H448" s="159">
        <v>180.34</v>
      </c>
      <c r="I448" s="160"/>
      <c r="L448" s="156"/>
      <c r="M448" s="161"/>
      <c r="T448" s="162"/>
      <c r="AT448" s="157" t="s">
        <v>190</v>
      </c>
      <c r="AU448" s="157" t="s">
        <v>84</v>
      </c>
      <c r="AV448" s="13" t="s">
        <v>84</v>
      </c>
      <c r="AW448" s="13" t="s">
        <v>30</v>
      </c>
      <c r="AX448" s="13" t="s">
        <v>74</v>
      </c>
      <c r="AY448" s="157" t="s">
        <v>180</v>
      </c>
    </row>
    <row r="449" spans="2:51" s="13" customFormat="1" ht="10.199999999999999">
      <c r="B449" s="156"/>
      <c r="D449" s="150" t="s">
        <v>190</v>
      </c>
      <c r="E449" s="157" t="s">
        <v>1</v>
      </c>
      <c r="F449" s="158" t="s">
        <v>1506</v>
      </c>
      <c r="H449" s="159">
        <v>177.92599999999999</v>
      </c>
      <c r="I449" s="160"/>
      <c r="L449" s="156"/>
      <c r="M449" s="161"/>
      <c r="T449" s="162"/>
      <c r="AT449" s="157" t="s">
        <v>190</v>
      </c>
      <c r="AU449" s="157" t="s">
        <v>84</v>
      </c>
      <c r="AV449" s="13" t="s">
        <v>84</v>
      </c>
      <c r="AW449" s="13" t="s">
        <v>30</v>
      </c>
      <c r="AX449" s="13" t="s">
        <v>74</v>
      </c>
      <c r="AY449" s="157" t="s">
        <v>180</v>
      </c>
    </row>
    <row r="450" spans="2:51" s="15" customFormat="1" ht="10.199999999999999">
      <c r="B450" s="170"/>
      <c r="D450" s="150" t="s">
        <v>190</v>
      </c>
      <c r="E450" s="171" t="s">
        <v>1</v>
      </c>
      <c r="F450" s="172" t="s">
        <v>249</v>
      </c>
      <c r="H450" s="173">
        <v>358.26600000000002</v>
      </c>
      <c r="I450" s="174"/>
      <c r="L450" s="170"/>
      <c r="M450" s="175"/>
      <c r="T450" s="176"/>
      <c r="AT450" s="171" t="s">
        <v>190</v>
      </c>
      <c r="AU450" s="171" t="s">
        <v>84</v>
      </c>
      <c r="AV450" s="15" t="s">
        <v>181</v>
      </c>
      <c r="AW450" s="15" t="s">
        <v>30</v>
      </c>
      <c r="AX450" s="15" t="s">
        <v>74</v>
      </c>
      <c r="AY450" s="171" t="s">
        <v>180</v>
      </c>
    </row>
    <row r="451" spans="2:51" s="12" customFormat="1" ht="10.199999999999999">
      <c r="B451" s="149"/>
      <c r="D451" s="150" t="s">
        <v>190</v>
      </c>
      <c r="E451" s="151" t="s">
        <v>1</v>
      </c>
      <c r="F451" s="152" t="s">
        <v>1507</v>
      </c>
      <c r="H451" s="151" t="s">
        <v>1</v>
      </c>
      <c r="I451" s="153"/>
      <c r="L451" s="149"/>
      <c r="M451" s="154"/>
      <c r="T451" s="155"/>
      <c r="AT451" s="151" t="s">
        <v>190</v>
      </c>
      <c r="AU451" s="151" t="s">
        <v>84</v>
      </c>
      <c r="AV451" s="12" t="s">
        <v>82</v>
      </c>
      <c r="AW451" s="12" t="s">
        <v>30</v>
      </c>
      <c r="AX451" s="12" t="s">
        <v>74</v>
      </c>
      <c r="AY451" s="151" t="s">
        <v>180</v>
      </c>
    </row>
    <row r="452" spans="2:51" s="12" customFormat="1" ht="10.199999999999999">
      <c r="B452" s="149"/>
      <c r="D452" s="150" t="s">
        <v>190</v>
      </c>
      <c r="E452" s="151" t="s">
        <v>1</v>
      </c>
      <c r="F452" s="152" t="s">
        <v>1504</v>
      </c>
      <c r="H452" s="151" t="s">
        <v>1</v>
      </c>
      <c r="I452" s="153"/>
      <c r="L452" s="149"/>
      <c r="M452" s="154"/>
      <c r="T452" s="155"/>
      <c r="AT452" s="151" t="s">
        <v>190</v>
      </c>
      <c r="AU452" s="151" t="s">
        <v>84</v>
      </c>
      <c r="AV452" s="12" t="s">
        <v>82</v>
      </c>
      <c r="AW452" s="12" t="s">
        <v>30</v>
      </c>
      <c r="AX452" s="12" t="s">
        <v>74</v>
      </c>
      <c r="AY452" s="151" t="s">
        <v>180</v>
      </c>
    </row>
    <row r="453" spans="2:51" s="13" customFormat="1" ht="10.199999999999999">
      <c r="B453" s="156"/>
      <c r="D453" s="150" t="s">
        <v>190</v>
      </c>
      <c r="E453" s="157" t="s">
        <v>1</v>
      </c>
      <c r="F453" s="158" t="s">
        <v>1505</v>
      </c>
      <c r="H453" s="159">
        <v>180.34</v>
      </c>
      <c r="I453" s="160"/>
      <c r="L453" s="156"/>
      <c r="M453" s="161"/>
      <c r="T453" s="162"/>
      <c r="AT453" s="157" t="s">
        <v>190</v>
      </c>
      <c r="AU453" s="157" t="s">
        <v>84</v>
      </c>
      <c r="AV453" s="13" t="s">
        <v>84</v>
      </c>
      <c r="AW453" s="13" t="s">
        <v>30</v>
      </c>
      <c r="AX453" s="13" t="s">
        <v>74</v>
      </c>
      <c r="AY453" s="157" t="s">
        <v>180</v>
      </c>
    </row>
    <row r="454" spans="2:51" s="13" customFormat="1" ht="10.199999999999999">
      <c r="B454" s="156"/>
      <c r="D454" s="150" t="s">
        <v>190</v>
      </c>
      <c r="E454" s="157" t="s">
        <v>1</v>
      </c>
      <c r="F454" s="158" t="s">
        <v>1506</v>
      </c>
      <c r="H454" s="159">
        <v>177.92599999999999</v>
      </c>
      <c r="I454" s="160"/>
      <c r="L454" s="156"/>
      <c r="M454" s="161"/>
      <c r="T454" s="162"/>
      <c r="AT454" s="157" t="s">
        <v>190</v>
      </c>
      <c r="AU454" s="157" t="s">
        <v>84</v>
      </c>
      <c r="AV454" s="13" t="s">
        <v>84</v>
      </c>
      <c r="AW454" s="13" t="s">
        <v>30</v>
      </c>
      <c r="AX454" s="13" t="s">
        <v>74</v>
      </c>
      <c r="AY454" s="157" t="s">
        <v>180</v>
      </c>
    </row>
    <row r="455" spans="2:51" s="15" customFormat="1" ht="10.199999999999999">
      <c r="B455" s="170"/>
      <c r="D455" s="150" t="s">
        <v>190</v>
      </c>
      <c r="E455" s="171" t="s">
        <v>1</v>
      </c>
      <c r="F455" s="172" t="s">
        <v>249</v>
      </c>
      <c r="H455" s="173">
        <v>358.26600000000002</v>
      </c>
      <c r="I455" s="174"/>
      <c r="L455" s="170"/>
      <c r="M455" s="175"/>
      <c r="T455" s="176"/>
      <c r="AT455" s="171" t="s">
        <v>190</v>
      </c>
      <c r="AU455" s="171" t="s">
        <v>84</v>
      </c>
      <c r="AV455" s="15" t="s">
        <v>181</v>
      </c>
      <c r="AW455" s="15" t="s">
        <v>30</v>
      </c>
      <c r="AX455" s="15" t="s">
        <v>74</v>
      </c>
      <c r="AY455" s="171" t="s">
        <v>180</v>
      </c>
    </row>
    <row r="456" spans="2:51" s="12" customFormat="1" ht="10.199999999999999">
      <c r="B456" s="149"/>
      <c r="D456" s="150" t="s">
        <v>190</v>
      </c>
      <c r="E456" s="151" t="s">
        <v>1</v>
      </c>
      <c r="F456" s="152" t="s">
        <v>1508</v>
      </c>
      <c r="H456" s="151" t="s">
        <v>1</v>
      </c>
      <c r="I456" s="153"/>
      <c r="L456" s="149"/>
      <c r="M456" s="154"/>
      <c r="T456" s="155"/>
      <c r="AT456" s="151" t="s">
        <v>190</v>
      </c>
      <c r="AU456" s="151" t="s">
        <v>84</v>
      </c>
      <c r="AV456" s="12" t="s">
        <v>82</v>
      </c>
      <c r="AW456" s="12" t="s">
        <v>30</v>
      </c>
      <c r="AX456" s="12" t="s">
        <v>74</v>
      </c>
      <c r="AY456" s="151" t="s">
        <v>180</v>
      </c>
    </row>
    <row r="457" spans="2:51" s="12" customFormat="1" ht="10.199999999999999">
      <c r="B457" s="149"/>
      <c r="D457" s="150" t="s">
        <v>190</v>
      </c>
      <c r="E457" s="151" t="s">
        <v>1</v>
      </c>
      <c r="F457" s="152" t="s">
        <v>1509</v>
      </c>
      <c r="H457" s="151" t="s">
        <v>1</v>
      </c>
      <c r="I457" s="153"/>
      <c r="L457" s="149"/>
      <c r="M457" s="154"/>
      <c r="T457" s="155"/>
      <c r="AT457" s="151" t="s">
        <v>190</v>
      </c>
      <c r="AU457" s="151" t="s">
        <v>84</v>
      </c>
      <c r="AV457" s="12" t="s">
        <v>82</v>
      </c>
      <c r="AW457" s="12" t="s">
        <v>30</v>
      </c>
      <c r="AX457" s="12" t="s">
        <v>74</v>
      </c>
      <c r="AY457" s="151" t="s">
        <v>180</v>
      </c>
    </row>
    <row r="458" spans="2:51" s="12" customFormat="1" ht="10.199999999999999">
      <c r="B458" s="149"/>
      <c r="D458" s="150" t="s">
        <v>190</v>
      </c>
      <c r="E458" s="151" t="s">
        <v>1</v>
      </c>
      <c r="F458" s="152" t="s">
        <v>1510</v>
      </c>
      <c r="H458" s="151" t="s">
        <v>1</v>
      </c>
      <c r="I458" s="153"/>
      <c r="L458" s="149"/>
      <c r="M458" s="154"/>
      <c r="T458" s="155"/>
      <c r="AT458" s="151" t="s">
        <v>190</v>
      </c>
      <c r="AU458" s="151" t="s">
        <v>84</v>
      </c>
      <c r="AV458" s="12" t="s">
        <v>82</v>
      </c>
      <c r="AW458" s="12" t="s">
        <v>30</v>
      </c>
      <c r="AX458" s="12" t="s">
        <v>74</v>
      </c>
      <c r="AY458" s="151" t="s">
        <v>180</v>
      </c>
    </row>
    <row r="459" spans="2:51" s="13" customFormat="1" ht="10.199999999999999">
      <c r="B459" s="156"/>
      <c r="D459" s="150" t="s">
        <v>190</v>
      </c>
      <c r="E459" s="157" t="s">
        <v>1</v>
      </c>
      <c r="F459" s="158" t="s">
        <v>1511</v>
      </c>
      <c r="H459" s="159">
        <v>332.37799999999999</v>
      </c>
      <c r="I459" s="160"/>
      <c r="L459" s="156"/>
      <c r="M459" s="161"/>
      <c r="T459" s="162"/>
      <c r="AT459" s="157" t="s">
        <v>190</v>
      </c>
      <c r="AU459" s="157" t="s">
        <v>84</v>
      </c>
      <c r="AV459" s="13" t="s">
        <v>84</v>
      </c>
      <c r="AW459" s="13" t="s">
        <v>30</v>
      </c>
      <c r="AX459" s="13" t="s">
        <v>74</v>
      </c>
      <c r="AY459" s="157" t="s">
        <v>180</v>
      </c>
    </row>
    <row r="460" spans="2:51" s="15" customFormat="1" ht="10.199999999999999">
      <c r="B460" s="170"/>
      <c r="D460" s="150" t="s">
        <v>190</v>
      </c>
      <c r="E460" s="171" t="s">
        <v>1</v>
      </c>
      <c r="F460" s="172" t="s">
        <v>249</v>
      </c>
      <c r="H460" s="173">
        <v>332.37799999999999</v>
      </c>
      <c r="I460" s="174"/>
      <c r="L460" s="170"/>
      <c r="M460" s="175"/>
      <c r="T460" s="176"/>
      <c r="AT460" s="171" t="s">
        <v>190</v>
      </c>
      <c r="AU460" s="171" t="s">
        <v>84</v>
      </c>
      <c r="AV460" s="15" t="s">
        <v>181</v>
      </c>
      <c r="AW460" s="15" t="s">
        <v>30</v>
      </c>
      <c r="AX460" s="15" t="s">
        <v>74</v>
      </c>
      <c r="AY460" s="171" t="s">
        <v>180</v>
      </c>
    </row>
    <row r="461" spans="2:51" s="12" customFormat="1" ht="10.199999999999999">
      <c r="B461" s="149"/>
      <c r="D461" s="150" t="s">
        <v>190</v>
      </c>
      <c r="E461" s="151" t="s">
        <v>1</v>
      </c>
      <c r="F461" s="152" t="s">
        <v>1507</v>
      </c>
      <c r="H461" s="151" t="s">
        <v>1</v>
      </c>
      <c r="I461" s="153"/>
      <c r="L461" s="149"/>
      <c r="M461" s="154"/>
      <c r="T461" s="155"/>
      <c r="AT461" s="151" t="s">
        <v>190</v>
      </c>
      <c r="AU461" s="151" t="s">
        <v>84</v>
      </c>
      <c r="AV461" s="12" t="s">
        <v>82</v>
      </c>
      <c r="AW461" s="12" t="s">
        <v>30</v>
      </c>
      <c r="AX461" s="12" t="s">
        <v>74</v>
      </c>
      <c r="AY461" s="151" t="s">
        <v>180</v>
      </c>
    </row>
    <row r="462" spans="2:51" s="12" customFormat="1" ht="10.199999999999999">
      <c r="B462" s="149"/>
      <c r="D462" s="150" t="s">
        <v>190</v>
      </c>
      <c r="E462" s="151" t="s">
        <v>1</v>
      </c>
      <c r="F462" s="152" t="s">
        <v>1509</v>
      </c>
      <c r="H462" s="151" t="s">
        <v>1</v>
      </c>
      <c r="I462" s="153"/>
      <c r="L462" s="149"/>
      <c r="M462" s="154"/>
      <c r="T462" s="155"/>
      <c r="AT462" s="151" t="s">
        <v>190</v>
      </c>
      <c r="AU462" s="151" t="s">
        <v>84</v>
      </c>
      <c r="AV462" s="12" t="s">
        <v>82</v>
      </c>
      <c r="AW462" s="12" t="s">
        <v>30</v>
      </c>
      <c r="AX462" s="12" t="s">
        <v>74</v>
      </c>
      <c r="AY462" s="151" t="s">
        <v>180</v>
      </c>
    </row>
    <row r="463" spans="2:51" s="13" customFormat="1" ht="10.199999999999999">
      <c r="B463" s="156"/>
      <c r="D463" s="150" t="s">
        <v>190</v>
      </c>
      <c r="E463" s="157" t="s">
        <v>1</v>
      </c>
      <c r="F463" s="158" t="s">
        <v>1512</v>
      </c>
      <c r="H463" s="159">
        <v>443.17</v>
      </c>
      <c r="I463" s="160"/>
      <c r="L463" s="156"/>
      <c r="M463" s="161"/>
      <c r="T463" s="162"/>
      <c r="AT463" s="157" t="s">
        <v>190</v>
      </c>
      <c r="AU463" s="157" t="s">
        <v>84</v>
      </c>
      <c r="AV463" s="13" t="s">
        <v>84</v>
      </c>
      <c r="AW463" s="13" t="s">
        <v>30</v>
      </c>
      <c r="AX463" s="13" t="s">
        <v>74</v>
      </c>
      <c r="AY463" s="157" t="s">
        <v>180</v>
      </c>
    </row>
    <row r="464" spans="2:51" s="15" customFormat="1" ht="10.199999999999999">
      <c r="B464" s="170"/>
      <c r="D464" s="150" t="s">
        <v>190</v>
      </c>
      <c r="E464" s="171" t="s">
        <v>1</v>
      </c>
      <c r="F464" s="172" t="s">
        <v>249</v>
      </c>
      <c r="H464" s="173">
        <v>443.17</v>
      </c>
      <c r="I464" s="174"/>
      <c r="L464" s="170"/>
      <c r="M464" s="175"/>
      <c r="T464" s="176"/>
      <c r="AT464" s="171" t="s">
        <v>190</v>
      </c>
      <c r="AU464" s="171" t="s">
        <v>84</v>
      </c>
      <c r="AV464" s="15" t="s">
        <v>181</v>
      </c>
      <c r="AW464" s="15" t="s">
        <v>30</v>
      </c>
      <c r="AX464" s="15" t="s">
        <v>74</v>
      </c>
      <c r="AY464" s="171" t="s">
        <v>180</v>
      </c>
    </row>
    <row r="465" spans="2:51" s="12" customFormat="1" ht="10.199999999999999">
      <c r="B465" s="149"/>
      <c r="D465" s="150" t="s">
        <v>190</v>
      </c>
      <c r="E465" s="151" t="s">
        <v>1</v>
      </c>
      <c r="F465" s="152" t="s">
        <v>1503</v>
      </c>
      <c r="H465" s="151" t="s">
        <v>1</v>
      </c>
      <c r="I465" s="153"/>
      <c r="L465" s="149"/>
      <c r="M465" s="154"/>
      <c r="T465" s="155"/>
      <c r="AT465" s="151" t="s">
        <v>190</v>
      </c>
      <c r="AU465" s="151" t="s">
        <v>84</v>
      </c>
      <c r="AV465" s="12" t="s">
        <v>82</v>
      </c>
      <c r="AW465" s="12" t="s">
        <v>30</v>
      </c>
      <c r="AX465" s="12" t="s">
        <v>74</v>
      </c>
      <c r="AY465" s="151" t="s">
        <v>180</v>
      </c>
    </row>
    <row r="466" spans="2:51" s="12" customFormat="1" ht="10.199999999999999">
      <c r="B466" s="149"/>
      <c r="D466" s="150" t="s">
        <v>190</v>
      </c>
      <c r="E466" s="151" t="s">
        <v>1</v>
      </c>
      <c r="F466" s="152" t="s">
        <v>1513</v>
      </c>
      <c r="H466" s="151" t="s">
        <v>1</v>
      </c>
      <c r="I466" s="153"/>
      <c r="L466" s="149"/>
      <c r="M466" s="154"/>
      <c r="T466" s="155"/>
      <c r="AT466" s="151" t="s">
        <v>190</v>
      </c>
      <c r="AU466" s="151" t="s">
        <v>84</v>
      </c>
      <c r="AV466" s="12" t="s">
        <v>82</v>
      </c>
      <c r="AW466" s="12" t="s">
        <v>30</v>
      </c>
      <c r="AX466" s="12" t="s">
        <v>74</v>
      </c>
      <c r="AY466" s="151" t="s">
        <v>180</v>
      </c>
    </row>
    <row r="467" spans="2:51" s="13" customFormat="1" ht="10.199999999999999">
      <c r="B467" s="156"/>
      <c r="D467" s="150" t="s">
        <v>190</v>
      </c>
      <c r="E467" s="157" t="s">
        <v>1</v>
      </c>
      <c r="F467" s="158" t="s">
        <v>1514</v>
      </c>
      <c r="H467" s="159">
        <v>890.84500000000003</v>
      </c>
      <c r="I467" s="160"/>
      <c r="L467" s="156"/>
      <c r="M467" s="161"/>
      <c r="T467" s="162"/>
      <c r="AT467" s="157" t="s">
        <v>190</v>
      </c>
      <c r="AU467" s="157" t="s">
        <v>84</v>
      </c>
      <c r="AV467" s="13" t="s">
        <v>84</v>
      </c>
      <c r="AW467" s="13" t="s">
        <v>30</v>
      </c>
      <c r="AX467" s="13" t="s">
        <v>74</v>
      </c>
      <c r="AY467" s="157" t="s">
        <v>180</v>
      </c>
    </row>
    <row r="468" spans="2:51" s="15" customFormat="1" ht="10.199999999999999">
      <c r="B468" s="170"/>
      <c r="D468" s="150" t="s">
        <v>190</v>
      </c>
      <c r="E468" s="171" t="s">
        <v>1</v>
      </c>
      <c r="F468" s="172" t="s">
        <v>249</v>
      </c>
      <c r="H468" s="173">
        <v>890.84500000000003</v>
      </c>
      <c r="I468" s="174"/>
      <c r="L468" s="170"/>
      <c r="M468" s="175"/>
      <c r="T468" s="176"/>
      <c r="AT468" s="171" t="s">
        <v>190</v>
      </c>
      <c r="AU468" s="171" t="s">
        <v>84</v>
      </c>
      <c r="AV468" s="15" t="s">
        <v>181</v>
      </c>
      <c r="AW468" s="15" t="s">
        <v>30</v>
      </c>
      <c r="AX468" s="15" t="s">
        <v>74</v>
      </c>
      <c r="AY468" s="171" t="s">
        <v>180</v>
      </c>
    </row>
    <row r="469" spans="2:51" s="12" customFormat="1" ht="10.199999999999999">
      <c r="B469" s="149"/>
      <c r="D469" s="150" t="s">
        <v>190</v>
      </c>
      <c r="E469" s="151" t="s">
        <v>1</v>
      </c>
      <c r="F469" s="152" t="s">
        <v>1507</v>
      </c>
      <c r="H469" s="151" t="s">
        <v>1</v>
      </c>
      <c r="I469" s="153"/>
      <c r="L469" s="149"/>
      <c r="M469" s="154"/>
      <c r="T469" s="155"/>
      <c r="AT469" s="151" t="s">
        <v>190</v>
      </c>
      <c r="AU469" s="151" t="s">
        <v>84</v>
      </c>
      <c r="AV469" s="12" t="s">
        <v>82</v>
      </c>
      <c r="AW469" s="12" t="s">
        <v>30</v>
      </c>
      <c r="AX469" s="12" t="s">
        <v>74</v>
      </c>
      <c r="AY469" s="151" t="s">
        <v>180</v>
      </c>
    </row>
    <row r="470" spans="2:51" s="12" customFormat="1" ht="10.199999999999999">
      <c r="B470" s="149"/>
      <c r="D470" s="150" t="s">
        <v>190</v>
      </c>
      <c r="E470" s="151" t="s">
        <v>1</v>
      </c>
      <c r="F470" s="152" t="s">
        <v>1513</v>
      </c>
      <c r="H470" s="151" t="s">
        <v>1</v>
      </c>
      <c r="I470" s="153"/>
      <c r="L470" s="149"/>
      <c r="M470" s="154"/>
      <c r="T470" s="155"/>
      <c r="AT470" s="151" t="s">
        <v>190</v>
      </c>
      <c r="AU470" s="151" t="s">
        <v>84</v>
      </c>
      <c r="AV470" s="12" t="s">
        <v>82</v>
      </c>
      <c r="AW470" s="12" t="s">
        <v>30</v>
      </c>
      <c r="AX470" s="12" t="s">
        <v>74</v>
      </c>
      <c r="AY470" s="151" t="s">
        <v>180</v>
      </c>
    </row>
    <row r="471" spans="2:51" s="13" customFormat="1" ht="10.199999999999999">
      <c r="B471" s="156"/>
      <c r="D471" s="150" t="s">
        <v>190</v>
      </c>
      <c r="E471" s="157" t="s">
        <v>1</v>
      </c>
      <c r="F471" s="158" t="s">
        <v>1514</v>
      </c>
      <c r="H471" s="159">
        <v>890.84500000000003</v>
      </c>
      <c r="I471" s="160"/>
      <c r="L471" s="156"/>
      <c r="M471" s="161"/>
      <c r="T471" s="162"/>
      <c r="AT471" s="157" t="s">
        <v>190</v>
      </c>
      <c r="AU471" s="157" t="s">
        <v>84</v>
      </c>
      <c r="AV471" s="13" t="s">
        <v>84</v>
      </c>
      <c r="AW471" s="13" t="s">
        <v>30</v>
      </c>
      <c r="AX471" s="13" t="s">
        <v>74</v>
      </c>
      <c r="AY471" s="157" t="s">
        <v>180</v>
      </c>
    </row>
    <row r="472" spans="2:51" s="15" customFormat="1" ht="10.199999999999999">
      <c r="B472" s="170"/>
      <c r="D472" s="150" t="s">
        <v>190</v>
      </c>
      <c r="E472" s="171" t="s">
        <v>1</v>
      </c>
      <c r="F472" s="172" t="s">
        <v>249</v>
      </c>
      <c r="H472" s="173">
        <v>890.84500000000003</v>
      </c>
      <c r="I472" s="174"/>
      <c r="L472" s="170"/>
      <c r="M472" s="175"/>
      <c r="T472" s="176"/>
      <c r="AT472" s="171" t="s">
        <v>190</v>
      </c>
      <c r="AU472" s="171" t="s">
        <v>84</v>
      </c>
      <c r="AV472" s="15" t="s">
        <v>181</v>
      </c>
      <c r="AW472" s="15" t="s">
        <v>30</v>
      </c>
      <c r="AX472" s="15" t="s">
        <v>74</v>
      </c>
      <c r="AY472" s="171" t="s">
        <v>180</v>
      </c>
    </row>
    <row r="473" spans="2:51" s="12" customFormat="1" ht="10.199999999999999">
      <c r="B473" s="149"/>
      <c r="D473" s="150" t="s">
        <v>190</v>
      </c>
      <c r="E473" s="151" t="s">
        <v>1</v>
      </c>
      <c r="F473" s="152" t="s">
        <v>1507</v>
      </c>
      <c r="H473" s="151" t="s">
        <v>1</v>
      </c>
      <c r="I473" s="153"/>
      <c r="L473" s="149"/>
      <c r="M473" s="154"/>
      <c r="T473" s="155"/>
      <c r="AT473" s="151" t="s">
        <v>190</v>
      </c>
      <c r="AU473" s="151" t="s">
        <v>84</v>
      </c>
      <c r="AV473" s="12" t="s">
        <v>82</v>
      </c>
      <c r="AW473" s="12" t="s">
        <v>30</v>
      </c>
      <c r="AX473" s="12" t="s">
        <v>74</v>
      </c>
      <c r="AY473" s="151" t="s">
        <v>180</v>
      </c>
    </row>
    <row r="474" spans="2:51" s="12" customFormat="1" ht="10.199999999999999">
      <c r="B474" s="149"/>
      <c r="D474" s="150" t="s">
        <v>190</v>
      </c>
      <c r="E474" s="151" t="s">
        <v>1</v>
      </c>
      <c r="F474" s="152" t="s">
        <v>393</v>
      </c>
      <c r="H474" s="151" t="s">
        <v>1</v>
      </c>
      <c r="I474" s="153"/>
      <c r="L474" s="149"/>
      <c r="M474" s="154"/>
      <c r="T474" s="155"/>
      <c r="AT474" s="151" t="s">
        <v>190</v>
      </c>
      <c r="AU474" s="151" t="s">
        <v>84</v>
      </c>
      <c r="AV474" s="12" t="s">
        <v>82</v>
      </c>
      <c r="AW474" s="12" t="s">
        <v>30</v>
      </c>
      <c r="AX474" s="12" t="s">
        <v>74</v>
      </c>
      <c r="AY474" s="151" t="s">
        <v>180</v>
      </c>
    </row>
    <row r="475" spans="2:51" s="13" customFormat="1" ht="10.199999999999999">
      <c r="B475" s="156"/>
      <c r="D475" s="150" t="s">
        <v>190</v>
      </c>
      <c r="E475" s="157" t="s">
        <v>1</v>
      </c>
      <c r="F475" s="158" t="s">
        <v>1371</v>
      </c>
      <c r="H475" s="159">
        <v>1226.171</v>
      </c>
      <c r="I475" s="160"/>
      <c r="L475" s="156"/>
      <c r="M475" s="161"/>
      <c r="T475" s="162"/>
      <c r="AT475" s="157" t="s">
        <v>190</v>
      </c>
      <c r="AU475" s="157" t="s">
        <v>84</v>
      </c>
      <c r="AV475" s="13" t="s">
        <v>84</v>
      </c>
      <c r="AW475" s="13" t="s">
        <v>30</v>
      </c>
      <c r="AX475" s="13" t="s">
        <v>74</v>
      </c>
      <c r="AY475" s="157" t="s">
        <v>180</v>
      </c>
    </row>
    <row r="476" spans="2:51" s="13" customFormat="1" ht="10.199999999999999">
      <c r="B476" s="156"/>
      <c r="D476" s="150" t="s">
        <v>190</v>
      </c>
      <c r="E476" s="157" t="s">
        <v>1</v>
      </c>
      <c r="F476" s="158" t="s">
        <v>1372</v>
      </c>
      <c r="H476" s="159">
        <v>112.636</v>
      </c>
      <c r="I476" s="160"/>
      <c r="L476" s="156"/>
      <c r="M476" s="161"/>
      <c r="T476" s="162"/>
      <c r="AT476" s="157" t="s">
        <v>190</v>
      </c>
      <c r="AU476" s="157" t="s">
        <v>84</v>
      </c>
      <c r="AV476" s="13" t="s">
        <v>84</v>
      </c>
      <c r="AW476" s="13" t="s">
        <v>30</v>
      </c>
      <c r="AX476" s="13" t="s">
        <v>74</v>
      </c>
      <c r="AY476" s="157" t="s">
        <v>180</v>
      </c>
    </row>
    <row r="477" spans="2:51" s="15" customFormat="1" ht="10.199999999999999">
      <c r="B477" s="170"/>
      <c r="D477" s="150" t="s">
        <v>190</v>
      </c>
      <c r="E477" s="171" t="s">
        <v>1</v>
      </c>
      <c r="F477" s="172" t="s">
        <v>249</v>
      </c>
      <c r="H477" s="173">
        <v>1338.807</v>
      </c>
      <c r="I477" s="174"/>
      <c r="L477" s="170"/>
      <c r="M477" s="175"/>
      <c r="T477" s="176"/>
      <c r="AT477" s="171" t="s">
        <v>190</v>
      </c>
      <c r="AU477" s="171" t="s">
        <v>84</v>
      </c>
      <c r="AV477" s="15" t="s">
        <v>181</v>
      </c>
      <c r="AW477" s="15" t="s">
        <v>30</v>
      </c>
      <c r="AX477" s="15" t="s">
        <v>74</v>
      </c>
      <c r="AY477" s="171" t="s">
        <v>180</v>
      </c>
    </row>
    <row r="478" spans="2:51" s="12" customFormat="1" ht="10.199999999999999">
      <c r="B478" s="149"/>
      <c r="D478" s="150" t="s">
        <v>190</v>
      </c>
      <c r="E478" s="151" t="s">
        <v>1</v>
      </c>
      <c r="F478" s="152" t="s">
        <v>1503</v>
      </c>
      <c r="H478" s="151" t="s">
        <v>1</v>
      </c>
      <c r="I478" s="153"/>
      <c r="L478" s="149"/>
      <c r="M478" s="154"/>
      <c r="T478" s="155"/>
      <c r="AT478" s="151" t="s">
        <v>190</v>
      </c>
      <c r="AU478" s="151" t="s">
        <v>84</v>
      </c>
      <c r="AV478" s="12" t="s">
        <v>82</v>
      </c>
      <c r="AW478" s="12" t="s">
        <v>30</v>
      </c>
      <c r="AX478" s="12" t="s">
        <v>74</v>
      </c>
      <c r="AY478" s="151" t="s">
        <v>180</v>
      </c>
    </row>
    <row r="479" spans="2:51" s="12" customFormat="1" ht="10.199999999999999">
      <c r="B479" s="149"/>
      <c r="D479" s="150" t="s">
        <v>190</v>
      </c>
      <c r="E479" s="151" t="s">
        <v>1</v>
      </c>
      <c r="F479" s="152" t="s">
        <v>393</v>
      </c>
      <c r="H479" s="151" t="s">
        <v>1</v>
      </c>
      <c r="I479" s="153"/>
      <c r="L479" s="149"/>
      <c r="M479" s="154"/>
      <c r="T479" s="155"/>
      <c r="AT479" s="151" t="s">
        <v>190</v>
      </c>
      <c r="AU479" s="151" t="s">
        <v>84</v>
      </c>
      <c r="AV479" s="12" t="s">
        <v>82</v>
      </c>
      <c r="AW479" s="12" t="s">
        <v>30</v>
      </c>
      <c r="AX479" s="12" t="s">
        <v>74</v>
      </c>
      <c r="AY479" s="151" t="s">
        <v>180</v>
      </c>
    </row>
    <row r="480" spans="2:51" s="13" customFormat="1" ht="10.199999999999999">
      <c r="B480" s="156"/>
      <c r="D480" s="150" t="s">
        <v>190</v>
      </c>
      <c r="E480" s="157" t="s">
        <v>1</v>
      </c>
      <c r="F480" s="158" t="s">
        <v>1371</v>
      </c>
      <c r="H480" s="159">
        <v>1226.171</v>
      </c>
      <c r="I480" s="160"/>
      <c r="L480" s="156"/>
      <c r="M480" s="161"/>
      <c r="T480" s="162"/>
      <c r="AT480" s="157" t="s">
        <v>190</v>
      </c>
      <c r="AU480" s="157" t="s">
        <v>84</v>
      </c>
      <c r="AV480" s="13" t="s">
        <v>84</v>
      </c>
      <c r="AW480" s="13" t="s">
        <v>30</v>
      </c>
      <c r="AX480" s="13" t="s">
        <v>74</v>
      </c>
      <c r="AY480" s="157" t="s">
        <v>180</v>
      </c>
    </row>
    <row r="481" spans="2:65" s="13" customFormat="1" ht="10.199999999999999">
      <c r="B481" s="156"/>
      <c r="D481" s="150" t="s">
        <v>190</v>
      </c>
      <c r="E481" s="157" t="s">
        <v>1</v>
      </c>
      <c r="F481" s="158" t="s">
        <v>1372</v>
      </c>
      <c r="H481" s="159">
        <v>112.636</v>
      </c>
      <c r="I481" s="160"/>
      <c r="L481" s="156"/>
      <c r="M481" s="161"/>
      <c r="T481" s="162"/>
      <c r="AT481" s="157" t="s">
        <v>190</v>
      </c>
      <c r="AU481" s="157" t="s">
        <v>84</v>
      </c>
      <c r="AV481" s="13" t="s">
        <v>84</v>
      </c>
      <c r="AW481" s="13" t="s">
        <v>30</v>
      </c>
      <c r="AX481" s="13" t="s">
        <v>74</v>
      </c>
      <c r="AY481" s="157" t="s">
        <v>180</v>
      </c>
    </row>
    <row r="482" spans="2:65" s="15" customFormat="1" ht="10.199999999999999">
      <c r="B482" s="170"/>
      <c r="D482" s="150" t="s">
        <v>190</v>
      </c>
      <c r="E482" s="171" t="s">
        <v>1</v>
      </c>
      <c r="F482" s="172" t="s">
        <v>249</v>
      </c>
      <c r="H482" s="173">
        <v>1338.807</v>
      </c>
      <c r="I482" s="174"/>
      <c r="L482" s="170"/>
      <c r="M482" s="175"/>
      <c r="T482" s="176"/>
      <c r="AT482" s="171" t="s">
        <v>190</v>
      </c>
      <c r="AU482" s="171" t="s">
        <v>84</v>
      </c>
      <c r="AV482" s="15" t="s">
        <v>181</v>
      </c>
      <c r="AW482" s="15" t="s">
        <v>30</v>
      </c>
      <c r="AX482" s="15" t="s">
        <v>74</v>
      </c>
      <c r="AY482" s="171" t="s">
        <v>180</v>
      </c>
    </row>
    <row r="483" spans="2:65" s="12" customFormat="1" ht="10.199999999999999">
      <c r="B483" s="149"/>
      <c r="D483" s="150" t="s">
        <v>190</v>
      </c>
      <c r="E483" s="151" t="s">
        <v>1</v>
      </c>
      <c r="F483" s="152" t="s">
        <v>1515</v>
      </c>
      <c r="H483" s="151" t="s">
        <v>1</v>
      </c>
      <c r="I483" s="153"/>
      <c r="L483" s="149"/>
      <c r="M483" s="154"/>
      <c r="T483" s="155"/>
      <c r="AT483" s="151" t="s">
        <v>190</v>
      </c>
      <c r="AU483" s="151" t="s">
        <v>84</v>
      </c>
      <c r="AV483" s="12" t="s">
        <v>82</v>
      </c>
      <c r="AW483" s="12" t="s">
        <v>30</v>
      </c>
      <c r="AX483" s="12" t="s">
        <v>74</v>
      </c>
      <c r="AY483" s="151" t="s">
        <v>180</v>
      </c>
    </row>
    <row r="484" spans="2:65" s="13" customFormat="1" ht="10.199999999999999">
      <c r="B484" s="156"/>
      <c r="D484" s="150" t="s">
        <v>190</v>
      </c>
      <c r="E484" s="157" t="s">
        <v>1</v>
      </c>
      <c r="F484" s="158" t="s">
        <v>1516</v>
      </c>
      <c r="H484" s="159">
        <v>340</v>
      </c>
      <c r="I484" s="160"/>
      <c r="L484" s="156"/>
      <c r="M484" s="161"/>
      <c r="T484" s="162"/>
      <c r="AT484" s="157" t="s">
        <v>190</v>
      </c>
      <c r="AU484" s="157" t="s">
        <v>84</v>
      </c>
      <c r="AV484" s="13" t="s">
        <v>84</v>
      </c>
      <c r="AW484" s="13" t="s">
        <v>30</v>
      </c>
      <c r="AX484" s="13" t="s">
        <v>74</v>
      </c>
      <c r="AY484" s="157" t="s">
        <v>180</v>
      </c>
    </row>
    <row r="485" spans="2:65" s="15" customFormat="1" ht="10.199999999999999">
      <c r="B485" s="170"/>
      <c r="D485" s="150" t="s">
        <v>190</v>
      </c>
      <c r="E485" s="171" t="s">
        <v>1</v>
      </c>
      <c r="F485" s="172" t="s">
        <v>249</v>
      </c>
      <c r="H485" s="173">
        <v>340</v>
      </c>
      <c r="I485" s="174"/>
      <c r="L485" s="170"/>
      <c r="M485" s="175"/>
      <c r="T485" s="176"/>
      <c r="AT485" s="171" t="s">
        <v>190</v>
      </c>
      <c r="AU485" s="171" t="s">
        <v>84</v>
      </c>
      <c r="AV485" s="15" t="s">
        <v>181</v>
      </c>
      <c r="AW485" s="15" t="s">
        <v>30</v>
      </c>
      <c r="AX485" s="15" t="s">
        <v>74</v>
      </c>
      <c r="AY485" s="171" t="s">
        <v>180</v>
      </c>
    </row>
    <row r="486" spans="2:65" s="14" customFormat="1" ht="10.199999999999999">
      <c r="B486" s="163"/>
      <c r="D486" s="150" t="s">
        <v>190</v>
      </c>
      <c r="E486" s="164" t="s">
        <v>1</v>
      </c>
      <c r="F486" s="165" t="s">
        <v>194</v>
      </c>
      <c r="H486" s="166">
        <v>6291.384</v>
      </c>
      <c r="I486" s="167"/>
      <c r="L486" s="163"/>
      <c r="M486" s="168"/>
      <c r="T486" s="169"/>
      <c r="AT486" s="164" t="s">
        <v>190</v>
      </c>
      <c r="AU486" s="164" t="s">
        <v>84</v>
      </c>
      <c r="AV486" s="14" t="s">
        <v>188</v>
      </c>
      <c r="AW486" s="14" t="s">
        <v>30</v>
      </c>
      <c r="AX486" s="14" t="s">
        <v>82</v>
      </c>
      <c r="AY486" s="164" t="s">
        <v>180</v>
      </c>
    </row>
    <row r="487" spans="2:65" s="1" customFormat="1" ht="16.5" customHeight="1">
      <c r="B487" s="32"/>
      <c r="C487" s="177" t="s">
        <v>461</v>
      </c>
      <c r="D487" s="177" t="s">
        <v>328</v>
      </c>
      <c r="E487" s="178" t="s">
        <v>1517</v>
      </c>
      <c r="F487" s="179" t="s">
        <v>1518</v>
      </c>
      <c r="G487" s="180" t="s">
        <v>186</v>
      </c>
      <c r="H487" s="181">
        <v>170.929</v>
      </c>
      <c r="I487" s="182"/>
      <c r="J487" s="183">
        <f>ROUND(I487*H487,2)</f>
        <v>0</v>
      </c>
      <c r="K487" s="179" t="s">
        <v>199</v>
      </c>
      <c r="L487" s="184"/>
      <c r="M487" s="185" t="s">
        <v>1</v>
      </c>
      <c r="N487" s="186" t="s">
        <v>39</v>
      </c>
      <c r="P487" s="145">
        <f>O487*H487</f>
        <v>0</v>
      </c>
      <c r="Q487" s="145">
        <v>0.55000000000000004</v>
      </c>
      <c r="R487" s="145">
        <f>Q487*H487</f>
        <v>94.010950000000008</v>
      </c>
      <c r="S487" s="145">
        <v>0</v>
      </c>
      <c r="T487" s="146">
        <f>S487*H487</f>
        <v>0</v>
      </c>
      <c r="AR487" s="147" t="s">
        <v>331</v>
      </c>
      <c r="AT487" s="147" t="s">
        <v>328</v>
      </c>
      <c r="AU487" s="147" t="s">
        <v>84</v>
      </c>
      <c r="AY487" s="17" t="s">
        <v>180</v>
      </c>
      <c r="BE487" s="148">
        <f>IF(N487="základní",J487,0)</f>
        <v>0</v>
      </c>
      <c r="BF487" s="148">
        <f>IF(N487="snížená",J487,0)</f>
        <v>0</v>
      </c>
      <c r="BG487" s="148">
        <f>IF(N487="zákl. přenesená",J487,0)</f>
        <v>0</v>
      </c>
      <c r="BH487" s="148">
        <f>IF(N487="sníž. přenesená",J487,0)</f>
        <v>0</v>
      </c>
      <c r="BI487" s="148">
        <f>IF(N487="nulová",J487,0)</f>
        <v>0</v>
      </c>
      <c r="BJ487" s="17" t="s">
        <v>82</v>
      </c>
      <c r="BK487" s="148">
        <f>ROUND(I487*H487,2)</f>
        <v>0</v>
      </c>
      <c r="BL487" s="17" t="s">
        <v>294</v>
      </c>
      <c r="BM487" s="147" t="s">
        <v>1519</v>
      </c>
    </row>
    <row r="488" spans="2:65" s="13" customFormat="1" ht="10.199999999999999">
      <c r="B488" s="156"/>
      <c r="D488" s="150" t="s">
        <v>190</v>
      </c>
      <c r="E488" s="157" t="s">
        <v>1</v>
      </c>
      <c r="F488" s="158" t="s">
        <v>1520</v>
      </c>
      <c r="H488" s="159">
        <v>82.573999999999998</v>
      </c>
      <c r="I488" s="160"/>
      <c r="L488" s="156"/>
      <c r="M488" s="161"/>
      <c r="T488" s="162"/>
      <c r="AT488" s="157" t="s">
        <v>190</v>
      </c>
      <c r="AU488" s="157" t="s">
        <v>84</v>
      </c>
      <c r="AV488" s="13" t="s">
        <v>84</v>
      </c>
      <c r="AW488" s="13" t="s">
        <v>30</v>
      </c>
      <c r="AX488" s="13" t="s">
        <v>74</v>
      </c>
      <c r="AY488" s="157" t="s">
        <v>180</v>
      </c>
    </row>
    <row r="489" spans="2:65" s="13" customFormat="1" ht="10.199999999999999">
      <c r="B489" s="156"/>
      <c r="D489" s="150" t="s">
        <v>190</v>
      </c>
      <c r="E489" s="157" t="s">
        <v>1</v>
      </c>
      <c r="F489" s="158" t="s">
        <v>1521</v>
      </c>
      <c r="H489" s="159">
        <v>66.06</v>
      </c>
      <c r="I489" s="160"/>
      <c r="L489" s="156"/>
      <c r="M489" s="161"/>
      <c r="T489" s="162"/>
      <c r="AT489" s="157" t="s">
        <v>190</v>
      </c>
      <c r="AU489" s="157" t="s">
        <v>84</v>
      </c>
      <c r="AV489" s="13" t="s">
        <v>84</v>
      </c>
      <c r="AW489" s="13" t="s">
        <v>30</v>
      </c>
      <c r="AX489" s="13" t="s">
        <v>74</v>
      </c>
      <c r="AY489" s="157" t="s">
        <v>180</v>
      </c>
    </row>
    <row r="490" spans="2:65" s="14" customFormat="1" ht="10.199999999999999">
      <c r="B490" s="163"/>
      <c r="D490" s="150" t="s">
        <v>190</v>
      </c>
      <c r="E490" s="164" t="s">
        <v>1</v>
      </c>
      <c r="F490" s="165" t="s">
        <v>194</v>
      </c>
      <c r="H490" s="166">
        <v>148.63399999999999</v>
      </c>
      <c r="I490" s="167"/>
      <c r="L490" s="163"/>
      <c r="M490" s="168"/>
      <c r="T490" s="169"/>
      <c r="AT490" s="164" t="s">
        <v>190</v>
      </c>
      <c r="AU490" s="164" t="s">
        <v>84</v>
      </c>
      <c r="AV490" s="14" t="s">
        <v>188</v>
      </c>
      <c r="AW490" s="14" t="s">
        <v>30</v>
      </c>
      <c r="AX490" s="14" t="s">
        <v>82</v>
      </c>
      <c r="AY490" s="164" t="s">
        <v>180</v>
      </c>
    </row>
    <row r="491" spans="2:65" s="13" customFormat="1" ht="10.199999999999999">
      <c r="B491" s="156"/>
      <c r="D491" s="150" t="s">
        <v>190</v>
      </c>
      <c r="F491" s="158" t="s">
        <v>1522</v>
      </c>
      <c r="H491" s="159">
        <v>170.929</v>
      </c>
      <c r="I491" s="160"/>
      <c r="L491" s="156"/>
      <c r="M491" s="161"/>
      <c r="T491" s="162"/>
      <c r="AT491" s="157" t="s">
        <v>190</v>
      </c>
      <c r="AU491" s="157" t="s">
        <v>84</v>
      </c>
      <c r="AV491" s="13" t="s">
        <v>84</v>
      </c>
      <c r="AW491" s="13" t="s">
        <v>4</v>
      </c>
      <c r="AX491" s="13" t="s">
        <v>82</v>
      </c>
      <c r="AY491" s="157" t="s">
        <v>180</v>
      </c>
    </row>
    <row r="492" spans="2:65" s="1" customFormat="1" ht="16.5" customHeight="1">
      <c r="B492" s="32"/>
      <c r="C492" s="136" t="s">
        <v>467</v>
      </c>
      <c r="D492" s="136" t="s">
        <v>183</v>
      </c>
      <c r="E492" s="137" t="s">
        <v>1523</v>
      </c>
      <c r="F492" s="138" t="s">
        <v>1524</v>
      </c>
      <c r="G492" s="139" t="s">
        <v>279</v>
      </c>
      <c r="H492" s="140">
        <v>6062.2</v>
      </c>
      <c r="I492" s="141"/>
      <c r="J492" s="142">
        <f>ROUND(I492*H492,2)</f>
        <v>0</v>
      </c>
      <c r="K492" s="138" t="s">
        <v>187</v>
      </c>
      <c r="L492" s="32"/>
      <c r="M492" s="143" t="s">
        <v>1</v>
      </c>
      <c r="N492" s="144" t="s">
        <v>39</v>
      </c>
      <c r="P492" s="145">
        <f>O492*H492</f>
        <v>0</v>
      </c>
      <c r="Q492" s="145">
        <v>2.0000000000000002E-5</v>
      </c>
      <c r="R492" s="145">
        <f>Q492*H492</f>
        <v>0.121244</v>
      </c>
      <c r="S492" s="145">
        <v>0</v>
      </c>
      <c r="T492" s="146">
        <f>S492*H492</f>
        <v>0</v>
      </c>
      <c r="AR492" s="147" t="s">
        <v>294</v>
      </c>
      <c r="AT492" s="147" t="s">
        <v>183</v>
      </c>
      <c r="AU492" s="147" t="s">
        <v>84</v>
      </c>
      <c r="AY492" s="17" t="s">
        <v>180</v>
      </c>
      <c r="BE492" s="148">
        <f>IF(N492="základní",J492,0)</f>
        <v>0</v>
      </c>
      <c r="BF492" s="148">
        <f>IF(N492="snížená",J492,0)</f>
        <v>0</v>
      </c>
      <c r="BG492" s="148">
        <f>IF(N492="zákl. přenesená",J492,0)</f>
        <v>0</v>
      </c>
      <c r="BH492" s="148">
        <f>IF(N492="sníž. přenesená",J492,0)</f>
        <v>0</v>
      </c>
      <c r="BI492" s="148">
        <f>IF(N492="nulová",J492,0)</f>
        <v>0</v>
      </c>
      <c r="BJ492" s="17" t="s">
        <v>82</v>
      </c>
      <c r="BK492" s="148">
        <f>ROUND(I492*H492,2)</f>
        <v>0</v>
      </c>
      <c r="BL492" s="17" t="s">
        <v>294</v>
      </c>
      <c r="BM492" s="147" t="s">
        <v>1525</v>
      </c>
    </row>
    <row r="493" spans="2:65" s="12" customFormat="1" ht="10.199999999999999">
      <c r="B493" s="149"/>
      <c r="D493" s="150" t="s">
        <v>190</v>
      </c>
      <c r="E493" s="151" t="s">
        <v>1</v>
      </c>
      <c r="F493" s="152" t="s">
        <v>1526</v>
      </c>
      <c r="H493" s="151" t="s">
        <v>1</v>
      </c>
      <c r="I493" s="153"/>
      <c r="L493" s="149"/>
      <c r="M493" s="154"/>
      <c r="T493" s="155"/>
      <c r="AT493" s="151" t="s">
        <v>190</v>
      </c>
      <c r="AU493" s="151" t="s">
        <v>84</v>
      </c>
      <c r="AV493" s="12" t="s">
        <v>82</v>
      </c>
      <c r="AW493" s="12" t="s">
        <v>30</v>
      </c>
      <c r="AX493" s="12" t="s">
        <v>74</v>
      </c>
      <c r="AY493" s="151" t="s">
        <v>180</v>
      </c>
    </row>
    <row r="494" spans="2:65" s="12" customFormat="1" ht="10.199999999999999">
      <c r="B494" s="149"/>
      <c r="D494" s="150" t="s">
        <v>190</v>
      </c>
      <c r="E494" s="151" t="s">
        <v>1</v>
      </c>
      <c r="F494" s="152" t="s">
        <v>1513</v>
      </c>
      <c r="H494" s="151" t="s">
        <v>1</v>
      </c>
      <c r="I494" s="153"/>
      <c r="L494" s="149"/>
      <c r="M494" s="154"/>
      <c r="T494" s="155"/>
      <c r="AT494" s="151" t="s">
        <v>190</v>
      </c>
      <c r="AU494" s="151" t="s">
        <v>84</v>
      </c>
      <c r="AV494" s="12" t="s">
        <v>82</v>
      </c>
      <c r="AW494" s="12" t="s">
        <v>30</v>
      </c>
      <c r="AX494" s="12" t="s">
        <v>74</v>
      </c>
      <c r="AY494" s="151" t="s">
        <v>180</v>
      </c>
    </row>
    <row r="495" spans="2:65" s="13" customFormat="1" ht="10.199999999999999">
      <c r="B495" s="156"/>
      <c r="D495" s="150" t="s">
        <v>190</v>
      </c>
      <c r="E495" s="157" t="s">
        <v>1</v>
      </c>
      <c r="F495" s="158" t="s">
        <v>1527</v>
      </c>
      <c r="H495" s="159">
        <v>1781.7</v>
      </c>
      <c r="I495" s="160"/>
      <c r="L495" s="156"/>
      <c r="M495" s="161"/>
      <c r="T495" s="162"/>
      <c r="AT495" s="157" t="s">
        <v>190</v>
      </c>
      <c r="AU495" s="157" t="s">
        <v>84</v>
      </c>
      <c r="AV495" s="13" t="s">
        <v>84</v>
      </c>
      <c r="AW495" s="13" t="s">
        <v>30</v>
      </c>
      <c r="AX495" s="13" t="s">
        <v>74</v>
      </c>
      <c r="AY495" s="157" t="s">
        <v>180</v>
      </c>
    </row>
    <row r="496" spans="2:65" s="12" customFormat="1" ht="10.199999999999999">
      <c r="B496" s="149"/>
      <c r="D496" s="150" t="s">
        <v>190</v>
      </c>
      <c r="E496" s="151" t="s">
        <v>1</v>
      </c>
      <c r="F496" s="152" t="s">
        <v>1509</v>
      </c>
      <c r="H496" s="151" t="s">
        <v>1</v>
      </c>
      <c r="I496" s="153"/>
      <c r="L496" s="149"/>
      <c r="M496" s="154"/>
      <c r="T496" s="155"/>
      <c r="AT496" s="151" t="s">
        <v>190</v>
      </c>
      <c r="AU496" s="151" t="s">
        <v>84</v>
      </c>
      <c r="AV496" s="12" t="s">
        <v>82</v>
      </c>
      <c r="AW496" s="12" t="s">
        <v>30</v>
      </c>
      <c r="AX496" s="12" t="s">
        <v>74</v>
      </c>
      <c r="AY496" s="151" t="s">
        <v>180</v>
      </c>
    </row>
    <row r="497" spans="2:65" s="13" customFormat="1" ht="10.199999999999999">
      <c r="B497" s="156"/>
      <c r="D497" s="150" t="s">
        <v>190</v>
      </c>
      <c r="E497" s="157" t="s">
        <v>1</v>
      </c>
      <c r="F497" s="158" t="s">
        <v>1528</v>
      </c>
      <c r="H497" s="159">
        <v>886.34</v>
      </c>
      <c r="I497" s="160"/>
      <c r="L497" s="156"/>
      <c r="M497" s="161"/>
      <c r="T497" s="162"/>
      <c r="AT497" s="157" t="s">
        <v>190</v>
      </c>
      <c r="AU497" s="157" t="s">
        <v>84</v>
      </c>
      <c r="AV497" s="13" t="s">
        <v>84</v>
      </c>
      <c r="AW497" s="13" t="s">
        <v>30</v>
      </c>
      <c r="AX497" s="13" t="s">
        <v>74</v>
      </c>
      <c r="AY497" s="157" t="s">
        <v>180</v>
      </c>
    </row>
    <row r="498" spans="2:65" s="12" customFormat="1" ht="10.199999999999999">
      <c r="B498" s="149"/>
      <c r="D498" s="150" t="s">
        <v>190</v>
      </c>
      <c r="E498" s="151" t="s">
        <v>1</v>
      </c>
      <c r="F498" s="152" t="s">
        <v>1504</v>
      </c>
      <c r="H498" s="151" t="s">
        <v>1</v>
      </c>
      <c r="I498" s="153"/>
      <c r="L498" s="149"/>
      <c r="M498" s="154"/>
      <c r="T498" s="155"/>
      <c r="AT498" s="151" t="s">
        <v>190</v>
      </c>
      <c r="AU498" s="151" t="s">
        <v>84</v>
      </c>
      <c r="AV498" s="12" t="s">
        <v>82</v>
      </c>
      <c r="AW498" s="12" t="s">
        <v>30</v>
      </c>
      <c r="AX498" s="12" t="s">
        <v>74</v>
      </c>
      <c r="AY498" s="151" t="s">
        <v>180</v>
      </c>
    </row>
    <row r="499" spans="2:65" s="13" customFormat="1" ht="10.199999999999999">
      <c r="B499" s="156"/>
      <c r="D499" s="150" t="s">
        <v>190</v>
      </c>
      <c r="E499" s="157" t="s">
        <v>1</v>
      </c>
      <c r="F499" s="158" t="s">
        <v>1529</v>
      </c>
      <c r="H499" s="159">
        <v>716.54</v>
      </c>
      <c r="I499" s="160"/>
      <c r="L499" s="156"/>
      <c r="M499" s="161"/>
      <c r="T499" s="162"/>
      <c r="AT499" s="157" t="s">
        <v>190</v>
      </c>
      <c r="AU499" s="157" t="s">
        <v>84</v>
      </c>
      <c r="AV499" s="13" t="s">
        <v>84</v>
      </c>
      <c r="AW499" s="13" t="s">
        <v>30</v>
      </c>
      <c r="AX499" s="13" t="s">
        <v>74</v>
      </c>
      <c r="AY499" s="157" t="s">
        <v>180</v>
      </c>
    </row>
    <row r="500" spans="2:65" s="12" customFormat="1" ht="10.199999999999999">
      <c r="B500" s="149"/>
      <c r="D500" s="150" t="s">
        <v>190</v>
      </c>
      <c r="E500" s="151" t="s">
        <v>1</v>
      </c>
      <c r="F500" s="152" t="s">
        <v>393</v>
      </c>
      <c r="H500" s="151" t="s">
        <v>1</v>
      </c>
      <c r="I500" s="153"/>
      <c r="L500" s="149"/>
      <c r="M500" s="154"/>
      <c r="T500" s="155"/>
      <c r="AT500" s="151" t="s">
        <v>190</v>
      </c>
      <c r="AU500" s="151" t="s">
        <v>84</v>
      </c>
      <c r="AV500" s="12" t="s">
        <v>82</v>
      </c>
      <c r="AW500" s="12" t="s">
        <v>30</v>
      </c>
      <c r="AX500" s="12" t="s">
        <v>74</v>
      </c>
      <c r="AY500" s="151" t="s">
        <v>180</v>
      </c>
    </row>
    <row r="501" spans="2:65" s="13" customFormat="1" ht="10.199999999999999">
      <c r="B501" s="156"/>
      <c r="D501" s="150" t="s">
        <v>190</v>
      </c>
      <c r="E501" s="157" t="s">
        <v>1</v>
      </c>
      <c r="F501" s="158" t="s">
        <v>1530</v>
      </c>
      <c r="H501" s="159">
        <v>2677.62</v>
      </c>
      <c r="I501" s="160"/>
      <c r="L501" s="156"/>
      <c r="M501" s="161"/>
      <c r="T501" s="162"/>
      <c r="AT501" s="157" t="s">
        <v>190</v>
      </c>
      <c r="AU501" s="157" t="s">
        <v>84</v>
      </c>
      <c r="AV501" s="13" t="s">
        <v>84</v>
      </c>
      <c r="AW501" s="13" t="s">
        <v>30</v>
      </c>
      <c r="AX501" s="13" t="s">
        <v>74</v>
      </c>
      <c r="AY501" s="157" t="s">
        <v>180</v>
      </c>
    </row>
    <row r="502" spans="2:65" s="14" customFormat="1" ht="10.199999999999999">
      <c r="B502" s="163"/>
      <c r="D502" s="150" t="s">
        <v>190</v>
      </c>
      <c r="E502" s="164" t="s">
        <v>1</v>
      </c>
      <c r="F502" s="165" t="s">
        <v>194</v>
      </c>
      <c r="H502" s="166">
        <v>6062.2</v>
      </c>
      <c r="I502" s="167"/>
      <c r="L502" s="163"/>
      <c r="M502" s="168"/>
      <c r="T502" s="169"/>
      <c r="AT502" s="164" t="s">
        <v>190</v>
      </c>
      <c r="AU502" s="164" t="s">
        <v>84</v>
      </c>
      <c r="AV502" s="14" t="s">
        <v>188</v>
      </c>
      <c r="AW502" s="14" t="s">
        <v>30</v>
      </c>
      <c r="AX502" s="14" t="s">
        <v>82</v>
      </c>
      <c r="AY502" s="164" t="s">
        <v>180</v>
      </c>
    </row>
    <row r="503" spans="2:65" s="1" customFormat="1" ht="16.5" customHeight="1">
      <c r="B503" s="32"/>
      <c r="C503" s="177" t="s">
        <v>471</v>
      </c>
      <c r="D503" s="177" t="s">
        <v>328</v>
      </c>
      <c r="E503" s="178" t="s">
        <v>1531</v>
      </c>
      <c r="F503" s="179" t="s">
        <v>1532</v>
      </c>
      <c r="G503" s="180" t="s">
        <v>186</v>
      </c>
      <c r="H503" s="181">
        <v>12.548999999999999</v>
      </c>
      <c r="I503" s="182"/>
      <c r="J503" s="183">
        <f>ROUND(I503*H503,2)</f>
        <v>0</v>
      </c>
      <c r="K503" s="179" t="s">
        <v>187</v>
      </c>
      <c r="L503" s="184"/>
      <c r="M503" s="185" t="s">
        <v>1</v>
      </c>
      <c r="N503" s="186" t="s">
        <v>39</v>
      </c>
      <c r="P503" s="145">
        <f>O503*H503</f>
        <v>0</v>
      </c>
      <c r="Q503" s="145">
        <v>0.55000000000000004</v>
      </c>
      <c r="R503" s="145">
        <f>Q503*H503</f>
        <v>6.9019500000000003</v>
      </c>
      <c r="S503" s="145">
        <v>0</v>
      </c>
      <c r="T503" s="146">
        <f>S503*H503</f>
        <v>0</v>
      </c>
      <c r="AR503" s="147" t="s">
        <v>331</v>
      </c>
      <c r="AT503" s="147" t="s">
        <v>328</v>
      </c>
      <c r="AU503" s="147" t="s">
        <v>84</v>
      </c>
      <c r="AY503" s="17" t="s">
        <v>180</v>
      </c>
      <c r="BE503" s="148">
        <f>IF(N503="základní",J503,0)</f>
        <v>0</v>
      </c>
      <c r="BF503" s="148">
        <f>IF(N503="snížená",J503,0)</f>
        <v>0</v>
      </c>
      <c r="BG503" s="148">
        <f>IF(N503="zákl. přenesená",J503,0)</f>
        <v>0</v>
      </c>
      <c r="BH503" s="148">
        <f>IF(N503="sníž. přenesená",J503,0)</f>
        <v>0</v>
      </c>
      <c r="BI503" s="148">
        <f>IF(N503="nulová",J503,0)</f>
        <v>0</v>
      </c>
      <c r="BJ503" s="17" t="s">
        <v>82</v>
      </c>
      <c r="BK503" s="148">
        <f>ROUND(I503*H503,2)</f>
        <v>0</v>
      </c>
      <c r="BL503" s="17" t="s">
        <v>294</v>
      </c>
      <c r="BM503" s="147" t="s">
        <v>1533</v>
      </c>
    </row>
    <row r="504" spans="2:65" s="13" customFormat="1" ht="10.199999999999999">
      <c r="B504" s="156"/>
      <c r="D504" s="150" t="s">
        <v>190</v>
      </c>
      <c r="E504" s="157" t="s">
        <v>1</v>
      </c>
      <c r="F504" s="158" t="s">
        <v>1534</v>
      </c>
      <c r="H504" s="159">
        <v>10.912000000000001</v>
      </c>
      <c r="I504" s="160"/>
      <c r="L504" s="156"/>
      <c r="M504" s="161"/>
      <c r="T504" s="162"/>
      <c r="AT504" s="157" t="s">
        <v>190</v>
      </c>
      <c r="AU504" s="157" t="s">
        <v>84</v>
      </c>
      <c r="AV504" s="13" t="s">
        <v>84</v>
      </c>
      <c r="AW504" s="13" t="s">
        <v>30</v>
      </c>
      <c r="AX504" s="13" t="s">
        <v>74</v>
      </c>
      <c r="AY504" s="157" t="s">
        <v>180</v>
      </c>
    </row>
    <row r="505" spans="2:65" s="14" customFormat="1" ht="10.199999999999999">
      <c r="B505" s="163"/>
      <c r="D505" s="150" t="s">
        <v>190</v>
      </c>
      <c r="E505" s="164" t="s">
        <v>1</v>
      </c>
      <c r="F505" s="165" t="s">
        <v>194</v>
      </c>
      <c r="H505" s="166">
        <v>10.912000000000001</v>
      </c>
      <c r="I505" s="167"/>
      <c r="L505" s="163"/>
      <c r="M505" s="168"/>
      <c r="T505" s="169"/>
      <c r="AT505" s="164" t="s">
        <v>190</v>
      </c>
      <c r="AU505" s="164" t="s">
        <v>84</v>
      </c>
      <c r="AV505" s="14" t="s">
        <v>188</v>
      </c>
      <c r="AW505" s="14" t="s">
        <v>30</v>
      </c>
      <c r="AX505" s="14" t="s">
        <v>82</v>
      </c>
      <c r="AY505" s="164" t="s">
        <v>180</v>
      </c>
    </row>
    <row r="506" spans="2:65" s="13" customFormat="1" ht="10.199999999999999">
      <c r="B506" s="156"/>
      <c r="D506" s="150" t="s">
        <v>190</v>
      </c>
      <c r="F506" s="158" t="s">
        <v>1535</v>
      </c>
      <c r="H506" s="159">
        <v>12.548999999999999</v>
      </c>
      <c r="I506" s="160"/>
      <c r="L506" s="156"/>
      <c r="M506" s="161"/>
      <c r="T506" s="162"/>
      <c r="AT506" s="157" t="s">
        <v>190</v>
      </c>
      <c r="AU506" s="157" t="s">
        <v>84</v>
      </c>
      <c r="AV506" s="13" t="s">
        <v>84</v>
      </c>
      <c r="AW506" s="13" t="s">
        <v>4</v>
      </c>
      <c r="AX506" s="13" t="s">
        <v>82</v>
      </c>
      <c r="AY506" s="157" t="s">
        <v>180</v>
      </c>
    </row>
    <row r="507" spans="2:65" s="1" customFormat="1" ht="16.5" customHeight="1">
      <c r="B507" s="32"/>
      <c r="C507" s="136" t="s">
        <v>477</v>
      </c>
      <c r="D507" s="136" t="s">
        <v>183</v>
      </c>
      <c r="E507" s="137" t="s">
        <v>1536</v>
      </c>
      <c r="F507" s="138" t="s">
        <v>1537</v>
      </c>
      <c r="G507" s="139" t="s">
        <v>186</v>
      </c>
      <c r="H507" s="140">
        <v>199.75700000000001</v>
      </c>
      <c r="I507" s="141"/>
      <c r="J507" s="142">
        <f>ROUND(I507*H507,2)</f>
        <v>0</v>
      </c>
      <c r="K507" s="138" t="s">
        <v>187</v>
      </c>
      <c r="L507" s="32"/>
      <c r="M507" s="143" t="s">
        <v>1</v>
      </c>
      <c r="N507" s="144" t="s">
        <v>39</v>
      </c>
      <c r="P507" s="145">
        <f>O507*H507</f>
        <v>0</v>
      </c>
      <c r="Q507" s="145">
        <v>2.3369999999999998E-2</v>
      </c>
      <c r="R507" s="145">
        <f>Q507*H507</f>
        <v>4.6683210900000001</v>
      </c>
      <c r="S507" s="145">
        <v>0</v>
      </c>
      <c r="T507" s="146">
        <f>S507*H507</f>
        <v>0</v>
      </c>
      <c r="AR507" s="147" t="s">
        <v>294</v>
      </c>
      <c r="AT507" s="147" t="s">
        <v>183</v>
      </c>
      <c r="AU507" s="147" t="s">
        <v>84</v>
      </c>
      <c r="AY507" s="17" t="s">
        <v>180</v>
      </c>
      <c r="BE507" s="148">
        <f>IF(N507="základní",J507,0)</f>
        <v>0</v>
      </c>
      <c r="BF507" s="148">
        <f>IF(N507="snížená",J507,0)</f>
        <v>0</v>
      </c>
      <c r="BG507" s="148">
        <f>IF(N507="zákl. přenesená",J507,0)</f>
        <v>0</v>
      </c>
      <c r="BH507" s="148">
        <f>IF(N507="sníž. přenesená",J507,0)</f>
        <v>0</v>
      </c>
      <c r="BI507" s="148">
        <f>IF(N507="nulová",J507,0)</f>
        <v>0</v>
      </c>
      <c r="BJ507" s="17" t="s">
        <v>82</v>
      </c>
      <c r="BK507" s="148">
        <f>ROUND(I507*H507,2)</f>
        <v>0</v>
      </c>
      <c r="BL507" s="17" t="s">
        <v>294</v>
      </c>
      <c r="BM507" s="147" t="s">
        <v>1538</v>
      </c>
    </row>
    <row r="508" spans="2:65" s="13" customFormat="1" ht="10.199999999999999">
      <c r="B508" s="156"/>
      <c r="D508" s="150" t="s">
        <v>190</v>
      </c>
      <c r="E508" s="157" t="s">
        <v>1</v>
      </c>
      <c r="F508" s="158" t="s">
        <v>1539</v>
      </c>
      <c r="H508" s="159">
        <v>199.75700000000001</v>
      </c>
      <c r="I508" s="160"/>
      <c r="L508" s="156"/>
      <c r="M508" s="161"/>
      <c r="T508" s="162"/>
      <c r="AT508" s="157" t="s">
        <v>190</v>
      </c>
      <c r="AU508" s="157" t="s">
        <v>84</v>
      </c>
      <c r="AV508" s="13" t="s">
        <v>84</v>
      </c>
      <c r="AW508" s="13" t="s">
        <v>30</v>
      </c>
      <c r="AX508" s="13" t="s">
        <v>74</v>
      </c>
      <c r="AY508" s="157" t="s">
        <v>180</v>
      </c>
    </row>
    <row r="509" spans="2:65" s="14" customFormat="1" ht="10.199999999999999">
      <c r="B509" s="163"/>
      <c r="D509" s="150" t="s">
        <v>190</v>
      </c>
      <c r="E509" s="164" t="s">
        <v>1</v>
      </c>
      <c r="F509" s="165" t="s">
        <v>194</v>
      </c>
      <c r="H509" s="166">
        <v>199.75700000000001</v>
      </c>
      <c r="I509" s="167"/>
      <c r="L509" s="163"/>
      <c r="M509" s="168"/>
      <c r="T509" s="169"/>
      <c r="AT509" s="164" t="s">
        <v>190</v>
      </c>
      <c r="AU509" s="164" t="s">
        <v>84</v>
      </c>
      <c r="AV509" s="14" t="s">
        <v>188</v>
      </c>
      <c r="AW509" s="14" t="s">
        <v>30</v>
      </c>
      <c r="AX509" s="14" t="s">
        <v>82</v>
      </c>
      <c r="AY509" s="164" t="s">
        <v>180</v>
      </c>
    </row>
    <row r="510" spans="2:65" s="1" customFormat="1" ht="24.15" customHeight="1">
      <c r="B510" s="32"/>
      <c r="C510" s="136" t="s">
        <v>492</v>
      </c>
      <c r="D510" s="136" t="s">
        <v>183</v>
      </c>
      <c r="E510" s="137" t="s">
        <v>1540</v>
      </c>
      <c r="F510" s="138" t="s">
        <v>1541</v>
      </c>
      <c r="G510" s="139" t="s">
        <v>198</v>
      </c>
      <c r="H510" s="140">
        <v>110.79300000000001</v>
      </c>
      <c r="I510" s="141"/>
      <c r="J510" s="142">
        <f>ROUND(I510*H510,2)</f>
        <v>0</v>
      </c>
      <c r="K510" s="138" t="s">
        <v>199</v>
      </c>
      <c r="L510" s="32"/>
      <c r="M510" s="143" t="s">
        <v>1</v>
      </c>
      <c r="N510" s="144" t="s">
        <v>39</v>
      </c>
      <c r="P510" s="145">
        <f>O510*H510</f>
        <v>0</v>
      </c>
      <c r="Q510" s="145">
        <v>3.8469999999999997E-2</v>
      </c>
      <c r="R510" s="145">
        <f>Q510*H510</f>
        <v>4.2622067100000001</v>
      </c>
      <c r="S510" s="145">
        <v>0</v>
      </c>
      <c r="T510" s="146">
        <f>S510*H510</f>
        <v>0</v>
      </c>
      <c r="AR510" s="147" t="s">
        <v>294</v>
      </c>
      <c r="AT510" s="147" t="s">
        <v>183</v>
      </c>
      <c r="AU510" s="147" t="s">
        <v>84</v>
      </c>
      <c r="AY510" s="17" t="s">
        <v>180</v>
      </c>
      <c r="BE510" s="148">
        <f>IF(N510="základní",J510,0)</f>
        <v>0</v>
      </c>
      <c r="BF510" s="148">
        <f>IF(N510="snížená",J510,0)</f>
        <v>0</v>
      </c>
      <c r="BG510" s="148">
        <f>IF(N510="zákl. přenesená",J510,0)</f>
        <v>0</v>
      </c>
      <c r="BH510" s="148">
        <f>IF(N510="sníž. přenesená",J510,0)</f>
        <v>0</v>
      </c>
      <c r="BI510" s="148">
        <f>IF(N510="nulová",J510,0)</f>
        <v>0</v>
      </c>
      <c r="BJ510" s="17" t="s">
        <v>82</v>
      </c>
      <c r="BK510" s="148">
        <f>ROUND(I510*H510,2)</f>
        <v>0</v>
      </c>
      <c r="BL510" s="17" t="s">
        <v>294</v>
      </c>
      <c r="BM510" s="147" t="s">
        <v>1542</v>
      </c>
    </row>
    <row r="511" spans="2:65" s="12" customFormat="1" ht="20.399999999999999">
      <c r="B511" s="149"/>
      <c r="D511" s="150" t="s">
        <v>190</v>
      </c>
      <c r="E511" s="151" t="s">
        <v>1</v>
      </c>
      <c r="F511" s="152" t="s">
        <v>1543</v>
      </c>
      <c r="H511" s="151" t="s">
        <v>1</v>
      </c>
      <c r="I511" s="153"/>
      <c r="L511" s="149"/>
      <c r="M511" s="154"/>
      <c r="T511" s="155"/>
      <c r="AT511" s="151" t="s">
        <v>190</v>
      </c>
      <c r="AU511" s="151" t="s">
        <v>84</v>
      </c>
      <c r="AV511" s="12" t="s">
        <v>82</v>
      </c>
      <c r="AW511" s="12" t="s">
        <v>30</v>
      </c>
      <c r="AX511" s="12" t="s">
        <v>74</v>
      </c>
      <c r="AY511" s="151" t="s">
        <v>180</v>
      </c>
    </row>
    <row r="512" spans="2:65" s="12" customFormat="1" ht="10.199999999999999">
      <c r="B512" s="149"/>
      <c r="D512" s="150" t="s">
        <v>190</v>
      </c>
      <c r="E512" s="151" t="s">
        <v>1</v>
      </c>
      <c r="F512" s="152" t="s">
        <v>1544</v>
      </c>
      <c r="H512" s="151" t="s">
        <v>1</v>
      </c>
      <c r="I512" s="153"/>
      <c r="L512" s="149"/>
      <c r="M512" s="154"/>
      <c r="T512" s="155"/>
      <c r="AT512" s="151" t="s">
        <v>190</v>
      </c>
      <c r="AU512" s="151" t="s">
        <v>84</v>
      </c>
      <c r="AV512" s="12" t="s">
        <v>82</v>
      </c>
      <c r="AW512" s="12" t="s">
        <v>30</v>
      </c>
      <c r="AX512" s="12" t="s">
        <v>74</v>
      </c>
      <c r="AY512" s="151" t="s">
        <v>180</v>
      </c>
    </row>
    <row r="513" spans="2:65" s="12" customFormat="1" ht="10.199999999999999">
      <c r="B513" s="149"/>
      <c r="D513" s="150" t="s">
        <v>190</v>
      </c>
      <c r="E513" s="151" t="s">
        <v>1</v>
      </c>
      <c r="F513" s="152" t="s">
        <v>1509</v>
      </c>
      <c r="H513" s="151" t="s">
        <v>1</v>
      </c>
      <c r="I513" s="153"/>
      <c r="L513" s="149"/>
      <c r="M513" s="154"/>
      <c r="T513" s="155"/>
      <c r="AT513" s="151" t="s">
        <v>190</v>
      </c>
      <c r="AU513" s="151" t="s">
        <v>84</v>
      </c>
      <c r="AV513" s="12" t="s">
        <v>82</v>
      </c>
      <c r="AW513" s="12" t="s">
        <v>30</v>
      </c>
      <c r="AX513" s="12" t="s">
        <v>74</v>
      </c>
      <c r="AY513" s="151" t="s">
        <v>180</v>
      </c>
    </row>
    <row r="514" spans="2:65" s="12" customFormat="1" ht="10.199999999999999">
      <c r="B514" s="149"/>
      <c r="D514" s="150" t="s">
        <v>190</v>
      </c>
      <c r="E514" s="151" t="s">
        <v>1</v>
      </c>
      <c r="F514" s="152" t="s">
        <v>1545</v>
      </c>
      <c r="H514" s="151" t="s">
        <v>1</v>
      </c>
      <c r="I514" s="153"/>
      <c r="L514" s="149"/>
      <c r="M514" s="154"/>
      <c r="T514" s="155"/>
      <c r="AT514" s="151" t="s">
        <v>190</v>
      </c>
      <c r="AU514" s="151" t="s">
        <v>84</v>
      </c>
      <c r="AV514" s="12" t="s">
        <v>82</v>
      </c>
      <c r="AW514" s="12" t="s">
        <v>30</v>
      </c>
      <c r="AX514" s="12" t="s">
        <v>74</v>
      </c>
      <c r="AY514" s="151" t="s">
        <v>180</v>
      </c>
    </row>
    <row r="515" spans="2:65" s="13" customFormat="1" ht="10.199999999999999">
      <c r="B515" s="156"/>
      <c r="D515" s="150" t="s">
        <v>190</v>
      </c>
      <c r="E515" s="157" t="s">
        <v>1</v>
      </c>
      <c r="F515" s="158" t="s">
        <v>1546</v>
      </c>
      <c r="H515" s="159">
        <v>110.79300000000001</v>
      </c>
      <c r="I515" s="160"/>
      <c r="L515" s="156"/>
      <c r="M515" s="161"/>
      <c r="T515" s="162"/>
      <c r="AT515" s="157" t="s">
        <v>190</v>
      </c>
      <c r="AU515" s="157" t="s">
        <v>84</v>
      </c>
      <c r="AV515" s="13" t="s">
        <v>84</v>
      </c>
      <c r="AW515" s="13" t="s">
        <v>30</v>
      </c>
      <c r="AX515" s="13" t="s">
        <v>74</v>
      </c>
      <c r="AY515" s="157" t="s">
        <v>180</v>
      </c>
    </row>
    <row r="516" spans="2:65" s="14" customFormat="1" ht="10.199999999999999">
      <c r="B516" s="163"/>
      <c r="D516" s="150" t="s">
        <v>190</v>
      </c>
      <c r="E516" s="164" t="s">
        <v>1</v>
      </c>
      <c r="F516" s="165" t="s">
        <v>194</v>
      </c>
      <c r="H516" s="166">
        <v>110.79300000000001</v>
      </c>
      <c r="I516" s="167"/>
      <c r="L516" s="163"/>
      <c r="M516" s="168"/>
      <c r="T516" s="169"/>
      <c r="AT516" s="164" t="s">
        <v>190</v>
      </c>
      <c r="AU516" s="164" t="s">
        <v>84</v>
      </c>
      <c r="AV516" s="14" t="s">
        <v>188</v>
      </c>
      <c r="AW516" s="14" t="s">
        <v>30</v>
      </c>
      <c r="AX516" s="14" t="s">
        <v>82</v>
      </c>
      <c r="AY516" s="164" t="s">
        <v>180</v>
      </c>
    </row>
    <row r="517" spans="2:65" s="1" customFormat="1" ht="16.5" customHeight="1">
      <c r="B517" s="32"/>
      <c r="C517" s="136" t="s">
        <v>496</v>
      </c>
      <c r="D517" s="136" t="s">
        <v>183</v>
      </c>
      <c r="E517" s="137" t="s">
        <v>371</v>
      </c>
      <c r="F517" s="138" t="s">
        <v>372</v>
      </c>
      <c r="G517" s="139" t="s">
        <v>343</v>
      </c>
      <c r="H517" s="187"/>
      <c r="I517" s="141"/>
      <c r="J517" s="142">
        <f>ROUND(I517*H517,2)</f>
        <v>0</v>
      </c>
      <c r="K517" s="138" t="s">
        <v>187</v>
      </c>
      <c r="L517" s="32"/>
      <c r="M517" s="143" t="s">
        <v>1</v>
      </c>
      <c r="N517" s="144" t="s">
        <v>39</v>
      </c>
      <c r="P517" s="145">
        <f>O517*H517</f>
        <v>0</v>
      </c>
      <c r="Q517" s="145">
        <v>0</v>
      </c>
      <c r="R517" s="145">
        <f>Q517*H517</f>
        <v>0</v>
      </c>
      <c r="S517" s="145">
        <v>0</v>
      </c>
      <c r="T517" s="146">
        <f>S517*H517</f>
        <v>0</v>
      </c>
      <c r="AR517" s="147" t="s">
        <v>294</v>
      </c>
      <c r="AT517" s="147" t="s">
        <v>183</v>
      </c>
      <c r="AU517" s="147" t="s">
        <v>84</v>
      </c>
      <c r="AY517" s="17" t="s">
        <v>180</v>
      </c>
      <c r="BE517" s="148">
        <f>IF(N517="základní",J517,0)</f>
        <v>0</v>
      </c>
      <c r="BF517" s="148">
        <f>IF(N517="snížená",J517,0)</f>
        <v>0</v>
      </c>
      <c r="BG517" s="148">
        <f>IF(N517="zákl. přenesená",J517,0)</f>
        <v>0</v>
      </c>
      <c r="BH517" s="148">
        <f>IF(N517="sníž. přenesená",J517,0)</f>
        <v>0</v>
      </c>
      <c r="BI517" s="148">
        <f>IF(N517="nulová",J517,0)</f>
        <v>0</v>
      </c>
      <c r="BJ517" s="17" t="s">
        <v>82</v>
      </c>
      <c r="BK517" s="148">
        <f>ROUND(I517*H517,2)</f>
        <v>0</v>
      </c>
      <c r="BL517" s="17" t="s">
        <v>294</v>
      </c>
      <c r="BM517" s="147" t="s">
        <v>1547</v>
      </c>
    </row>
    <row r="518" spans="2:65" s="11" customFormat="1" ht="22.8" customHeight="1">
      <c r="B518" s="124"/>
      <c r="D518" s="125" t="s">
        <v>73</v>
      </c>
      <c r="E518" s="134" t="s">
        <v>1149</v>
      </c>
      <c r="F518" s="134" t="s">
        <v>1150</v>
      </c>
      <c r="I518" s="127"/>
      <c r="J518" s="135">
        <f>BK518</f>
        <v>0</v>
      </c>
      <c r="L518" s="124"/>
      <c r="M518" s="129"/>
      <c r="P518" s="130">
        <f>SUM(P519:P636)</f>
        <v>0</v>
      </c>
      <c r="R518" s="130">
        <f>SUM(R519:R636)</f>
        <v>12.716962499999994</v>
      </c>
      <c r="T518" s="131">
        <f>SUM(T519:T636)</f>
        <v>0</v>
      </c>
      <c r="AR518" s="125" t="s">
        <v>84</v>
      </c>
      <c r="AT518" s="132" t="s">
        <v>73</v>
      </c>
      <c r="AU518" s="132" t="s">
        <v>82</v>
      </c>
      <c r="AY518" s="125" t="s">
        <v>180</v>
      </c>
      <c r="BK518" s="133">
        <f>SUM(BK519:BK636)</f>
        <v>0</v>
      </c>
    </row>
    <row r="519" spans="2:65" s="1" customFormat="1" ht="16.5" customHeight="1">
      <c r="B519" s="32"/>
      <c r="C519" s="136" t="s">
        <v>512</v>
      </c>
      <c r="D519" s="136" t="s">
        <v>183</v>
      </c>
      <c r="E519" s="137" t="s">
        <v>1548</v>
      </c>
      <c r="F519" s="138" t="s">
        <v>1549</v>
      </c>
      <c r="G519" s="139" t="s">
        <v>198</v>
      </c>
      <c r="H519" s="140">
        <v>280</v>
      </c>
      <c r="I519" s="141"/>
      <c r="J519" s="142">
        <f>ROUND(I519*H519,2)</f>
        <v>0</v>
      </c>
      <c r="K519" s="138" t="s">
        <v>199</v>
      </c>
      <c r="L519" s="32"/>
      <c r="M519" s="143" t="s">
        <v>1</v>
      </c>
      <c r="N519" s="144" t="s">
        <v>39</v>
      </c>
      <c r="P519" s="145">
        <f>O519*H519</f>
        <v>0</v>
      </c>
      <c r="Q519" s="145">
        <v>6.7000000000000002E-3</v>
      </c>
      <c r="R519" s="145">
        <f>Q519*H519</f>
        <v>1.8760000000000001</v>
      </c>
      <c r="S519" s="145">
        <v>0</v>
      </c>
      <c r="T519" s="146">
        <f>S519*H519</f>
        <v>0</v>
      </c>
      <c r="AR519" s="147" t="s">
        <v>294</v>
      </c>
      <c r="AT519" s="147" t="s">
        <v>183</v>
      </c>
      <c r="AU519" s="147" t="s">
        <v>84</v>
      </c>
      <c r="AY519" s="17" t="s">
        <v>180</v>
      </c>
      <c r="BE519" s="148">
        <f>IF(N519="základní",J519,0)</f>
        <v>0</v>
      </c>
      <c r="BF519" s="148">
        <f>IF(N519="snížená",J519,0)</f>
        <v>0</v>
      </c>
      <c r="BG519" s="148">
        <f>IF(N519="zákl. přenesená",J519,0)</f>
        <v>0</v>
      </c>
      <c r="BH519" s="148">
        <f>IF(N519="sníž. přenesená",J519,0)</f>
        <v>0</v>
      </c>
      <c r="BI519" s="148">
        <f>IF(N519="nulová",J519,0)</f>
        <v>0</v>
      </c>
      <c r="BJ519" s="17" t="s">
        <v>82</v>
      </c>
      <c r="BK519" s="148">
        <f>ROUND(I519*H519,2)</f>
        <v>0</v>
      </c>
      <c r="BL519" s="17" t="s">
        <v>294</v>
      </c>
      <c r="BM519" s="147" t="s">
        <v>1550</v>
      </c>
    </row>
    <row r="520" spans="2:65" s="12" customFormat="1" ht="10.199999999999999">
      <c r="B520" s="149"/>
      <c r="D520" s="150" t="s">
        <v>190</v>
      </c>
      <c r="E520" s="151" t="s">
        <v>1</v>
      </c>
      <c r="F520" s="152" t="s">
        <v>1551</v>
      </c>
      <c r="H520" s="151" t="s">
        <v>1</v>
      </c>
      <c r="I520" s="153"/>
      <c r="L520" s="149"/>
      <c r="M520" s="154"/>
      <c r="T520" s="155"/>
      <c r="AT520" s="151" t="s">
        <v>190</v>
      </c>
      <c r="AU520" s="151" t="s">
        <v>84</v>
      </c>
      <c r="AV520" s="12" t="s">
        <v>82</v>
      </c>
      <c r="AW520" s="12" t="s">
        <v>30</v>
      </c>
      <c r="AX520" s="12" t="s">
        <v>74</v>
      </c>
      <c r="AY520" s="151" t="s">
        <v>180</v>
      </c>
    </row>
    <row r="521" spans="2:65" s="13" customFormat="1" ht="10.199999999999999">
      <c r="B521" s="156"/>
      <c r="D521" s="150" t="s">
        <v>190</v>
      </c>
      <c r="E521" s="157" t="s">
        <v>1</v>
      </c>
      <c r="F521" s="158" t="s">
        <v>1171</v>
      </c>
      <c r="H521" s="159">
        <v>280</v>
      </c>
      <c r="I521" s="160"/>
      <c r="L521" s="156"/>
      <c r="M521" s="161"/>
      <c r="T521" s="162"/>
      <c r="AT521" s="157" t="s">
        <v>190</v>
      </c>
      <c r="AU521" s="157" t="s">
        <v>84</v>
      </c>
      <c r="AV521" s="13" t="s">
        <v>84</v>
      </c>
      <c r="AW521" s="13" t="s">
        <v>30</v>
      </c>
      <c r="AX521" s="13" t="s">
        <v>74</v>
      </c>
      <c r="AY521" s="157" t="s">
        <v>180</v>
      </c>
    </row>
    <row r="522" spans="2:65" s="14" customFormat="1" ht="10.199999999999999">
      <c r="B522" s="163"/>
      <c r="D522" s="150" t="s">
        <v>190</v>
      </c>
      <c r="E522" s="164" t="s">
        <v>1</v>
      </c>
      <c r="F522" s="165" t="s">
        <v>194</v>
      </c>
      <c r="H522" s="166">
        <v>280</v>
      </c>
      <c r="I522" s="167"/>
      <c r="L522" s="163"/>
      <c r="M522" s="168"/>
      <c r="T522" s="169"/>
      <c r="AT522" s="164" t="s">
        <v>190</v>
      </c>
      <c r="AU522" s="164" t="s">
        <v>84</v>
      </c>
      <c r="AV522" s="14" t="s">
        <v>188</v>
      </c>
      <c r="AW522" s="14" t="s">
        <v>30</v>
      </c>
      <c r="AX522" s="14" t="s">
        <v>82</v>
      </c>
      <c r="AY522" s="164" t="s">
        <v>180</v>
      </c>
    </row>
    <row r="523" spans="2:65" s="1" customFormat="1" ht="16.5" customHeight="1">
      <c r="B523" s="32"/>
      <c r="C523" s="136" t="s">
        <v>525</v>
      </c>
      <c r="D523" s="136" t="s">
        <v>183</v>
      </c>
      <c r="E523" s="137" t="s">
        <v>1552</v>
      </c>
      <c r="F523" s="138" t="s">
        <v>1553</v>
      </c>
      <c r="G523" s="139" t="s">
        <v>198</v>
      </c>
      <c r="H523" s="140">
        <v>175</v>
      </c>
      <c r="I523" s="141"/>
      <c r="J523" s="142">
        <f>ROUND(I523*H523,2)</f>
        <v>0</v>
      </c>
      <c r="K523" s="138" t="s">
        <v>199</v>
      </c>
      <c r="L523" s="32"/>
      <c r="M523" s="143" t="s">
        <v>1</v>
      </c>
      <c r="N523" s="144" t="s">
        <v>39</v>
      </c>
      <c r="P523" s="145">
        <f>O523*H523</f>
        <v>0</v>
      </c>
      <c r="Q523" s="145">
        <v>6.7000000000000002E-3</v>
      </c>
      <c r="R523" s="145">
        <f>Q523*H523</f>
        <v>1.1725000000000001</v>
      </c>
      <c r="S523" s="145">
        <v>0</v>
      </c>
      <c r="T523" s="146">
        <f>S523*H523</f>
        <v>0</v>
      </c>
      <c r="AR523" s="147" t="s">
        <v>294</v>
      </c>
      <c r="AT523" s="147" t="s">
        <v>183</v>
      </c>
      <c r="AU523" s="147" t="s">
        <v>84</v>
      </c>
      <c r="AY523" s="17" t="s">
        <v>180</v>
      </c>
      <c r="BE523" s="148">
        <f>IF(N523="základní",J523,0)</f>
        <v>0</v>
      </c>
      <c r="BF523" s="148">
        <f>IF(N523="snížená",J523,0)</f>
        <v>0</v>
      </c>
      <c r="BG523" s="148">
        <f>IF(N523="zákl. přenesená",J523,0)</f>
        <v>0</v>
      </c>
      <c r="BH523" s="148">
        <f>IF(N523="sníž. přenesená",J523,0)</f>
        <v>0</v>
      </c>
      <c r="BI523" s="148">
        <f>IF(N523="nulová",J523,0)</f>
        <v>0</v>
      </c>
      <c r="BJ523" s="17" t="s">
        <v>82</v>
      </c>
      <c r="BK523" s="148">
        <f>ROUND(I523*H523,2)</f>
        <v>0</v>
      </c>
      <c r="BL523" s="17" t="s">
        <v>294</v>
      </c>
      <c r="BM523" s="147" t="s">
        <v>1554</v>
      </c>
    </row>
    <row r="524" spans="2:65" s="12" customFormat="1" ht="10.199999999999999">
      <c r="B524" s="149"/>
      <c r="D524" s="150" t="s">
        <v>190</v>
      </c>
      <c r="E524" s="151" t="s">
        <v>1</v>
      </c>
      <c r="F524" s="152" t="s">
        <v>1555</v>
      </c>
      <c r="H524" s="151" t="s">
        <v>1</v>
      </c>
      <c r="I524" s="153"/>
      <c r="L524" s="149"/>
      <c r="M524" s="154"/>
      <c r="T524" s="155"/>
      <c r="AT524" s="151" t="s">
        <v>190</v>
      </c>
      <c r="AU524" s="151" t="s">
        <v>84</v>
      </c>
      <c r="AV524" s="12" t="s">
        <v>82</v>
      </c>
      <c r="AW524" s="12" t="s">
        <v>30</v>
      </c>
      <c r="AX524" s="12" t="s">
        <v>74</v>
      </c>
      <c r="AY524" s="151" t="s">
        <v>180</v>
      </c>
    </row>
    <row r="525" spans="2:65" s="13" customFormat="1" ht="10.199999999999999">
      <c r="B525" s="156"/>
      <c r="D525" s="150" t="s">
        <v>190</v>
      </c>
      <c r="E525" s="157" t="s">
        <v>1</v>
      </c>
      <c r="F525" s="158" t="s">
        <v>1165</v>
      </c>
      <c r="H525" s="159">
        <v>175</v>
      </c>
      <c r="I525" s="160"/>
      <c r="L525" s="156"/>
      <c r="M525" s="161"/>
      <c r="T525" s="162"/>
      <c r="AT525" s="157" t="s">
        <v>190</v>
      </c>
      <c r="AU525" s="157" t="s">
        <v>84</v>
      </c>
      <c r="AV525" s="13" t="s">
        <v>84</v>
      </c>
      <c r="AW525" s="13" t="s">
        <v>30</v>
      </c>
      <c r="AX525" s="13" t="s">
        <v>74</v>
      </c>
      <c r="AY525" s="157" t="s">
        <v>180</v>
      </c>
    </row>
    <row r="526" spans="2:65" s="14" customFormat="1" ht="10.199999999999999">
      <c r="B526" s="163"/>
      <c r="D526" s="150" t="s">
        <v>190</v>
      </c>
      <c r="E526" s="164" t="s">
        <v>1</v>
      </c>
      <c r="F526" s="165" t="s">
        <v>194</v>
      </c>
      <c r="H526" s="166">
        <v>175</v>
      </c>
      <c r="I526" s="167"/>
      <c r="L526" s="163"/>
      <c r="M526" s="168"/>
      <c r="T526" s="169"/>
      <c r="AT526" s="164" t="s">
        <v>190</v>
      </c>
      <c r="AU526" s="164" t="s">
        <v>84</v>
      </c>
      <c r="AV526" s="14" t="s">
        <v>188</v>
      </c>
      <c r="AW526" s="14" t="s">
        <v>30</v>
      </c>
      <c r="AX526" s="14" t="s">
        <v>82</v>
      </c>
      <c r="AY526" s="164" t="s">
        <v>180</v>
      </c>
    </row>
    <row r="527" spans="2:65" s="1" customFormat="1" ht="24.15" customHeight="1">
      <c r="B527" s="32"/>
      <c r="C527" s="136" t="s">
        <v>531</v>
      </c>
      <c r="D527" s="136" t="s">
        <v>183</v>
      </c>
      <c r="E527" s="137" t="s">
        <v>1556</v>
      </c>
      <c r="F527" s="138" t="s">
        <v>1557</v>
      </c>
      <c r="G527" s="139" t="s">
        <v>198</v>
      </c>
      <c r="H527" s="140">
        <v>150</v>
      </c>
      <c r="I527" s="141"/>
      <c r="J527" s="142">
        <f>ROUND(I527*H527,2)</f>
        <v>0</v>
      </c>
      <c r="K527" s="138" t="s">
        <v>199</v>
      </c>
      <c r="L527" s="32"/>
      <c r="M527" s="143" t="s">
        <v>1</v>
      </c>
      <c r="N527" s="144" t="s">
        <v>39</v>
      </c>
      <c r="P527" s="145">
        <f>O527*H527</f>
        <v>0</v>
      </c>
      <c r="Q527" s="145">
        <v>6.7000000000000002E-3</v>
      </c>
      <c r="R527" s="145">
        <f>Q527*H527</f>
        <v>1.0050000000000001</v>
      </c>
      <c r="S527" s="145">
        <v>0</v>
      </c>
      <c r="T527" s="146">
        <f>S527*H527</f>
        <v>0</v>
      </c>
      <c r="AR527" s="147" t="s">
        <v>294</v>
      </c>
      <c r="AT527" s="147" t="s">
        <v>183</v>
      </c>
      <c r="AU527" s="147" t="s">
        <v>84</v>
      </c>
      <c r="AY527" s="17" t="s">
        <v>180</v>
      </c>
      <c r="BE527" s="148">
        <f>IF(N527="základní",J527,0)</f>
        <v>0</v>
      </c>
      <c r="BF527" s="148">
        <f>IF(N527="snížená",J527,0)</f>
        <v>0</v>
      </c>
      <c r="BG527" s="148">
        <f>IF(N527="zákl. přenesená",J527,0)</f>
        <v>0</v>
      </c>
      <c r="BH527" s="148">
        <f>IF(N527="sníž. přenesená",J527,0)</f>
        <v>0</v>
      </c>
      <c r="BI527" s="148">
        <f>IF(N527="nulová",J527,0)</f>
        <v>0</v>
      </c>
      <c r="BJ527" s="17" t="s">
        <v>82</v>
      </c>
      <c r="BK527" s="148">
        <f>ROUND(I527*H527,2)</f>
        <v>0</v>
      </c>
      <c r="BL527" s="17" t="s">
        <v>294</v>
      </c>
      <c r="BM527" s="147" t="s">
        <v>1558</v>
      </c>
    </row>
    <row r="528" spans="2:65" s="13" customFormat="1" ht="10.199999999999999">
      <c r="B528" s="156"/>
      <c r="D528" s="150" t="s">
        <v>190</v>
      </c>
      <c r="E528" s="157" t="s">
        <v>1</v>
      </c>
      <c r="F528" s="158" t="s">
        <v>1155</v>
      </c>
      <c r="H528" s="159">
        <v>150</v>
      </c>
      <c r="I528" s="160"/>
      <c r="L528" s="156"/>
      <c r="M528" s="161"/>
      <c r="T528" s="162"/>
      <c r="AT528" s="157" t="s">
        <v>190</v>
      </c>
      <c r="AU528" s="157" t="s">
        <v>84</v>
      </c>
      <c r="AV528" s="13" t="s">
        <v>84</v>
      </c>
      <c r="AW528" s="13" t="s">
        <v>30</v>
      </c>
      <c r="AX528" s="13" t="s">
        <v>74</v>
      </c>
      <c r="AY528" s="157" t="s">
        <v>180</v>
      </c>
    </row>
    <row r="529" spans="2:65" s="14" customFormat="1" ht="10.199999999999999">
      <c r="B529" s="163"/>
      <c r="D529" s="150" t="s">
        <v>190</v>
      </c>
      <c r="E529" s="164" t="s">
        <v>1</v>
      </c>
      <c r="F529" s="165" t="s">
        <v>194</v>
      </c>
      <c r="H529" s="166">
        <v>150</v>
      </c>
      <c r="I529" s="167"/>
      <c r="L529" s="163"/>
      <c r="M529" s="168"/>
      <c r="T529" s="169"/>
      <c r="AT529" s="164" t="s">
        <v>190</v>
      </c>
      <c r="AU529" s="164" t="s">
        <v>84</v>
      </c>
      <c r="AV529" s="14" t="s">
        <v>188</v>
      </c>
      <c r="AW529" s="14" t="s">
        <v>30</v>
      </c>
      <c r="AX529" s="14" t="s">
        <v>82</v>
      </c>
      <c r="AY529" s="164" t="s">
        <v>180</v>
      </c>
    </row>
    <row r="530" spans="2:65" s="1" customFormat="1" ht="24.15" customHeight="1">
      <c r="B530" s="32"/>
      <c r="C530" s="136" t="s">
        <v>540</v>
      </c>
      <c r="D530" s="136" t="s">
        <v>183</v>
      </c>
      <c r="E530" s="137" t="s">
        <v>1559</v>
      </c>
      <c r="F530" s="138" t="s">
        <v>1560</v>
      </c>
      <c r="G530" s="139" t="s">
        <v>198</v>
      </c>
      <c r="H530" s="140">
        <v>6</v>
      </c>
      <c r="I530" s="141"/>
      <c r="J530" s="142">
        <f>ROUND(I530*H530,2)</f>
        <v>0</v>
      </c>
      <c r="K530" s="138" t="s">
        <v>199</v>
      </c>
      <c r="L530" s="32"/>
      <c r="M530" s="143" t="s">
        <v>1</v>
      </c>
      <c r="N530" s="144" t="s">
        <v>39</v>
      </c>
      <c r="P530" s="145">
        <f>O530*H530</f>
        <v>0</v>
      </c>
      <c r="Q530" s="145">
        <v>6.7000000000000002E-3</v>
      </c>
      <c r="R530" s="145">
        <f>Q530*H530</f>
        <v>4.02E-2</v>
      </c>
      <c r="S530" s="145">
        <v>0</v>
      </c>
      <c r="T530" s="146">
        <f>S530*H530</f>
        <v>0</v>
      </c>
      <c r="AR530" s="147" t="s">
        <v>294</v>
      </c>
      <c r="AT530" s="147" t="s">
        <v>183</v>
      </c>
      <c r="AU530" s="147" t="s">
        <v>84</v>
      </c>
      <c r="AY530" s="17" t="s">
        <v>180</v>
      </c>
      <c r="BE530" s="148">
        <f>IF(N530="základní",J530,0)</f>
        <v>0</v>
      </c>
      <c r="BF530" s="148">
        <f>IF(N530="snížená",J530,0)</f>
        <v>0</v>
      </c>
      <c r="BG530" s="148">
        <f>IF(N530="zákl. přenesená",J530,0)</f>
        <v>0</v>
      </c>
      <c r="BH530" s="148">
        <f>IF(N530="sníž. přenesená",J530,0)</f>
        <v>0</v>
      </c>
      <c r="BI530" s="148">
        <f>IF(N530="nulová",J530,0)</f>
        <v>0</v>
      </c>
      <c r="BJ530" s="17" t="s">
        <v>82</v>
      </c>
      <c r="BK530" s="148">
        <f>ROUND(I530*H530,2)</f>
        <v>0</v>
      </c>
      <c r="BL530" s="17" t="s">
        <v>294</v>
      </c>
      <c r="BM530" s="147" t="s">
        <v>1561</v>
      </c>
    </row>
    <row r="531" spans="2:65" s="13" customFormat="1" ht="10.199999999999999">
      <c r="B531" s="156"/>
      <c r="D531" s="150" t="s">
        <v>190</v>
      </c>
      <c r="E531" s="157" t="s">
        <v>1</v>
      </c>
      <c r="F531" s="158" t="s">
        <v>216</v>
      </c>
      <c r="H531" s="159">
        <v>6</v>
      </c>
      <c r="I531" s="160"/>
      <c r="L531" s="156"/>
      <c r="M531" s="161"/>
      <c r="T531" s="162"/>
      <c r="AT531" s="157" t="s">
        <v>190</v>
      </c>
      <c r="AU531" s="157" t="s">
        <v>84</v>
      </c>
      <c r="AV531" s="13" t="s">
        <v>84</v>
      </c>
      <c r="AW531" s="13" t="s">
        <v>30</v>
      </c>
      <c r="AX531" s="13" t="s">
        <v>74</v>
      </c>
      <c r="AY531" s="157" t="s">
        <v>180</v>
      </c>
    </row>
    <row r="532" spans="2:65" s="14" customFormat="1" ht="10.199999999999999">
      <c r="B532" s="163"/>
      <c r="D532" s="150" t="s">
        <v>190</v>
      </c>
      <c r="E532" s="164" t="s">
        <v>1</v>
      </c>
      <c r="F532" s="165" t="s">
        <v>194</v>
      </c>
      <c r="H532" s="166">
        <v>6</v>
      </c>
      <c r="I532" s="167"/>
      <c r="L532" s="163"/>
      <c r="M532" s="168"/>
      <c r="T532" s="169"/>
      <c r="AT532" s="164" t="s">
        <v>190</v>
      </c>
      <c r="AU532" s="164" t="s">
        <v>84</v>
      </c>
      <c r="AV532" s="14" t="s">
        <v>188</v>
      </c>
      <c r="AW532" s="14" t="s">
        <v>30</v>
      </c>
      <c r="AX532" s="14" t="s">
        <v>82</v>
      </c>
      <c r="AY532" s="164" t="s">
        <v>180</v>
      </c>
    </row>
    <row r="533" spans="2:65" s="1" customFormat="1" ht="24.15" customHeight="1">
      <c r="B533" s="32"/>
      <c r="C533" s="136" t="s">
        <v>546</v>
      </c>
      <c r="D533" s="136" t="s">
        <v>183</v>
      </c>
      <c r="E533" s="137" t="s">
        <v>1562</v>
      </c>
      <c r="F533" s="138" t="s">
        <v>1563</v>
      </c>
      <c r="G533" s="139" t="s">
        <v>198</v>
      </c>
      <c r="H533" s="140">
        <v>2.5</v>
      </c>
      <c r="I533" s="141"/>
      <c r="J533" s="142">
        <f>ROUND(I533*H533,2)</f>
        <v>0</v>
      </c>
      <c r="K533" s="138" t="s">
        <v>199</v>
      </c>
      <c r="L533" s="32"/>
      <c r="M533" s="143" t="s">
        <v>1</v>
      </c>
      <c r="N533" s="144" t="s">
        <v>39</v>
      </c>
      <c r="P533" s="145">
        <f>O533*H533</f>
        <v>0</v>
      </c>
      <c r="Q533" s="145">
        <v>6.7000000000000002E-3</v>
      </c>
      <c r="R533" s="145">
        <f>Q533*H533</f>
        <v>1.6750000000000001E-2</v>
      </c>
      <c r="S533" s="145">
        <v>0</v>
      </c>
      <c r="T533" s="146">
        <f>S533*H533</f>
        <v>0</v>
      </c>
      <c r="AR533" s="147" t="s">
        <v>294</v>
      </c>
      <c r="AT533" s="147" t="s">
        <v>183</v>
      </c>
      <c r="AU533" s="147" t="s">
        <v>84</v>
      </c>
      <c r="AY533" s="17" t="s">
        <v>180</v>
      </c>
      <c r="BE533" s="148">
        <f>IF(N533="základní",J533,0)</f>
        <v>0</v>
      </c>
      <c r="BF533" s="148">
        <f>IF(N533="snížená",J533,0)</f>
        <v>0</v>
      </c>
      <c r="BG533" s="148">
        <f>IF(N533="zákl. přenesená",J533,0)</f>
        <v>0</v>
      </c>
      <c r="BH533" s="148">
        <f>IF(N533="sníž. přenesená",J533,0)</f>
        <v>0</v>
      </c>
      <c r="BI533" s="148">
        <f>IF(N533="nulová",J533,0)</f>
        <v>0</v>
      </c>
      <c r="BJ533" s="17" t="s">
        <v>82</v>
      </c>
      <c r="BK533" s="148">
        <f>ROUND(I533*H533,2)</f>
        <v>0</v>
      </c>
      <c r="BL533" s="17" t="s">
        <v>294</v>
      </c>
      <c r="BM533" s="147" t="s">
        <v>1564</v>
      </c>
    </row>
    <row r="534" spans="2:65" s="13" customFormat="1" ht="10.199999999999999">
      <c r="B534" s="156"/>
      <c r="D534" s="150" t="s">
        <v>190</v>
      </c>
      <c r="E534" s="157" t="s">
        <v>1</v>
      </c>
      <c r="F534" s="158" t="s">
        <v>1158</v>
      </c>
      <c r="H534" s="159">
        <v>2.5</v>
      </c>
      <c r="I534" s="160"/>
      <c r="L534" s="156"/>
      <c r="M534" s="161"/>
      <c r="T534" s="162"/>
      <c r="AT534" s="157" t="s">
        <v>190</v>
      </c>
      <c r="AU534" s="157" t="s">
        <v>84</v>
      </c>
      <c r="AV534" s="13" t="s">
        <v>84</v>
      </c>
      <c r="AW534" s="13" t="s">
        <v>30</v>
      </c>
      <c r="AX534" s="13" t="s">
        <v>74</v>
      </c>
      <c r="AY534" s="157" t="s">
        <v>180</v>
      </c>
    </row>
    <row r="535" spans="2:65" s="14" customFormat="1" ht="10.199999999999999">
      <c r="B535" s="163"/>
      <c r="D535" s="150" t="s">
        <v>190</v>
      </c>
      <c r="E535" s="164" t="s">
        <v>1</v>
      </c>
      <c r="F535" s="165" t="s">
        <v>194</v>
      </c>
      <c r="H535" s="166">
        <v>2.5</v>
      </c>
      <c r="I535" s="167"/>
      <c r="L535" s="163"/>
      <c r="M535" s="168"/>
      <c r="T535" s="169"/>
      <c r="AT535" s="164" t="s">
        <v>190</v>
      </c>
      <c r="AU535" s="164" t="s">
        <v>84</v>
      </c>
      <c r="AV535" s="14" t="s">
        <v>188</v>
      </c>
      <c r="AW535" s="14" t="s">
        <v>30</v>
      </c>
      <c r="AX535" s="14" t="s">
        <v>82</v>
      </c>
      <c r="AY535" s="164" t="s">
        <v>180</v>
      </c>
    </row>
    <row r="536" spans="2:65" s="1" customFormat="1" ht="24.15" customHeight="1">
      <c r="B536" s="32"/>
      <c r="C536" s="136" t="s">
        <v>552</v>
      </c>
      <c r="D536" s="136" t="s">
        <v>183</v>
      </c>
      <c r="E536" s="137" t="s">
        <v>1565</v>
      </c>
      <c r="F536" s="138" t="s">
        <v>1566</v>
      </c>
      <c r="G536" s="139" t="s">
        <v>198</v>
      </c>
      <c r="H536" s="140">
        <v>58</v>
      </c>
      <c r="I536" s="141"/>
      <c r="J536" s="142">
        <f>ROUND(I536*H536,2)</f>
        <v>0</v>
      </c>
      <c r="K536" s="138" t="s">
        <v>199</v>
      </c>
      <c r="L536" s="32"/>
      <c r="M536" s="143" t="s">
        <v>1</v>
      </c>
      <c r="N536" s="144" t="s">
        <v>39</v>
      </c>
      <c r="P536" s="145">
        <f>O536*H536</f>
        <v>0</v>
      </c>
      <c r="Q536" s="145">
        <v>6.7000000000000002E-3</v>
      </c>
      <c r="R536" s="145">
        <f>Q536*H536</f>
        <v>0.3886</v>
      </c>
      <c r="S536" s="145">
        <v>0</v>
      </c>
      <c r="T536" s="146">
        <f>S536*H536</f>
        <v>0</v>
      </c>
      <c r="AR536" s="147" t="s">
        <v>294</v>
      </c>
      <c r="AT536" s="147" t="s">
        <v>183</v>
      </c>
      <c r="AU536" s="147" t="s">
        <v>84</v>
      </c>
      <c r="AY536" s="17" t="s">
        <v>180</v>
      </c>
      <c r="BE536" s="148">
        <f>IF(N536="základní",J536,0)</f>
        <v>0</v>
      </c>
      <c r="BF536" s="148">
        <f>IF(N536="snížená",J536,0)</f>
        <v>0</v>
      </c>
      <c r="BG536" s="148">
        <f>IF(N536="zákl. přenesená",J536,0)</f>
        <v>0</v>
      </c>
      <c r="BH536" s="148">
        <f>IF(N536="sníž. přenesená",J536,0)</f>
        <v>0</v>
      </c>
      <c r="BI536" s="148">
        <f>IF(N536="nulová",J536,0)</f>
        <v>0</v>
      </c>
      <c r="BJ536" s="17" t="s">
        <v>82</v>
      </c>
      <c r="BK536" s="148">
        <f>ROUND(I536*H536,2)</f>
        <v>0</v>
      </c>
      <c r="BL536" s="17" t="s">
        <v>294</v>
      </c>
      <c r="BM536" s="147" t="s">
        <v>1567</v>
      </c>
    </row>
    <row r="537" spans="2:65" s="13" customFormat="1" ht="10.199999999999999">
      <c r="B537" s="156"/>
      <c r="D537" s="150" t="s">
        <v>190</v>
      </c>
      <c r="E537" s="157" t="s">
        <v>1</v>
      </c>
      <c r="F537" s="158" t="s">
        <v>611</v>
      </c>
      <c r="H537" s="159">
        <v>58</v>
      </c>
      <c r="I537" s="160"/>
      <c r="L537" s="156"/>
      <c r="M537" s="161"/>
      <c r="T537" s="162"/>
      <c r="AT537" s="157" t="s">
        <v>190</v>
      </c>
      <c r="AU537" s="157" t="s">
        <v>84</v>
      </c>
      <c r="AV537" s="13" t="s">
        <v>84</v>
      </c>
      <c r="AW537" s="13" t="s">
        <v>30</v>
      </c>
      <c r="AX537" s="13" t="s">
        <v>74</v>
      </c>
      <c r="AY537" s="157" t="s">
        <v>180</v>
      </c>
    </row>
    <row r="538" spans="2:65" s="14" customFormat="1" ht="10.199999999999999">
      <c r="B538" s="163"/>
      <c r="D538" s="150" t="s">
        <v>190</v>
      </c>
      <c r="E538" s="164" t="s">
        <v>1</v>
      </c>
      <c r="F538" s="165" t="s">
        <v>194</v>
      </c>
      <c r="H538" s="166">
        <v>58</v>
      </c>
      <c r="I538" s="167"/>
      <c r="L538" s="163"/>
      <c r="M538" s="168"/>
      <c r="T538" s="169"/>
      <c r="AT538" s="164" t="s">
        <v>190</v>
      </c>
      <c r="AU538" s="164" t="s">
        <v>84</v>
      </c>
      <c r="AV538" s="14" t="s">
        <v>188</v>
      </c>
      <c r="AW538" s="14" t="s">
        <v>30</v>
      </c>
      <c r="AX538" s="14" t="s">
        <v>82</v>
      </c>
      <c r="AY538" s="164" t="s">
        <v>180</v>
      </c>
    </row>
    <row r="539" spans="2:65" s="1" customFormat="1" ht="24.15" customHeight="1">
      <c r="B539" s="32"/>
      <c r="C539" s="136" t="s">
        <v>560</v>
      </c>
      <c r="D539" s="136" t="s">
        <v>183</v>
      </c>
      <c r="E539" s="137" t="s">
        <v>1568</v>
      </c>
      <c r="F539" s="138" t="s">
        <v>1569</v>
      </c>
      <c r="G539" s="139" t="s">
        <v>198</v>
      </c>
      <c r="H539" s="140">
        <v>40</v>
      </c>
      <c r="I539" s="141"/>
      <c r="J539" s="142">
        <f>ROUND(I539*H539,2)</f>
        <v>0</v>
      </c>
      <c r="K539" s="138" t="s">
        <v>199</v>
      </c>
      <c r="L539" s="32"/>
      <c r="M539" s="143" t="s">
        <v>1</v>
      </c>
      <c r="N539" s="144" t="s">
        <v>39</v>
      </c>
      <c r="P539" s="145">
        <f>O539*H539</f>
        <v>0</v>
      </c>
      <c r="Q539" s="145">
        <v>6.7000000000000002E-3</v>
      </c>
      <c r="R539" s="145">
        <f>Q539*H539</f>
        <v>0.26800000000000002</v>
      </c>
      <c r="S539" s="145">
        <v>0</v>
      </c>
      <c r="T539" s="146">
        <f>S539*H539</f>
        <v>0</v>
      </c>
      <c r="AR539" s="147" t="s">
        <v>294</v>
      </c>
      <c r="AT539" s="147" t="s">
        <v>183</v>
      </c>
      <c r="AU539" s="147" t="s">
        <v>84</v>
      </c>
      <c r="AY539" s="17" t="s">
        <v>180</v>
      </c>
      <c r="BE539" s="148">
        <f>IF(N539="základní",J539,0)</f>
        <v>0</v>
      </c>
      <c r="BF539" s="148">
        <f>IF(N539="snížená",J539,0)</f>
        <v>0</v>
      </c>
      <c r="BG539" s="148">
        <f>IF(N539="zákl. přenesená",J539,0)</f>
        <v>0</v>
      </c>
      <c r="BH539" s="148">
        <f>IF(N539="sníž. přenesená",J539,0)</f>
        <v>0</v>
      </c>
      <c r="BI539" s="148">
        <f>IF(N539="nulová",J539,0)</f>
        <v>0</v>
      </c>
      <c r="BJ539" s="17" t="s">
        <v>82</v>
      </c>
      <c r="BK539" s="148">
        <f>ROUND(I539*H539,2)</f>
        <v>0</v>
      </c>
      <c r="BL539" s="17" t="s">
        <v>294</v>
      </c>
      <c r="BM539" s="147" t="s">
        <v>1570</v>
      </c>
    </row>
    <row r="540" spans="2:65" s="13" customFormat="1" ht="10.199999999999999">
      <c r="B540" s="156"/>
      <c r="D540" s="150" t="s">
        <v>190</v>
      </c>
      <c r="E540" s="157" t="s">
        <v>1</v>
      </c>
      <c r="F540" s="158" t="s">
        <v>477</v>
      </c>
      <c r="H540" s="159">
        <v>40</v>
      </c>
      <c r="I540" s="160"/>
      <c r="L540" s="156"/>
      <c r="M540" s="161"/>
      <c r="T540" s="162"/>
      <c r="AT540" s="157" t="s">
        <v>190</v>
      </c>
      <c r="AU540" s="157" t="s">
        <v>84</v>
      </c>
      <c r="AV540" s="13" t="s">
        <v>84</v>
      </c>
      <c r="AW540" s="13" t="s">
        <v>30</v>
      </c>
      <c r="AX540" s="13" t="s">
        <v>74</v>
      </c>
      <c r="AY540" s="157" t="s">
        <v>180</v>
      </c>
    </row>
    <row r="541" spans="2:65" s="14" customFormat="1" ht="10.199999999999999">
      <c r="B541" s="163"/>
      <c r="D541" s="150" t="s">
        <v>190</v>
      </c>
      <c r="E541" s="164" t="s">
        <v>1</v>
      </c>
      <c r="F541" s="165" t="s">
        <v>194</v>
      </c>
      <c r="H541" s="166">
        <v>40</v>
      </c>
      <c r="I541" s="167"/>
      <c r="L541" s="163"/>
      <c r="M541" s="168"/>
      <c r="T541" s="169"/>
      <c r="AT541" s="164" t="s">
        <v>190</v>
      </c>
      <c r="AU541" s="164" t="s">
        <v>84</v>
      </c>
      <c r="AV541" s="14" t="s">
        <v>188</v>
      </c>
      <c r="AW541" s="14" t="s">
        <v>30</v>
      </c>
      <c r="AX541" s="14" t="s">
        <v>82</v>
      </c>
      <c r="AY541" s="164" t="s">
        <v>180</v>
      </c>
    </row>
    <row r="542" spans="2:65" s="1" customFormat="1" ht="24.15" customHeight="1">
      <c r="B542" s="32"/>
      <c r="C542" s="136" t="s">
        <v>565</v>
      </c>
      <c r="D542" s="136" t="s">
        <v>183</v>
      </c>
      <c r="E542" s="137" t="s">
        <v>1571</v>
      </c>
      <c r="F542" s="138" t="s">
        <v>1572</v>
      </c>
      <c r="G542" s="139" t="s">
        <v>198</v>
      </c>
      <c r="H542" s="140">
        <v>48</v>
      </c>
      <c r="I542" s="141"/>
      <c r="J542" s="142">
        <f>ROUND(I542*H542,2)</f>
        <v>0</v>
      </c>
      <c r="K542" s="138" t="s">
        <v>199</v>
      </c>
      <c r="L542" s="32"/>
      <c r="M542" s="143" t="s">
        <v>1</v>
      </c>
      <c r="N542" s="144" t="s">
        <v>39</v>
      </c>
      <c r="P542" s="145">
        <f>O542*H542</f>
        <v>0</v>
      </c>
      <c r="Q542" s="145">
        <v>6.7000000000000002E-3</v>
      </c>
      <c r="R542" s="145">
        <f>Q542*H542</f>
        <v>0.3216</v>
      </c>
      <c r="S542" s="145">
        <v>0</v>
      </c>
      <c r="T542" s="146">
        <f>S542*H542</f>
        <v>0</v>
      </c>
      <c r="AR542" s="147" t="s">
        <v>294</v>
      </c>
      <c r="AT542" s="147" t="s">
        <v>183</v>
      </c>
      <c r="AU542" s="147" t="s">
        <v>84</v>
      </c>
      <c r="AY542" s="17" t="s">
        <v>180</v>
      </c>
      <c r="BE542" s="148">
        <f>IF(N542="základní",J542,0)</f>
        <v>0</v>
      </c>
      <c r="BF542" s="148">
        <f>IF(N542="snížená",J542,0)</f>
        <v>0</v>
      </c>
      <c r="BG542" s="148">
        <f>IF(N542="zákl. přenesená",J542,0)</f>
        <v>0</v>
      </c>
      <c r="BH542" s="148">
        <f>IF(N542="sníž. přenesená",J542,0)</f>
        <v>0</v>
      </c>
      <c r="BI542" s="148">
        <f>IF(N542="nulová",J542,0)</f>
        <v>0</v>
      </c>
      <c r="BJ542" s="17" t="s">
        <v>82</v>
      </c>
      <c r="BK542" s="148">
        <f>ROUND(I542*H542,2)</f>
        <v>0</v>
      </c>
      <c r="BL542" s="17" t="s">
        <v>294</v>
      </c>
      <c r="BM542" s="147" t="s">
        <v>1573</v>
      </c>
    </row>
    <row r="543" spans="2:65" s="13" customFormat="1" ht="10.199999999999999">
      <c r="B543" s="156"/>
      <c r="D543" s="150" t="s">
        <v>190</v>
      </c>
      <c r="E543" s="157" t="s">
        <v>1</v>
      </c>
      <c r="F543" s="158" t="s">
        <v>552</v>
      </c>
      <c r="H543" s="159">
        <v>48</v>
      </c>
      <c r="I543" s="160"/>
      <c r="L543" s="156"/>
      <c r="M543" s="161"/>
      <c r="T543" s="162"/>
      <c r="AT543" s="157" t="s">
        <v>190</v>
      </c>
      <c r="AU543" s="157" t="s">
        <v>84</v>
      </c>
      <c r="AV543" s="13" t="s">
        <v>84</v>
      </c>
      <c r="AW543" s="13" t="s">
        <v>30</v>
      </c>
      <c r="AX543" s="13" t="s">
        <v>74</v>
      </c>
      <c r="AY543" s="157" t="s">
        <v>180</v>
      </c>
    </row>
    <row r="544" spans="2:65" s="14" customFormat="1" ht="10.199999999999999">
      <c r="B544" s="163"/>
      <c r="D544" s="150" t="s">
        <v>190</v>
      </c>
      <c r="E544" s="164" t="s">
        <v>1</v>
      </c>
      <c r="F544" s="165" t="s">
        <v>194</v>
      </c>
      <c r="H544" s="166">
        <v>48</v>
      </c>
      <c r="I544" s="167"/>
      <c r="L544" s="163"/>
      <c r="M544" s="168"/>
      <c r="T544" s="169"/>
      <c r="AT544" s="164" t="s">
        <v>190</v>
      </c>
      <c r="AU544" s="164" t="s">
        <v>84</v>
      </c>
      <c r="AV544" s="14" t="s">
        <v>188</v>
      </c>
      <c r="AW544" s="14" t="s">
        <v>30</v>
      </c>
      <c r="AX544" s="14" t="s">
        <v>82</v>
      </c>
      <c r="AY544" s="164" t="s">
        <v>180</v>
      </c>
    </row>
    <row r="545" spans="2:65" s="1" customFormat="1" ht="24.15" customHeight="1">
      <c r="B545" s="32"/>
      <c r="C545" s="136" t="s">
        <v>570</v>
      </c>
      <c r="D545" s="136" t="s">
        <v>183</v>
      </c>
      <c r="E545" s="137" t="s">
        <v>1574</v>
      </c>
      <c r="F545" s="138" t="s">
        <v>1575</v>
      </c>
      <c r="G545" s="139" t="s">
        <v>198</v>
      </c>
      <c r="H545" s="140">
        <v>26</v>
      </c>
      <c r="I545" s="141"/>
      <c r="J545" s="142">
        <f>ROUND(I545*H545,2)</f>
        <v>0</v>
      </c>
      <c r="K545" s="138" t="s">
        <v>199</v>
      </c>
      <c r="L545" s="32"/>
      <c r="M545" s="143" t="s">
        <v>1</v>
      </c>
      <c r="N545" s="144" t="s">
        <v>39</v>
      </c>
      <c r="P545" s="145">
        <f>O545*H545</f>
        <v>0</v>
      </c>
      <c r="Q545" s="145">
        <v>6.7000000000000002E-3</v>
      </c>
      <c r="R545" s="145">
        <f>Q545*H545</f>
        <v>0.17419999999999999</v>
      </c>
      <c r="S545" s="145">
        <v>0</v>
      </c>
      <c r="T545" s="146">
        <f>S545*H545</f>
        <v>0</v>
      </c>
      <c r="AR545" s="147" t="s">
        <v>294</v>
      </c>
      <c r="AT545" s="147" t="s">
        <v>183</v>
      </c>
      <c r="AU545" s="147" t="s">
        <v>84</v>
      </c>
      <c r="AY545" s="17" t="s">
        <v>180</v>
      </c>
      <c r="BE545" s="148">
        <f>IF(N545="základní",J545,0)</f>
        <v>0</v>
      </c>
      <c r="BF545" s="148">
        <f>IF(N545="snížená",J545,0)</f>
        <v>0</v>
      </c>
      <c r="BG545" s="148">
        <f>IF(N545="zákl. přenesená",J545,0)</f>
        <v>0</v>
      </c>
      <c r="BH545" s="148">
        <f>IF(N545="sníž. přenesená",J545,0)</f>
        <v>0</v>
      </c>
      <c r="BI545" s="148">
        <f>IF(N545="nulová",J545,0)</f>
        <v>0</v>
      </c>
      <c r="BJ545" s="17" t="s">
        <v>82</v>
      </c>
      <c r="BK545" s="148">
        <f>ROUND(I545*H545,2)</f>
        <v>0</v>
      </c>
      <c r="BL545" s="17" t="s">
        <v>294</v>
      </c>
      <c r="BM545" s="147" t="s">
        <v>1576</v>
      </c>
    </row>
    <row r="546" spans="2:65" s="13" customFormat="1" ht="10.199999999999999">
      <c r="B546" s="156"/>
      <c r="D546" s="150" t="s">
        <v>190</v>
      </c>
      <c r="E546" s="157" t="s">
        <v>1</v>
      </c>
      <c r="F546" s="158" t="s">
        <v>363</v>
      </c>
      <c r="H546" s="159">
        <v>26</v>
      </c>
      <c r="I546" s="160"/>
      <c r="L546" s="156"/>
      <c r="M546" s="161"/>
      <c r="T546" s="162"/>
      <c r="AT546" s="157" t="s">
        <v>190</v>
      </c>
      <c r="AU546" s="157" t="s">
        <v>84</v>
      </c>
      <c r="AV546" s="13" t="s">
        <v>84</v>
      </c>
      <c r="AW546" s="13" t="s">
        <v>30</v>
      </c>
      <c r="AX546" s="13" t="s">
        <v>74</v>
      </c>
      <c r="AY546" s="157" t="s">
        <v>180</v>
      </c>
    </row>
    <row r="547" spans="2:65" s="14" customFormat="1" ht="10.199999999999999">
      <c r="B547" s="163"/>
      <c r="D547" s="150" t="s">
        <v>190</v>
      </c>
      <c r="E547" s="164" t="s">
        <v>1</v>
      </c>
      <c r="F547" s="165" t="s">
        <v>194</v>
      </c>
      <c r="H547" s="166">
        <v>26</v>
      </c>
      <c r="I547" s="167"/>
      <c r="L547" s="163"/>
      <c r="M547" s="168"/>
      <c r="T547" s="169"/>
      <c r="AT547" s="164" t="s">
        <v>190</v>
      </c>
      <c r="AU547" s="164" t="s">
        <v>84</v>
      </c>
      <c r="AV547" s="14" t="s">
        <v>188</v>
      </c>
      <c r="AW547" s="14" t="s">
        <v>30</v>
      </c>
      <c r="AX547" s="14" t="s">
        <v>82</v>
      </c>
      <c r="AY547" s="164" t="s">
        <v>180</v>
      </c>
    </row>
    <row r="548" spans="2:65" s="1" customFormat="1" ht="24.15" customHeight="1">
      <c r="B548" s="32"/>
      <c r="C548" s="136" t="s">
        <v>575</v>
      </c>
      <c r="D548" s="136" t="s">
        <v>183</v>
      </c>
      <c r="E548" s="137" t="s">
        <v>1577</v>
      </c>
      <c r="F548" s="138" t="s">
        <v>1578</v>
      </c>
      <c r="G548" s="139" t="s">
        <v>198</v>
      </c>
      <c r="H548" s="140">
        <v>4.8</v>
      </c>
      <c r="I548" s="141"/>
      <c r="J548" s="142">
        <f>ROUND(I548*H548,2)</f>
        <v>0</v>
      </c>
      <c r="K548" s="138" t="s">
        <v>199</v>
      </c>
      <c r="L548" s="32"/>
      <c r="M548" s="143" t="s">
        <v>1</v>
      </c>
      <c r="N548" s="144" t="s">
        <v>39</v>
      </c>
      <c r="P548" s="145">
        <f>O548*H548</f>
        <v>0</v>
      </c>
      <c r="Q548" s="145">
        <v>6.7000000000000002E-3</v>
      </c>
      <c r="R548" s="145">
        <f>Q548*H548</f>
        <v>3.2160000000000001E-2</v>
      </c>
      <c r="S548" s="145">
        <v>0</v>
      </c>
      <c r="T548" s="146">
        <f>S548*H548</f>
        <v>0</v>
      </c>
      <c r="AR548" s="147" t="s">
        <v>294</v>
      </c>
      <c r="AT548" s="147" t="s">
        <v>183</v>
      </c>
      <c r="AU548" s="147" t="s">
        <v>84</v>
      </c>
      <c r="AY548" s="17" t="s">
        <v>180</v>
      </c>
      <c r="BE548" s="148">
        <f>IF(N548="základní",J548,0)</f>
        <v>0</v>
      </c>
      <c r="BF548" s="148">
        <f>IF(N548="snížená",J548,0)</f>
        <v>0</v>
      </c>
      <c r="BG548" s="148">
        <f>IF(N548="zákl. přenesená",J548,0)</f>
        <v>0</v>
      </c>
      <c r="BH548" s="148">
        <f>IF(N548="sníž. přenesená",J548,0)</f>
        <v>0</v>
      </c>
      <c r="BI548" s="148">
        <f>IF(N548="nulová",J548,0)</f>
        <v>0</v>
      </c>
      <c r="BJ548" s="17" t="s">
        <v>82</v>
      </c>
      <c r="BK548" s="148">
        <f>ROUND(I548*H548,2)</f>
        <v>0</v>
      </c>
      <c r="BL548" s="17" t="s">
        <v>294</v>
      </c>
      <c r="BM548" s="147" t="s">
        <v>1579</v>
      </c>
    </row>
    <row r="549" spans="2:65" s="13" customFormat="1" ht="10.199999999999999">
      <c r="B549" s="156"/>
      <c r="D549" s="150" t="s">
        <v>190</v>
      </c>
      <c r="E549" s="157" t="s">
        <v>1</v>
      </c>
      <c r="F549" s="158" t="s">
        <v>1163</v>
      </c>
      <c r="H549" s="159">
        <v>4.8</v>
      </c>
      <c r="I549" s="160"/>
      <c r="L549" s="156"/>
      <c r="M549" s="161"/>
      <c r="T549" s="162"/>
      <c r="AT549" s="157" t="s">
        <v>190</v>
      </c>
      <c r="AU549" s="157" t="s">
        <v>84</v>
      </c>
      <c r="AV549" s="13" t="s">
        <v>84</v>
      </c>
      <c r="AW549" s="13" t="s">
        <v>30</v>
      </c>
      <c r="AX549" s="13" t="s">
        <v>74</v>
      </c>
      <c r="AY549" s="157" t="s">
        <v>180</v>
      </c>
    </row>
    <row r="550" spans="2:65" s="14" customFormat="1" ht="10.199999999999999">
      <c r="B550" s="163"/>
      <c r="D550" s="150" t="s">
        <v>190</v>
      </c>
      <c r="E550" s="164" t="s">
        <v>1</v>
      </c>
      <c r="F550" s="165" t="s">
        <v>194</v>
      </c>
      <c r="H550" s="166">
        <v>4.8</v>
      </c>
      <c r="I550" s="167"/>
      <c r="L550" s="163"/>
      <c r="M550" s="168"/>
      <c r="T550" s="169"/>
      <c r="AT550" s="164" t="s">
        <v>190</v>
      </c>
      <c r="AU550" s="164" t="s">
        <v>84</v>
      </c>
      <c r="AV550" s="14" t="s">
        <v>188</v>
      </c>
      <c r="AW550" s="14" t="s">
        <v>30</v>
      </c>
      <c r="AX550" s="14" t="s">
        <v>82</v>
      </c>
      <c r="AY550" s="164" t="s">
        <v>180</v>
      </c>
    </row>
    <row r="551" spans="2:65" s="1" customFormat="1" ht="24.15" customHeight="1">
      <c r="B551" s="32"/>
      <c r="C551" s="136" t="s">
        <v>580</v>
      </c>
      <c r="D551" s="136" t="s">
        <v>183</v>
      </c>
      <c r="E551" s="137" t="s">
        <v>1580</v>
      </c>
      <c r="F551" s="138" t="s">
        <v>1581</v>
      </c>
      <c r="G551" s="139" t="s">
        <v>198</v>
      </c>
      <c r="H551" s="140">
        <v>1.6</v>
      </c>
      <c r="I551" s="141"/>
      <c r="J551" s="142">
        <f>ROUND(I551*H551,2)</f>
        <v>0</v>
      </c>
      <c r="K551" s="138" t="s">
        <v>199</v>
      </c>
      <c r="L551" s="32"/>
      <c r="M551" s="143" t="s">
        <v>1</v>
      </c>
      <c r="N551" s="144" t="s">
        <v>39</v>
      </c>
      <c r="P551" s="145">
        <f>O551*H551</f>
        <v>0</v>
      </c>
      <c r="Q551" s="145">
        <v>6.7000000000000002E-3</v>
      </c>
      <c r="R551" s="145">
        <f>Q551*H551</f>
        <v>1.072E-2</v>
      </c>
      <c r="S551" s="145">
        <v>0</v>
      </c>
      <c r="T551" s="146">
        <f>S551*H551</f>
        <v>0</v>
      </c>
      <c r="AR551" s="147" t="s">
        <v>294</v>
      </c>
      <c r="AT551" s="147" t="s">
        <v>183</v>
      </c>
      <c r="AU551" s="147" t="s">
        <v>84</v>
      </c>
      <c r="AY551" s="17" t="s">
        <v>180</v>
      </c>
      <c r="BE551" s="148">
        <f>IF(N551="základní",J551,0)</f>
        <v>0</v>
      </c>
      <c r="BF551" s="148">
        <f>IF(N551="snížená",J551,0)</f>
        <v>0</v>
      </c>
      <c r="BG551" s="148">
        <f>IF(N551="zákl. přenesená",J551,0)</f>
        <v>0</v>
      </c>
      <c r="BH551" s="148">
        <f>IF(N551="sníž. přenesená",J551,0)</f>
        <v>0</v>
      </c>
      <c r="BI551" s="148">
        <f>IF(N551="nulová",J551,0)</f>
        <v>0</v>
      </c>
      <c r="BJ551" s="17" t="s">
        <v>82</v>
      </c>
      <c r="BK551" s="148">
        <f>ROUND(I551*H551,2)</f>
        <v>0</v>
      </c>
      <c r="BL551" s="17" t="s">
        <v>294</v>
      </c>
      <c r="BM551" s="147" t="s">
        <v>1582</v>
      </c>
    </row>
    <row r="552" spans="2:65" s="13" customFormat="1" ht="10.199999999999999">
      <c r="B552" s="156"/>
      <c r="D552" s="150" t="s">
        <v>190</v>
      </c>
      <c r="E552" s="157" t="s">
        <v>1</v>
      </c>
      <c r="F552" s="158" t="s">
        <v>1167</v>
      </c>
      <c r="H552" s="159">
        <v>1.6</v>
      </c>
      <c r="I552" s="160"/>
      <c r="L552" s="156"/>
      <c r="M552" s="161"/>
      <c r="T552" s="162"/>
      <c r="AT552" s="157" t="s">
        <v>190</v>
      </c>
      <c r="AU552" s="157" t="s">
        <v>84</v>
      </c>
      <c r="AV552" s="13" t="s">
        <v>84</v>
      </c>
      <c r="AW552" s="13" t="s">
        <v>30</v>
      </c>
      <c r="AX552" s="13" t="s">
        <v>74</v>
      </c>
      <c r="AY552" s="157" t="s">
        <v>180</v>
      </c>
    </row>
    <row r="553" spans="2:65" s="14" customFormat="1" ht="10.199999999999999">
      <c r="B553" s="163"/>
      <c r="D553" s="150" t="s">
        <v>190</v>
      </c>
      <c r="E553" s="164" t="s">
        <v>1</v>
      </c>
      <c r="F553" s="165" t="s">
        <v>194</v>
      </c>
      <c r="H553" s="166">
        <v>1.6</v>
      </c>
      <c r="I553" s="167"/>
      <c r="L553" s="163"/>
      <c r="M553" s="168"/>
      <c r="T553" s="169"/>
      <c r="AT553" s="164" t="s">
        <v>190</v>
      </c>
      <c r="AU553" s="164" t="s">
        <v>84</v>
      </c>
      <c r="AV553" s="14" t="s">
        <v>188</v>
      </c>
      <c r="AW553" s="14" t="s">
        <v>30</v>
      </c>
      <c r="AX553" s="14" t="s">
        <v>82</v>
      </c>
      <c r="AY553" s="164" t="s">
        <v>180</v>
      </c>
    </row>
    <row r="554" spans="2:65" s="1" customFormat="1" ht="24.15" customHeight="1">
      <c r="B554" s="32"/>
      <c r="C554" s="136" t="s">
        <v>587</v>
      </c>
      <c r="D554" s="136" t="s">
        <v>183</v>
      </c>
      <c r="E554" s="137" t="s">
        <v>1583</v>
      </c>
      <c r="F554" s="138" t="s">
        <v>1584</v>
      </c>
      <c r="G554" s="139" t="s">
        <v>198</v>
      </c>
      <c r="H554" s="140">
        <v>2</v>
      </c>
      <c r="I554" s="141"/>
      <c r="J554" s="142">
        <f>ROUND(I554*H554,2)</f>
        <v>0</v>
      </c>
      <c r="K554" s="138" t="s">
        <v>199</v>
      </c>
      <c r="L554" s="32"/>
      <c r="M554" s="143" t="s">
        <v>1</v>
      </c>
      <c r="N554" s="144" t="s">
        <v>39</v>
      </c>
      <c r="P554" s="145">
        <f>O554*H554</f>
        <v>0</v>
      </c>
      <c r="Q554" s="145">
        <v>6.7000000000000002E-3</v>
      </c>
      <c r="R554" s="145">
        <f>Q554*H554</f>
        <v>1.34E-2</v>
      </c>
      <c r="S554" s="145">
        <v>0</v>
      </c>
      <c r="T554" s="146">
        <f>S554*H554</f>
        <v>0</v>
      </c>
      <c r="AR554" s="147" t="s">
        <v>294</v>
      </c>
      <c r="AT554" s="147" t="s">
        <v>183</v>
      </c>
      <c r="AU554" s="147" t="s">
        <v>84</v>
      </c>
      <c r="AY554" s="17" t="s">
        <v>180</v>
      </c>
      <c r="BE554" s="148">
        <f>IF(N554="základní",J554,0)</f>
        <v>0</v>
      </c>
      <c r="BF554" s="148">
        <f>IF(N554="snížená",J554,0)</f>
        <v>0</v>
      </c>
      <c r="BG554" s="148">
        <f>IF(N554="zákl. přenesená",J554,0)</f>
        <v>0</v>
      </c>
      <c r="BH554" s="148">
        <f>IF(N554="sníž. přenesená",J554,0)</f>
        <v>0</v>
      </c>
      <c r="BI554" s="148">
        <f>IF(N554="nulová",J554,0)</f>
        <v>0</v>
      </c>
      <c r="BJ554" s="17" t="s">
        <v>82</v>
      </c>
      <c r="BK554" s="148">
        <f>ROUND(I554*H554,2)</f>
        <v>0</v>
      </c>
      <c r="BL554" s="17" t="s">
        <v>294</v>
      </c>
      <c r="BM554" s="147" t="s">
        <v>1585</v>
      </c>
    </row>
    <row r="555" spans="2:65" s="13" customFormat="1" ht="10.199999999999999">
      <c r="B555" s="156"/>
      <c r="D555" s="150" t="s">
        <v>190</v>
      </c>
      <c r="E555" s="157" t="s">
        <v>1</v>
      </c>
      <c r="F555" s="158" t="s">
        <v>1169</v>
      </c>
      <c r="H555" s="159">
        <v>2</v>
      </c>
      <c r="I555" s="160"/>
      <c r="L555" s="156"/>
      <c r="M555" s="161"/>
      <c r="T555" s="162"/>
      <c r="AT555" s="157" t="s">
        <v>190</v>
      </c>
      <c r="AU555" s="157" t="s">
        <v>84</v>
      </c>
      <c r="AV555" s="13" t="s">
        <v>84</v>
      </c>
      <c r="AW555" s="13" t="s">
        <v>30</v>
      </c>
      <c r="AX555" s="13" t="s">
        <v>74</v>
      </c>
      <c r="AY555" s="157" t="s">
        <v>180</v>
      </c>
    </row>
    <row r="556" spans="2:65" s="14" customFormat="1" ht="10.199999999999999">
      <c r="B556" s="163"/>
      <c r="D556" s="150" t="s">
        <v>190</v>
      </c>
      <c r="E556" s="164" t="s">
        <v>1</v>
      </c>
      <c r="F556" s="165" t="s">
        <v>194</v>
      </c>
      <c r="H556" s="166">
        <v>2</v>
      </c>
      <c r="I556" s="167"/>
      <c r="L556" s="163"/>
      <c r="M556" s="168"/>
      <c r="T556" s="169"/>
      <c r="AT556" s="164" t="s">
        <v>190</v>
      </c>
      <c r="AU556" s="164" t="s">
        <v>84</v>
      </c>
      <c r="AV556" s="14" t="s">
        <v>188</v>
      </c>
      <c r="AW556" s="14" t="s">
        <v>30</v>
      </c>
      <c r="AX556" s="14" t="s">
        <v>82</v>
      </c>
      <c r="AY556" s="164" t="s">
        <v>180</v>
      </c>
    </row>
    <row r="557" spans="2:65" s="1" customFormat="1" ht="24.15" customHeight="1">
      <c r="B557" s="32"/>
      <c r="C557" s="136" t="s">
        <v>593</v>
      </c>
      <c r="D557" s="136" t="s">
        <v>183</v>
      </c>
      <c r="E557" s="137" t="s">
        <v>1586</v>
      </c>
      <c r="F557" s="138" t="s">
        <v>1587</v>
      </c>
      <c r="G557" s="139" t="s">
        <v>198</v>
      </c>
      <c r="H557" s="140">
        <v>2.4</v>
      </c>
      <c r="I557" s="141"/>
      <c r="J557" s="142">
        <f>ROUND(I557*H557,2)</f>
        <v>0</v>
      </c>
      <c r="K557" s="138" t="s">
        <v>199</v>
      </c>
      <c r="L557" s="32"/>
      <c r="M557" s="143" t="s">
        <v>1</v>
      </c>
      <c r="N557" s="144" t="s">
        <v>39</v>
      </c>
      <c r="P557" s="145">
        <f>O557*H557</f>
        <v>0</v>
      </c>
      <c r="Q557" s="145">
        <v>6.7000000000000002E-3</v>
      </c>
      <c r="R557" s="145">
        <f>Q557*H557</f>
        <v>1.6080000000000001E-2</v>
      </c>
      <c r="S557" s="145">
        <v>0</v>
      </c>
      <c r="T557" s="146">
        <f>S557*H557</f>
        <v>0</v>
      </c>
      <c r="AR557" s="147" t="s">
        <v>294</v>
      </c>
      <c r="AT557" s="147" t="s">
        <v>183</v>
      </c>
      <c r="AU557" s="147" t="s">
        <v>84</v>
      </c>
      <c r="AY557" s="17" t="s">
        <v>180</v>
      </c>
      <c r="BE557" s="148">
        <f>IF(N557="základní",J557,0)</f>
        <v>0</v>
      </c>
      <c r="BF557" s="148">
        <f>IF(N557="snížená",J557,0)</f>
        <v>0</v>
      </c>
      <c r="BG557" s="148">
        <f>IF(N557="zákl. přenesená",J557,0)</f>
        <v>0</v>
      </c>
      <c r="BH557" s="148">
        <f>IF(N557="sníž. přenesená",J557,0)</f>
        <v>0</v>
      </c>
      <c r="BI557" s="148">
        <f>IF(N557="nulová",J557,0)</f>
        <v>0</v>
      </c>
      <c r="BJ557" s="17" t="s">
        <v>82</v>
      </c>
      <c r="BK557" s="148">
        <f>ROUND(I557*H557,2)</f>
        <v>0</v>
      </c>
      <c r="BL557" s="17" t="s">
        <v>294</v>
      </c>
      <c r="BM557" s="147" t="s">
        <v>1588</v>
      </c>
    </row>
    <row r="558" spans="2:65" s="13" customFormat="1" ht="10.199999999999999">
      <c r="B558" s="156"/>
      <c r="D558" s="150" t="s">
        <v>190</v>
      </c>
      <c r="E558" s="157" t="s">
        <v>1</v>
      </c>
      <c r="F558" s="158" t="s">
        <v>862</v>
      </c>
      <c r="H558" s="159">
        <v>2.4</v>
      </c>
      <c r="I558" s="160"/>
      <c r="L558" s="156"/>
      <c r="M558" s="161"/>
      <c r="T558" s="162"/>
      <c r="AT558" s="157" t="s">
        <v>190</v>
      </c>
      <c r="AU558" s="157" t="s">
        <v>84</v>
      </c>
      <c r="AV558" s="13" t="s">
        <v>84</v>
      </c>
      <c r="AW558" s="13" t="s">
        <v>30</v>
      </c>
      <c r="AX558" s="13" t="s">
        <v>74</v>
      </c>
      <c r="AY558" s="157" t="s">
        <v>180</v>
      </c>
    </row>
    <row r="559" spans="2:65" s="14" customFormat="1" ht="10.199999999999999">
      <c r="B559" s="163"/>
      <c r="D559" s="150" t="s">
        <v>190</v>
      </c>
      <c r="E559" s="164" t="s">
        <v>1</v>
      </c>
      <c r="F559" s="165" t="s">
        <v>194</v>
      </c>
      <c r="H559" s="166">
        <v>2.4</v>
      </c>
      <c r="I559" s="167"/>
      <c r="L559" s="163"/>
      <c r="M559" s="168"/>
      <c r="T559" s="169"/>
      <c r="AT559" s="164" t="s">
        <v>190</v>
      </c>
      <c r="AU559" s="164" t="s">
        <v>84</v>
      </c>
      <c r="AV559" s="14" t="s">
        <v>188</v>
      </c>
      <c r="AW559" s="14" t="s">
        <v>30</v>
      </c>
      <c r="AX559" s="14" t="s">
        <v>82</v>
      </c>
      <c r="AY559" s="164" t="s">
        <v>180</v>
      </c>
    </row>
    <row r="560" spans="2:65" s="1" customFormat="1" ht="24.15" customHeight="1">
      <c r="B560" s="32"/>
      <c r="C560" s="136" t="s">
        <v>599</v>
      </c>
      <c r="D560" s="136" t="s">
        <v>183</v>
      </c>
      <c r="E560" s="137" t="s">
        <v>1589</v>
      </c>
      <c r="F560" s="138" t="s">
        <v>1590</v>
      </c>
      <c r="G560" s="139" t="s">
        <v>279</v>
      </c>
      <c r="H560" s="140">
        <v>48</v>
      </c>
      <c r="I560" s="141"/>
      <c r="J560" s="142">
        <f>ROUND(I560*H560,2)</f>
        <v>0</v>
      </c>
      <c r="K560" s="138" t="s">
        <v>199</v>
      </c>
      <c r="L560" s="32"/>
      <c r="M560" s="143" t="s">
        <v>1</v>
      </c>
      <c r="N560" s="144" t="s">
        <v>39</v>
      </c>
      <c r="P560" s="145">
        <f>O560*H560</f>
        <v>0</v>
      </c>
      <c r="Q560" s="145">
        <v>6.7000000000000002E-3</v>
      </c>
      <c r="R560" s="145">
        <f>Q560*H560</f>
        <v>0.3216</v>
      </c>
      <c r="S560" s="145">
        <v>0</v>
      </c>
      <c r="T560" s="146">
        <f>S560*H560</f>
        <v>0</v>
      </c>
      <c r="AR560" s="147" t="s">
        <v>294</v>
      </c>
      <c r="AT560" s="147" t="s">
        <v>183</v>
      </c>
      <c r="AU560" s="147" t="s">
        <v>84</v>
      </c>
      <c r="AY560" s="17" t="s">
        <v>180</v>
      </c>
      <c r="BE560" s="148">
        <f>IF(N560="základní",J560,0)</f>
        <v>0</v>
      </c>
      <c r="BF560" s="148">
        <f>IF(N560="snížená",J560,0)</f>
        <v>0</v>
      </c>
      <c r="BG560" s="148">
        <f>IF(N560="zákl. přenesená",J560,0)</f>
        <v>0</v>
      </c>
      <c r="BH560" s="148">
        <f>IF(N560="sníž. přenesená",J560,0)</f>
        <v>0</v>
      </c>
      <c r="BI560" s="148">
        <f>IF(N560="nulová",J560,0)</f>
        <v>0</v>
      </c>
      <c r="BJ560" s="17" t="s">
        <v>82</v>
      </c>
      <c r="BK560" s="148">
        <f>ROUND(I560*H560,2)</f>
        <v>0</v>
      </c>
      <c r="BL560" s="17" t="s">
        <v>294</v>
      </c>
      <c r="BM560" s="147" t="s">
        <v>1591</v>
      </c>
    </row>
    <row r="561" spans="2:65" s="1" customFormat="1" ht="27">
      <c r="B561" s="32"/>
      <c r="D561" s="150" t="s">
        <v>556</v>
      </c>
      <c r="F561" s="188" t="s">
        <v>1592</v>
      </c>
      <c r="I561" s="189"/>
      <c r="L561" s="32"/>
      <c r="M561" s="190"/>
      <c r="T561" s="56"/>
      <c r="AT561" s="17" t="s">
        <v>556</v>
      </c>
      <c r="AU561" s="17" t="s">
        <v>84</v>
      </c>
    </row>
    <row r="562" spans="2:65" s="13" customFormat="1" ht="10.199999999999999">
      <c r="B562" s="156"/>
      <c r="D562" s="150" t="s">
        <v>190</v>
      </c>
      <c r="E562" s="157" t="s">
        <v>1</v>
      </c>
      <c r="F562" s="158" t="s">
        <v>552</v>
      </c>
      <c r="H562" s="159">
        <v>48</v>
      </c>
      <c r="I562" s="160"/>
      <c r="L562" s="156"/>
      <c r="M562" s="161"/>
      <c r="T562" s="162"/>
      <c r="AT562" s="157" t="s">
        <v>190</v>
      </c>
      <c r="AU562" s="157" t="s">
        <v>84</v>
      </c>
      <c r="AV562" s="13" t="s">
        <v>84</v>
      </c>
      <c r="AW562" s="13" t="s">
        <v>30</v>
      </c>
      <c r="AX562" s="13" t="s">
        <v>74</v>
      </c>
      <c r="AY562" s="157" t="s">
        <v>180</v>
      </c>
    </row>
    <row r="563" spans="2:65" s="14" customFormat="1" ht="10.199999999999999">
      <c r="B563" s="163"/>
      <c r="D563" s="150" t="s">
        <v>190</v>
      </c>
      <c r="E563" s="164" t="s">
        <v>1</v>
      </c>
      <c r="F563" s="165" t="s">
        <v>194</v>
      </c>
      <c r="H563" s="166">
        <v>48</v>
      </c>
      <c r="I563" s="167"/>
      <c r="L563" s="163"/>
      <c r="M563" s="168"/>
      <c r="T563" s="169"/>
      <c r="AT563" s="164" t="s">
        <v>190</v>
      </c>
      <c r="AU563" s="164" t="s">
        <v>84</v>
      </c>
      <c r="AV563" s="14" t="s">
        <v>188</v>
      </c>
      <c r="AW563" s="14" t="s">
        <v>30</v>
      </c>
      <c r="AX563" s="14" t="s">
        <v>82</v>
      </c>
      <c r="AY563" s="164" t="s">
        <v>180</v>
      </c>
    </row>
    <row r="564" spans="2:65" s="1" customFormat="1" ht="24.15" customHeight="1">
      <c r="B564" s="32"/>
      <c r="C564" s="136" t="s">
        <v>606</v>
      </c>
      <c r="D564" s="136" t="s">
        <v>183</v>
      </c>
      <c r="E564" s="137" t="s">
        <v>1593</v>
      </c>
      <c r="F564" s="138" t="s">
        <v>1594</v>
      </c>
      <c r="G564" s="139" t="s">
        <v>279</v>
      </c>
      <c r="H564" s="140">
        <v>52</v>
      </c>
      <c r="I564" s="141"/>
      <c r="J564" s="142">
        <f>ROUND(I564*H564,2)</f>
        <v>0</v>
      </c>
      <c r="K564" s="138" t="s">
        <v>199</v>
      </c>
      <c r="L564" s="32"/>
      <c r="M564" s="143" t="s">
        <v>1</v>
      </c>
      <c r="N564" s="144" t="s">
        <v>39</v>
      </c>
      <c r="P564" s="145">
        <f>O564*H564</f>
        <v>0</v>
      </c>
      <c r="Q564" s="145">
        <v>6.7000000000000002E-3</v>
      </c>
      <c r="R564" s="145">
        <f>Q564*H564</f>
        <v>0.34839999999999999</v>
      </c>
      <c r="S564" s="145">
        <v>0</v>
      </c>
      <c r="T564" s="146">
        <f>S564*H564</f>
        <v>0</v>
      </c>
      <c r="AR564" s="147" t="s">
        <v>294</v>
      </c>
      <c r="AT564" s="147" t="s">
        <v>183</v>
      </c>
      <c r="AU564" s="147" t="s">
        <v>84</v>
      </c>
      <c r="AY564" s="17" t="s">
        <v>180</v>
      </c>
      <c r="BE564" s="148">
        <f>IF(N564="základní",J564,0)</f>
        <v>0</v>
      </c>
      <c r="BF564" s="148">
        <f>IF(N564="snížená",J564,0)</f>
        <v>0</v>
      </c>
      <c r="BG564" s="148">
        <f>IF(N564="zákl. přenesená",J564,0)</f>
        <v>0</v>
      </c>
      <c r="BH564" s="148">
        <f>IF(N564="sníž. přenesená",J564,0)</f>
        <v>0</v>
      </c>
      <c r="BI564" s="148">
        <f>IF(N564="nulová",J564,0)</f>
        <v>0</v>
      </c>
      <c r="BJ564" s="17" t="s">
        <v>82</v>
      </c>
      <c r="BK564" s="148">
        <f>ROUND(I564*H564,2)</f>
        <v>0</v>
      </c>
      <c r="BL564" s="17" t="s">
        <v>294</v>
      </c>
      <c r="BM564" s="147" t="s">
        <v>1595</v>
      </c>
    </row>
    <row r="565" spans="2:65" s="1" customFormat="1" ht="27">
      <c r="B565" s="32"/>
      <c r="D565" s="150" t="s">
        <v>556</v>
      </c>
      <c r="F565" s="188" t="s">
        <v>1592</v>
      </c>
      <c r="I565" s="189"/>
      <c r="L565" s="32"/>
      <c r="M565" s="190"/>
      <c r="T565" s="56"/>
      <c r="AT565" s="17" t="s">
        <v>556</v>
      </c>
      <c r="AU565" s="17" t="s">
        <v>84</v>
      </c>
    </row>
    <row r="566" spans="2:65" s="13" customFormat="1" ht="10.199999999999999">
      <c r="B566" s="156"/>
      <c r="D566" s="150" t="s">
        <v>190</v>
      </c>
      <c r="E566" s="157" t="s">
        <v>1</v>
      </c>
      <c r="F566" s="158" t="s">
        <v>575</v>
      </c>
      <c r="H566" s="159">
        <v>52</v>
      </c>
      <c r="I566" s="160"/>
      <c r="L566" s="156"/>
      <c r="M566" s="161"/>
      <c r="T566" s="162"/>
      <c r="AT566" s="157" t="s">
        <v>190</v>
      </c>
      <c r="AU566" s="157" t="s">
        <v>84</v>
      </c>
      <c r="AV566" s="13" t="s">
        <v>84</v>
      </c>
      <c r="AW566" s="13" t="s">
        <v>30</v>
      </c>
      <c r="AX566" s="13" t="s">
        <v>74</v>
      </c>
      <c r="AY566" s="157" t="s">
        <v>180</v>
      </c>
    </row>
    <row r="567" spans="2:65" s="14" customFormat="1" ht="10.199999999999999">
      <c r="B567" s="163"/>
      <c r="D567" s="150" t="s">
        <v>190</v>
      </c>
      <c r="E567" s="164" t="s">
        <v>1</v>
      </c>
      <c r="F567" s="165" t="s">
        <v>194</v>
      </c>
      <c r="H567" s="166">
        <v>52</v>
      </c>
      <c r="I567" s="167"/>
      <c r="L567" s="163"/>
      <c r="M567" s="168"/>
      <c r="T567" s="169"/>
      <c r="AT567" s="164" t="s">
        <v>190</v>
      </c>
      <c r="AU567" s="164" t="s">
        <v>84</v>
      </c>
      <c r="AV567" s="14" t="s">
        <v>188</v>
      </c>
      <c r="AW567" s="14" t="s">
        <v>30</v>
      </c>
      <c r="AX567" s="14" t="s">
        <v>82</v>
      </c>
      <c r="AY567" s="164" t="s">
        <v>180</v>
      </c>
    </row>
    <row r="568" spans="2:65" s="1" customFormat="1" ht="24.15" customHeight="1">
      <c r="B568" s="32"/>
      <c r="C568" s="136" t="s">
        <v>611</v>
      </c>
      <c r="D568" s="136" t="s">
        <v>183</v>
      </c>
      <c r="E568" s="137" t="s">
        <v>1596</v>
      </c>
      <c r="F568" s="138" t="s">
        <v>1597</v>
      </c>
      <c r="G568" s="139" t="s">
        <v>279</v>
      </c>
      <c r="H568" s="140">
        <v>88</v>
      </c>
      <c r="I568" s="141"/>
      <c r="J568" s="142">
        <f>ROUND(I568*H568,2)</f>
        <v>0</v>
      </c>
      <c r="K568" s="138" t="s">
        <v>199</v>
      </c>
      <c r="L568" s="32"/>
      <c r="M568" s="143" t="s">
        <v>1</v>
      </c>
      <c r="N568" s="144" t="s">
        <v>39</v>
      </c>
      <c r="P568" s="145">
        <f>O568*H568</f>
        <v>0</v>
      </c>
      <c r="Q568" s="145">
        <v>6.7000000000000002E-3</v>
      </c>
      <c r="R568" s="145">
        <f>Q568*H568</f>
        <v>0.58960000000000001</v>
      </c>
      <c r="S568" s="145">
        <v>0</v>
      </c>
      <c r="T568" s="146">
        <f>S568*H568</f>
        <v>0</v>
      </c>
      <c r="AR568" s="147" t="s">
        <v>294</v>
      </c>
      <c r="AT568" s="147" t="s">
        <v>183</v>
      </c>
      <c r="AU568" s="147" t="s">
        <v>84</v>
      </c>
      <c r="AY568" s="17" t="s">
        <v>180</v>
      </c>
      <c r="BE568" s="148">
        <f>IF(N568="základní",J568,0)</f>
        <v>0</v>
      </c>
      <c r="BF568" s="148">
        <f>IF(N568="snížená",J568,0)</f>
        <v>0</v>
      </c>
      <c r="BG568" s="148">
        <f>IF(N568="zákl. přenesená",J568,0)</f>
        <v>0</v>
      </c>
      <c r="BH568" s="148">
        <f>IF(N568="sníž. přenesená",J568,0)</f>
        <v>0</v>
      </c>
      <c r="BI568" s="148">
        <f>IF(N568="nulová",J568,0)</f>
        <v>0</v>
      </c>
      <c r="BJ568" s="17" t="s">
        <v>82</v>
      </c>
      <c r="BK568" s="148">
        <f>ROUND(I568*H568,2)</f>
        <v>0</v>
      </c>
      <c r="BL568" s="17" t="s">
        <v>294</v>
      </c>
      <c r="BM568" s="147" t="s">
        <v>1598</v>
      </c>
    </row>
    <row r="569" spans="2:65" s="1" customFormat="1" ht="27">
      <c r="B569" s="32"/>
      <c r="D569" s="150" t="s">
        <v>556</v>
      </c>
      <c r="F569" s="188" t="s">
        <v>1592</v>
      </c>
      <c r="I569" s="189"/>
      <c r="L569" s="32"/>
      <c r="M569" s="190"/>
      <c r="T569" s="56"/>
      <c r="AT569" s="17" t="s">
        <v>556</v>
      </c>
      <c r="AU569" s="17" t="s">
        <v>84</v>
      </c>
    </row>
    <row r="570" spans="2:65" s="13" customFormat="1" ht="10.199999999999999">
      <c r="B570" s="156"/>
      <c r="D570" s="150" t="s">
        <v>190</v>
      </c>
      <c r="E570" s="157" t="s">
        <v>1</v>
      </c>
      <c r="F570" s="158" t="s">
        <v>800</v>
      </c>
      <c r="H570" s="159">
        <v>88</v>
      </c>
      <c r="I570" s="160"/>
      <c r="L570" s="156"/>
      <c r="M570" s="161"/>
      <c r="T570" s="162"/>
      <c r="AT570" s="157" t="s">
        <v>190</v>
      </c>
      <c r="AU570" s="157" t="s">
        <v>84</v>
      </c>
      <c r="AV570" s="13" t="s">
        <v>84</v>
      </c>
      <c r="AW570" s="13" t="s">
        <v>30</v>
      </c>
      <c r="AX570" s="13" t="s">
        <v>74</v>
      </c>
      <c r="AY570" s="157" t="s">
        <v>180</v>
      </c>
    </row>
    <row r="571" spans="2:65" s="14" customFormat="1" ht="10.199999999999999">
      <c r="B571" s="163"/>
      <c r="D571" s="150" t="s">
        <v>190</v>
      </c>
      <c r="E571" s="164" t="s">
        <v>1</v>
      </c>
      <c r="F571" s="165" t="s">
        <v>194</v>
      </c>
      <c r="H571" s="166">
        <v>88</v>
      </c>
      <c r="I571" s="167"/>
      <c r="L571" s="163"/>
      <c r="M571" s="168"/>
      <c r="T571" s="169"/>
      <c r="AT571" s="164" t="s">
        <v>190</v>
      </c>
      <c r="AU571" s="164" t="s">
        <v>84</v>
      </c>
      <c r="AV571" s="14" t="s">
        <v>188</v>
      </c>
      <c r="AW571" s="14" t="s">
        <v>30</v>
      </c>
      <c r="AX571" s="14" t="s">
        <v>82</v>
      </c>
      <c r="AY571" s="164" t="s">
        <v>180</v>
      </c>
    </row>
    <row r="572" spans="2:65" s="1" customFormat="1" ht="24.15" customHeight="1">
      <c r="B572" s="32"/>
      <c r="C572" s="136" t="s">
        <v>616</v>
      </c>
      <c r="D572" s="136" t="s">
        <v>183</v>
      </c>
      <c r="E572" s="137" t="s">
        <v>1599</v>
      </c>
      <c r="F572" s="138" t="s">
        <v>1600</v>
      </c>
      <c r="G572" s="139" t="s">
        <v>198</v>
      </c>
      <c r="H572" s="140">
        <v>128</v>
      </c>
      <c r="I572" s="141"/>
      <c r="J572" s="142">
        <f>ROUND(I572*H572,2)</f>
        <v>0</v>
      </c>
      <c r="K572" s="138" t="s">
        <v>199</v>
      </c>
      <c r="L572" s="32"/>
      <c r="M572" s="143" t="s">
        <v>1</v>
      </c>
      <c r="N572" s="144" t="s">
        <v>39</v>
      </c>
      <c r="P572" s="145">
        <f>O572*H572</f>
        <v>0</v>
      </c>
      <c r="Q572" s="145">
        <v>6.7000000000000002E-3</v>
      </c>
      <c r="R572" s="145">
        <f>Q572*H572</f>
        <v>0.85760000000000003</v>
      </c>
      <c r="S572" s="145">
        <v>0</v>
      </c>
      <c r="T572" s="146">
        <f>S572*H572</f>
        <v>0</v>
      </c>
      <c r="AR572" s="147" t="s">
        <v>294</v>
      </c>
      <c r="AT572" s="147" t="s">
        <v>183</v>
      </c>
      <c r="AU572" s="147" t="s">
        <v>84</v>
      </c>
      <c r="AY572" s="17" t="s">
        <v>180</v>
      </c>
      <c r="BE572" s="148">
        <f>IF(N572="základní",J572,0)</f>
        <v>0</v>
      </c>
      <c r="BF572" s="148">
        <f>IF(N572="snížená",J572,0)</f>
        <v>0</v>
      </c>
      <c r="BG572" s="148">
        <f>IF(N572="zákl. přenesená",J572,0)</f>
        <v>0</v>
      </c>
      <c r="BH572" s="148">
        <f>IF(N572="sníž. přenesená",J572,0)</f>
        <v>0</v>
      </c>
      <c r="BI572" s="148">
        <f>IF(N572="nulová",J572,0)</f>
        <v>0</v>
      </c>
      <c r="BJ572" s="17" t="s">
        <v>82</v>
      </c>
      <c r="BK572" s="148">
        <f>ROUND(I572*H572,2)</f>
        <v>0</v>
      </c>
      <c r="BL572" s="17" t="s">
        <v>294</v>
      </c>
      <c r="BM572" s="147" t="s">
        <v>1601</v>
      </c>
    </row>
    <row r="573" spans="2:65" s="1" customFormat="1" ht="27">
      <c r="B573" s="32"/>
      <c r="D573" s="150" t="s">
        <v>556</v>
      </c>
      <c r="F573" s="188" t="s">
        <v>1592</v>
      </c>
      <c r="I573" s="189"/>
      <c r="L573" s="32"/>
      <c r="M573" s="190"/>
      <c r="T573" s="56"/>
      <c r="AT573" s="17" t="s">
        <v>556</v>
      </c>
      <c r="AU573" s="17" t="s">
        <v>84</v>
      </c>
    </row>
    <row r="574" spans="2:65" s="13" customFormat="1" ht="10.199999999999999">
      <c r="B574" s="156"/>
      <c r="D574" s="150" t="s">
        <v>190</v>
      </c>
      <c r="E574" s="157" t="s">
        <v>1</v>
      </c>
      <c r="F574" s="158" t="s">
        <v>1602</v>
      </c>
      <c r="H574" s="159">
        <v>128</v>
      </c>
      <c r="I574" s="160"/>
      <c r="L574" s="156"/>
      <c r="M574" s="161"/>
      <c r="T574" s="162"/>
      <c r="AT574" s="157" t="s">
        <v>190</v>
      </c>
      <c r="AU574" s="157" t="s">
        <v>84</v>
      </c>
      <c r="AV574" s="13" t="s">
        <v>84</v>
      </c>
      <c r="AW574" s="13" t="s">
        <v>30</v>
      </c>
      <c r="AX574" s="13" t="s">
        <v>74</v>
      </c>
      <c r="AY574" s="157" t="s">
        <v>180</v>
      </c>
    </row>
    <row r="575" spans="2:65" s="14" customFormat="1" ht="10.199999999999999">
      <c r="B575" s="163"/>
      <c r="D575" s="150" t="s">
        <v>190</v>
      </c>
      <c r="E575" s="164" t="s">
        <v>1</v>
      </c>
      <c r="F575" s="165" t="s">
        <v>194</v>
      </c>
      <c r="H575" s="166">
        <v>128</v>
      </c>
      <c r="I575" s="167"/>
      <c r="L575" s="163"/>
      <c r="M575" s="168"/>
      <c r="T575" s="169"/>
      <c r="AT575" s="164" t="s">
        <v>190</v>
      </c>
      <c r="AU575" s="164" t="s">
        <v>84</v>
      </c>
      <c r="AV575" s="14" t="s">
        <v>188</v>
      </c>
      <c r="AW575" s="14" t="s">
        <v>30</v>
      </c>
      <c r="AX575" s="14" t="s">
        <v>82</v>
      </c>
      <c r="AY575" s="164" t="s">
        <v>180</v>
      </c>
    </row>
    <row r="576" spans="2:65" s="1" customFormat="1" ht="24.15" customHeight="1">
      <c r="B576" s="32"/>
      <c r="C576" s="136" t="s">
        <v>620</v>
      </c>
      <c r="D576" s="136" t="s">
        <v>183</v>
      </c>
      <c r="E576" s="137" t="s">
        <v>1603</v>
      </c>
      <c r="F576" s="138" t="s">
        <v>1604</v>
      </c>
      <c r="G576" s="139" t="s">
        <v>287</v>
      </c>
      <c r="H576" s="140">
        <v>9</v>
      </c>
      <c r="I576" s="141"/>
      <c r="J576" s="142">
        <f>ROUND(I576*H576,2)</f>
        <v>0</v>
      </c>
      <c r="K576" s="138" t="s">
        <v>199</v>
      </c>
      <c r="L576" s="32"/>
      <c r="M576" s="143" t="s">
        <v>1</v>
      </c>
      <c r="N576" s="144" t="s">
        <v>39</v>
      </c>
      <c r="P576" s="145">
        <f>O576*H576</f>
        <v>0</v>
      </c>
      <c r="Q576" s="145">
        <v>6.7000000000000002E-3</v>
      </c>
      <c r="R576" s="145">
        <f>Q576*H576</f>
        <v>6.0299999999999999E-2</v>
      </c>
      <c r="S576" s="145">
        <v>0</v>
      </c>
      <c r="T576" s="146">
        <f>S576*H576</f>
        <v>0</v>
      </c>
      <c r="AR576" s="147" t="s">
        <v>294</v>
      </c>
      <c r="AT576" s="147" t="s">
        <v>183</v>
      </c>
      <c r="AU576" s="147" t="s">
        <v>84</v>
      </c>
      <c r="AY576" s="17" t="s">
        <v>180</v>
      </c>
      <c r="BE576" s="148">
        <f>IF(N576="základní",J576,0)</f>
        <v>0</v>
      </c>
      <c r="BF576" s="148">
        <f>IF(N576="snížená",J576,0)</f>
        <v>0</v>
      </c>
      <c r="BG576" s="148">
        <f>IF(N576="zákl. přenesená",J576,0)</f>
        <v>0</v>
      </c>
      <c r="BH576" s="148">
        <f>IF(N576="sníž. přenesená",J576,0)</f>
        <v>0</v>
      </c>
      <c r="BI576" s="148">
        <f>IF(N576="nulová",J576,0)</f>
        <v>0</v>
      </c>
      <c r="BJ576" s="17" t="s">
        <v>82</v>
      </c>
      <c r="BK576" s="148">
        <f>ROUND(I576*H576,2)</f>
        <v>0</v>
      </c>
      <c r="BL576" s="17" t="s">
        <v>294</v>
      </c>
      <c r="BM576" s="147" t="s">
        <v>1605</v>
      </c>
    </row>
    <row r="577" spans="2:65" s="1" customFormat="1" ht="27">
      <c r="B577" s="32"/>
      <c r="D577" s="150" t="s">
        <v>556</v>
      </c>
      <c r="F577" s="188" t="s">
        <v>1592</v>
      </c>
      <c r="I577" s="189"/>
      <c r="L577" s="32"/>
      <c r="M577" s="190"/>
      <c r="T577" s="56"/>
      <c r="AT577" s="17" t="s">
        <v>556</v>
      </c>
      <c r="AU577" s="17" t="s">
        <v>84</v>
      </c>
    </row>
    <row r="578" spans="2:65" s="13" customFormat="1" ht="10.199999999999999">
      <c r="B578" s="156"/>
      <c r="D578" s="150" t="s">
        <v>190</v>
      </c>
      <c r="E578" s="157" t="s">
        <v>1</v>
      </c>
      <c r="F578" s="158" t="s">
        <v>252</v>
      </c>
      <c r="H578" s="159">
        <v>9</v>
      </c>
      <c r="I578" s="160"/>
      <c r="L578" s="156"/>
      <c r="M578" s="161"/>
      <c r="T578" s="162"/>
      <c r="AT578" s="157" t="s">
        <v>190</v>
      </c>
      <c r="AU578" s="157" t="s">
        <v>84</v>
      </c>
      <c r="AV578" s="13" t="s">
        <v>84</v>
      </c>
      <c r="AW578" s="13" t="s">
        <v>30</v>
      </c>
      <c r="AX578" s="13" t="s">
        <v>74</v>
      </c>
      <c r="AY578" s="157" t="s">
        <v>180</v>
      </c>
    </row>
    <row r="579" spans="2:65" s="14" customFormat="1" ht="10.199999999999999">
      <c r="B579" s="163"/>
      <c r="D579" s="150" t="s">
        <v>190</v>
      </c>
      <c r="E579" s="164" t="s">
        <v>1</v>
      </c>
      <c r="F579" s="165" t="s">
        <v>194</v>
      </c>
      <c r="H579" s="166">
        <v>9</v>
      </c>
      <c r="I579" s="167"/>
      <c r="L579" s="163"/>
      <c r="M579" s="168"/>
      <c r="T579" s="169"/>
      <c r="AT579" s="164" t="s">
        <v>190</v>
      </c>
      <c r="AU579" s="164" t="s">
        <v>84</v>
      </c>
      <c r="AV579" s="14" t="s">
        <v>188</v>
      </c>
      <c r="AW579" s="14" t="s">
        <v>30</v>
      </c>
      <c r="AX579" s="14" t="s">
        <v>82</v>
      </c>
      <c r="AY579" s="164" t="s">
        <v>180</v>
      </c>
    </row>
    <row r="580" spans="2:65" s="1" customFormat="1" ht="16.5" customHeight="1">
      <c r="B580" s="32"/>
      <c r="C580" s="136" t="s">
        <v>1606</v>
      </c>
      <c r="D580" s="136" t="s">
        <v>183</v>
      </c>
      <c r="E580" s="137" t="s">
        <v>1607</v>
      </c>
      <c r="F580" s="138" t="s">
        <v>1608</v>
      </c>
      <c r="G580" s="139" t="s">
        <v>279</v>
      </c>
      <c r="H580" s="140">
        <v>110</v>
      </c>
      <c r="I580" s="141"/>
      <c r="J580" s="142">
        <f>ROUND(I580*H580,2)</f>
        <v>0</v>
      </c>
      <c r="K580" s="138" t="s">
        <v>187</v>
      </c>
      <c r="L580" s="32"/>
      <c r="M580" s="143" t="s">
        <v>1</v>
      </c>
      <c r="N580" s="144" t="s">
        <v>39</v>
      </c>
      <c r="P580" s="145">
        <f>O580*H580</f>
        <v>0</v>
      </c>
      <c r="Q580" s="145">
        <v>5.5700000000000003E-3</v>
      </c>
      <c r="R580" s="145">
        <f>Q580*H580</f>
        <v>0.61270000000000002</v>
      </c>
      <c r="S580" s="145">
        <v>0</v>
      </c>
      <c r="T580" s="146">
        <f>S580*H580</f>
        <v>0</v>
      </c>
      <c r="AR580" s="147" t="s">
        <v>294</v>
      </c>
      <c r="AT580" s="147" t="s">
        <v>183</v>
      </c>
      <c r="AU580" s="147" t="s">
        <v>84</v>
      </c>
      <c r="AY580" s="17" t="s">
        <v>180</v>
      </c>
      <c r="BE580" s="148">
        <f>IF(N580="základní",J580,0)</f>
        <v>0</v>
      </c>
      <c r="BF580" s="148">
        <f>IF(N580="snížená",J580,0)</f>
        <v>0</v>
      </c>
      <c r="BG580" s="148">
        <f>IF(N580="zákl. přenesená",J580,0)</f>
        <v>0</v>
      </c>
      <c r="BH580" s="148">
        <f>IF(N580="sníž. přenesená",J580,0)</f>
        <v>0</v>
      </c>
      <c r="BI580" s="148">
        <f>IF(N580="nulová",J580,0)</f>
        <v>0</v>
      </c>
      <c r="BJ580" s="17" t="s">
        <v>82</v>
      </c>
      <c r="BK580" s="148">
        <f>ROUND(I580*H580,2)</f>
        <v>0</v>
      </c>
      <c r="BL580" s="17" t="s">
        <v>294</v>
      </c>
      <c r="BM580" s="147" t="s">
        <v>1609</v>
      </c>
    </row>
    <row r="581" spans="2:65" s="12" customFormat="1" ht="10.199999999999999">
      <c r="B581" s="149"/>
      <c r="D581" s="150" t="s">
        <v>190</v>
      </c>
      <c r="E581" s="151" t="s">
        <v>1</v>
      </c>
      <c r="F581" s="152" t="s">
        <v>1610</v>
      </c>
      <c r="H581" s="151" t="s">
        <v>1</v>
      </c>
      <c r="I581" s="153"/>
      <c r="L581" s="149"/>
      <c r="M581" s="154"/>
      <c r="T581" s="155"/>
      <c r="AT581" s="151" t="s">
        <v>190</v>
      </c>
      <c r="AU581" s="151" t="s">
        <v>84</v>
      </c>
      <c r="AV581" s="12" t="s">
        <v>82</v>
      </c>
      <c r="AW581" s="12" t="s">
        <v>30</v>
      </c>
      <c r="AX581" s="12" t="s">
        <v>74</v>
      </c>
      <c r="AY581" s="151" t="s">
        <v>180</v>
      </c>
    </row>
    <row r="582" spans="2:65" s="13" customFormat="1" ht="10.199999999999999">
      <c r="B582" s="156"/>
      <c r="D582" s="150" t="s">
        <v>190</v>
      </c>
      <c r="E582" s="157" t="s">
        <v>1</v>
      </c>
      <c r="F582" s="158" t="s">
        <v>986</v>
      </c>
      <c r="H582" s="159">
        <v>110</v>
      </c>
      <c r="I582" s="160"/>
      <c r="L582" s="156"/>
      <c r="M582" s="161"/>
      <c r="T582" s="162"/>
      <c r="AT582" s="157" t="s">
        <v>190</v>
      </c>
      <c r="AU582" s="157" t="s">
        <v>84</v>
      </c>
      <c r="AV582" s="13" t="s">
        <v>84</v>
      </c>
      <c r="AW582" s="13" t="s">
        <v>30</v>
      </c>
      <c r="AX582" s="13" t="s">
        <v>74</v>
      </c>
      <c r="AY582" s="157" t="s">
        <v>180</v>
      </c>
    </row>
    <row r="583" spans="2:65" s="14" customFormat="1" ht="10.199999999999999">
      <c r="B583" s="163"/>
      <c r="D583" s="150" t="s">
        <v>190</v>
      </c>
      <c r="E583" s="164" t="s">
        <v>1</v>
      </c>
      <c r="F583" s="165" t="s">
        <v>194</v>
      </c>
      <c r="H583" s="166">
        <v>110</v>
      </c>
      <c r="I583" s="167"/>
      <c r="L583" s="163"/>
      <c r="M583" s="168"/>
      <c r="T583" s="169"/>
      <c r="AT583" s="164" t="s">
        <v>190</v>
      </c>
      <c r="AU583" s="164" t="s">
        <v>84</v>
      </c>
      <c r="AV583" s="14" t="s">
        <v>188</v>
      </c>
      <c r="AW583" s="14" t="s">
        <v>30</v>
      </c>
      <c r="AX583" s="14" t="s">
        <v>82</v>
      </c>
      <c r="AY583" s="164" t="s">
        <v>180</v>
      </c>
    </row>
    <row r="584" spans="2:65" s="1" customFormat="1" ht="16.5" customHeight="1">
      <c r="B584" s="32"/>
      <c r="C584" s="136" t="s">
        <v>624</v>
      </c>
      <c r="D584" s="136" t="s">
        <v>183</v>
      </c>
      <c r="E584" s="137" t="s">
        <v>1611</v>
      </c>
      <c r="F584" s="138" t="s">
        <v>1612</v>
      </c>
      <c r="G584" s="139" t="s">
        <v>279</v>
      </c>
      <c r="H584" s="140">
        <v>25</v>
      </c>
      <c r="I584" s="141"/>
      <c r="J584" s="142">
        <f>ROUND(I584*H584,2)</f>
        <v>0</v>
      </c>
      <c r="K584" s="138" t="s">
        <v>199</v>
      </c>
      <c r="L584" s="32"/>
      <c r="M584" s="143" t="s">
        <v>1</v>
      </c>
      <c r="N584" s="144" t="s">
        <v>39</v>
      </c>
      <c r="P584" s="145">
        <f>O584*H584</f>
        <v>0</v>
      </c>
      <c r="Q584" s="145">
        <v>2.82E-3</v>
      </c>
      <c r="R584" s="145">
        <f>Q584*H584</f>
        <v>7.0500000000000007E-2</v>
      </c>
      <c r="S584" s="145">
        <v>0</v>
      </c>
      <c r="T584" s="146">
        <f>S584*H584</f>
        <v>0</v>
      </c>
      <c r="AR584" s="147" t="s">
        <v>294</v>
      </c>
      <c r="AT584" s="147" t="s">
        <v>183</v>
      </c>
      <c r="AU584" s="147" t="s">
        <v>84</v>
      </c>
      <c r="AY584" s="17" t="s">
        <v>180</v>
      </c>
      <c r="BE584" s="148">
        <f>IF(N584="základní",J584,0)</f>
        <v>0</v>
      </c>
      <c r="BF584" s="148">
        <f>IF(N584="snížená",J584,0)</f>
        <v>0</v>
      </c>
      <c r="BG584" s="148">
        <f>IF(N584="zákl. přenesená",J584,0)</f>
        <v>0</v>
      </c>
      <c r="BH584" s="148">
        <f>IF(N584="sníž. přenesená",J584,0)</f>
        <v>0</v>
      </c>
      <c r="BI584" s="148">
        <f>IF(N584="nulová",J584,0)</f>
        <v>0</v>
      </c>
      <c r="BJ584" s="17" t="s">
        <v>82</v>
      </c>
      <c r="BK584" s="148">
        <f>ROUND(I584*H584,2)</f>
        <v>0</v>
      </c>
      <c r="BL584" s="17" t="s">
        <v>294</v>
      </c>
      <c r="BM584" s="147" t="s">
        <v>1613</v>
      </c>
    </row>
    <row r="585" spans="2:65" s="12" customFormat="1" ht="10.199999999999999">
      <c r="B585" s="149"/>
      <c r="D585" s="150" t="s">
        <v>190</v>
      </c>
      <c r="E585" s="151" t="s">
        <v>1</v>
      </c>
      <c r="F585" s="152" t="s">
        <v>1614</v>
      </c>
      <c r="H585" s="151" t="s">
        <v>1</v>
      </c>
      <c r="I585" s="153"/>
      <c r="L585" s="149"/>
      <c r="M585" s="154"/>
      <c r="T585" s="155"/>
      <c r="AT585" s="151" t="s">
        <v>190</v>
      </c>
      <c r="AU585" s="151" t="s">
        <v>84</v>
      </c>
      <c r="AV585" s="12" t="s">
        <v>82</v>
      </c>
      <c r="AW585" s="12" t="s">
        <v>30</v>
      </c>
      <c r="AX585" s="12" t="s">
        <v>74</v>
      </c>
      <c r="AY585" s="151" t="s">
        <v>180</v>
      </c>
    </row>
    <row r="586" spans="2:65" s="13" customFormat="1" ht="10.199999999999999">
      <c r="B586" s="156"/>
      <c r="D586" s="150" t="s">
        <v>190</v>
      </c>
      <c r="E586" s="157" t="s">
        <v>1</v>
      </c>
      <c r="F586" s="158" t="s">
        <v>352</v>
      </c>
      <c r="H586" s="159">
        <v>25</v>
      </c>
      <c r="I586" s="160"/>
      <c r="L586" s="156"/>
      <c r="M586" s="161"/>
      <c r="T586" s="162"/>
      <c r="AT586" s="157" t="s">
        <v>190</v>
      </c>
      <c r="AU586" s="157" t="s">
        <v>84</v>
      </c>
      <c r="AV586" s="13" t="s">
        <v>84</v>
      </c>
      <c r="AW586" s="13" t="s">
        <v>30</v>
      </c>
      <c r="AX586" s="13" t="s">
        <v>74</v>
      </c>
      <c r="AY586" s="157" t="s">
        <v>180</v>
      </c>
    </row>
    <row r="587" spans="2:65" s="14" customFormat="1" ht="10.199999999999999">
      <c r="B587" s="163"/>
      <c r="D587" s="150" t="s">
        <v>190</v>
      </c>
      <c r="E587" s="164" t="s">
        <v>1</v>
      </c>
      <c r="F587" s="165" t="s">
        <v>194</v>
      </c>
      <c r="H587" s="166">
        <v>25</v>
      </c>
      <c r="I587" s="167"/>
      <c r="L587" s="163"/>
      <c r="M587" s="168"/>
      <c r="T587" s="169"/>
      <c r="AT587" s="164" t="s">
        <v>190</v>
      </c>
      <c r="AU587" s="164" t="s">
        <v>84</v>
      </c>
      <c r="AV587" s="14" t="s">
        <v>188</v>
      </c>
      <c r="AW587" s="14" t="s">
        <v>30</v>
      </c>
      <c r="AX587" s="14" t="s">
        <v>82</v>
      </c>
      <c r="AY587" s="164" t="s">
        <v>180</v>
      </c>
    </row>
    <row r="588" spans="2:65" s="1" customFormat="1" ht="16.5" customHeight="1">
      <c r="B588" s="32"/>
      <c r="C588" s="136" t="s">
        <v>628</v>
      </c>
      <c r="D588" s="136" t="s">
        <v>183</v>
      </c>
      <c r="E588" s="137" t="s">
        <v>1615</v>
      </c>
      <c r="F588" s="138" t="s">
        <v>1616</v>
      </c>
      <c r="G588" s="139" t="s">
        <v>279</v>
      </c>
      <c r="H588" s="140">
        <v>105</v>
      </c>
      <c r="I588" s="141"/>
      <c r="J588" s="142">
        <f>ROUND(I588*H588,2)</f>
        <v>0</v>
      </c>
      <c r="K588" s="138" t="s">
        <v>187</v>
      </c>
      <c r="L588" s="32"/>
      <c r="M588" s="143" t="s">
        <v>1</v>
      </c>
      <c r="N588" s="144" t="s">
        <v>39</v>
      </c>
      <c r="P588" s="145">
        <f>O588*H588</f>
        <v>0</v>
      </c>
      <c r="Q588" s="145">
        <v>2.5999999999999999E-3</v>
      </c>
      <c r="R588" s="145">
        <f>Q588*H588</f>
        <v>0.27299999999999996</v>
      </c>
      <c r="S588" s="145">
        <v>0</v>
      </c>
      <c r="T588" s="146">
        <f>S588*H588</f>
        <v>0</v>
      </c>
      <c r="AR588" s="147" t="s">
        <v>294</v>
      </c>
      <c r="AT588" s="147" t="s">
        <v>183</v>
      </c>
      <c r="AU588" s="147" t="s">
        <v>84</v>
      </c>
      <c r="AY588" s="17" t="s">
        <v>180</v>
      </c>
      <c r="BE588" s="148">
        <f>IF(N588="základní",J588,0)</f>
        <v>0</v>
      </c>
      <c r="BF588" s="148">
        <f>IF(N588="snížená",J588,0)</f>
        <v>0</v>
      </c>
      <c r="BG588" s="148">
        <f>IF(N588="zákl. přenesená",J588,0)</f>
        <v>0</v>
      </c>
      <c r="BH588" s="148">
        <f>IF(N588="sníž. přenesená",J588,0)</f>
        <v>0</v>
      </c>
      <c r="BI588" s="148">
        <f>IF(N588="nulová",J588,0)</f>
        <v>0</v>
      </c>
      <c r="BJ588" s="17" t="s">
        <v>82</v>
      </c>
      <c r="BK588" s="148">
        <f>ROUND(I588*H588,2)</f>
        <v>0</v>
      </c>
      <c r="BL588" s="17" t="s">
        <v>294</v>
      </c>
      <c r="BM588" s="147" t="s">
        <v>1617</v>
      </c>
    </row>
    <row r="589" spans="2:65" s="12" customFormat="1" ht="10.199999999999999">
      <c r="B589" s="149"/>
      <c r="D589" s="150" t="s">
        <v>190</v>
      </c>
      <c r="E589" s="151" t="s">
        <v>1</v>
      </c>
      <c r="F589" s="152" t="s">
        <v>1618</v>
      </c>
      <c r="H589" s="151" t="s">
        <v>1</v>
      </c>
      <c r="I589" s="153"/>
      <c r="L589" s="149"/>
      <c r="M589" s="154"/>
      <c r="T589" s="155"/>
      <c r="AT589" s="151" t="s">
        <v>190</v>
      </c>
      <c r="AU589" s="151" t="s">
        <v>84</v>
      </c>
      <c r="AV589" s="12" t="s">
        <v>82</v>
      </c>
      <c r="AW589" s="12" t="s">
        <v>30</v>
      </c>
      <c r="AX589" s="12" t="s">
        <v>74</v>
      </c>
      <c r="AY589" s="151" t="s">
        <v>180</v>
      </c>
    </row>
    <row r="590" spans="2:65" s="13" customFormat="1" ht="10.199999999999999">
      <c r="B590" s="156"/>
      <c r="D590" s="150" t="s">
        <v>190</v>
      </c>
      <c r="E590" s="157" t="s">
        <v>1</v>
      </c>
      <c r="F590" s="158" t="s">
        <v>939</v>
      </c>
      <c r="H590" s="159">
        <v>105</v>
      </c>
      <c r="I590" s="160"/>
      <c r="L590" s="156"/>
      <c r="M590" s="161"/>
      <c r="T590" s="162"/>
      <c r="AT590" s="157" t="s">
        <v>190</v>
      </c>
      <c r="AU590" s="157" t="s">
        <v>84</v>
      </c>
      <c r="AV590" s="13" t="s">
        <v>84</v>
      </c>
      <c r="AW590" s="13" t="s">
        <v>30</v>
      </c>
      <c r="AX590" s="13" t="s">
        <v>74</v>
      </c>
      <c r="AY590" s="157" t="s">
        <v>180</v>
      </c>
    </row>
    <row r="591" spans="2:65" s="14" customFormat="1" ht="10.199999999999999">
      <c r="B591" s="163"/>
      <c r="D591" s="150" t="s">
        <v>190</v>
      </c>
      <c r="E591" s="164" t="s">
        <v>1</v>
      </c>
      <c r="F591" s="165" t="s">
        <v>194</v>
      </c>
      <c r="H591" s="166">
        <v>105</v>
      </c>
      <c r="I591" s="167"/>
      <c r="L591" s="163"/>
      <c r="M591" s="168"/>
      <c r="T591" s="169"/>
      <c r="AT591" s="164" t="s">
        <v>190</v>
      </c>
      <c r="AU591" s="164" t="s">
        <v>84</v>
      </c>
      <c r="AV591" s="14" t="s">
        <v>188</v>
      </c>
      <c r="AW591" s="14" t="s">
        <v>30</v>
      </c>
      <c r="AX591" s="14" t="s">
        <v>82</v>
      </c>
      <c r="AY591" s="164" t="s">
        <v>180</v>
      </c>
    </row>
    <row r="592" spans="2:65" s="1" customFormat="1" ht="16.5" customHeight="1">
      <c r="B592" s="32"/>
      <c r="C592" s="136" t="s">
        <v>636</v>
      </c>
      <c r="D592" s="136" t="s">
        <v>183</v>
      </c>
      <c r="E592" s="137" t="s">
        <v>1619</v>
      </c>
      <c r="F592" s="138" t="s">
        <v>1620</v>
      </c>
      <c r="G592" s="139" t="s">
        <v>287</v>
      </c>
      <c r="H592" s="140">
        <v>4</v>
      </c>
      <c r="I592" s="141"/>
      <c r="J592" s="142">
        <f>ROUND(I592*H592,2)</f>
        <v>0</v>
      </c>
      <c r="K592" s="138" t="s">
        <v>187</v>
      </c>
      <c r="L592" s="32"/>
      <c r="M592" s="143" t="s">
        <v>1</v>
      </c>
      <c r="N592" s="144" t="s">
        <v>39</v>
      </c>
      <c r="P592" s="145">
        <f>O592*H592</f>
        <v>0</v>
      </c>
      <c r="Q592" s="145">
        <v>9.0600000000000003E-3</v>
      </c>
      <c r="R592" s="145">
        <f>Q592*H592</f>
        <v>3.6240000000000001E-2</v>
      </c>
      <c r="S592" s="145">
        <v>0</v>
      </c>
      <c r="T592" s="146">
        <f>S592*H592</f>
        <v>0</v>
      </c>
      <c r="AR592" s="147" t="s">
        <v>294</v>
      </c>
      <c r="AT592" s="147" t="s">
        <v>183</v>
      </c>
      <c r="AU592" s="147" t="s">
        <v>84</v>
      </c>
      <c r="AY592" s="17" t="s">
        <v>180</v>
      </c>
      <c r="BE592" s="148">
        <f>IF(N592="základní",J592,0)</f>
        <v>0</v>
      </c>
      <c r="BF592" s="148">
        <f>IF(N592="snížená",J592,0)</f>
        <v>0</v>
      </c>
      <c r="BG592" s="148">
        <f>IF(N592="zákl. přenesená",J592,0)</f>
        <v>0</v>
      </c>
      <c r="BH592" s="148">
        <f>IF(N592="sníž. přenesená",J592,0)</f>
        <v>0</v>
      </c>
      <c r="BI592" s="148">
        <f>IF(N592="nulová",J592,0)</f>
        <v>0</v>
      </c>
      <c r="BJ592" s="17" t="s">
        <v>82</v>
      </c>
      <c r="BK592" s="148">
        <f>ROUND(I592*H592,2)</f>
        <v>0</v>
      </c>
      <c r="BL592" s="17" t="s">
        <v>294</v>
      </c>
      <c r="BM592" s="147" t="s">
        <v>1621</v>
      </c>
    </row>
    <row r="593" spans="2:65" s="12" customFormat="1" ht="10.199999999999999">
      <c r="B593" s="149"/>
      <c r="D593" s="150" t="s">
        <v>190</v>
      </c>
      <c r="E593" s="151" t="s">
        <v>1</v>
      </c>
      <c r="F593" s="152" t="s">
        <v>1622</v>
      </c>
      <c r="H593" s="151" t="s">
        <v>1</v>
      </c>
      <c r="I593" s="153"/>
      <c r="L593" s="149"/>
      <c r="M593" s="154"/>
      <c r="T593" s="155"/>
      <c r="AT593" s="151" t="s">
        <v>190</v>
      </c>
      <c r="AU593" s="151" t="s">
        <v>84</v>
      </c>
      <c r="AV593" s="12" t="s">
        <v>82</v>
      </c>
      <c r="AW593" s="12" t="s">
        <v>30</v>
      </c>
      <c r="AX593" s="12" t="s">
        <v>74</v>
      </c>
      <c r="AY593" s="151" t="s">
        <v>180</v>
      </c>
    </row>
    <row r="594" spans="2:65" s="13" customFormat="1" ht="10.199999999999999">
      <c r="B594" s="156"/>
      <c r="D594" s="150" t="s">
        <v>190</v>
      </c>
      <c r="E594" s="157" t="s">
        <v>1</v>
      </c>
      <c r="F594" s="158" t="s">
        <v>188</v>
      </c>
      <c r="H594" s="159">
        <v>4</v>
      </c>
      <c r="I594" s="160"/>
      <c r="L594" s="156"/>
      <c r="M594" s="161"/>
      <c r="T594" s="162"/>
      <c r="AT594" s="157" t="s">
        <v>190</v>
      </c>
      <c r="AU594" s="157" t="s">
        <v>84</v>
      </c>
      <c r="AV594" s="13" t="s">
        <v>84</v>
      </c>
      <c r="AW594" s="13" t="s">
        <v>30</v>
      </c>
      <c r="AX594" s="13" t="s">
        <v>74</v>
      </c>
      <c r="AY594" s="157" t="s">
        <v>180</v>
      </c>
    </row>
    <row r="595" spans="2:65" s="14" customFormat="1" ht="10.199999999999999">
      <c r="B595" s="163"/>
      <c r="D595" s="150" t="s">
        <v>190</v>
      </c>
      <c r="E595" s="164" t="s">
        <v>1</v>
      </c>
      <c r="F595" s="165" t="s">
        <v>194</v>
      </c>
      <c r="H595" s="166">
        <v>4</v>
      </c>
      <c r="I595" s="167"/>
      <c r="L595" s="163"/>
      <c r="M595" s="168"/>
      <c r="T595" s="169"/>
      <c r="AT595" s="164" t="s">
        <v>190</v>
      </c>
      <c r="AU595" s="164" t="s">
        <v>84</v>
      </c>
      <c r="AV595" s="14" t="s">
        <v>188</v>
      </c>
      <c r="AW595" s="14" t="s">
        <v>30</v>
      </c>
      <c r="AX595" s="14" t="s">
        <v>82</v>
      </c>
      <c r="AY595" s="164" t="s">
        <v>180</v>
      </c>
    </row>
    <row r="596" spans="2:65" s="1" customFormat="1" ht="16.5" customHeight="1">
      <c r="B596" s="32"/>
      <c r="C596" s="136" t="s">
        <v>643</v>
      </c>
      <c r="D596" s="136" t="s">
        <v>183</v>
      </c>
      <c r="E596" s="137" t="s">
        <v>1623</v>
      </c>
      <c r="F596" s="138" t="s">
        <v>1620</v>
      </c>
      <c r="G596" s="139" t="s">
        <v>287</v>
      </c>
      <c r="H596" s="140">
        <v>1</v>
      </c>
      <c r="I596" s="141"/>
      <c r="J596" s="142">
        <f>ROUND(I596*H596,2)</f>
        <v>0</v>
      </c>
      <c r="K596" s="138" t="s">
        <v>187</v>
      </c>
      <c r="L596" s="32"/>
      <c r="M596" s="143" t="s">
        <v>1</v>
      </c>
      <c r="N596" s="144" t="s">
        <v>39</v>
      </c>
      <c r="P596" s="145">
        <f>O596*H596</f>
        <v>0</v>
      </c>
      <c r="Q596" s="145">
        <v>9.0600000000000003E-3</v>
      </c>
      <c r="R596" s="145">
        <f>Q596*H596</f>
        <v>9.0600000000000003E-3</v>
      </c>
      <c r="S596" s="145">
        <v>0</v>
      </c>
      <c r="T596" s="146">
        <f>S596*H596</f>
        <v>0</v>
      </c>
      <c r="AR596" s="147" t="s">
        <v>294</v>
      </c>
      <c r="AT596" s="147" t="s">
        <v>183</v>
      </c>
      <c r="AU596" s="147" t="s">
        <v>84</v>
      </c>
      <c r="AY596" s="17" t="s">
        <v>180</v>
      </c>
      <c r="BE596" s="148">
        <f>IF(N596="základní",J596,0)</f>
        <v>0</v>
      </c>
      <c r="BF596" s="148">
        <f>IF(N596="snížená",J596,0)</f>
        <v>0</v>
      </c>
      <c r="BG596" s="148">
        <f>IF(N596="zákl. přenesená",J596,0)</f>
        <v>0</v>
      </c>
      <c r="BH596" s="148">
        <f>IF(N596="sníž. přenesená",J596,0)</f>
        <v>0</v>
      </c>
      <c r="BI596" s="148">
        <f>IF(N596="nulová",J596,0)</f>
        <v>0</v>
      </c>
      <c r="BJ596" s="17" t="s">
        <v>82</v>
      </c>
      <c r="BK596" s="148">
        <f>ROUND(I596*H596,2)</f>
        <v>0</v>
      </c>
      <c r="BL596" s="17" t="s">
        <v>294</v>
      </c>
      <c r="BM596" s="147" t="s">
        <v>1624</v>
      </c>
    </row>
    <row r="597" spans="2:65" s="12" customFormat="1" ht="10.199999999999999">
      <c r="B597" s="149"/>
      <c r="D597" s="150" t="s">
        <v>190</v>
      </c>
      <c r="E597" s="151" t="s">
        <v>1</v>
      </c>
      <c r="F597" s="152" t="s">
        <v>1625</v>
      </c>
      <c r="H597" s="151" t="s">
        <v>1</v>
      </c>
      <c r="I597" s="153"/>
      <c r="L597" s="149"/>
      <c r="M597" s="154"/>
      <c r="T597" s="155"/>
      <c r="AT597" s="151" t="s">
        <v>190</v>
      </c>
      <c r="AU597" s="151" t="s">
        <v>84</v>
      </c>
      <c r="AV597" s="12" t="s">
        <v>82</v>
      </c>
      <c r="AW597" s="12" t="s">
        <v>30</v>
      </c>
      <c r="AX597" s="12" t="s">
        <v>74</v>
      </c>
      <c r="AY597" s="151" t="s">
        <v>180</v>
      </c>
    </row>
    <row r="598" spans="2:65" s="13" customFormat="1" ht="10.199999999999999">
      <c r="B598" s="156"/>
      <c r="D598" s="150" t="s">
        <v>190</v>
      </c>
      <c r="E598" s="157" t="s">
        <v>1</v>
      </c>
      <c r="F598" s="158" t="s">
        <v>82</v>
      </c>
      <c r="H598" s="159">
        <v>1</v>
      </c>
      <c r="I598" s="160"/>
      <c r="L598" s="156"/>
      <c r="M598" s="161"/>
      <c r="T598" s="162"/>
      <c r="AT598" s="157" t="s">
        <v>190</v>
      </c>
      <c r="AU598" s="157" t="s">
        <v>84</v>
      </c>
      <c r="AV598" s="13" t="s">
        <v>84</v>
      </c>
      <c r="AW598" s="13" t="s">
        <v>30</v>
      </c>
      <c r="AX598" s="13" t="s">
        <v>74</v>
      </c>
      <c r="AY598" s="157" t="s">
        <v>180</v>
      </c>
    </row>
    <row r="599" spans="2:65" s="14" customFormat="1" ht="10.199999999999999">
      <c r="B599" s="163"/>
      <c r="D599" s="150" t="s">
        <v>190</v>
      </c>
      <c r="E599" s="164" t="s">
        <v>1</v>
      </c>
      <c r="F599" s="165" t="s">
        <v>194</v>
      </c>
      <c r="H599" s="166">
        <v>1</v>
      </c>
      <c r="I599" s="167"/>
      <c r="L599" s="163"/>
      <c r="M599" s="168"/>
      <c r="T599" s="169"/>
      <c r="AT599" s="164" t="s">
        <v>190</v>
      </c>
      <c r="AU599" s="164" t="s">
        <v>84</v>
      </c>
      <c r="AV599" s="14" t="s">
        <v>188</v>
      </c>
      <c r="AW599" s="14" t="s">
        <v>30</v>
      </c>
      <c r="AX599" s="14" t="s">
        <v>82</v>
      </c>
      <c r="AY599" s="164" t="s">
        <v>180</v>
      </c>
    </row>
    <row r="600" spans="2:65" s="1" customFormat="1" ht="16.5" customHeight="1">
      <c r="B600" s="32"/>
      <c r="C600" s="136" t="s">
        <v>649</v>
      </c>
      <c r="D600" s="136" t="s">
        <v>183</v>
      </c>
      <c r="E600" s="137" t="s">
        <v>1626</v>
      </c>
      <c r="F600" s="138" t="s">
        <v>1627</v>
      </c>
      <c r="G600" s="139" t="s">
        <v>198</v>
      </c>
      <c r="H600" s="140">
        <v>110.25</v>
      </c>
      <c r="I600" s="141"/>
      <c r="J600" s="142">
        <f>ROUND(I600*H600,2)</f>
        <v>0</v>
      </c>
      <c r="K600" s="138" t="s">
        <v>187</v>
      </c>
      <c r="L600" s="32"/>
      <c r="M600" s="143" t="s">
        <v>1</v>
      </c>
      <c r="N600" s="144" t="s">
        <v>39</v>
      </c>
      <c r="P600" s="145">
        <f>O600*H600</f>
        <v>0</v>
      </c>
      <c r="Q600" s="145">
        <v>7.7299999999999999E-3</v>
      </c>
      <c r="R600" s="145">
        <f>Q600*H600</f>
        <v>0.85223249999999995</v>
      </c>
      <c r="S600" s="145">
        <v>0</v>
      </c>
      <c r="T600" s="146">
        <f>S600*H600</f>
        <v>0</v>
      </c>
      <c r="AR600" s="147" t="s">
        <v>294</v>
      </c>
      <c r="AT600" s="147" t="s">
        <v>183</v>
      </c>
      <c r="AU600" s="147" t="s">
        <v>84</v>
      </c>
      <c r="AY600" s="17" t="s">
        <v>180</v>
      </c>
      <c r="BE600" s="148">
        <f>IF(N600="základní",J600,0)</f>
        <v>0</v>
      </c>
      <c r="BF600" s="148">
        <f>IF(N600="snížená",J600,0)</f>
        <v>0</v>
      </c>
      <c r="BG600" s="148">
        <f>IF(N600="zákl. přenesená",J600,0)</f>
        <v>0</v>
      </c>
      <c r="BH600" s="148">
        <f>IF(N600="sníž. přenesená",J600,0)</f>
        <v>0</v>
      </c>
      <c r="BI600" s="148">
        <f>IF(N600="nulová",J600,0)</f>
        <v>0</v>
      </c>
      <c r="BJ600" s="17" t="s">
        <v>82</v>
      </c>
      <c r="BK600" s="148">
        <f>ROUND(I600*H600,2)</f>
        <v>0</v>
      </c>
      <c r="BL600" s="17" t="s">
        <v>294</v>
      </c>
      <c r="BM600" s="147" t="s">
        <v>1628</v>
      </c>
    </row>
    <row r="601" spans="2:65" s="12" customFormat="1" ht="10.199999999999999">
      <c r="B601" s="149"/>
      <c r="D601" s="150" t="s">
        <v>190</v>
      </c>
      <c r="E601" s="151" t="s">
        <v>1</v>
      </c>
      <c r="F601" s="152" t="s">
        <v>1629</v>
      </c>
      <c r="H601" s="151" t="s">
        <v>1</v>
      </c>
      <c r="I601" s="153"/>
      <c r="L601" s="149"/>
      <c r="M601" s="154"/>
      <c r="T601" s="155"/>
      <c r="AT601" s="151" t="s">
        <v>190</v>
      </c>
      <c r="AU601" s="151" t="s">
        <v>84</v>
      </c>
      <c r="AV601" s="12" t="s">
        <v>82</v>
      </c>
      <c r="AW601" s="12" t="s">
        <v>30</v>
      </c>
      <c r="AX601" s="12" t="s">
        <v>74</v>
      </c>
      <c r="AY601" s="151" t="s">
        <v>180</v>
      </c>
    </row>
    <row r="602" spans="2:65" s="13" customFormat="1" ht="10.199999999999999">
      <c r="B602" s="156"/>
      <c r="D602" s="150" t="s">
        <v>190</v>
      </c>
      <c r="E602" s="157" t="s">
        <v>1</v>
      </c>
      <c r="F602" s="158" t="s">
        <v>1630</v>
      </c>
      <c r="H602" s="159">
        <v>110.25</v>
      </c>
      <c r="I602" s="160"/>
      <c r="L602" s="156"/>
      <c r="M602" s="161"/>
      <c r="T602" s="162"/>
      <c r="AT602" s="157" t="s">
        <v>190</v>
      </c>
      <c r="AU602" s="157" t="s">
        <v>84</v>
      </c>
      <c r="AV602" s="13" t="s">
        <v>84</v>
      </c>
      <c r="AW602" s="13" t="s">
        <v>30</v>
      </c>
      <c r="AX602" s="13" t="s">
        <v>74</v>
      </c>
      <c r="AY602" s="157" t="s">
        <v>180</v>
      </c>
    </row>
    <row r="603" spans="2:65" s="14" customFormat="1" ht="10.199999999999999">
      <c r="B603" s="163"/>
      <c r="D603" s="150" t="s">
        <v>190</v>
      </c>
      <c r="E603" s="164" t="s">
        <v>1</v>
      </c>
      <c r="F603" s="165" t="s">
        <v>194</v>
      </c>
      <c r="H603" s="166">
        <v>110.25</v>
      </c>
      <c r="I603" s="167"/>
      <c r="L603" s="163"/>
      <c r="M603" s="168"/>
      <c r="T603" s="169"/>
      <c r="AT603" s="164" t="s">
        <v>190</v>
      </c>
      <c r="AU603" s="164" t="s">
        <v>84</v>
      </c>
      <c r="AV603" s="14" t="s">
        <v>188</v>
      </c>
      <c r="AW603" s="14" t="s">
        <v>30</v>
      </c>
      <c r="AX603" s="14" t="s">
        <v>82</v>
      </c>
      <c r="AY603" s="164" t="s">
        <v>180</v>
      </c>
    </row>
    <row r="604" spans="2:65" s="1" customFormat="1" ht="16.5" customHeight="1">
      <c r="B604" s="32"/>
      <c r="C604" s="136" t="s">
        <v>656</v>
      </c>
      <c r="D604" s="136" t="s">
        <v>183</v>
      </c>
      <c r="E604" s="137" t="s">
        <v>1631</v>
      </c>
      <c r="F604" s="138" t="s">
        <v>1632</v>
      </c>
      <c r="G604" s="139" t="s">
        <v>279</v>
      </c>
      <c r="H604" s="140">
        <v>90</v>
      </c>
      <c r="I604" s="141"/>
      <c r="J604" s="142">
        <f>ROUND(I604*H604,2)</f>
        <v>0</v>
      </c>
      <c r="K604" s="138" t="s">
        <v>199</v>
      </c>
      <c r="L604" s="32"/>
      <c r="M604" s="143" t="s">
        <v>1</v>
      </c>
      <c r="N604" s="144" t="s">
        <v>39</v>
      </c>
      <c r="P604" s="145">
        <f>O604*H604</f>
        <v>0</v>
      </c>
      <c r="Q604" s="145">
        <v>1.9E-3</v>
      </c>
      <c r="R604" s="145">
        <f>Q604*H604</f>
        <v>0.17100000000000001</v>
      </c>
      <c r="S604" s="145">
        <v>0</v>
      </c>
      <c r="T604" s="146">
        <f>S604*H604</f>
        <v>0</v>
      </c>
      <c r="AR604" s="147" t="s">
        <v>294</v>
      </c>
      <c r="AT604" s="147" t="s">
        <v>183</v>
      </c>
      <c r="AU604" s="147" t="s">
        <v>84</v>
      </c>
      <c r="AY604" s="17" t="s">
        <v>180</v>
      </c>
      <c r="BE604" s="148">
        <f>IF(N604="základní",J604,0)</f>
        <v>0</v>
      </c>
      <c r="BF604" s="148">
        <f>IF(N604="snížená",J604,0)</f>
        <v>0</v>
      </c>
      <c r="BG604" s="148">
        <f>IF(N604="zákl. přenesená",J604,0)</f>
        <v>0</v>
      </c>
      <c r="BH604" s="148">
        <f>IF(N604="sníž. přenesená",J604,0)</f>
        <v>0</v>
      </c>
      <c r="BI604" s="148">
        <f>IF(N604="nulová",J604,0)</f>
        <v>0</v>
      </c>
      <c r="BJ604" s="17" t="s">
        <v>82</v>
      </c>
      <c r="BK604" s="148">
        <f>ROUND(I604*H604,2)</f>
        <v>0</v>
      </c>
      <c r="BL604" s="17" t="s">
        <v>294</v>
      </c>
      <c r="BM604" s="147" t="s">
        <v>1633</v>
      </c>
    </row>
    <row r="605" spans="2:65" s="12" customFormat="1" ht="10.199999999999999">
      <c r="B605" s="149"/>
      <c r="D605" s="150" t="s">
        <v>190</v>
      </c>
      <c r="E605" s="151" t="s">
        <v>1</v>
      </c>
      <c r="F605" s="152" t="s">
        <v>1634</v>
      </c>
      <c r="H605" s="151" t="s">
        <v>1</v>
      </c>
      <c r="I605" s="153"/>
      <c r="L605" s="149"/>
      <c r="M605" s="154"/>
      <c r="T605" s="155"/>
      <c r="AT605" s="151" t="s">
        <v>190</v>
      </c>
      <c r="AU605" s="151" t="s">
        <v>84</v>
      </c>
      <c r="AV605" s="12" t="s">
        <v>82</v>
      </c>
      <c r="AW605" s="12" t="s">
        <v>30</v>
      </c>
      <c r="AX605" s="12" t="s">
        <v>74</v>
      </c>
      <c r="AY605" s="151" t="s">
        <v>180</v>
      </c>
    </row>
    <row r="606" spans="2:65" s="13" customFormat="1" ht="10.199999999999999">
      <c r="B606" s="156"/>
      <c r="D606" s="150" t="s">
        <v>190</v>
      </c>
      <c r="E606" s="157" t="s">
        <v>1</v>
      </c>
      <c r="F606" s="158" t="s">
        <v>810</v>
      </c>
      <c r="H606" s="159">
        <v>90</v>
      </c>
      <c r="I606" s="160"/>
      <c r="L606" s="156"/>
      <c r="M606" s="161"/>
      <c r="T606" s="162"/>
      <c r="AT606" s="157" t="s">
        <v>190</v>
      </c>
      <c r="AU606" s="157" t="s">
        <v>84</v>
      </c>
      <c r="AV606" s="13" t="s">
        <v>84</v>
      </c>
      <c r="AW606" s="13" t="s">
        <v>30</v>
      </c>
      <c r="AX606" s="13" t="s">
        <v>74</v>
      </c>
      <c r="AY606" s="157" t="s">
        <v>180</v>
      </c>
    </row>
    <row r="607" spans="2:65" s="14" customFormat="1" ht="10.199999999999999">
      <c r="B607" s="163"/>
      <c r="D607" s="150" t="s">
        <v>190</v>
      </c>
      <c r="E607" s="164" t="s">
        <v>1</v>
      </c>
      <c r="F607" s="165" t="s">
        <v>194</v>
      </c>
      <c r="H607" s="166">
        <v>90</v>
      </c>
      <c r="I607" s="167"/>
      <c r="L607" s="163"/>
      <c r="M607" s="168"/>
      <c r="T607" s="169"/>
      <c r="AT607" s="164" t="s">
        <v>190</v>
      </c>
      <c r="AU607" s="164" t="s">
        <v>84</v>
      </c>
      <c r="AV607" s="14" t="s">
        <v>188</v>
      </c>
      <c r="AW607" s="14" t="s">
        <v>30</v>
      </c>
      <c r="AX607" s="14" t="s">
        <v>82</v>
      </c>
      <c r="AY607" s="164" t="s">
        <v>180</v>
      </c>
    </row>
    <row r="608" spans="2:65" s="1" customFormat="1" ht="16.5" customHeight="1">
      <c r="B608" s="32"/>
      <c r="C608" s="136" t="s">
        <v>662</v>
      </c>
      <c r="D608" s="136" t="s">
        <v>183</v>
      </c>
      <c r="E608" s="137" t="s">
        <v>1635</v>
      </c>
      <c r="F608" s="138" t="s">
        <v>1636</v>
      </c>
      <c r="G608" s="139" t="s">
        <v>279</v>
      </c>
      <c r="H608" s="140">
        <v>165</v>
      </c>
      <c r="I608" s="141"/>
      <c r="J608" s="142">
        <f>ROUND(I608*H608,2)</f>
        <v>0</v>
      </c>
      <c r="K608" s="138" t="s">
        <v>199</v>
      </c>
      <c r="L608" s="32"/>
      <c r="M608" s="143" t="s">
        <v>1</v>
      </c>
      <c r="N608" s="144" t="s">
        <v>39</v>
      </c>
      <c r="P608" s="145">
        <f>O608*H608</f>
        <v>0</v>
      </c>
      <c r="Q608" s="145">
        <v>6.5199999999999998E-3</v>
      </c>
      <c r="R608" s="145">
        <f>Q608*H608</f>
        <v>1.0757999999999999</v>
      </c>
      <c r="S608" s="145">
        <v>0</v>
      </c>
      <c r="T608" s="146">
        <f>S608*H608</f>
        <v>0</v>
      </c>
      <c r="AR608" s="147" t="s">
        <v>294</v>
      </c>
      <c r="AT608" s="147" t="s">
        <v>183</v>
      </c>
      <c r="AU608" s="147" t="s">
        <v>84</v>
      </c>
      <c r="AY608" s="17" t="s">
        <v>180</v>
      </c>
      <c r="BE608" s="148">
        <f>IF(N608="základní",J608,0)</f>
        <v>0</v>
      </c>
      <c r="BF608" s="148">
        <f>IF(N608="snížená",J608,0)</f>
        <v>0</v>
      </c>
      <c r="BG608" s="148">
        <f>IF(N608="zákl. přenesená",J608,0)</f>
        <v>0</v>
      </c>
      <c r="BH608" s="148">
        <f>IF(N608="sníž. přenesená",J608,0)</f>
        <v>0</v>
      </c>
      <c r="BI608" s="148">
        <f>IF(N608="nulová",J608,0)</f>
        <v>0</v>
      </c>
      <c r="BJ608" s="17" t="s">
        <v>82</v>
      </c>
      <c r="BK608" s="148">
        <f>ROUND(I608*H608,2)</f>
        <v>0</v>
      </c>
      <c r="BL608" s="17" t="s">
        <v>294</v>
      </c>
      <c r="BM608" s="147" t="s">
        <v>1637</v>
      </c>
    </row>
    <row r="609" spans="2:65" s="12" customFormat="1" ht="10.199999999999999">
      <c r="B609" s="149"/>
      <c r="D609" s="150" t="s">
        <v>190</v>
      </c>
      <c r="E609" s="151" t="s">
        <v>1</v>
      </c>
      <c r="F609" s="152" t="s">
        <v>1638</v>
      </c>
      <c r="H609" s="151" t="s">
        <v>1</v>
      </c>
      <c r="I609" s="153"/>
      <c r="L609" s="149"/>
      <c r="M609" s="154"/>
      <c r="T609" s="155"/>
      <c r="AT609" s="151" t="s">
        <v>190</v>
      </c>
      <c r="AU609" s="151" t="s">
        <v>84</v>
      </c>
      <c r="AV609" s="12" t="s">
        <v>82</v>
      </c>
      <c r="AW609" s="12" t="s">
        <v>30</v>
      </c>
      <c r="AX609" s="12" t="s">
        <v>74</v>
      </c>
      <c r="AY609" s="151" t="s">
        <v>180</v>
      </c>
    </row>
    <row r="610" spans="2:65" s="12" customFormat="1" ht="10.199999999999999">
      <c r="B610" s="149"/>
      <c r="D610" s="150" t="s">
        <v>190</v>
      </c>
      <c r="E610" s="151" t="s">
        <v>1</v>
      </c>
      <c r="F610" s="152" t="s">
        <v>1639</v>
      </c>
      <c r="H610" s="151" t="s">
        <v>1</v>
      </c>
      <c r="I610" s="153"/>
      <c r="L610" s="149"/>
      <c r="M610" s="154"/>
      <c r="T610" s="155"/>
      <c r="AT610" s="151" t="s">
        <v>190</v>
      </c>
      <c r="AU610" s="151" t="s">
        <v>84</v>
      </c>
      <c r="AV610" s="12" t="s">
        <v>82</v>
      </c>
      <c r="AW610" s="12" t="s">
        <v>30</v>
      </c>
      <c r="AX610" s="12" t="s">
        <v>74</v>
      </c>
      <c r="AY610" s="151" t="s">
        <v>180</v>
      </c>
    </row>
    <row r="611" spans="2:65" s="12" customFormat="1" ht="10.199999999999999">
      <c r="B611" s="149"/>
      <c r="D611" s="150" t="s">
        <v>190</v>
      </c>
      <c r="E611" s="151" t="s">
        <v>1</v>
      </c>
      <c r="F611" s="152" t="s">
        <v>1640</v>
      </c>
      <c r="H611" s="151" t="s">
        <v>1</v>
      </c>
      <c r="I611" s="153"/>
      <c r="L611" s="149"/>
      <c r="M611" s="154"/>
      <c r="T611" s="155"/>
      <c r="AT611" s="151" t="s">
        <v>190</v>
      </c>
      <c r="AU611" s="151" t="s">
        <v>84</v>
      </c>
      <c r="AV611" s="12" t="s">
        <v>82</v>
      </c>
      <c r="AW611" s="12" t="s">
        <v>30</v>
      </c>
      <c r="AX611" s="12" t="s">
        <v>74</v>
      </c>
      <c r="AY611" s="151" t="s">
        <v>180</v>
      </c>
    </row>
    <row r="612" spans="2:65" s="13" customFormat="1" ht="10.199999999999999">
      <c r="B612" s="156"/>
      <c r="D612" s="150" t="s">
        <v>190</v>
      </c>
      <c r="E612" s="157" t="s">
        <v>1</v>
      </c>
      <c r="F612" s="158" t="s">
        <v>1641</v>
      </c>
      <c r="H612" s="159">
        <v>165</v>
      </c>
      <c r="I612" s="160"/>
      <c r="L612" s="156"/>
      <c r="M612" s="161"/>
      <c r="T612" s="162"/>
      <c r="AT612" s="157" t="s">
        <v>190</v>
      </c>
      <c r="AU612" s="157" t="s">
        <v>84</v>
      </c>
      <c r="AV612" s="13" t="s">
        <v>84</v>
      </c>
      <c r="AW612" s="13" t="s">
        <v>30</v>
      </c>
      <c r="AX612" s="13" t="s">
        <v>74</v>
      </c>
      <c r="AY612" s="157" t="s">
        <v>180</v>
      </c>
    </row>
    <row r="613" spans="2:65" s="14" customFormat="1" ht="10.199999999999999">
      <c r="B613" s="163"/>
      <c r="D613" s="150" t="s">
        <v>190</v>
      </c>
      <c r="E613" s="164" t="s">
        <v>1</v>
      </c>
      <c r="F613" s="165" t="s">
        <v>194</v>
      </c>
      <c r="H613" s="166">
        <v>165</v>
      </c>
      <c r="I613" s="167"/>
      <c r="L613" s="163"/>
      <c r="M613" s="168"/>
      <c r="T613" s="169"/>
      <c r="AT613" s="164" t="s">
        <v>190</v>
      </c>
      <c r="AU613" s="164" t="s">
        <v>84</v>
      </c>
      <c r="AV613" s="14" t="s">
        <v>188</v>
      </c>
      <c r="AW613" s="14" t="s">
        <v>30</v>
      </c>
      <c r="AX613" s="14" t="s">
        <v>82</v>
      </c>
      <c r="AY613" s="164" t="s">
        <v>180</v>
      </c>
    </row>
    <row r="614" spans="2:65" s="1" customFormat="1" ht="16.5" customHeight="1">
      <c r="B614" s="32"/>
      <c r="C614" s="136" t="s">
        <v>666</v>
      </c>
      <c r="D614" s="136" t="s">
        <v>183</v>
      </c>
      <c r="E614" s="137" t="s">
        <v>1642</v>
      </c>
      <c r="F614" s="138" t="s">
        <v>1643</v>
      </c>
      <c r="G614" s="139" t="s">
        <v>279</v>
      </c>
      <c r="H614" s="140">
        <v>52</v>
      </c>
      <c r="I614" s="141"/>
      <c r="J614" s="142">
        <f>ROUND(I614*H614,2)</f>
        <v>0</v>
      </c>
      <c r="K614" s="138" t="s">
        <v>187</v>
      </c>
      <c r="L614" s="32"/>
      <c r="M614" s="143" t="s">
        <v>1</v>
      </c>
      <c r="N614" s="144" t="s">
        <v>39</v>
      </c>
      <c r="P614" s="145">
        <f>O614*H614</f>
        <v>0</v>
      </c>
      <c r="Q614" s="145">
        <v>1.1299999999999999E-2</v>
      </c>
      <c r="R614" s="145">
        <f>Q614*H614</f>
        <v>0.58760000000000001</v>
      </c>
      <c r="S614" s="145">
        <v>0</v>
      </c>
      <c r="T614" s="146">
        <f>S614*H614</f>
        <v>0</v>
      </c>
      <c r="AR614" s="147" t="s">
        <v>294</v>
      </c>
      <c r="AT614" s="147" t="s">
        <v>183</v>
      </c>
      <c r="AU614" s="147" t="s">
        <v>84</v>
      </c>
      <c r="AY614" s="17" t="s">
        <v>180</v>
      </c>
      <c r="BE614" s="148">
        <f>IF(N614="základní",J614,0)</f>
        <v>0</v>
      </c>
      <c r="BF614" s="148">
        <f>IF(N614="snížená",J614,0)</f>
        <v>0</v>
      </c>
      <c r="BG614" s="148">
        <f>IF(N614="zákl. přenesená",J614,0)</f>
        <v>0</v>
      </c>
      <c r="BH614" s="148">
        <f>IF(N614="sníž. přenesená",J614,0)</f>
        <v>0</v>
      </c>
      <c r="BI614" s="148">
        <f>IF(N614="nulová",J614,0)</f>
        <v>0</v>
      </c>
      <c r="BJ614" s="17" t="s">
        <v>82</v>
      </c>
      <c r="BK614" s="148">
        <f>ROUND(I614*H614,2)</f>
        <v>0</v>
      </c>
      <c r="BL614" s="17" t="s">
        <v>294</v>
      </c>
      <c r="BM614" s="147" t="s">
        <v>1644</v>
      </c>
    </row>
    <row r="615" spans="2:65" s="12" customFormat="1" ht="10.199999999999999">
      <c r="B615" s="149"/>
      <c r="D615" s="150" t="s">
        <v>190</v>
      </c>
      <c r="E615" s="151" t="s">
        <v>1</v>
      </c>
      <c r="F615" s="152" t="s">
        <v>1645</v>
      </c>
      <c r="H615" s="151" t="s">
        <v>1</v>
      </c>
      <c r="I615" s="153"/>
      <c r="L615" s="149"/>
      <c r="M615" s="154"/>
      <c r="T615" s="155"/>
      <c r="AT615" s="151" t="s">
        <v>190</v>
      </c>
      <c r="AU615" s="151" t="s">
        <v>84</v>
      </c>
      <c r="AV615" s="12" t="s">
        <v>82</v>
      </c>
      <c r="AW615" s="12" t="s">
        <v>30</v>
      </c>
      <c r="AX615" s="12" t="s">
        <v>74</v>
      </c>
      <c r="AY615" s="151" t="s">
        <v>180</v>
      </c>
    </row>
    <row r="616" spans="2:65" s="13" customFormat="1" ht="10.199999999999999">
      <c r="B616" s="156"/>
      <c r="D616" s="150" t="s">
        <v>190</v>
      </c>
      <c r="E616" s="157" t="s">
        <v>1</v>
      </c>
      <c r="F616" s="158" t="s">
        <v>575</v>
      </c>
      <c r="H616" s="159">
        <v>52</v>
      </c>
      <c r="I616" s="160"/>
      <c r="L616" s="156"/>
      <c r="M616" s="161"/>
      <c r="T616" s="162"/>
      <c r="AT616" s="157" t="s">
        <v>190</v>
      </c>
      <c r="AU616" s="157" t="s">
        <v>84</v>
      </c>
      <c r="AV616" s="13" t="s">
        <v>84</v>
      </c>
      <c r="AW616" s="13" t="s">
        <v>30</v>
      </c>
      <c r="AX616" s="13" t="s">
        <v>74</v>
      </c>
      <c r="AY616" s="157" t="s">
        <v>180</v>
      </c>
    </row>
    <row r="617" spans="2:65" s="14" customFormat="1" ht="10.199999999999999">
      <c r="B617" s="163"/>
      <c r="D617" s="150" t="s">
        <v>190</v>
      </c>
      <c r="E617" s="164" t="s">
        <v>1</v>
      </c>
      <c r="F617" s="165" t="s">
        <v>194</v>
      </c>
      <c r="H617" s="166">
        <v>52</v>
      </c>
      <c r="I617" s="167"/>
      <c r="L617" s="163"/>
      <c r="M617" s="168"/>
      <c r="T617" s="169"/>
      <c r="AT617" s="164" t="s">
        <v>190</v>
      </c>
      <c r="AU617" s="164" t="s">
        <v>84</v>
      </c>
      <c r="AV617" s="14" t="s">
        <v>188</v>
      </c>
      <c r="AW617" s="14" t="s">
        <v>30</v>
      </c>
      <c r="AX617" s="14" t="s">
        <v>82</v>
      </c>
      <c r="AY617" s="164" t="s">
        <v>180</v>
      </c>
    </row>
    <row r="618" spans="2:65" s="1" customFormat="1" ht="16.5" customHeight="1">
      <c r="B618" s="32"/>
      <c r="C618" s="136" t="s">
        <v>362</v>
      </c>
      <c r="D618" s="136" t="s">
        <v>183</v>
      </c>
      <c r="E618" s="137" t="s">
        <v>1646</v>
      </c>
      <c r="F618" s="138" t="s">
        <v>1647</v>
      </c>
      <c r="G618" s="139" t="s">
        <v>279</v>
      </c>
      <c r="H618" s="140">
        <v>116</v>
      </c>
      <c r="I618" s="141"/>
      <c r="J618" s="142">
        <f>ROUND(I618*H618,2)</f>
        <v>0</v>
      </c>
      <c r="K618" s="138" t="s">
        <v>199</v>
      </c>
      <c r="L618" s="32"/>
      <c r="M618" s="143" t="s">
        <v>1</v>
      </c>
      <c r="N618" s="144" t="s">
        <v>39</v>
      </c>
      <c r="P618" s="145">
        <f>O618*H618</f>
        <v>0</v>
      </c>
      <c r="Q618" s="145">
        <v>1.307E-2</v>
      </c>
      <c r="R618" s="145">
        <f>Q618*H618</f>
        <v>1.5161199999999999</v>
      </c>
      <c r="S618" s="145">
        <v>0</v>
      </c>
      <c r="T618" s="146">
        <f>S618*H618</f>
        <v>0</v>
      </c>
      <c r="AR618" s="147" t="s">
        <v>294</v>
      </c>
      <c r="AT618" s="147" t="s">
        <v>183</v>
      </c>
      <c r="AU618" s="147" t="s">
        <v>84</v>
      </c>
      <c r="AY618" s="17" t="s">
        <v>180</v>
      </c>
      <c r="BE618" s="148">
        <f>IF(N618="základní",J618,0)</f>
        <v>0</v>
      </c>
      <c r="BF618" s="148">
        <f>IF(N618="snížená",J618,0)</f>
        <v>0</v>
      </c>
      <c r="BG618" s="148">
        <f>IF(N618="zákl. přenesená",J618,0)</f>
        <v>0</v>
      </c>
      <c r="BH618" s="148">
        <f>IF(N618="sníž. přenesená",J618,0)</f>
        <v>0</v>
      </c>
      <c r="BI618" s="148">
        <f>IF(N618="nulová",J618,0)</f>
        <v>0</v>
      </c>
      <c r="BJ618" s="17" t="s">
        <v>82</v>
      </c>
      <c r="BK618" s="148">
        <f>ROUND(I618*H618,2)</f>
        <v>0</v>
      </c>
      <c r="BL618" s="17" t="s">
        <v>294</v>
      </c>
      <c r="BM618" s="147" t="s">
        <v>1648</v>
      </c>
    </row>
    <row r="619" spans="2:65" s="13" customFormat="1" ht="10.199999999999999">
      <c r="B619" s="156"/>
      <c r="D619" s="150" t="s">
        <v>190</v>
      </c>
      <c r="E619" s="157" t="s">
        <v>1</v>
      </c>
      <c r="F619" s="158" t="s">
        <v>1181</v>
      </c>
      <c r="H619" s="159">
        <v>116</v>
      </c>
      <c r="I619" s="160"/>
      <c r="L619" s="156"/>
      <c r="M619" s="161"/>
      <c r="T619" s="162"/>
      <c r="AT619" s="157" t="s">
        <v>190</v>
      </c>
      <c r="AU619" s="157" t="s">
        <v>84</v>
      </c>
      <c r="AV619" s="13" t="s">
        <v>84</v>
      </c>
      <c r="AW619" s="13" t="s">
        <v>30</v>
      </c>
      <c r="AX619" s="13" t="s">
        <v>74</v>
      </c>
      <c r="AY619" s="157" t="s">
        <v>180</v>
      </c>
    </row>
    <row r="620" spans="2:65" s="14" customFormat="1" ht="10.199999999999999">
      <c r="B620" s="163"/>
      <c r="D620" s="150" t="s">
        <v>190</v>
      </c>
      <c r="E620" s="164" t="s">
        <v>1</v>
      </c>
      <c r="F620" s="165" t="s">
        <v>194</v>
      </c>
      <c r="H620" s="166">
        <v>116</v>
      </c>
      <c r="I620" s="167"/>
      <c r="L620" s="163"/>
      <c r="M620" s="168"/>
      <c r="T620" s="169"/>
      <c r="AT620" s="164" t="s">
        <v>190</v>
      </c>
      <c r="AU620" s="164" t="s">
        <v>84</v>
      </c>
      <c r="AV620" s="14" t="s">
        <v>188</v>
      </c>
      <c r="AW620" s="14" t="s">
        <v>30</v>
      </c>
      <c r="AX620" s="14" t="s">
        <v>82</v>
      </c>
      <c r="AY620" s="164" t="s">
        <v>180</v>
      </c>
    </row>
    <row r="621" spans="2:65" s="1" customFormat="1" ht="24.15" customHeight="1">
      <c r="B621" s="32"/>
      <c r="C621" s="136" t="s">
        <v>676</v>
      </c>
      <c r="D621" s="136" t="s">
        <v>183</v>
      </c>
      <c r="E621" s="137" t="s">
        <v>1649</v>
      </c>
      <c r="F621" s="138" t="s">
        <v>1650</v>
      </c>
      <c r="G621" s="139" t="s">
        <v>279</v>
      </c>
      <c r="H621" s="140">
        <v>75</v>
      </c>
      <c r="I621" s="141"/>
      <c r="J621" s="142">
        <f>ROUND(I621*H621,2)</f>
        <v>0</v>
      </c>
      <c r="K621" s="138" t="s">
        <v>199</v>
      </c>
      <c r="L621" s="32"/>
      <c r="M621" s="143" t="s">
        <v>1</v>
      </c>
      <c r="N621" s="144" t="s">
        <v>39</v>
      </c>
      <c r="P621" s="145">
        <f>O621*H621</f>
        <v>0</v>
      </c>
      <c r="Q621" s="145">
        <v>0</v>
      </c>
      <c r="R621" s="145">
        <f>Q621*H621</f>
        <v>0</v>
      </c>
      <c r="S621" s="145">
        <v>0</v>
      </c>
      <c r="T621" s="146">
        <f>S621*H621</f>
        <v>0</v>
      </c>
      <c r="AR621" s="147" t="s">
        <v>294</v>
      </c>
      <c r="AT621" s="147" t="s">
        <v>183</v>
      </c>
      <c r="AU621" s="147" t="s">
        <v>84</v>
      </c>
      <c r="AY621" s="17" t="s">
        <v>180</v>
      </c>
      <c r="BE621" s="148">
        <f>IF(N621="základní",J621,0)</f>
        <v>0</v>
      </c>
      <c r="BF621" s="148">
        <f>IF(N621="snížená",J621,0)</f>
        <v>0</v>
      </c>
      <c r="BG621" s="148">
        <f>IF(N621="zákl. přenesená",J621,0)</f>
        <v>0</v>
      </c>
      <c r="BH621" s="148">
        <f>IF(N621="sníž. přenesená",J621,0)</f>
        <v>0</v>
      </c>
      <c r="BI621" s="148">
        <f>IF(N621="nulová",J621,0)</f>
        <v>0</v>
      </c>
      <c r="BJ621" s="17" t="s">
        <v>82</v>
      </c>
      <c r="BK621" s="148">
        <f>ROUND(I621*H621,2)</f>
        <v>0</v>
      </c>
      <c r="BL621" s="17" t="s">
        <v>294</v>
      </c>
      <c r="BM621" s="147" t="s">
        <v>1651</v>
      </c>
    </row>
    <row r="622" spans="2:65" s="1" customFormat="1" ht="24.15" customHeight="1">
      <c r="B622" s="32"/>
      <c r="C622" s="136" t="s">
        <v>682</v>
      </c>
      <c r="D622" s="136" t="s">
        <v>183</v>
      </c>
      <c r="E622" s="137" t="s">
        <v>1652</v>
      </c>
      <c r="F622" s="138" t="s">
        <v>1653</v>
      </c>
      <c r="G622" s="139" t="s">
        <v>279</v>
      </c>
      <c r="H622" s="140">
        <v>48</v>
      </c>
      <c r="I622" s="141"/>
      <c r="J622" s="142">
        <f>ROUND(I622*H622,2)</f>
        <v>0</v>
      </c>
      <c r="K622" s="138" t="s">
        <v>199</v>
      </c>
      <c r="L622" s="32"/>
      <c r="M622" s="143" t="s">
        <v>1</v>
      </c>
      <c r="N622" s="144" t="s">
        <v>39</v>
      </c>
      <c r="P622" s="145">
        <f>O622*H622</f>
        <v>0</v>
      </c>
      <c r="Q622" s="145">
        <v>0</v>
      </c>
      <c r="R622" s="145">
        <f>Q622*H622</f>
        <v>0</v>
      </c>
      <c r="S622" s="145">
        <v>0</v>
      </c>
      <c r="T622" s="146">
        <f>S622*H622</f>
        <v>0</v>
      </c>
      <c r="AR622" s="147" t="s">
        <v>294</v>
      </c>
      <c r="AT622" s="147" t="s">
        <v>183</v>
      </c>
      <c r="AU622" s="147" t="s">
        <v>84</v>
      </c>
      <c r="AY622" s="17" t="s">
        <v>180</v>
      </c>
      <c r="BE622" s="148">
        <f>IF(N622="základní",J622,0)</f>
        <v>0</v>
      </c>
      <c r="BF622" s="148">
        <f>IF(N622="snížená",J622,0)</f>
        <v>0</v>
      </c>
      <c r="BG622" s="148">
        <f>IF(N622="zákl. přenesená",J622,0)</f>
        <v>0</v>
      </c>
      <c r="BH622" s="148">
        <f>IF(N622="sníž. přenesená",J622,0)</f>
        <v>0</v>
      </c>
      <c r="BI622" s="148">
        <f>IF(N622="nulová",J622,0)</f>
        <v>0</v>
      </c>
      <c r="BJ622" s="17" t="s">
        <v>82</v>
      </c>
      <c r="BK622" s="148">
        <f>ROUND(I622*H622,2)</f>
        <v>0</v>
      </c>
      <c r="BL622" s="17" t="s">
        <v>294</v>
      </c>
      <c r="BM622" s="147" t="s">
        <v>1654</v>
      </c>
    </row>
    <row r="623" spans="2:65" s="1" customFormat="1" ht="27">
      <c r="B623" s="32"/>
      <c r="D623" s="150" t="s">
        <v>556</v>
      </c>
      <c r="F623" s="188" t="s">
        <v>1592</v>
      </c>
      <c r="I623" s="189"/>
      <c r="L623" s="32"/>
      <c r="M623" s="190"/>
      <c r="T623" s="56"/>
      <c r="AT623" s="17" t="s">
        <v>556</v>
      </c>
      <c r="AU623" s="17" t="s">
        <v>84</v>
      </c>
    </row>
    <row r="624" spans="2:65" s="1" customFormat="1" ht="24.15" customHeight="1">
      <c r="B624" s="32"/>
      <c r="C624" s="136" t="s">
        <v>690</v>
      </c>
      <c r="D624" s="136" t="s">
        <v>183</v>
      </c>
      <c r="E624" s="137" t="s">
        <v>1655</v>
      </c>
      <c r="F624" s="138" t="s">
        <v>1656</v>
      </c>
      <c r="G624" s="139" t="s">
        <v>279</v>
      </c>
      <c r="H624" s="140">
        <v>52</v>
      </c>
      <c r="I624" s="141"/>
      <c r="J624" s="142">
        <f>ROUND(I624*H624,2)</f>
        <v>0</v>
      </c>
      <c r="K624" s="138" t="s">
        <v>199</v>
      </c>
      <c r="L624" s="32"/>
      <c r="M624" s="143" t="s">
        <v>1</v>
      </c>
      <c r="N624" s="144" t="s">
        <v>39</v>
      </c>
      <c r="P624" s="145">
        <f>O624*H624</f>
        <v>0</v>
      </c>
      <c r="Q624" s="145">
        <v>0</v>
      </c>
      <c r="R624" s="145">
        <f>Q624*H624</f>
        <v>0</v>
      </c>
      <c r="S624" s="145">
        <v>0</v>
      </c>
      <c r="T624" s="146">
        <f>S624*H624</f>
        <v>0</v>
      </c>
      <c r="AR624" s="147" t="s">
        <v>294</v>
      </c>
      <c r="AT624" s="147" t="s">
        <v>183</v>
      </c>
      <c r="AU624" s="147" t="s">
        <v>84</v>
      </c>
      <c r="AY624" s="17" t="s">
        <v>180</v>
      </c>
      <c r="BE624" s="148">
        <f>IF(N624="základní",J624,0)</f>
        <v>0</v>
      </c>
      <c r="BF624" s="148">
        <f>IF(N624="snížená",J624,0)</f>
        <v>0</v>
      </c>
      <c r="BG624" s="148">
        <f>IF(N624="zákl. přenesená",J624,0)</f>
        <v>0</v>
      </c>
      <c r="BH624" s="148">
        <f>IF(N624="sníž. přenesená",J624,0)</f>
        <v>0</v>
      </c>
      <c r="BI624" s="148">
        <f>IF(N624="nulová",J624,0)</f>
        <v>0</v>
      </c>
      <c r="BJ624" s="17" t="s">
        <v>82</v>
      </c>
      <c r="BK624" s="148">
        <f>ROUND(I624*H624,2)</f>
        <v>0</v>
      </c>
      <c r="BL624" s="17" t="s">
        <v>294</v>
      </c>
      <c r="BM624" s="147" t="s">
        <v>1657</v>
      </c>
    </row>
    <row r="625" spans="2:65" s="1" customFormat="1" ht="27">
      <c r="B625" s="32"/>
      <c r="D625" s="150" t="s">
        <v>556</v>
      </c>
      <c r="F625" s="188" t="s">
        <v>1592</v>
      </c>
      <c r="I625" s="189"/>
      <c r="L625" s="32"/>
      <c r="M625" s="190"/>
      <c r="T625" s="56"/>
      <c r="AT625" s="17" t="s">
        <v>556</v>
      </c>
      <c r="AU625" s="17" t="s">
        <v>84</v>
      </c>
    </row>
    <row r="626" spans="2:65" s="1" customFormat="1" ht="21.75" customHeight="1">
      <c r="B626" s="32"/>
      <c r="C626" s="136" t="s">
        <v>695</v>
      </c>
      <c r="D626" s="136" t="s">
        <v>183</v>
      </c>
      <c r="E626" s="137" t="s">
        <v>1658</v>
      </c>
      <c r="F626" s="138" t="s">
        <v>1659</v>
      </c>
      <c r="G626" s="139" t="s">
        <v>279</v>
      </c>
      <c r="H626" s="140">
        <v>88</v>
      </c>
      <c r="I626" s="141"/>
      <c r="J626" s="142">
        <f>ROUND(I626*H626,2)</f>
        <v>0</v>
      </c>
      <c r="K626" s="138" t="s">
        <v>199</v>
      </c>
      <c r="L626" s="32"/>
      <c r="M626" s="143" t="s">
        <v>1</v>
      </c>
      <c r="N626" s="144" t="s">
        <v>39</v>
      </c>
      <c r="P626" s="145">
        <f>O626*H626</f>
        <v>0</v>
      </c>
      <c r="Q626" s="145">
        <v>0</v>
      </c>
      <c r="R626" s="145">
        <f>Q626*H626</f>
        <v>0</v>
      </c>
      <c r="S626" s="145">
        <v>0</v>
      </c>
      <c r="T626" s="146">
        <f>S626*H626</f>
        <v>0</v>
      </c>
      <c r="AR626" s="147" t="s">
        <v>294</v>
      </c>
      <c r="AT626" s="147" t="s">
        <v>183</v>
      </c>
      <c r="AU626" s="147" t="s">
        <v>84</v>
      </c>
      <c r="AY626" s="17" t="s">
        <v>180</v>
      </c>
      <c r="BE626" s="148">
        <f>IF(N626="základní",J626,0)</f>
        <v>0</v>
      </c>
      <c r="BF626" s="148">
        <f>IF(N626="snížená",J626,0)</f>
        <v>0</v>
      </c>
      <c r="BG626" s="148">
        <f>IF(N626="zákl. přenesená",J626,0)</f>
        <v>0</v>
      </c>
      <c r="BH626" s="148">
        <f>IF(N626="sníž. přenesená",J626,0)</f>
        <v>0</v>
      </c>
      <c r="BI626" s="148">
        <f>IF(N626="nulová",J626,0)</f>
        <v>0</v>
      </c>
      <c r="BJ626" s="17" t="s">
        <v>82</v>
      </c>
      <c r="BK626" s="148">
        <f>ROUND(I626*H626,2)</f>
        <v>0</v>
      </c>
      <c r="BL626" s="17" t="s">
        <v>294</v>
      </c>
      <c r="BM626" s="147" t="s">
        <v>1660</v>
      </c>
    </row>
    <row r="627" spans="2:65" s="1" customFormat="1" ht="27">
      <c r="B627" s="32"/>
      <c r="D627" s="150" t="s">
        <v>556</v>
      </c>
      <c r="F627" s="188" t="s">
        <v>1592</v>
      </c>
      <c r="I627" s="189"/>
      <c r="L627" s="32"/>
      <c r="M627" s="190"/>
      <c r="T627" s="56"/>
      <c r="AT627" s="17" t="s">
        <v>556</v>
      </c>
      <c r="AU627" s="17" t="s">
        <v>84</v>
      </c>
    </row>
    <row r="628" spans="2:65" s="1" customFormat="1" ht="24.15" customHeight="1">
      <c r="B628" s="32"/>
      <c r="C628" s="136" t="s">
        <v>704</v>
      </c>
      <c r="D628" s="136" t="s">
        <v>183</v>
      </c>
      <c r="E628" s="137" t="s">
        <v>1661</v>
      </c>
      <c r="F628" s="138" t="s">
        <v>1662</v>
      </c>
      <c r="G628" s="139" t="s">
        <v>287</v>
      </c>
      <c r="H628" s="140">
        <v>9</v>
      </c>
      <c r="I628" s="141"/>
      <c r="J628" s="142">
        <f>ROUND(I628*H628,2)</f>
        <v>0</v>
      </c>
      <c r="K628" s="138" t="s">
        <v>199</v>
      </c>
      <c r="L628" s="32"/>
      <c r="M628" s="143" t="s">
        <v>1</v>
      </c>
      <c r="N628" s="144" t="s">
        <v>39</v>
      </c>
      <c r="P628" s="145">
        <f>O628*H628</f>
        <v>0</v>
      </c>
      <c r="Q628" s="145">
        <v>0</v>
      </c>
      <c r="R628" s="145">
        <f>Q628*H628</f>
        <v>0</v>
      </c>
      <c r="S628" s="145">
        <v>0</v>
      </c>
      <c r="T628" s="146">
        <f>S628*H628</f>
        <v>0</v>
      </c>
      <c r="AR628" s="147" t="s">
        <v>294</v>
      </c>
      <c r="AT628" s="147" t="s">
        <v>183</v>
      </c>
      <c r="AU628" s="147" t="s">
        <v>84</v>
      </c>
      <c r="AY628" s="17" t="s">
        <v>180</v>
      </c>
      <c r="BE628" s="148">
        <f>IF(N628="základní",J628,0)</f>
        <v>0</v>
      </c>
      <c r="BF628" s="148">
        <f>IF(N628="snížená",J628,0)</f>
        <v>0</v>
      </c>
      <c r="BG628" s="148">
        <f>IF(N628="zákl. přenesená",J628,0)</f>
        <v>0</v>
      </c>
      <c r="BH628" s="148">
        <f>IF(N628="sníž. přenesená",J628,0)</f>
        <v>0</v>
      </c>
      <c r="BI628" s="148">
        <f>IF(N628="nulová",J628,0)</f>
        <v>0</v>
      </c>
      <c r="BJ628" s="17" t="s">
        <v>82</v>
      </c>
      <c r="BK628" s="148">
        <f>ROUND(I628*H628,2)</f>
        <v>0</v>
      </c>
      <c r="BL628" s="17" t="s">
        <v>294</v>
      </c>
      <c r="BM628" s="147" t="s">
        <v>1663</v>
      </c>
    </row>
    <row r="629" spans="2:65" s="1" customFormat="1" ht="27">
      <c r="B629" s="32"/>
      <c r="D629" s="150" t="s">
        <v>556</v>
      </c>
      <c r="F629" s="188" t="s">
        <v>1592</v>
      </c>
      <c r="I629" s="189"/>
      <c r="L629" s="32"/>
      <c r="M629" s="190"/>
      <c r="T629" s="56"/>
      <c r="AT629" s="17" t="s">
        <v>556</v>
      </c>
      <c r="AU629" s="17" t="s">
        <v>84</v>
      </c>
    </row>
    <row r="630" spans="2:65" s="1" customFormat="1" ht="24.15" customHeight="1">
      <c r="B630" s="32"/>
      <c r="C630" s="136" t="s">
        <v>710</v>
      </c>
      <c r="D630" s="136" t="s">
        <v>183</v>
      </c>
      <c r="E630" s="137" t="s">
        <v>1664</v>
      </c>
      <c r="F630" s="138" t="s">
        <v>1665</v>
      </c>
      <c r="G630" s="139" t="s">
        <v>198</v>
      </c>
      <c r="H630" s="140">
        <v>128</v>
      </c>
      <c r="I630" s="141"/>
      <c r="J630" s="142">
        <f>ROUND(I630*H630,2)</f>
        <v>0</v>
      </c>
      <c r="K630" s="138" t="s">
        <v>199</v>
      </c>
      <c r="L630" s="32"/>
      <c r="M630" s="143" t="s">
        <v>1</v>
      </c>
      <c r="N630" s="144" t="s">
        <v>39</v>
      </c>
      <c r="P630" s="145">
        <f>O630*H630</f>
        <v>0</v>
      </c>
      <c r="Q630" s="145">
        <v>0</v>
      </c>
      <c r="R630" s="145">
        <f>Q630*H630</f>
        <v>0</v>
      </c>
      <c r="S630" s="145">
        <v>0</v>
      </c>
      <c r="T630" s="146">
        <f>S630*H630</f>
        <v>0</v>
      </c>
      <c r="AR630" s="147" t="s">
        <v>294</v>
      </c>
      <c r="AT630" s="147" t="s">
        <v>183</v>
      </c>
      <c r="AU630" s="147" t="s">
        <v>84</v>
      </c>
      <c r="AY630" s="17" t="s">
        <v>180</v>
      </c>
      <c r="BE630" s="148">
        <f>IF(N630="základní",J630,0)</f>
        <v>0</v>
      </c>
      <c r="BF630" s="148">
        <f>IF(N630="snížená",J630,0)</f>
        <v>0</v>
      </c>
      <c r="BG630" s="148">
        <f>IF(N630="zákl. přenesená",J630,0)</f>
        <v>0</v>
      </c>
      <c r="BH630" s="148">
        <f>IF(N630="sníž. přenesená",J630,0)</f>
        <v>0</v>
      </c>
      <c r="BI630" s="148">
        <f>IF(N630="nulová",J630,0)</f>
        <v>0</v>
      </c>
      <c r="BJ630" s="17" t="s">
        <v>82</v>
      </c>
      <c r="BK630" s="148">
        <f>ROUND(I630*H630,2)</f>
        <v>0</v>
      </c>
      <c r="BL630" s="17" t="s">
        <v>294</v>
      </c>
      <c r="BM630" s="147" t="s">
        <v>1666</v>
      </c>
    </row>
    <row r="631" spans="2:65" s="1" customFormat="1" ht="27">
      <c r="B631" s="32"/>
      <c r="D631" s="150" t="s">
        <v>556</v>
      </c>
      <c r="F631" s="188" t="s">
        <v>1592</v>
      </c>
      <c r="I631" s="189"/>
      <c r="L631" s="32"/>
      <c r="M631" s="190"/>
      <c r="T631" s="56"/>
      <c r="AT631" s="17" t="s">
        <v>556</v>
      </c>
      <c r="AU631" s="17" t="s">
        <v>84</v>
      </c>
    </row>
    <row r="632" spans="2:65" s="1" customFormat="1" ht="16.5" customHeight="1">
      <c r="B632" s="32"/>
      <c r="C632" s="136" t="s">
        <v>715</v>
      </c>
      <c r="D632" s="136" t="s">
        <v>183</v>
      </c>
      <c r="E632" s="137" t="s">
        <v>1667</v>
      </c>
      <c r="F632" s="138" t="s">
        <v>1668</v>
      </c>
      <c r="G632" s="139" t="s">
        <v>279</v>
      </c>
      <c r="H632" s="140">
        <v>165</v>
      </c>
      <c r="I632" s="141"/>
      <c r="J632" s="142">
        <f>ROUND(I632*H632,2)</f>
        <v>0</v>
      </c>
      <c r="K632" s="138" t="s">
        <v>199</v>
      </c>
      <c r="L632" s="32"/>
      <c r="M632" s="143" t="s">
        <v>1</v>
      </c>
      <c r="N632" s="144" t="s">
        <v>39</v>
      </c>
      <c r="P632" s="145">
        <f>O632*H632</f>
        <v>0</v>
      </c>
      <c r="Q632" s="145">
        <v>0</v>
      </c>
      <c r="R632" s="145">
        <f>Q632*H632</f>
        <v>0</v>
      </c>
      <c r="S632" s="145">
        <v>0</v>
      </c>
      <c r="T632" s="146">
        <f>S632*H632</f>
        <v>0</v>
      </c>
      <c r="AR632" s="147" t="s">
        <v>294</v>
      </c>
      <c r="AT632" s="147" t="s">
        <v>183</v>
      </c>
      <c r="AU632" s="147" t="s">
        <v>84</v>
      </c>
      <c r="AY632" s="17" t="s">
        <v>180</v>
      </c>
      <c r="BE632" s="148">
        <f>IF(N632="základní",J632,0)</f>
        <v>0</v>
      </c>
      <c r="BF632" s="148">
        <f>IF(N632="snížená",J632,0)</f>
        <v>0</v>
      </c>
      <c r="BG632" s="148">
        <f>IF(N632="zákl. přenesená",J632,0)</f>
        <v>0</v>
      </c>
      <c r="BH632" s="148">
        <f>IF(N632="sníž. přenesená",J632,0)</f>
        <v>0</v>
      </c>
      <c r="BI632" s="148">
        <f>IF(N632="nulová",J632,0)</f>
        <v>0</v>
      </c>
      <c r="BJ632" s="17" t="s">
        <v>82</v>
      </c>
      <c r="BK632" s="148">
        <f>ROUND(I632*H632,2)</f>
        <v>0</v>
      </c>
      <c r="BL632" s="17" t="s">
        <v>294</v>
      </c>
      <c r="BM632" s="147" t="s">
        <v>1669</v>
      </c>
    </row>
    <row r="633" spans="2:65" s="12" customFormat="1" ht="10.199999999999999">
      <c r="B633" s="149"/>
      <c r="D633" s="150" t="s">
        <v>190</v>
      </c>
      <c r="E633" s="151" t="s">
        <v>1</v>
      </c>
      <c r="F633" s="152" t="s">
        <v>1670</v>
      </c>
      <c r="H633" s="151" t="s">
        <v>1</v>
      </c>
      <c r="I633" s="153"/>
      <c r="L633" s="149"/>
      <c r="M633" s="154"/>
      <c r="T633" s="155"/>
      <c r="AT633" s="151" t="s">
        <v>190</v>
      </c>
      <c r="AU633" s="151" t="s">
        <v>84</v>
      </c>
      <c r="AV633" s="12" t="s">
        <v>82</v>
      </c>
      <c r="AW633" s="12" t="s">
        <v>30</v>
      </c>
      <c r="AX633" s="12" t="s">
        <v>74</v>
      </c>
      <c r="AY633" s="151" t="s">
        <v>180</v>
      </c>
    </row>
    <row r="634" spans="2:65" s="13" customFormat="1" ht="10.199999999999999">
      <c r="B634" s="156"/>
      <c r="D634" s="150" t="s">
        <v>190</v>
      </c>
      <c r="E634" s="157" t="s">
        <v>1</v>
      </c>
      <c r="F634" s="158" t="s">
        <v>1641</v>
      </c>
      <c r="H634" s="159">
        <v>165</v>
      </c>
      <c r="I634" s="160"/>
      <c r="L634" s="156"/>
      <c r="M634" s="161"/>
      <c r="T634" s="162"/>
      <c r="AT634" s="157" t="s">
        <v>190</v>
      </c>
      <c r="AU634" s="157" t="s">
        <v>84</v>
      </c>
      <c r="AV634" s="13" t="s">
        <v>84</v>
      </c>
      <c r="AW634" s="13" t="s">
        <v>30</v>
      </c>
      <c r="AX634" s="13" t="s">
        <v>74</v>
      </c>
      <c r="AY634" s="157" t="s">
        <v>180</v>
      </c>
    </row>
    <row r="635" spans="2:65" s="14" customFormat="1" ht="10.199999999999999">
      <c r="B635" s="163"/>
      <c r="D635" s="150" t="s">
        <v>190</v>
      </c>
      <c r="E635" s="164" t="s">
        <v>1</v>
      </c>
      <c r="F635" s="165" t="s">
        <v>194</v>
      </c>
      <c r="H635" s="166">
        <v>165</v>
      </c>
      <c r="I635" s="167"/>
      <c r="L635" s="163"/>
      <c r="M635" s="168"/>
      <c r="T635" s="169"/>
      <c r="AT635" s="164" t="s">
        <v>190</v>
      </c>
      <c r="AU635" s="164" t="s">
        <v>84</v>
      </c>
      <c r="AV635" s="14" t="s">
        <v>188</v>
      </c>
      <c r="AW635" s="14" t="s">
        <v>30</v>
      </c>
      <c r="AX635" s="14" t="s">
        <v>82</v>
      </c>
      <c r="AY635" s="164" t="s">
        <v>180</v>
      </c>
    </row>
    <row r="636" spans="2:65" s="1" customFormat="1" ht="16.5" customHeight="1">
      <c r="B636" s="32"/>
      <c r="C636" s="136" t="s">
        <v>720</v>
      </c>
      <c r="D636" s="136" t="s">
        <v>183</v>
      </c>
      <c r="E636" s="137" t="s">
        <v>1671</v>
      </c>
      <c r="F636" s="138" t="s">
        <v>1672</v>
      </c>
      <c r="G636" s="139" t="s">
        <v>343</v>
      </c>
      <c r="H636" s="187"/>
      <c r="I636" s="141"/>
      <c r="J636" s="142">
        <f>ROUND(I636*H636,2)</f>
        <v>0</v>
      </c>
      <c r="K636" s="138" t="s">
        <v>187</v>
      </c>
      <c r="L636" s="32"/>
      <c r="M636" s="143" t="s">
        <v>1</v>
      </c>
      <c r="N636" s="144" t="s">
        <v>39</v>
      </c>
      <c r="P636" s="145">
        <f>O636*H636</f>
        <v>0</v>
      </c>
      <c r="Q636" s="145">
        <v>0</v>
      </c>
      <c r="R636" s="145">
        <f>Q636*H636</f>
        <v>0</v>
      </c>
      <c r="S636" s="145">
        <v>0</v>
      </c>
      <c r="T636" s="146">
        <f>S636*H636</f>
        <v>0</v>
      </c>
      <c r="AR636" s="147" t="s">
        <v>294</v>
      </c>
      <c r="AT636" s="147" t="s">
        <v>183</v>
      </c>
      <c r="AU636" s="147" t="s">
        <v>84</v>
      </c>
      <c r="AY636" s="17" t="s">
        <v>180</v>
      </c>
      <c r="BE636" s="148">
        <f>IF(N636="základní",J636,0)</f>
        <v>0</v>
      </c>
      <c r="BF636" s="148">
        <f>IF(N636="snížená",J636,0)</f>
        <v>0</v>
      </c>
      <c r="BG636" s="148">
        <f>IF(N636="zákl. přenesená",J636,0)</f>
        <v>0</v>
      </c>
      <c r="BH636" s="148">
        <f>IF(N636="sníž. přenesená",J636,0)</f>
        <v>0</v>
      </c>
      <c r="BI636" s="148">
        <f>IF(N636="nulová",J636,0)</f>
        <v>0</v>
      </c>
      <c r="BJ636" s="17" t="s">
        <v>82</v>
      </c>
      <c r="BK636" s="148">
        <f>ROUND(I636*H636,2)</f>
        <v>0</v>
      </c>
      <c r="BL636" s="17" t="s">
        <v>294</v>
      </c>
      <c r="BM636" s="147" t="s">
        <v>1673</v>
      </c>
    </row>
    <row r="637" spans="2:65" s="11" customFormat="1" ht="22.8" customHeight="1">
      <c r="B637" s="124"/>
      <c r="D637" s="125" t="s">
        <v>73</v>
      </c>
      <c r="E637" s="134" t="s">
        <v>1183</v>
      </c>
      <c r="F637" s="134" t="s">
        <v>1184</v>
      </c>
      <c r="I637" s="127"/>
      <c r="J637" s="135">
        <f>BK637</f>
        <v>0</v>
      </c>
      <c r="L637" s="124"/>
      <c r="M637" s="129"/>
      <c r="P637" s="130">
        <f>SUM(P638:P700)</f>
        <v>0</v>
      </c>
      <c r="R637" s="130">
        <f>SUM(R638:R700)</f>
        <v>37.026716860000008</v>
      </c>
      <c r="T637" s="131">
        <f>SUM(T638:T700)</f>
        <v>0</v>
      </c>
      <c r="AR637" s="125" t="s">
        <v>84</v>
      </c>
      <c r="AT637" s="132" t="s">
        <v>73</v>
      </c>
      <c r="AU637" s="132" t="s">
        <v>82</v>
      </c>
      <c r="AY637" s="125" t="s">
        <v>180</v>
      </c>
      <c r="BK637" s="133">
        <f>SUM(BK638:BK700)</f>
        <v>0</v>
      </c>
    </row>
    <row r="638" spans="2:65" s="1" customFormat="1" ht="16.5" customHeight="1">
      <c r="B638" s="32"/>
      <c r="C638" s="136" t="s">
        <v>1674</v>
      </c>
      <c r="D638" s="136" t="s">
        <v>183</v>
      </c>
      <c r="E638" s="137" t="s">
        <v>1675</v>
      </c>
      <c r="F638" s="138" t="s">
        <v>1676</v>
      </c>
      <c r="G638" s="139" t="s">
        <v>198</v>
      </c>
      <c r="H638" s="140">
        <v>1226.171</v>
      </c>
      <c r="I638" s="141"/>
      <c r="J638" s="142">
        <f>ROUND(I638*H638,2)</f>
        <v>0</v>
      </c>
      <c r="K638" s="138" t="s">
        <v>187</v>
      </c>
      <c r="L638" s="32"/>
      <c r="M638" s="143" t="s">
        <v>1</v>
      </c>
      <c r="N638" s="144" t="s">
        <v>39</v>
      </c>
      <c r="P638" s="145">
        <f>O638*H638</f>
        <v>0</v>
      </c>
      <c r="Q638" s="145">
        <v>1.9900000000000001E-2</v>
      </c>
      <c r="R638" s="145">
        <f>Q638*H638</f>
        <v>24.400802900000002</v>
      </c>
      <c r="S638" s="145">
        <v>0</v>
      </c>
      <c r="T638" s="146">
        <f>S638*H638</f>
        <v>0</v>
      </c>
      <c r="AR638" s="147" t="s">
        <v>294</v>
      </c>
      <c r="AT638" s="147" t="s">
        <v>183</v>
      </c>
      <c r="AU638" s="147" t="s">
        <v>84</v>
      </c>
      <c r="AY638" s="17" t="s">
        <v>180</v>
      </c>
      <c r="BE638" s="148">
        <f>IF(N638="základní",J638,0)</f>
        <v>0</v>
      </c>
      <c r="BF638" s="148">
        <f>IF(N638="snížená",J638,0)</f>
        <v>0</v>
      </c>
      <c r="BG638" s="148">
        <f>IF(N638="zákl. přenesená",J638,0)</f>
        <v>0</v>
      </c>
      <c r="BH638" s="148">
        <f>IF(N638="sníž. přenesená",J638,0)</f>
        <v>0</v>
      </c>
      <c r="BI638" s="148">
        <f>IF(N638="nulová",J638,0)</f>
        <v>0</v>
      </c>
      <c r="BJ638" s="17" t="s">
        <v>82</v>
      </c>
      <c r="BK638" s="148">
        <f>ROUND(I638*H638,2)</f>
        <v>0</v>
      </c>
      <c r="BL638" s="17" t="s">
        <v>294</v>
      </c>
      <c r="BM638" s="147" t="s">
        <v>1677</v>
      </c>
    </row>
    <row r="639" spans="2:65" s="1" customFormat="1" ht="63">
      <c r="B639" s="32"/>
      <c r="D639" s="150" t="s">
        <v>556</v>
      </c>
      <c r="F639" s="188" t="s">
        <v>1678</v>
      </c>
      <c r="I639" s="189"/>
      <c r="L639" s="32"/>
      <c r="M639" s="190"/>
      <c r="T639" s="56"/>
      <c r="AT639" s="17" t="s">
        <v>556</v>
      </c>
      <c r="AU639" s="17" t="s">
        <v>84</v>
      </c>
    </row>
    <row r="640" spans="2:65" s="12" customFormat="1" ht="10.199999999999999">
      <c r="B640" s="149"/>
      <c r="D640" s="150" t="s">
        <v>190</v>
      </c>
      <c r="E640" s="151" t="s">
        <v>1</v>
      </c>
      <c r="F640" s="152" t="s">
        <v>1679</v>
      </c>
      <c r="H640" s="151" t="s">
        <v>1</v>
      </c>
      <c r="I640" s="153"/>
      <c r="L640" s="149"/>
      <c r="M640" s="154"/>
      <c r="T640" s="155"/>
      <c r="AT640" s="151" t="s">
        <v>190</v>
      </c>
      <c r="AU640" s="151" t="s">
        <v>84</v>
      </c>
      <c r="AV640" s="12" t="s">
        <v>82</v>
      </c>
      <c r="AW640" s="12" t="s">
        <v>30</v>
      </c>
      <c r="AX640" s="12" t="s">
        <v>74</v>
      </c>
      <c r="AY640" s="151" t="s">
        <v>180</v>
      </c>
    </row>
    <row r="641" spans="2:65" s="12" customFormat="1" ht="10.199999999999999">
      <c r="B641" s="149"/>
      <c r="D641" s="150" t="s">
        <v>190</v>
      </c>
      <c r="E641" s="151" t="s">
        <v>1</v>
      </c>
      <c r="F641" s="152" t="s">
        <v>393</v>
      </c>
      <c r="H641" s="151" t="s">
        <v>1</v>
      </c>
      <c r="I641" s="153"/>
      <c r="L641" s="149"/>
      <c r="M641" s="154"/>
      <c r="T641" s="155"/>
      <c r="AT641" s="151" t="s">
        <v>190</v>
      </c>
      <c r="AU641" s="151" t="s">
        <v>84</v>
      </c>
      <c r="AV641" s="12" t="s">
        <v>82</v>
      </c>
      <c r="AW641" s="12" t="s">
        <v>30</v>
      </c>
      <c r="AX641" s="12" t="s">
        <v>74</v>
      </c>
      <c r="AY641" s="151" t="s">
        <v>180</v>
      </c>
    </row>
    <row r="642" spans="2:65" s="13" customFormat="1" ht="10.199999999999999">
      <c r="B642" s="156"/>
      <c r="D642" s="150" t="s">
        <v>190</v>
      </c>
      <c r="E642" s="157" t="s">
        <v>1</v>
      </c>
      <c r="F642" s="158" t="s">
        <v>1371</v>
      </c>
      <c r="H642" s="159">
        <v>1226.171</v>
      </c>
      <c r="I642" s="160"/>
      <c r="L642" s="156"/>
      <c r="M642" s="161"/>
      <c r="T642" s="162"/>
      <c r="AT642" s="157" t="s">
        <v>190</v>
      </c>
      <c r="AU642" s="157" t="s">
        <v>84</v>
      </c>
      <c r="AV642" s="13" t="s">
        <v>84</v>
      </c>
      <c r="AW642" s="13" t="s">
        <v>30</v>
      </c>
      <c r="AX642" s="13" t="s">
        <v>74</v>
      </c>
      <c r="AY642" s="157" t="s">
        <v>180</v>
      </c>
    </row>
    <row r="643" spans="2:65" s="14" customFormat="1" ht="10.199999999999999">
      <c r="B643" s="163"/>
      <c r="D643" s="150" t="s">
        <v>190</v>
      </c>
      <c r="E643" s="164" t="s">
        <v>1</v>
      </c>
      <c r="F643" s="165" t="s">
        <v>194</v>
      </c>
      <c r="H643" s="166">
        <v>1226.171</v>
      </c>
      <c r="I643" s="167"/>
      <c r="L643" s="163"/>
      <c r="M643" s="168"/>
      <c r="T643" s="169"/>
      <c r="AT643" s="164" t="s">
        <v>190</v>
      </c>
      <c r="AU643" s="164" t="s">
        <v>84</v>
      </c>
      <c r="AV643" s="14" t="s">
        <v>188</v>
      </c>
      <c r="AW643" s="14" t="s">
        <v>30</v>
      </c>
      <c r="AX643" s="14" t="s">
        <v>82</v>
      </c>
      <c r="AY643" s="164" t="s">
        <v>180</v>
      </c>
    </row>
    <row r="644" spans="2:65" s="1" customFormat="1" ht="16.5" customHeight="1">
      <c r="B644" s="32"/>
      <c r="C644" s="136" t="s">
        <v>1680</v>
      </c>
      <c r="D644" s="136" t="s">
        <v>183</v>
      </c>
      <c r="E644" s="137" t="s">
        <v>1681</v>
      </c>
      <c r="F644" s="138" t="s">
        <v>1682</v>
      </c>
      <c r="G644" s="139" t="s">
        <v>198</v>
      </c>
      <c r="H644" s="140">
        <v>1226.171</v>
      </c>
      <c r="I644" s="141"/>
      <c r="J644" s="142">
        <f>ROUND(I644*H644,2)</f>
        <v>0</v>
      </c>
      <c r="K644" s="138" t="s">
        <v>187</v>
      </c>
      <c r="L644" s="32"/>
      <c r="M644" s="143" t="s">
        <v>1</v>
      </c>
      <c r="N644" s="144" t="s">
        <v>39</v>
      </c>
      <c r="P644" s="145">
        <f>O644*H644</f>
        <v>0</v>
      </c>
      <c r="Q644" s="145">
        <v>0</v>
      </c>
      <c r="R644" s="145">
        <f>Q644*H644</f>
        <v>0</v>
      </c>
      <c r="S644" s="145">
        <v>0</v>
      </c>
      <c r="T644" s="146">
        <f>S644*H644</f>
        <v>0</v>
      </c>
      <c r="AR644" s="147" t="s">
        <v>294</v>
      </c>
      <c r="AT644" s="147" t="s">
        <v>183</v>
      </c>
      <c r="AU644" s="147" t="s">
        <v>84</v>
      </c>
      <c r="AY644" s="17" t="s">
        <v>180</v>
      </c>
      <c r="BE644" s="148">
        <f>IF(N644="základní",J644,0)</f>
        <v>0</v>
      </c>
      <c r="BF644" s="148">
        <f>IF(N644="snížená",J644,0)</f>
        <v>0</v>
      </c>
      <c r="BG644" s="148">
        <f>IF(N644="zákl. přenesená",J644,0)</f>
        <v>0</v>
      </c>
      <c r="BH644" s="148">
        <f>IF(N644="sníž. přenesená",J644,0)</f>
        <v>0</v>
      </c>
      <c r="BI644" s="148">
        <f>IF(N644="nulová",J644,0)</f>
        <v>0</v>
      </c>
      <c r="BJ644" s="17" t="s">
        <v>82</v>
      </c>
      <c r="BK644" s="148">
        <f>ROUND(I644*H644,2)</f>
        <v>0</v>
      </c>
      <c r="BL644" s="17" t="s">
        <v>294</v>
      </c>
      <c r="BM644" s="147" t="s">
        <v>1683</v>
      </c>
    </row>
    <row r="645" spans="2:65" s="1" customFormat="1" ht="21.75" customHeight="1">
      <c r="B645" s="32"/>
      <c r="C645" s="136" t="s">
        <v>725</v>
      </c>
      <c r="D645" s="136" t="s">
        <v>183</v>
      </c>
      <c r="E645" s="137" t="s">
        <v>1684</v>
      </c>
      <c r="F645" s="138" t="s">
        <v>1685</v>
      </c>
      <c r="G645" s="139" t="s">
        <v>198</v>
      </c>
      <c r="H645" s="140">
        <v>1141.4359999999999</v>
      </c>
      <c r="I645" s="141"/>
      <c r="J645" s="142">
        <f>ROUND(I645*H645,2)</f>
        <v>0</v>
      </c>
      <c r="K645" s="138" t="s">
        <v>187</v>
      </c>
      <c r="L645" s="32"/>
      <c r="M645" s="143" t="s">
        <v>1</v>
      </c>
      <c r="N645" s="144" t="s">
        <v>39</v>
      </c>
      <c r="P645" s="145">
        <f>O645*H645</f>
        <v>0</v>
      </c>
      <c r="Q645" s="145">
        <v>2.2000000000000001E-4</v>
      </c>
      <c r="R645" s="145">
        <f>Q645*H645</f>
        <v>0.25111591999999999</v>
      </c>
      <c r="S645" s="145">
        <v>0</v>
      </c>
      <c r="T645" s="146">
        <f>S645*H645</f>
        <v>0</v>
      </c>
      <c r="AR645" s="147" t="s">
        <v>294</v>
      </c>
      <c r="AT645" s="147" t="s">
        <v>183</v>
      </c>
      <c r="AU645" s="147" t="s">
        <v>84</v>
      </c>
      <c r="AY645" s="17" t="s">
        <v>180</v>
      </c>
      <c r="BE645" s="148">
        <f>IF(N645="základní",J645,0)</f>
        <v>0</v>
      </c>
      <c r="BF645" s="148">
        <f>IF(N645="snížená",J645,0)</f>
        <v>0</v>
      </c>
      <c r="BG645" s="148">
        <f>IF(N645="zákl. přenesená",J645,0)</f>
        <v>0</v>
      </c>
      <c r="BH645" s="148">
        <f>IF(N645="sníž. přenesená",J645,0)</f>
        <v>0</v>
      </c>
      <c r="BI645" s="148">
        <f>IF(N645="nulová",J645,0)</f>
        <v>0</v>
      </c>
      <c r="BJ645" s="17" t="s">
        <v>82</v>
      </c>
      <c r="BK645" s="148">
        <f>ROUND(I645*H645,2)</f>
        <v>0</v>
      </c>
      <c r="BL645" s="17" t="s">
        <v>294</v>
      </c>
      <c r="BM645" s="147" t="s">
        <v>1686</v>
      </c>
    </row>
    <row r="646" spans="2:65" s="1" customFormat="1" ht="36">
      <c r="B646" s="32"/>
      <c r="D646" s="150" t="s">
        <v>556</v>
      </c>
      <c r="F646" s="188" t="s">
        <v>1687</v>
      </c>
      <c r="I646" s="189"/>
      <c r="L646" s="32"/>
      <c r="M646" s="190"/>
      <c r="T646" s="56"/>
      <c r="AT646" s="17" t="s">
        <v>556</v>
      </c>
      <c r="AU646" s="17" t="s">
        <v>84</v>
      </c>
    </row>
    <row r="647" spans="2:65" s="12" customFormat="1" ht="10.199999999999999">
      <c r="B647" s="149"/>
      <c r="D647" s="150" t="s">
        <v>190</v>
      </c>
      <c r="E647" s="151" t="s">
        <v>1</v>
      </c>
      <c r="F647" s="152" t="s">
        <v>1688</v>
      </c>
      <c r="H647" s="151" t="s">
        <v>1</v>
      </c>
      <c r="I647" s="153"/>
      <c r="L647" s="149"/>
      <c r="M647" s="154"/>
      <c r="T647" s="155"/>
      <c r="AT647" s="151" t="s">
        <v>190</v>
      </c>
      <c r="AU647" s="151" t="s">
        <v>84</v>
      </c>
      <c r="AV647" s="12" t="s">
        <v>82</v>
      </c>
      <c r="AW647" s="12" t="s">
        <v>30</v>
      </c>
      <c r="AX647" s="12" t="s">
        <v>74</v>
      </c>
      <c r="AY647" s="151" t="s">
        <v>180</v>
      </c>
    </row>
    <row r="648" spans="2:65" s="12" customFormat="1" ht="10.199999999999999">
      <c r="B648" s="149"/>
      <c r="D648" s="150" t="s">
        <v>190</v>
      </c>
      <c r="E648" s="151" t="s">
        <v>1</v>
      </c>
      <c r="F648" s="152" t="s">
        <v>1509</v>
      </c>
      <c r="H648" s="151" t="s">
        <v>1</v>
      </c>
      <c r="I648" s="153"/>
      <c r="L648" s="149"/>
      <c r="M648" s="154"/>
      <c r="T648" s="155"/>
      <c r="AT648" s="151" t="s">
        <v>190</v>
      </c>
      <c r="AU648" s="151" t="s">
        <v>84</v>
      </c>
      <c r="AV648" s="12" t="s">
        <v>82</v>
      </c>
      <c r="AW648" s="12" t="s">
        <v>30</v>
      </c>
      <c r="AX648" s="12" t="s">
        <v>74</v>
      </c>
      <c r="AY648" s="151" t="s">
        <v>180</v>
      </c>
    </row>
    <row r="649" spans="2:65" s="13" customFormat="1" ht="10.199999999999999">
      <c r="B649" s="156"/>
      <c r="D649" s="150" t="s">
        <v>190</v>
      </c>
      <c r="E649" s="157" t="s">
        <v>1</v>
      </c>
      <c r="F649" s="158" t="s">
        <v>1512</v>
      </c>
      <c r="H649" s="159">
        <v>443.17</v>
      </c>
      <c r="I649" s="160"/>
      <c r="L649" s="156"/>
      <c r="M649" s="161"/>
      <c r="T649" s="162"/>
      <c r="AT649" s="157" t="s">
        <v>190</v>
      </c>
      <c r="AU649" s="157" t="s">
        <v>84</v>
      </c>
      <c r="AV649" s="13" t="s">
        <v>84</v>
      </c>
      <c r="AW649" s="13" t="s">
        <v>30</v>
      </c>
      <c r="AX649" s="13" t="s">
        <v>74</v>
      </c>
      <c r="AY649" s="157" t="s">
        <v>180</v>
      </c>
    </row>
    <row r="650" spans="2:65" s="12" customFormat="1" ht="10.199999999999999">
      <c r="B650" s="149"/>
      <c r="D650" s="150" t="s">
        <v>190</v>
      </c>
      <c r="E650" s="151" t="s">
        <v>1</v>
      </c>
      <c r="F650" s="152" t="s">
        <v>1504</v>
      </c>
      <c r="H650" s="151" t="s">
        <v>1</v>
      </c>
      <c r="I650" s="153"/>
      <c r="L650" s="149"/>
      <c r="M650" s="154"/>
      <c r="T650" s="155"/>
      <c r="AT650" s="151" t="s">
        <v>190</v>
      </c>
      <c r="AU650" s="151" t="s">
        <v>84</v>
      </c>
      <c r="AV650" s="12" t="s">
        <v>82</v>
      </c>
      <c r="AW650" s="12" t="s">
        <v>30</v>
      </c>
      <c r="AX650" s="12" t="s">
        <v>74</v>
      </c>
      <c r="AY650" s="151" t="s">
        <v>180</v>
      </c>
    </row>
    <row r="651" spans="2:65" s="13" customFormat="1" ht="10.199999999999999">
      <c r="B651" s="156"/>
      <c r="D651" s="150" t="s">
        <v>190</v>
      </c>
      <c r="E651" s="157" t="s">
        <v>1</v>
      </c>
      <c r="F651" s="158" t="s">
        <v>1505</v>
      </c>
      <c r="H651" s="159">
        <v>180.34</v>
      </c>
      <c r="I651" s="160"/>
      <c r="L651" s="156"/>
      <c r="M651" s="161"/>
      <c r="T651" s="162"/>
      <c r="AT651" s="157" t="s">
        <v>190</v>
      </c>
      <c r="AU651" s="157" t="s">
        <v>84</v>
      </c>
      <c r="AV651" s="13" t="s">
        <v>84</v>
      </c>
      <c r="AW651" s="13" t="s">
        <v>30</v>
      </c>
      <c r="AX651" s="13" t="s">
        <v>74</v>
      </c>
      <c r="AY651" s="157" t="s">
        <v>180</v>
      </c>
    </row>
    <row r="652" spans="2:65" s="13" customFormat="1" ht="10.199999999999999">
      <c r="B652" s="156"/>
      <c r="D652" s="150" t="s">
        <v>190</v>
      </c>
      <c r="E652" s="157" t="s">
        <v>1</v>
      </c>
      <c r="F652" s="158" t="s">
        <v>1506</v>
      </c>
      <c r="H652" s="159">
        <v>177.92599999999999</v>
      </c>
      <c r="I652" s="160"/>
      <c r="L652" s="156"/>
      <c r="M652" s="161"/>
      <c r="T652" s="162"/>
      <c r="AT652" s="157" t="s">
        <v>190</v>
      </c>
      <c r="AU652" s="157" t="s">
        <v>84</v>
      </c>
      <c r="AV652" s="13" t="s">
        <v>84</v>
      </c>
      <c r="AW652" s="13" t="s">
        <v>30</v>
      </c>
      <c r="AX652" s="13" t="s">
        <v>74</v>
      </c>
      <c r="AY652" s="157" t="s">
        <v>180</v>
      </c>
    </row>
    <row r="653" spans="2:65" s="12" customFormat="1" ht="10.199999999999999">
      <c r="B653" s="149"/>
      <c r="D653" s="150" t="s">
        <v>190</v>
      </c>
      <c r="E653" s="151" t="s">
        <v>1</v>
      </c>
      <c r="F653" s="152" t="s">
        <v>1515</v>
      </c>
      <c r="H653" s="151" t="s">
        <v>1</v>
      </c>
      <c r="I653" s="153"/>
      <c r="L653" s="149"/>
      <c r="M653" s="154"/>
      <c r="T653" s="155"/>
      <c r="AT653" s="151" t="s">
        <v>190</v>
      </c>
      <c r="AU653" s="151" t="s">
        <v>84</v>
      </c>
      <c r="AV653" s="12" t="s">
        <v>82</v>
      </c>
      <c r="AW653" s="12" t="s">
        <v>30</v>
      </c>
      <c r="AX653" s="12" t="s">
        <v>74</v>
      </c>
      <c r="AY653" s="151" t="s">
        <v>180</v>
      </c>
    </row>
    <row r="654" spans="2:65" s="13" customFormat="1" ht="10.199999999999999">
      <c r="B654" s="156"/>
      <c r="D654" s="150" t="s">
        <v>190</v>
      </c>
      <c r="E654" s="157" t="s">
        <v>1</v>
      </c>
      <c r="F654" s="158" t="s">
        <v>1516</v>
      </c>
      <c r="H654" s="159">
        <v>340</v>
      </c>
      <c r="I654" s="160"/>
      <c r="L654" s="156"/>
      <c r="M654" s="161"/>
      <c r="T654" s="162"/>
      <c r="AT654" s="157" t="s">
        <v>190</v>
      </c>
      <c r="AU654" s="157" t="s">
        <v>84</v>
      </c>
      <c r="AV654" s="13" t="s">
        <v>84</v>
      </c>
      <c r="AW654" s="13" t="s">
        <v>30</v>
      </c>
      <c r="AX654" s="13" t="s">
        <v>74</v>
      </c>
      <c r="AY654" s="157" t="s">
        <v>180</v>
      </c>
    </row>
    <row r="655" spans="2:65" s="14" customFormat="1" ht="10.199999999999999">
      <c r="B655" s="163"/>
      <c r="D655" s="150" t="s">
        <v>190</v>
      </c>
      <c r="E655" s="164" t="s">
        <v>1</v>
      </c>
      <c r="F655" s="165" t="s">
        <v>194</v>
      </c>
      <c r="H655" s="166">
        <v>1141.4359999999999</v>
      </c>
      <c r="I655" s="167"/>
      <c r="L655" s="163"/>
      <c r="M655" s="168"/>
      <c r="T655" s="169"/>
      <c r="AT655" s="164" t="s">
        <v>190</v>
      </c>
      <c r="AU655" s="164" t="s">
        <v>84</v>
      </c>
      <c r="AV655" s="14" t="s">
        <v>188</v>
      </c>
      <c r="AW655" s="14" t="s">
        <v>30</v>
      </c>
      <c r="AX655" s="14" t="s">
        <v>82</v>
      </c>
      <c r="AY655" s="164" t="s">
        <v>180</v>
      </c>
    </row>
    <row r="656" spans="2:65" s="1" customFormat="1" ht="16.5" customHeight="1">
      <c r="B656" s="32"/>
      <c r="C656" s="177" t="s">
        <v>731</v>
      </c>
      <c r="D656" s="177" t="s">
        <v>328</v>
      </c>
      <c r="E656" s="178" t="s">
        <v>1689</v>
      </c>
      <c r="F656" s="179" t="s">
        <v>1690</v>
      </c>
      <c r="G656" s="180" t="s">
        <v>287</v>
      </c>
      <c r="H656" s="181">
        <v>14813.556</v>
      </c>
      <c r="I656" s="182"/>
      <c r="J656" s="183">
        <f>ROUND(I656*H656,2)</f>
        <v>0</v>
      </c>
      <c r="K656" s="179" t="s">
        <v>199</v>
      </c>
      <c r="L656" s="184"/>
      <c r="M656" s="185" t="s">
        <v>1</v>
      </c>
      <c r="N656" s="186" t="s">
        <v>39</v>
      </c>
      <c r="P656" s="145">
        <f>O656*H656</f>
        <v>0</v>
      </c>
      <c r="Q656" s="145">
        <v>7.9000000000000001E-4</v>
      </c>
      <c r="R656" s="145">
        <f>Q656*H656</f>
        <v>11.702709240000001</v>
      </c>
      <c r="S656" s="145">
        <v>0</v>
      </c>
      <c r="T656" s="146">
        <f>S656*H656</f>
        <v>0</v>
      </c>
      <c r="AR656" s="147" t="s">
        <v>331</v>
      </c>
      <c r="AT656" s="147" t="s">
        <v>328</v>
      </c>
      <c r="AU656" s="147" t="s">
        <v>84</v>
      </c>
      <c r="AY656" s="17" t="s">
        <v>180</v>
      </c>
      <c r="BE656" s="148">
        <f>IF(N656="základní",J656,0)</f>
        <v>0</v>
      </c>
      <c r="BF656" s="148">
        <f>IF(N656="snížená",J656,0)</f>
        <v>0</v>
      </c>
      <c r="BG656" s="148">
        <f>IF(N656="zákl. přenesená",J656,0)</f>
        <v>0</v>
      </c>
      <c r="BH656" s="148">
        <f>IF(N656="sníž. přenesená",J656,0)</f>
        <v>0</v>
      </c>
      <c r="BI656" s="148">
        <f>IF(N656="nulová",J656,0)</f>
        <v>0</v>
      </c>
      <c r="BJ656" s="17" t="s">
        <v>82</v>
      </c>
      <c r="BK656" s="148">
        <f>ROUND(I656*H656,2)</f>
        <v>0</v>
      </c>
      <c r="BL656" s="17" t="s">
        <v>294</v>
      </c>
      <c r="BM656" s="147" t="s">
        <v>1691</v>
      </c>
    </row>
    <row r="657" spans="2:65" s="12" customFormat="1" ht="10.199999999999999">
      <c r="B657" s="149"/>
      <c r="D657" s="150" t="s">
        <v>190</v>
      </c>
      <c r="E657" s="151" t="s">
        <v>1</v>
      </c>
      <c r="F657" s="152" t="s">
        <v>1692</v>
      </c>
      <c r="H657" s="151" t="s">
        <v>1</v>
      </c>
      <c r="I657" s="153"/>
      <c r="L657" s="149"/>
      <c r="M657" s="154"/>
      <c r="T657" s="155"/>
      <c r="AT657" s="151" t="s">
        <v>190</v>
      </c>
      <c r="AU657" s="151" t="s">
        <v>84</v>
      </c>
      <c r="AV657" s="12" t="s">
        <v>82</v>
      </c>
      <c r="AW657" s="12" t="s">
        <v>30</v>
      </c>
      <c r="AX657" s="12" t="s">
        <v>74</v>
      </c>
      <c r="AY657" s="151" t="s">
        <v>180</v>
      </c>
    </row>
    <row r="658" spans="2:65" s="13" customFormat="1" ht="10.199999999999999">
      <c r="B658" s="156"/>
      <c r="D658" s="150" t="s">
        <v>190</v>
      </c>
      <c r="E658" s="157" t="s">
        <v>1</v>
      </c>
      <c r="F658" s="158" t="s">
        <v>1693</v>
      </c>
      <c r="H658" s="159">
        <v>14108.148999999999</v>
      </c>
      <c r="I658" s="160"/>
      <c r="L658" s="156"/>
      <c r="M658" s="161"/>
      <c r="T658" s="162"/>
      <c r="AT658" s="157" t="s">
        <v>190</v>
      </c>
      <c r="AU658" s="157" t="s">
        <v>84</v>
      </c>
      <c r="AV658" s="13" t="s">
        <v>84</v>
      </c>
      <c r="AW658" s="13" t="s">
        <v>30</v>
      </c>
      <c r="AX658" s="13" t="s">
        <v>74</v>
      </c>
      <c r="AY658" s="157" t="s">
        <v>180</v>
      </c>
    </row>
    <row r="659" spans="2:65" s="14" customFormat="1" ht="10.199999999999999">
      <c r="B659" s="163"/>
      <c r="D659" s="150" t="s">
        <v>190</v>
      </c>
      <c r="E659" s="164" t="s">
        <v>1</v>
      </c>
      <c r="F659" s="165" t="s">
        <v>194</v>
      </c>
      <c r="H659" s="166">
        <v>14108.148999999999</v>
      </c>
      <c r="I659" s="167"/>
      <c r="L659" s="163"/>
      <c r="M659" s="168"/>
      <c r="T659" s="169"/>
      <c r="AT659" s="164" t="s">
        <v>190</v>
      </c>
      <c r="AU659" s="164" t="s">
        <v>84</v>
      </c>
      <c r="AV659" s="14" t="s">
        <v>188</v>
      </c>
      <c r="AW659" s="14" t="s">
        <v>30</v>
      </c>
      <c r="AX659" s="14" t="s">
        <v>82</v>
      </c>
      <c r="AY659" s="164" t="s">
        <v>180</v>
      </c>
    </row>
    <row r="660" spans="2:65" s="13" customFormat="1" ht="10.199999999999999">
      <c r="B660" s="156"/>
      <c r="D660" s="150" t="s">
        <v>190</v>
      </c>
      <c r="F660" s="158" t="s">
        <v>1694</v>
      </c>
      <c r="H660" s="159">
        <v>14813.556</v>
      </c>
      <c r="I660" s="160"/>
      <c r="L660" s="156"/>
      <c r="M660" s="161"/>
      <c r="T660" s="162"/>
      <c r="AT660" s="157" t="s">
        <v>190</v>
      </c>
      <c r="AU660" s="157" t="s">
        <v>84</v>
      </c>
      <c r="AV660" s="13" t="s">
        <v>84</v>
      </c>
      <c r="AW660" s="13" t="s">
        <v>4</v>
      </c>
      <c r="AX660" s="13" t="s">
        <v>82</v>
      </c>
      <c r="AY660" s="157" t="s">
        <v>180</v>
      </c>
    </row>
    <row r="661" spans="2:65" s="1" customFormat="1" ht="16.5" customHeight="1">
      <c r="B661" s="32"/>
      <c r="C661" s="136" t="s">
        <v>735</v>
      </c>
      <c r="D661" s="136" t="s">
        <v>183</v>
      </c>
      <c r="E661" s="137" t="s">
        <v>1695</v>
      </c>
      <c r="F661" s="138" t="s">
        <v>1696</v>
      </c>
      <c r="G661" s="139" t="s">
        <v>198</v>
      </c>
      <c r="H661" s="140">
        <v>801.43600000000004</v>
      </c>
      <c r="I661" s="141"/>
      <c r="J661" s="142">
        <f>ROUND(I661*H661,2)</f>
        <v>0</v>
      </c>
      <c r="K661" s="138" t="s">
        <v>187</v>
      </c>
      <c r="L661" s="32"/>
      <c r="M661" s="143" t="s">
        <v>1</v>
      </c>
      <c r="N661" s="144" t="s">
        <v>39</v>
      </c>
      <c r="P661" s="145">
        <f>O661*H661</f>
        <v>0</v>
      </c>
      <c r="Q661" s="145">
        <v>0</v>
      </c>
      <c r="R661" s="145">
        <f>Q661*H661</f>
        <v>0</v>
      </c>
      <c r="S661" s="145">
        <v>0</v>
      </c>
      <c r="T661" s="146">
        <f>S661*H661</f>
        <v>0</v>
      </c>
      <c r="AR661" s="147" t="s">
        <v>294</v>
      </c>
      <c r="AT661" s="147" t="s">
        <v>183</v>
      </c>
      <c r="AU661" s="147" t="s">
        <v>84</v>
      </c>
      <c r="AY661" s="17" t="s">
        <v>180</v>
      </c>
      <c r="BE661" s="148">
        <f>IF(N661="základní",J661,0)</f>
        <v>0</v>
      </c>
      <c r="BF661" s="148">
        <f>IF(N661="snížená",J661,0)</f>
        <v>0</v>
      </c>
      <c r="BG661" s="148">
        <f>IF(N661="zákl. přenesená",J661,0)</f>
        <v>0</v>
      </c>
      <c r="BH661" s="148">
        <f>IF(N661="sníž. přenesená",J661,0)</f>
        <v>0</v>
      </c>
      <c r="BI661" s="148">
        <f>IF(N661="nulová",J661,0)</f>
        <v>0</v>
      </c>
      <c r="BJ661" s="17" t="s">
        <v>82</v>
      </c>
      <c r="BK661" s="148">
        <f>ROUND(I661*H661,2)</f>
        <v>0</v>
      </c>
      <c r="BL661" s="17" t="s">
        <v>294</v>
      </c>
      <c r="BM661" s="147" t="s">
        <v>1697</v>
      </c>
    </row>
    <row r="662" spans="2:65" s="1" customFormat="1" ht="36">
      <c r="B662" s="32"/>
      <c r="D662" s="150" t="s">
        <v>556</v>
      </c>
      <c r="F662" s="188" t="s">
        <v>1698</v>
      </c>
      <c r="I662" s="189"/>
      <c r="L662" s="32"/>
      <c r="M662" s="190"/>
      <c r="T662" s="56"/>
      <c r="AT662" s="17" t="s">
        <v>556</v>
      </c>
      <c r="AU662" s="17" t="s">
        <v>84</v>
      </c>
    </row>
    <row r="663" spans="2:65" s="1" customFormat="1" ht="16.5" customHeight="1">
      <c r="B663" s="32"/>
      <c r="C663" s="136" t="s">
        <v>739</v>
      </c>
      <c r="D663" s="136" t="s">
        <v>183</v>
      </c>
      <c r="E663" s="137" t="s">
        <v>1699</v>
      </c>
      <c r="F663" s="138" t="s">
        <v>1700</v>
      </c>
      <c r="G663" s="139" t="s">
        <v>198</v>
      </c>
      <c r="H663" s="140">
        <v>5600.74</v>
      </c>
      <c r="I663" s="141"/>
      <c r="J663" s="142">
        <f>ROUND(I663*H663,2)</f>
        <v>0</v>
      </c>
      <c r="K663" s="138" t="s">
        <v>187</v>
      </c>
      <c r="L663" s="32"/>
      <c r="M663" s="143" t="s">
        <v>1</v>
      </c>
      <c r="N663" s="144" t="s">
        <v>39</v>
      </c>
      <c r="P663" s="145">
        <f>O663*H663</f>
        <v>0</v>
      </c>
      <c r="Q663" s="145">
        <v>0</v>
      </c>
      <c r="R663" s="145">
        <f>Q663*H663</f>
        <v>0</v>
      </c>
      <c r="S663" s="145">
        <v>0</v>
      </c>
      <c r="T663" s="146">
        <f>S663*H663</f>
        <v>0</v>
      </c>
      <c r="AR663" s="147" t="s">
        <v>294</v>
      </c>
      <c r="AT663" s="147" t="s">
        <v>183</v>
      </c>
      <c r="AU663" s="147" t="s">
        <v>84</v>
      </c>
      <c r="AY663" s="17" t="s">
        <v>180</v>
      </c>
      <c r="BE663" s="148">
        <f>IF(N663="základní",J663,0)</f>
        <v>0</v>
      </c>
      <c r="BF663" s="148">
        <f>IF(N663="snížená",J663,0)</f>
        <v>0</v>
      </c>
      <c r="BG663" s="148">
        <f>IF(N663="zákl. přenesená",J663,0)</f>
        <v>0</v>
      </c>
      <c r="BH663" s="148">
        <f>IF(N663="sníž. přenesená",J663,0)</f>
        <v>0</v>
      </c>
      <c r="BI663" s="148">
        <f>IF(N663="nulová",J663,0)</f>
        <v>0</v>
      </c>
      <c r="BJ663" s="17" t="s">
        <v>82</v>
      </c>
      <c r="BK663" s="148">
        <f>ROUND(I663*H663,2)</f>
        <v>0</v>
      </c>
      <c r="BL663" s="17" t="s">
        <v>294</v>
      </c>
      <c r="BM663" s="147" t="s">
        <v>1701</v>
      </c>
    </row>
    <row r="664" spans="2:65" s="12" customFormat="1" ht="10.199999999999999">
      <c r="B664" s="149"/>
      <c r="D664" s="150" t="s">
        <v>190</v>
      </c>
      <c r="E664" s="151" t="s">
        <v>1</v>
      </c>
      <c r="F664" s="152" t="s">
        <v>1702</v>
      </c>
      <c r="H664" s="151" t="s">
        <v>1</v>
      </c>
      <c r="I664" s="153"/>
      <c r="L664" s="149"/>
      <c r="M664" s="154"/>
      <c r="T664" s="155"/>
      <c r="AT664" s="151" t="s">
        <v>190</v>
      </c>
      <c r="AU664" s="151" t="s">
        <v>84</v>
      </c>
      <c r="AV664" s="12" t="s">
        <v>82</v>
      </c>
      <c r="AW664" s="12" t="s">
        <v>30</v>
      </c>
      <c r="AX664" s="12" t="s">
        <v>74</v>
      </c>
      <c r="AY664" s="151" t="s">
        <v>180</v>
      </c>
    </row>
    <row r="665" spans="2:65" s="12" customFormat="1" ht="10.199999999999999">
      <c r="B665" s="149"/>
      <c r="D665" s="150" t="s">
        <v>190</v>
      </c>
      <c r="E665" s="151" t="s">
        <v>1</v>
      </c>
      <c r="F665" s="152" t="s">
        <v>1513</v>
      </c>
      <c r="H665" s="151" t="s">
        <v>1</v>
      </c>
      <c r="I665" s="153"/>
      <c r="L665" s="149"/>
      <c r="M665" s="154"/>
      <c r="T665" s="155"/>
      <c r="AT665" s="151" t="s">
        <v>190</v>
      </c>
      <c r="AU665" s="151" t="s">
        <v>84</v>
      </c>
      <c r="AV665" s="12" t="s">
        <v>82</v>
      </c>
      <c r="AW665" s="12" t="s">
        <v>30</v>
      </c>
      <c r="AX665" s="12" t="s">
        <v>74</v>
      </c>
      <c r="AY665" s="151" t="s">
        <v>180</v>
      </c>
    </row>
    <row r="666" spans="2:65" s="13" customFormat="1" ht="10.199999999999999">
      <c r="B666" s="156"/>
      <c r="D666" s="150" t="s">
        <v>190</v>
      </c>
      <c r="E666" s="157" t="s">
        <v>1</v>
      </c>
      <c r="F666" s="158" t="s">
        <v>1514</v>
      </c>
      <c r="H666" s="159">
        <v>890.84500000000003</v>
      </c>
      <c r="I666" s="160"/>
      <c r="L666" s="156"/>
      <c r="M666" s="161"/>
      <c r="T666" s="162"/>
      <c r="AT666" s="157" t="s">
        <v>190</v>
      </c>
      <c r="AU666" s="157" t="s">
        <v>84</v>
      </c>
      <c r="AV666" s="13" t="s">
        <v>84</v>
      </c>
      <c r="AW666" s="13" t="s">
        <v>30</v>
      </c>
      <c r="AX666" s="13" t="s">
        <v>74</v>
      </c>
      <c r="AY666" s="157" t="s">
        <v>180</v>
      </c>
    </row>
    <row r="667" spans="2:65" s="15" customFormat="1" ht="10.199999999999999">
      <c r="B667" s="170"/>
      <c r="D667" s="150" t="s">
        <v>190</v>
      </c>
      <c r="E667" s="171" t="s">
        <v>1</v>
      </c>
      <c r="F667" s="172" t="s">
        <v>249</v>
      </c>
      <c r="H667" s="173">
        <v>890.84500000000003</v>
      </c>
      <c r="I667" s="174"/>
      <c r="L667" s="170"/>
      <c r="M667" s="175"/>
      <c r="T667" s="176"/>
      <c r="AT667" s="171" t="s">
        <v>190</v>
      </c>
      <c r="AU667" s="171" t="s">
        <v>84</v>
      </c>
      <c r="AV667" s="15" t="s">
        <v>181</v>
      </c>
      <c r="AW667" s="15" t="s">
        <v>30</v>
      </c>
      <c r="AX667" s="15" t="s">
        <v>74</v>
      </c>
      <c r="AY667" s="171" t="s">
        <v>180</v>
      </c>
    </row>
    <row r="668" spans="2:65" s="12" customFormat="1" ht="10.199999999999999">
      <c r="B668" s="149"/>
      <c r="D668" s="150" t="s">
        <v>190</v>
      </c>
      <c r="E668" s="151" t="s">
        <v>1</v>
      </c>
      <c r="F668" s="152" t="s">
        <v>1703</v>
      </c>
      <c r="H668" s="151" t="s">
        <v>1</v>
      </c>
      <c r="I668" s="153"/>
      <c r="L668" s="149"/>
      <c r="M668" s="154"/>
      <c r="T668" s="155"/>
      <c r="AT668" s="151" t="s">
        <v>190</v>
      </c>
      <c r="AU668" s="151" t="s">
        <v>84</v>
      </c>
      <c r="AV668" s="12" t="s">
        <v>82</v>
      </c>
      <c r="AW668" s="12" t="s">
        <v>30</v>
      </c>
      <c r="AX668" s="12" t="s">
        <v>74</v>
      </c>
      <c r="AY668" s="151" t="s">
        <v>180</v>
      </c>
    </row>
    <row r="669" spans="2:65" s="12" customFormat="1" ht="10.199999999999999">
      <c r="B669" s="149"/>
      <c r="D669" s="150" t="s">
        <v>190</v>
      </c>
      <c r="E669" s="151" t="s">
        <v>1</v>
      </c>
      <c r="F669" s="152" t="s">
        <v>393</v>
      </c>
      <c r="H669" s="151" t="s">
        <v>1</v>
      </c>
      <c r="I669" s="153"/>
      <c r="L669" s="149"/>
      <c r="M669" s="154"/>
      <c r="T669" s="155"/>
      <c r="AT669" s="151" t="s">
        <v>190</v>
      </c>
      <c r="AU669" s="151" t="s">
        <v>84</v>
      </c>
      <c r="AV669" s="12" t="s">
        <v>82</v>
      </c>
      <c r="AW669" s="12" t="s">
        <v>30</v>
      </c>
      <c r="AX669" s="12" t="s">
        <v>74</v>
      </c>
      <c r="AY669" s="151" t="s">
        <v>180</v>
      </c>
    </row>
    <row r="670" spans="2:65" s="13" customFormat="1" ht="10.199999999999999">
      <c r="B670" s="156"/>
      <c r="D670" s="150" t="s">
        <v>190</v>
      </c>
      <c r="E670" s="157" t="s">
        <v>1</v>
      </c>
      <c r="F670" s="158" t="s">
        <v>1371</v>
      </c>
      <c r="H670" s="159">
        <v>1226.171</v>
      </c>
      <c r="I670" s="160"/>
      <c r="L670" s="156"/>
      <c r="M670" s="161"/>
      <c r="T670" s="162"/>
      <c r="AT670" s="157" t="s">
        <v>190</v>
      </c>
      <c r="AU670" s="157" t="s">
        <v>84</v>
      </c>
      <c r="AV670" s="13" t="s">
        <v>84</v>
      </c>
      <c r="AW670" s="13" t="s">
        <v>30</v>
      </c>
      <c r="AX670" s="13" t="s">
        <v>74</v>
      </c>
      <c r="AY670" s="157" t="s">
        <v>180</v>
      </c>
    </row>
    <row r="671" spans="2:65" s="13" customFormat="1" ht="10.199999999999999">
      <c r="B671" s="156"/>
      <c r="D671" s="150" t="s">
        <v>190</v>
      </c>
      <c r="E671" s="157" t="s">
        <v>1</v>
      </c>
      <c r="F671" s="158" t="s">
        <v>1372</v>
      </c>
      <c r="H671" s="159">
        <v>112.636</v>
      </c>
      <c r="I671" s="160"/>
      <c r="L671" s="156"/>
      <c r="M671" s="161"/>
      <c r="T671" s="162"/>
      <c r="AT671" s="157" t="s">
        <v>190</v>
      </c>
      <c r="AU671" s="157" t="s">
        <v>84</v>
      </c>
      <c r="AV671" s="13" t="s">
        <v>84</v>
      </c>
      <c r="AW671" s="13" t="s">
        <v>30</v>
      </c>
      <c r="AX671" s="13" t="s">
        <v>74</v>
      </c>
      <c r="AY671" s="157" t="s">
        <v>180</v>
      </c>
    </row>
    <row r="672" spans="2:65" s="15" customFormat="1" ht="10.199999999999999">
      <c r="B672" s="170"/>
      <c r="D672" s="150" t="s">
        <v>190</v>
      </c>
      <c r="E672" s="171" t="s">
        <v>1</v>
      </c>
      <c r="F672" s="172" t="s">
        <v>249</v>
      </c>
      <c r="H672" s="173">
        <v>1338.807</v>
      </c>
      <c r="I672" s="174"/>
      <c r="L672" s="170"/>
      <c r="M672" s="175"/>
      <c r="T672" s="176"/>
      <c r="AT672" s="171" t="s">
        <v>190</v>
      </c>
      <c r="AU672" s="171" t="s">
        <v>84</v>
      </c>
      <c r="AV672" s="15" t="s">
        <v>181</v>
      </c>
      <c r="AW672" s="15" t="s">
        <v>30</v>
      </c>
      <c r="AX672" s="15" t="s">
        <v>74</v>
      </c>
      <c r="AY672" s="171" t="s">
        <v>180</v>
      </c>
    </row>
    <row r="673" spans="2:51" s="12" customFormat="1" ht="10.199999999999999">
      <c r="B673" s="149"/>
      <c r="D673" s="150" t="s">
        <v>190</v>
      </c>
      <c r="E673" s="151" t="s">
        <v>1</v>
      </c>
      <c r="F673" s="152" t="s">
        <v>1704</v>
      </c>
      <c r="H673" s="151" t="s">
        <v>1</v>
      </c>
      <c r="I673" s="153"/>
      <c r="L673" s="149"/>
      <c r="M673" s="154"/>
      <c r="T673" s="155"/>
      <c r="AT673" s="151" t="s">
        <v>190</v>
      </c>
      <c r="AU673" s="151" t="s">
        <v>84</v>
      </c>
      <c r="AV673" s="12" t="s">
        <v>82</v>
      </c>
      <c r="AW673" s="12" t="s">
        <v>30</v>
      </c>
      <c r="AX673" s="12" t="s">
        <v>74</v>
      </c>
      <c r="AY673" s="151" t="s">
        <v>180</v>
      </c>
    </row>
    <row r="674" spans="2:51" s="12" customFormat="1" ht="10.199999999999999">
      <c r="B674" s="149"/>
      <c r="D674" s="150" t="s">
        <v>190</v>
      </c>
      <c r="E674" s="151" t="s">
        <v>1</v>
      </c>
      <c r="F674" s="152" t="s">
        <v>1513</v>
      </c>
      <c r="H674" s="151" t="s">
        <v>1</v>
      </c>
      <c r="I674" s="153"/>
      <c r="L674" s="149"/>
      <c r="M674" s="154"/>
      <c r="T674" s="155"/>
      <c r="AT674" s="151" t="s">
        <v>190</v>
      </c>
      <c r="AU674" s="151" t="s">
        <v>84</v>
      </c>
      <c r="AV674" s="12" t="s">
        <v>82</v>
      </c>
      <c r="AW674" s="12" t="s">
        <v>30</v>
      </c>
      <c r="AX674" s="12" t="s">
        <v>74</v>
      </c>
      <c r="AY674" s="151" t="s">
        <v>180</v>
      </c>
    </row>
    <row r="675" spans="2:51" s="13" customFormat="1" ht="10.199999999999999">
      <c r="B675" s="156"/>
      <c r="D675" s="150" t="s">
        <v>190</v>
      </c>
      <c r="E675" s="157" t="s">
        <v>1</v>
      </c>
      <c r="F675" s="158" t="s">
        <v>1514</v>
      </c>
      <c r="H675" s="159">
        <v>890.84500000000003</v>
      </c>
      <c r="I675" s="160"/>
      <c r="L675" s="156"/>
      <c r="M675" s="161"/>
      <c r="T675" s="162"/>
      <c r="AT675" s="157" t="s">
        <v>190</v>
      </c>
      <c r="AU675" s="157" t="s">
        <v>84</v>
      </c>
      <c r="AV675" s="13" t="s">
        <v>84</v>
      </c>
      <c r="AW675" s="13" t="s">
        <v>30</v>
      </c>
      <c r="AX675" s="13" t="s">
        <v>74</v>
      </c>
      <c r="AY675" s="157" t="s">
        <v>180</v>
      </c>
    </row>
    <row r="676" spans="2:51" s="12" customFormat="1" ht="10.199999999999999">
      <c r="B676" s="149"/>
      <c r="D676" s="150" t="s">
        <v>190</v>
      </c>
      <c r="E676" s="151" t="s">
        <v>1</v>
      </c>
      <c r="F676" s="152" t="s">
        <v>1509</v>
      </c>
      <c r="H676" s="151" t="s">
        <v>1</v>
      </c>
      <c r="I676" s="153"/>
      <c r="L676" s="149"/>
      <c r="M676" s="154"/>
      <c r="T676" s="155"/>
      <c r="AT676" s="151" t="s">
        <v>190</v>
      </c>
      <c r="AU676" s="151" t="s">
        <v>84</v>
      </c>
      <c r="AV676" s="12" t="s">
        <v>82</v>
      </c>
      <c r="AW676" s="12" t="s">
        <v>30</v>
      </c>
      <c r="AX676" s="12" t="s">
        <v>74</v>
      </c>
      <c r="AY676" s="151" t="s">
        <v>180</v>
      </c>
    </row>
    <row r="677" spans="2:51" s="13" customFormat="1" ht="10.199999999999999">
      <c r="B677" s="156"/>
      <c r="D677" s="150" t="s">
        <v>190</v>
      </c>
      <c r="E677" s="157" t="s">
        <v>1</v>
      </c>
      <c r="F677" s="158" t="s">
        <v>1512</v>
      </c>
      <c r="H677" s="159">
        <v>443.17</v>
      </c>
      <c r="I677" s="160"/>
      <c r="L677" s="156"/>
      <c r="M677" s="161"/>
      <c r="T677" s="162"/>
      <c r="AT677" s="157" t="s">
        <v>190</v>
      </c>
      <c r="AU677" s="157" t="s">
        <v>84</v>
      </c>
      <c r="AV677" s="13" t="s">
        <v>84</v>
      </c>
      <c r="AW677" s="13" t="s">
        <v>30</v>
      </c>
      <c r="AX677" s="13" t="s">
        <v>74</v>
      </c>
      <c r="AY677" s="157" t="s">
        <v>180</v>
      </c>
    </row>
    <row r="678" spans="2:51" s="12" customFormat="1" ht="10.199999999999999">
      <c r="B678" s="149"/>
      <c r="D678" s="150" t="s">
        <v>190</v>
      </c>
      <c r="E678" s="151" t="s">
        <v>1</v>
      </c>
      <c r="F678" s="152" t="s">
        <v>1504</v>
      </c>
      <c r="H678" s="151" t="s">
        <v>1</v>
      </c>
      <c r="I678" s="153"/>
      <c r="L678" s="149"/>
      <c r="M678" s="154"/>
      <c r="T678" s="155"/>
      <c r="AT678" s="151" t="s">
        <v>190</v>
      </c>
      <c r="AU678" s="151" t="s">
        <v>84</v>
      </c>
      <c r="AV678" s="12" t="s">
        <v>82</v>
      </c>
      <c r="AW678" s="12" t="s">
        <v>30</v>
      </c>
      <c r="AX678" s="12" t="s">
        <v>74</v>
      </c>
      <c r="AY678" s="151" t="s">
        <v>180</v>
      </c>
    </row>
    <row r="679" spans="2:51" s="13" customFormat="1" ht="10.199999999999999">
      <c r="B679" s="156"/>
      <c r="D679" s="150" t="s">
        <v>190</v>
      </c>
      <c r="E679" s="157" t="s">
        <v>1</v>
      </c>
      <c r="F679" s="158" t="s">
        <v>1505</v>
      </c>
      <c r="H679" s="159">
        <v>180.34</v>
      </c>
      <c r="I679" s="160"/>
      <c r="L679" s="156"/>
      <c r="M679" s="161"/>
      <c r="T679" s="162"/>
      <c r="AT679" s="157" t="s">
        <v>190</v>
      </c>
      <c r="AU679" s="157" t="s">
        <v>84</v>
      </c>
      <c r="AV679" s="13" t="s">
        <v>84</v>
      </c>
      <c r="AW679" s="13" t="s">
        <v>30</v>
      </c>
      <c r="AX679" s="13" t="s">
        <v>74</v>
      </c>
      <c r="AY679" s="157" t="s">
        <v>180</v>
      </c>
    </row>
    <row r="680" spans="2:51" s="13" customFormat="1" ht="10.199999999999999">
      <c r="B680" s="156"/>
      <c r="D680" s="150" t="s">
        <v>190</v>
      </c>
      <c r="E680" s="157" t="s">
        <v>1</v>
      </c>
      <c r="F680" s="158" t="s">
        <v>1506</v>
      </c>
      <c r="H680" s="159">
        <v>177.92599999999999</v>
      </c>
      <c r="I680" s="160"/>
      <c r="L680" s="156"/>
      <c r="M680" s="161"/>
      <c r="T680" s="162"/>
      <c r="AT680" s="157" t="s">
        <v>190</v>
      </c>
      <c r="AU680" s="157" t="s">
        <v>84</v>
      </c>
      <c r="AV680" s="13" t="s">
        <v>84</v>
      </c>
      <c r="AW680" s="13" t="s">
        <v>30</v>
      </c>
      <c r="AX680" s="13" t="s">
        <v>74</v>
      </c>
      <c r="AY680" s="157" t="s">
        <v>180</v>
      </c>
    </row>
    <row r="681" spans="2:51" s="15" customFormat="1" ht="10.199999999999999">
      <c r="B681" s="170"/>
      <c r="D681" s="150" t="s">
        <v>190</v>
      </c>
      <c r="E681" s="171" t="s">
        <v>1</v>
      </c>
      <c r="F681" s="172" t="s">
        <v>249</v>
      </c>
      <c r="H681" s="173">
        <v>1692.2809999999999</v>
      </c>
      <c r="I681" s="174"/>
      <c r="L681" s="170"/>
      <c r="M681" s="175"/>
      <c r="T681" s="176"/>
      <c r="AT681" s="171" t="s">
        <v>190</v>
      </c>
      <c r="AU681" s="171" t="s">
        <v>84</v>
      </c>
      <c r="AV681" s="15" t="s">
        <v>181</v>
      </c>
      <c r="AW681" s="15" t="s">
        <v>30</v>
      </c>
      <c r="AX681" s="15" t="s">
        <v>74</v>
      </c>
      <c r="AY681" s="171" t="s">
        <v>180</v>
      </c>
    </row>
    <row r="682" spans="2:51" s="12" customFormat="1" ht="10.199999999999999">
      <c r="B682" s="149"/>
      <c r="D682" s="150" t="s">
        <v>190</v>
      </c>
      <c r="E682" s="151" t="s">
        <v>1</v>
      </c>
      <c r="F682" s="152" t="s">
        <v>393</v>
      </c>
      <c r="H682" s="151" t="s">
        <v>1</v>
      </c>
      <c r="I682" s="153"/>
      <c r="L682" s="149"/>
      <c r="M682" s="154"/>
      <c r="T682" s="155"/>
      <c r="AT682" s="151" t="s">
        <v>190</v>
      </c>
      <c r="AU682" s="151" t="s">
        <v>84</v>
      </c>
      <c r="AV682" s="12" t="s">
        <v>82</v>
      </c>
      <c r="AW682" s="12" t="s">
        <v>30</v>
      </c>
      <c r="AX682" s="12" t="s">
        <v>74</v>
      </c>
      <c r="AY682" s="151" t="s">
        <v>180</v>
      </c>
    </row>
    <row r="683" spans="2:51" s="13" customFormat="1" ht="10.199999999999999">
      <c r="B683" s="156"/>
      <c r="D683" s="150" t="s">
        <v>190</v>
      </c>
      <c r="E683" s="157" t="s">
        <v>1</v>
      </c>
      <c r="F683" s="158" t="s">
        <v>1371</v>
      </c>
      <c r="H683" s="159">
        <v>1226.171</v>
      </c>
      <c r="I683" s="160"/>
      <c r="L683" s="156"/>
      <c r="M683" s="161"/>
      <c r="T683" s="162"/>
      <c r="AT683" s="157" t="s">
        <v>190</v>
      </c>
      <c r="AU683" s="157" t="s">
        <v>84</v>
      </c>
      <c r="AV683" s="13" t="s">
        <v>84</v>
      </c>
      <c r="AW683" s="13" t="s">
        <v>30</v>
      </c>
      <c r="AX683" s="13" t="s">
        <v>74</v>
      </c>
      <c r="AY683" s="157" t="s">
        <v>180</v>
      </c>
    </row>
    <row r="684" spans="2:51" s="13" customFormat="1" ht="10.199999999999999">
      <c r="B684" s="156"/>
      <c r="D684" s="150" t="s">
        <v>190</v>
      </c>
      <c r="E684" s="157" t="s">
        <v>1</v>
      </c>
      <c r="F684" s="158" t="s">
        <v>1372</v>
      </c>
      <c r="H684" s="159">
        <v>112.636</v>
      </c>
      <c r="I684" s="160"/>
      <c r="L684" s="156"/>
      <c r="M684" s="161"/>
      <c r="T684" s="162"/>
      <c r="AT684" s="157" t="s">
        <v>190</v>
      </c>
      <c r="AU684" s="157" t="s">
        <v>84</v>
      </c>
      <c r="AV684" s="13" t="s">
        <v>84</v>
      </c>
      <c r="AW684" s="13" t="s">
        <v>30</v>
      </c>
      <c r="AX684" s="13" t="s">
        <v>74</v>
      </c>
      <c r="AY684" s="157" t="s">
        <v>180</v>
      </c>
    </row>
    <row r="685" spans="2:51" s="15" customFormat="1" ht="10.199999999999999">
      <c r="B685" s="170"/>
      <c r="D685" s="150" t="s">
        <v>190</v>
      </c>
      <c r="E685" s="171" t="s">
        <v>1</v>
      </c>
      <c r="F685" s="172" t="s">
        <v>249</v>
      </c>
      <c r="H685" s="173">
        <v>1338.807</v>
      </c>
      <c r="I685" s="174"/>
      <c r="L685" s="170"/>
      <c r="M685" s="175"/>
      <c r="T685" s="176"/>
      <c r="AT685" s="171" t="s">
        <v>190</v>
      </c>
      <c r="AU685" s="171" t="s">
        <v>84</v>
      </c>
      <c r="AV685" s="15" t="s">
        <v>181</v>
      </c>
      <c r="AW685" s="15" t="s">
        <v>30</v>
      </c>
      <c r="AX685" s="15" t="s">
        <v>74</v>
      </c>
      <c r="AY685" s="171" t="s">
        <v>180</v>
      </c>
    </row>
    <row r="686" spans="2:51" s="12" customFormat="1" ht="10.199999999999999">
      <c r="B686" s="149"/>
      <c r="D686" s="150" t="s">
        <v>190</v>
      </c>
      <c r="E686" s="151" t="s">
        <v>1</v>
      </c>
      <c r="F686" s="152" t="s">
        <v>1515</v>
      </c>
      <c r="H686" s="151" t="s">
        <v>1</v>
      </c>
      <c r="I686" s="153"/>
      <c r="L686" s="149"/>
      <c r="M686" s="154"/>
      <c r="T686" s="155"/>
      <c r="AT686" s="151" t="s">
        <v>190</v>
      </c>
      <c r="AU686" s="151" t="s">
        <v>84</v>
      </c>
      <c r="AV686" s="12" t="s">
        <v>82</v>
      </c>
      <c r="AW686" s="12" t="s">
        <v>30</v>
      </c>
      <c r="AX686" s="12" t="s">
        <v>74</v>
      </c>
      <c r="AY686" s="151" t="s">
        <v>180</v>
      </c>
    </row>
    <row r="687" spans="2:51" s="13" customFormat="1" ht="10.199999999999999">
      <c r="B687" s="156"/>
      <c r="D687" s="150" t="s">
        <v>190</v>
      </c>
      <c r="E687" s="157" t="s">
        <v>1</v>
      </c>
      <c r="F687" s="158" t="s">
        <v>1516</v>
      </c>
      <c r="H687" s="159">
        <v>340</v>
      </c>
      <c r="I687" s="160"/>
      <c r="L687" s="156"/>
      <c r="M687" s="161"/>
      <c r="T687" s="162"/>
      <c r="AT687" s="157" t="s">
        <v>190</v>
      </c>
      <c r="AU687" s="157" t="s">
        <v>84</v>
      </c>
      <c r="AV687" s="13" t="s">
        <v>84</v>
      </c>
      <c r="AW687" s="13" t="s">
        <v>30</v>
      </c>
      <c r="AX687" s="13" t="s">
        <v>74</v>
      </c>
      <c r="AY687" s="157" t="s">
        <v>180</v>
      </c>
    </row>
    <row r="688" spans="2:51" s="15" customFormat="1" ht="10.199999999999999">
      <c r="B688" s="170"/>
      <c r="D688" s="150" t="s">
        <v>190</v>
      </c>
      <c r="E688" s="171" t="s">
        <v>1</v>
      </c>
      <c r="F688" s="172" t="s">
        <v>249</v>
      </c>
      <c r="H688" s="173">
        <v>340</v>
      </c>
      <c r="I688" s="174"/>
      <c r="L688" s="170"/>
      <c r="M688" s="175"/>
      <c r="T688" s="176"/>
      <c r="AT688" s="171" t="s">
        <v>190</v>
      </c>
      <c r="AU688" s="171" t="s">
        <v>84</v>
      </c>
      <c r="AV688" s="15" t="s">
        <v>181</v>
      </c>
      <c r="AW688" s="15" t="s">
        <v>30</v>
      </c>
      <c r="AX688" s="15" t="s">
        <v>74</v>
      </c>
      <c r="AY688" s="171" t="s">
        <v>180</v>
      </c>
    </row>
    <row r="689" spans="2:65" s="14" customFormat="1" ht="10.199999999999999">
      <c r="B689" s="163"/>
      <c r="D689" s="150" t="s">
        <v>190</v>
      </c>
      <c r="E689" s="164" t="s">
        <v>1</v>
      </c>
      <c r="F689" s="165" t="s">
        <v>194</v>
      </c>
      <c r="H689" s="166">
        <v>5600.74</v>
      </c>
      <c r="I689" s="167"/>
      <c r="L689" s="163"/>
      <c r="M689" s="168"/>
      <c r="T689" s="169"/>
      <c r="AT689" s="164" t="s">
        <v>190</v>
      </c>
      <c r="AU689" s="164" t="s">
        <v>84</v>
      </c>
      <c r="AV689" s="14" t="s">
        <v>188</v>
      </c>
      <c r="AW689" s="14" t="s">
        <v>30</v>
      </c>
      <c r="AX689" s="14" t="s">
        <v>82</v>
      </c>
      <c r="AY689" s="164" t="s">
        <v>180</v>
      </c>
    </row>
    <row r="690" spans="2:65" s="1" customFormat="1" ht="16.5" customHeight="1">
      <c r="B690" s="32"/>
      <c r="C690" s="177" t="s">
        <v>743</v>
      </c>
      <c r="D690" s="177" t="s">
        <v>328</v>
      </c>
      <c r="E690" s="178" t="s">
        <v>1705</v>
      </c>
      <c r="F690" s="179" t="s">
        <v>1706</v>
      </c>
      <c r="G690" s="180" t="s">
        <v>198</v>
      </c>
      <c r="H690" s="181">
        <v>4045.306</v>
      </c>
      <c r="I690" s="182"/>
      <c r="J690" s="183">
        <f>ROUND(I690*H690,2)</f>
        <v>0</v>
      </c>
      <c r="K690" s="179" t="s">
        <v>199</v>
      </c>
      <c r="L690" s="184"/>
      <c r="M690" s="185" t="s">
        <v>1</v>
      </c>
      <c r="N690" s="186" t="s">
        <v>39</v>
      </c>
      <c r="P690" s="145">
        <f>O690*H690</f>
        <v>0</v>
      </c>
      <c r="Q690" s="145">
        <v>1E-4</v>
      </c>
      <c r="R690" s="145">
        <f>Q690*H690</f>
        <v>0.40453060000000002</v>
      </c>
      <c r="S690" s="145">
        <v>0</v>
      </c>
      <c r="T690" s="146">
        <f>S690*H690</f>
        <v>0</v>
      </c>
      <c r="AR690" s="147" t="s">
        <v>331</v>
      </c>
      <c r="AT690" s="147" t="s">
        <v>328</v>
      </c>
      <c r="AU690" s="147" t="s">
        <v>84</v>
      </c>
      <c r="AY690" s="17" t="s">
        <v>180</v>
      </c>
      <c r="BE690" s="148">
        <f>IF(N690="základní",J690,0)</f>
        <v>0</v>
      </c>
      <c r="BF690" s="148">
        <f>IF(N690="snížená",J690,0)</f>
        <v>0</v>
      </c>
      <c r="BG690" s="148">
        <f>IF(N690="zákl. přenesená",J690,0)</f>
        <v>0</v>
      </c>
      <c r="BH690" s="148">
        <f>IF(N690="sníž. přenesená",J690,0)</f>
        <v>0</v>
      </c>
      <c r="BI690" s="148">
        <f>IF(N690="nulová",J690,0)</f>
        <v>0</v>
      </c>
      <c r="BJ690" s="17" t="s">
        <v>82</v>
      </c>
      <c r="BK690" s="148">
        <f>ROUND(I690*H690,2)</f>
        <v>0</v>
      </c>
      <c r="BL690" s="17" t="s">
        <v>294</v>
      </c>
      <c r="BM690" s="147" t="s">
        <v>1707</v>
      </c>
    </row>
    <row r="691" spans="2:65" s="13" customFormat="1" ht="10.199999999999999">
      <c r="B691" s="156"/>
      <c r="D691" s="150" t="s">
        <v>190</v>
      </c>
      <c r="E691" s="157" t="s">
        <v>1</v>
      </c>
      <c r="F691" s="158" t="s">
        <v>1708</v>
      </c>
      <c r="H691" s="159">
        <v>3371.0880000000002</v>
      </c>
      <c r="I691" s="160"/>
      <c r="L691" s="156"/>
      <c r="M691" s="161"/>
      <c r="T691" s="162"/>
      <c r="AT691" s="157" t="s">
        <v>190</v>
      </c>
      <c r="AU691" s="157" t="s">
        <v>84</v>
      </c>
      <c r="AV691" s="13" t="s">
        <v>84</v>
      </c>
      <c r="AW691" s="13" t="s">
        <v>30</v>
      </c>
      <c r="AX691" s="13" t="s">
        <v>74</v>
      </c>
      <c r="AY691" s="157" t="s">
        <v>180</v>
      </c>
    </row>
    <row r="692" spans="2:65" s="14" customFormat="1" ht="10.199999999999999">
      <c r="B692" s="163"/>
      <c r="D692" s="150" t="s">
        <v>190</v>
      </c>
      <c r="E692" s="164" t="s">
        <v>1</v>
      </c>
      <c r="F692" s="165" t="s">
        <v>194</v>
      </c>
      <c r="H692" s="166">
        <v>3371.0880000000002</v>
      </c>
      <c r="I692" s="167"/>
      <c r="L692" s="163"/>
      <c r="M692" s="168"/>
      <c r="T692" s="169"/>
      <c r="AT692" s="164" t="s">
        <v>190</v>
      </c>
      <c r="AU692" s="164" t="s">
        <v>84</v>
      </c>
      <c r="AV692" s="14" t="s">
        <v>188</v>
      </c>
      <c r="AW692" s="14" t="s">
        <v>30</v>
      </c>
      <c r="AX692" s="14" t="s">
        <v>82</v>
      </c>
      <c r="AY692" s="164" t="s">
        <v>180</v>
      </c>
    </row>
    <row r="693" spans="2:65" s="13" customFormat="1" ht="10.199999999999999">
      <c r="B693" s="156"/>
      <c r="D693" s="150" t="s">
        <v>190</v>
      </c>
      <c r="F693" s="158" t="s">
        <v>1709</v>
      </c>
      <c r="H693" s="159">
        <v>4045.306</v>
      </c>
      <c r="I693" s="160"/>
      <c r="L693" s="156"/>
      <c r="M693" s="161"/>
      <c r="T693" s="162"/>
      <c r="AT693" s="157" t="s">
        <v>190</v>
      </c>
      <c r="AU693" s="157" t="s">
        <v>84</v>
      </c>
      <c r="AV693" s="13" t="s">
        <v>84</v>
      </c>
      <c r="AW693" s="13" t="s">
        <v>4</v>
      </c>
      <c r="AX693" s="13" t="s">
        <v>82</v>
      </c>
      <c r="AY693" s="157" t="s">
        <v>180</v>
      </c>
    </row>
    <row r="694" spans="2:65" s="1" customFormat="1" ht="16.5" customHeight="1">
      <c r="B694" s="32"/>
      <c r="C694" s="177" t="s">
        <v>751</v>
      </c>
      <c r="D694" s="177" t="s">
        <v>328</v>
      </c>
      <c r="E694" s="178" t="s">
        <v>1710</v>
      </c>
      <c r="F694" s="179" t="s">
        <v>1711</v>
      </c>
      <c r="G694" s="180" t="s">
        <v>198</v>
      </c>
      <c r="H694" s="181">
        <v>2675.5819999999999</v>
      </c>
      <c r="I694" s="182"/>
      <c r="J694" s="183">
        <f>ROUND(I694*H694,2)</f>
        <v>0</v>
      </c>
      <c r="K694" s="179" t="s">
        <v>199</v>
      </c>
      <c r="L694" s="184"/>
      <c r="M694" s="185" t="s">
        <v>1</v>
      </c>
      <c r="N694" s="186" t="s">
        <v>39</v>
      </c>
      <c r="P694" s="145">
        <f>O694*H694</f>
        <v>0</v>
      </c>
      <c r="Q694" s="145">
        <v>1E-4</v>
      </c>
      <c r="R694" s="145">
        <f>Q694*H694</f>
        <v>0.26755820000000002</v>
      </c>
      <c r="S694" s="145">
        <v>0</v>
      </c>
      <c r="T694" s="146">
        <f>S694*H694</f>
        <v>0</v>
      </c>
      <c r="AR694" s="147" t="s">
        <v>331</v>
      </c>
      <c r="AT694" s="147" t="s">
        <v>328</v>
      </c>
      <c r="AU694" s="147" t="s">
        <v>84</v>
      </c>
      <c r="AY694" s="17" t="s">
        <v>180</v>
      </c>
      <c r="BE694" s="148">
        <f>IF(N694="základní",J694,0)</f>
        <v>0</v>
      </c>
      <c r="BF694" s="148">
        <f>IF(N694="snížená",J694,0)</f>
        <v>0</v>
      </c>
      <c r="BG694" s="148">
        <f>IF(N694="zákl. přenesená",J694,0)</f>
        <v>0</v>
      </c>
      <c r="BH694" s="148">
        <f>IF(N694="sníž. přenesená",J694,0)</f>
        <v>0</v>
      </c>
      <c r="BI694" s="148">
        <f>IF(N694="nulová",J694,0)</f>
        <v>0</v>
      </c>
      <c r="BJ694" s="17" t="s">
        <v>82</v>
      </c>
      <c r="BK694" s="148">
        <f>ROUND(I694*H694,2)</f>
        <v>0</v>
      </c>
      <c r="BL694" s="17" t="s">
        <v>294</v>
      </c>
      <c r="BM694" s="147" t="s">
        <v>1712</v>
      </c>
    </row>
    <row r="695" spans="2:65" s="13" customFormat="1" ht="10.199999999999999">
      <c r="B695" s="156"/>
      <c r="D695" s="150" t="s">
        <v>190</v>
      </c>
      <c r="E695" s="157" t="s">
        <v>1</v>
      </c>
      <c r="F695" s="158" t="s">
        <v>1713</v>
      </c>
      <c r="H695" s="159">
        <v>890.84500000000003</v>
      </c>
      <c r="I695" s="160"/>
      <c r="L695" s="156"/>
      <c r="M695" s="161"/>
      <c r="T695" s="162"/>
      <c r="AT695" s="157" t="s">
        <v>190</v>
      </c>
      <c r="AU695" s="157" t="s">
        <v>84</v>
      </c>
      <c r="AV695" s="13" t="s">
        <v>84</v>
      </c>
      <c r="AW695" s="13" t="s">
        <v>30</v>
      </c>
      <c r="AX695" s="13" t="s">
        <v>74</v>
      </c>
      <c r="AY695" s="157" t="s">
        <v>180</v>
      </c>
    </row>
    <row r="696" spans="2:65" s="13" customFormat="1" ht="10.199999999999999">
      <c r="B696" s="156"/>
      <c r="D696" s="150" t="s">
        <v>190</v>
      </c>
      <c r="E696" s="157" t="s">
        <v>1</v>
      </c>
      <c r="F696" s="158" t="s">
        <v>1714</v>
      </c>
      <c r="H696" s="159">
        <v>1338.807</v>
      </c>
      <c r="I696" s="160"/>
      <c r="L696" s="156"/>
      <c r="M696" s="161"/>
      <c r="T696" s="162"/>
      <c r="AT696" s="157" t="s">
        <v>190</v>
      </c>
      <c r="AU696" s="157" t="s">
        <v>84</v>
      </c>
      <c r="AV696" s="13" t="s">
        <v>84</v>
      </c>
      <c r="AW696" s="13" t="s">
        <v>30</v>
      </c>
      <c r="AX696" s="13" t="s">
        <v>74</v>
      </c>
      <c r="AY696" s="157" t="s">
        <v>180</v>
      </c>
    </row>
    <row r="697" spans="2:65" s="14" customFormat="1" ht="10.199999999999999">
      <c r="B697" s="163"/>
      <c r="D697" s="150" t="s">
        <v>190</v>
      </c>
      <c r="E697" s="164" t="s">
        <v>1</v>
      </c>
      <c r="F697" s="165" t="s">
        <v>194</v>
      </c>
      <c r="H697" s="166">
        <v>2229.652</v>
      </c>
      <c r="I697" s="167"/>
      <c r="L697" s="163"/>
      <c r="M697" s="168"/>
      <c r="T697" s="169"/>
      <c r="AT697" s="164" t="s">
        <v>190</v>
      </c>
      <c r="AU697" s="164" t="s">
        <v>84</v>
      </c>
      <c r="AV697" s="14" t="s">
        <v>188</v>
      </c>
      <c r="AW697" s="14" t="s">
        <v>30</v>
      </c>
      <c r="AX697" s="14" t="s">
        <v>82</v>
      </c>
      <c r="AY697" s="164" t="s">
        <v>180</v>
      </c>
    </row>
    <row r="698" spans="2:65" s="13" customFormat="1" ht="10.199999999999999">
      <c r="B698" s="156"/>
      <c r="D698" s="150" t="s">
        <v>190</v>
      </c>
      <c r="F698" s="158" t="s">
        <v>1715</v>
      </c>
      <c r="H698" s="159">
        <v>2675.5819999999999</v>
      </c>
      <c r="I698" s="160"/>
      <c r="L698" s="156"/>
      <c r="M698" s="161"/>
      <c r="T698" s="162"/>
      <c r="AT698" s="157" t="s">
        <v>190</v>
      </c>
      <c r="AU698" s="157" t="s">
        <v>84</v>
      </c>
      <c r="AV698" s="13" t="s">
        <v>84</v>
      </c>
      <c r="AW698" s="13" t="s">
        <v>4</v>
      </c>
      <c r="AX698" s="13" t="s">
        <v>82</v>
      </c>
      <c r="AY698" s="157" t="s">
        <v>180</v>
      </c>
    </row>
    <row r="699" spans="2:65" s="1" customFormat="1" ht="16.5" customHeight="1">
      <c r="B699" s="32"/>
      <c r="C699" s="136" t="s">
        <v>795</v>
      </c>
      <c r="D699" s="136" t="s">
        <v>183</v>
      </c>
      <c r="E699" s="137" t="s">
        <v>1716</v>
      </c>
      <c r="F699" s="138" t="s">
        <v>1717</v>
      </c>
      <c r="G699" s="139" t="s">
        <v>287</v>
      </c>
      <c r="H699" s="140">
        <v>5120</v>
      </c>
      <c r="I699" s="141"/>
      <c r="J699" s="142">
        <f>ROUND(I699*H699,2)</f>
        <v>0</v>
      </c>
      <c r="K699" s="138" t="s">
        <v>199</v>
      </c>
      <c r="L699" s="32"/>
      <c r="M699" s="143" t="s">
        <v>1</v>
      </c>
      <c r="N699" s="144" t="s">
        <v>39</v>
      </c>
      <c r="P699" s="145">
        <f>O699*H699</f>
        <v>0</v>
      </c>
      <c r="Q699" s="145">
        <v>0</v>
      </c>
      <c r="R699" s="145">
        <f>Q699*H699</f>
        <v>0</v>
      </c>
      <c r="S699" s="145">
        <v>0</v>
      </c>
      <c r="T699" s="146">
        <f>S699*H699</f>
        <v>0</v>
      </c>
      <c r="AR699" s="147" t="s">
        <v>294</v>
      </c>
      <c r="AT699" s="147" t="s">
        <v>183</v>
      </c>
      <c r="AU699" s="147" t="s">
        <v>84</v>
      </c>
      <c r="AY699" s="17" t="s">
        <v>180</v>
      </c>
      <c r="BE699" s="148">
        <f>IF(N699="základní",J699,0)</f>
        <v>0</v>
      </c>
      <c r="BF699" s="148">
        <f>IF(N699="snížená",J699,0)</f>
        <v>0</v>
      </c>
      <c r="BG699" s="148">
        <f>IF(N699="zákl. přenesená",J699,0)</f>
        <v>0</v>
      </c>
      <c r="BH699" s="148">
        <f>IF(N699="sníž. přenesená",J699,0)</f>
        <v>0</v>
      </c>
      <c r="BI699" s="148">
        <f>IF(N699="nulová",J699,0)</f>
        <v>0</v>
      </c>
      <c r="BJ699" s="17" t="s">
        <v>82</v>
      </c>
      <c r="BK699" s="148">
        <f>ROUND(I699*H699,2)</f>
        <v>0</v>
      </c>
      <c r="BL699" s="17" t="s">
        <v>294</v>
      </c>
      <c r="BM699" s="147" t="s">
        <v>1718</v>
      </c>
    </row>
    <row r="700" spans="2:65" s="1" customFormat="1" ht="16.5" customHeight="1">
      <c r="B700" s="32"/>
      <c r="C700" s="136" t="s">
        <v>800</v>
      </c>
      <c r="D700" s="136" t="s">
        <v>183</v>
      </c>
      <c r="E700" s="137" t="s">
        <v>1719</v>
      </c>
      <c r="F700" s="138" t="s">
        <v>1720</v>
      </c>
      <c r="G700" s="139" t="s">
        <v>343</v>
      </c>
      <c r="H700" s="187"/>
      <c r="I700" s="141"/>
      <c r="J700" s="142">
        <f>ROUND(I700*H700,2)</f>
        <v>0</v>
      </c>
      <c r="K700" s="138" t="s">
        <v>187</v>
      </c>
      <c r="L700" s="32"/>
      <c r="M700" s="143" t="s">
        <v>1</v>
      </c>
      <c r="N700" s="144" t="s">
        <v>39</v>
      </c>
      <c r="P700" s="145">
        <f>O700*H700</f>
        <v>0</v>
      </c>
      <c r="Q700" s="145">
        <v>0</v>
      </c>
      <c r="R700" s="145">
        <f>Q700*H700</f>
        <v>0</v>
      </c>
      <c r="S700" s="145">
        <v>0</v>
      </c>
      <c r="T700" s="146">
        <f>S700*H700</f>
        <v>0</v>
      </c>
      <c r="AR700" s="147" t="s">
        <v>294</v>
      </c>
      <c r="AT700" s="147" t="s">
        <v>183</v>
      </c>
      <c r="AU700" s="147" t="s">
        <v>84</v>
      </c>
      <c r="AY700" s="17" t="s">
        <v>180</v>
      </c>
      <c r="BE700" s="148">
        <f>IF(N700="základní",J700,0)</f>
        <v>0</v>
      </c>
      <c r="BF700" s="148">
        <f>IF(N700="snížená",J700,0)</f>
        <v>0</v>
      </c>
      <c r="BG700" s="148">
        <f>IF(N700="zákl. přenesená",J700,0)</f>
        <v>0</v>
      </c>
      <c r="BH700" s="148">
        <f>IF(N700="sníž. přenesená",J700,0)</f>
        <v>0</v>
      </c>
      <c r="BI700" s="148">
        <f>IF(N700="nulová",J700,0)</f>
        <v>0</v>
      </c>
      <c r="BJ700" s="17" t="s">
        <v>82</v>
      </c>
      <c r="BK700" s="148">
        <f>ROUND(I700*H700,2)</f>
        <v>0</v>
      </c>
      <c r="BL700" s="17" t="s">
        <v>294</v>
      </c>
      <c r="BM700" s="147" t="s">
        <v>1721</v>
      </c>
    </row>
    <row r="701" spans="2:65" s="11" customFormat="1" ht="22.8" customHeight="1">
      <c r="B701" s="124"/>
      <c r="D701" s="125" t="s">
        <v>73</v>
      </c>
      <c r="E701" s="134" t="s">
        <v>550</v>
      </c>
      <c r="F701" s="134" t="s">
        <v>551</v>
      </c>
      <c r="I701" s="127"/>
      <c r="J701" s="135">
        <f>BK701</f>
        <v>0</v>
      </c>
      <c r="L701" s="124"/>
      <c r="M701" s="129"/>
      <c r="P701" s="130">
        <f>SUM(P702:P724)</f>
        <v>0</v>
      </c>
      <c r="R701" s="130">
        <f>SUM(R702:R724)</f>
        <v>1.3548999999999998</v>
      </c>
      <c r="T701" s="131">
        <f>SUM(T702:T724)</f>
        <v>0</v>
      </c>
      <c r="AR701" s="125" t="s">
        <v>84</v>
      </c>
      <c r="AT701" s="132" t="s">
        <v>73</v>
      </c>
      <c r="AU701" s="132" t="s">
        <v>82</v>
      </c>
      <c r="AY701" s="125" t="s">
        <v>180</v>
      </c>
      <c r="BK701" s="133">
        <f>SUM(BK702:BK724)</f>
        <v>0</v>
      </c>
    </row>
    <row r="702" spans="2:65" s="1" customFormat="1" ht="21.75" customHeight="1">
      <c r="B702" s="32"/>
      <c r="C702" s="136" t="s">
        <v>806</v>
      </c>
      <c r="D702" s="136" t="s">
        <v>284</v>
      </c>
      <c r="E702" s="137" t="s">
        <v>1722</v>
      </c>
      <c r="F702" s="138" t="s">
        <v>1723</v>
      </c>
      <c r="G702" s="139" t="s">
        <v>198</v>
      </c>
      <c r="H702" s="140">
        <v>2.7160000000000002</v>
      </c>
      <c r="I702" s="141"/>
      <c r="J702" s="142">
        <f>ROUND(I702*H702,2)</f>
        <v>0</v>
      </c>
      <c r="K702" s="138" t="s">
        <v>199</v>
      </c>
      <c r="L702" s="32"/>
      <c r="M702" s="143" t="s">
        <v>1</v>
      </c>
      <c r="N702" s="144" t="s">
        <v>39</v>
      </c>
      <c r="P702" s="145">
        <f>O702*H702</f>
        <v>0</v>
      </c>
      <c r="Q702" s="145">
        <v>0</v>
      </c>
      <c r="R702" s="145">
        <f>Q702*H702</f>
        <v>0</v>
      </c>
      <c r="S702" s="145">
        <v>0</v>
      </c>
      <c r="T702" s="146">
        <f>S702*H702</f>
        <v>0</v>
      </c>
      <c r="AR702" s="147" t="s">
        <v>294</v>
      </c>
      <c r="AT702" s="147" t="s">
        <v>183</v>
      </c>
      <c r="AU702" s="147" t="s">
        <v>84</v>
      </c>
      <c r="AY702" s="17" t="s">
        <v>180</v>
      </c>
      <c r="BE702" s="148">
        <f>IF(N702="základní",J702,0)</f>
        <v>0</v>
      </c>
      <c r="BF702" s="148">
        <f>IF(N702="snížená",J702,0)</f>
        <v>0</v>
      </c>
      <c r="BG702" s="148">
        <f>IF(N702="zákl. přenesená",J702,0)</f>
        <v>0</v>
      </c>
      <c r="BH702" s="148">
        <f>IF(N702="sníž. přenesená",J702,0)</f>
        <v>0</v>
      </c>
      <c r="BI702" s="148">
        <f>IF(N702="nulová",J702,0)</f>
        <v>0</v>
      </c>
      <c r="BJ702" s="17" t="s">
        <v>82</v>
      </c>
      <c r="BK702" s="148">
        <f>ROUND(I702*H702,2)</f>
        <v>0</v>
      </c>
      <c r="BL702" s="17" t="s">
        <v>294</v>
      </c>
      <c r="BM702" s="147" t="s">
        <v>1724</v>
      </c>
    </row>
    <row r="703" spans="2:65" s="1" customFormat="1" ht="18">
      <c r="B703" s="32"/>
      <c r="D703" s="150" t="s">
        <v>556</v>
      </c>
      <c r="F703" s="188" t="s">
        <v>557</v>
      </c>
      <c r="I703" s="189"/>
      <c r="L703" s="32"/>
      <c r="M703" s="190"/>
      <c r="T703" s="56"/>
      <c r="AT703" s="17" t="s">
        <v>556</v>
      </c>
      <c r="AU703" s="17" t="s">
        <v>84</v>
      </c>
    </row>
    <row r="704" spans="2:65" s="12" customFormat="1" ht="20.399999999999999">
      <c r="B704" s="149"/>
      <c r="D704" s="150" t="s">
        <v>190</v>
      </c>
      <c r="E704" s="151" t="s">
        <v>1</v>
      </c>
      <c r="F704" s="152" t="s">
        <v>1725</v>
      </c>
      <c r="H704" s="151" t="s">
        <v>1</v>
      </c>
      <c r="I704" s="153"/>
      <c r="L704" s="149"/>
      <c r="M704" s="154"/>
      <c r="T704" s="155"/>
      <c r="AT704" s="151" t="s">
        <v>190</v>
      </c>
      <c r="AU704" s="151" t="s">
        <v>84</v>
      </c>
      <c r="AV704" s="12" t="s">
        <v>82</v>
      </c>
      <c r="AW704" s="12" t="s">
        <v>30</v>
      </c>
      <c r="AX704" s="12" t="s">
        <v>74</v>
      </c>
      <c r="AY704" s="151" t="s">
        <v>180</v>
      </c>
    </row>
    <row r="705" spans="2:65" s="13" customFormat="1" ht="10.199999999999999">
      <c r="B705" s="156"/>
      <c r="D705" s="150" t="s">
        <v>190</v>
      </c>
      <c r="E705" s="157" t="s">
        <v>1</v>
      </c>
      <c r="F705" s="158" t="s">
        <v>1726</v>
      </c>
      <c r="H705" s="159">
        <v>2.7160000000000002</v>
      </c>
      <c r="I705" s="160"/>
      <c r="L705" s="156"/>
      <c r="M705" s="161"/>
      <c r="T705" s="162"/>
      <c r="AT705" s="157" t="s">
        <v>190</v>
      </c>
      <c r="AU705" s="157" t="s">
        <v>84</v>
      </c>
      <c r="AV705" s="13" t="s">
        <v>84</v>
      </c>
      <c r="AW705" s="13" t="s">
        <v>30</v>
      </c>
      <c r="AX705" s="13" t="s">
        <v>74</v>
      </c>
      <c r="AY705" s="157" t="s">
        <v>180</v>
      </c>
    </row>
    <row r="706" spans="2:65" s="14" customFormat="1" ht="10.199999999999999">
      <c r="B706" s="163"/>
      <c r="D706" s="150" t="s">
        <v>190</v>
      </c>
      <c r="E706" s="164" t="s">
        <v>1</v>
      </c>
      <c r="F706" s="165" t="s">
        <v>194</v>
      </c>
      <c r="H706" s="166">
        <v>2.7160000000000002</v>
      </c>
      <c r="I706" s="167"/>
      <c r="L706" s="163"/>
      <c r="M706" s="168"/>
      <c r="T706" s="169"/>
      <c r="AT706" s="164" t="s">
        <v>190</v>
      </c>
      <c r="AU706" s="164" t="s">
        <v>84</v>
      </c>
      <c r="AV706" s="14" t="s">
        <v>188</v>
      </c>
      <c r="AW706" s="14" t="s">
        <v>30</v>
      </c>
      <c r="AX706" s="14" t="s">
        <v>82</v>
      </c>
      <c r="AY706" s="164" t="s">
        <v>180</v>
      </c>
    </row>
    <row r="707" spans="2:65" s="1" customFormat="1" ht="24.15" customHeight="1">
      <c r="B707" s="32"/>
      <c r="C707" s="136" t="s">
        <v>810</v>
      </c>
      <c r="D707" s="136" t="s">
        <v>284</v>
      </c>
      <c r="E707" s="137" t="s">
        <v>1727</v>
      </c>
      <c r="F707" s="138" t="s">
        <v>1728</v>
      </c>
      <c r="G707" s="139" t="s">
        <v>287</v>
      </c>
      <c r="H707" s="140">
        <v>10</v>
      </c>
      <c r="I707" s="141"/>
      <c r="J707" s="142">
        <f>ROUND(I707*H707,2)</f>
        <v>0</v>
      </c>
      <c r="K707" s="138" t="s">
        <v>199</v>
      </c>
      <c r="L707" s="32"/>
      <c r="M707" s="143" t="s">
        <v>1</v>
      </c>
      <c r="N707" s="144" t="s">
        <v>39</v>
      </c>
      <c r="P707" s="145">
        <f>O707*H707</f>
        <v>0</v>
      </c>
      <c r="Q707" s="145">
        <v>3.9849999999999997E-2</v>
      </c>
      <c r="R707" s="145">
        <f>Q707*H707</f>
        <v>0.39849999999999997</v>
      </c>
      <c r="S707" s="145">
        <v>0</v>
      </c>
      <c r="T707" s="146">
        <f>S707*H707</f>
        <v>0</v>
      </c>
      <c r="AR707" s="147" t="s">
        <v>294</v>
      </c>
      <c r="AT707" s="147" t="s">
        <v>183</v>
      </c>
      <c r="AU707" s="147" t="s">
        <v>84</v>
      </c>
      <c r="AY707" s="17" t="s">
        <v>180</v>
      </c>
      <c r="BE707" s="148">
        <f>IF(N707="základní",J707,0)</f>
        <v>0</v>
      </c>
      <c r="BF707" s="148">
        <f>IF(N707="snížená",J707,0)</f>
        <v>0</v>
      </c>
      <c r="BG707" s="148">
        <f>IF(N707="zákl. přenesená",J707,0)</f>
        <v>0</v>
      </c>
      <c r="BH707" s="148">
        <f>IF(N707="sníž. přenesená",J707,0)</f>
        <v>0</v>
      </c>
      <c r="BI707" s="148">
        <f>IF(N707="nulová",J707,0)</f>
        <v>0</v>
      </c>
      <c r="BJ707" s="17" t="s">
        <v>82</v>
      </c>
      <c r="BK707" s="148">
        <f>ROUND(I707*H707,2)</f>
        <v>0</v>
      </c>
      <c r="BL707" s="17" t="s">
        <v>294</v>
      </c>
      <c r="BM707" s="147" t="s">
        <v>1729</v>
      </c>
    </row>
    <row r="708" spans="2:65" s="1" customFormat="1" ht="27">
      <c r="B708" s="32"/>
      <c r="D708" s="150" t="s">
        <v>556</v>
      </c>
      <c r="F708" s="188" t="s">
        <v>1730</v>
      </c>
      <c r="I708" s="189"/>
      <c r="L708" s="32"/>
      <c r="M708" s="190"/>
      <c r="T708" s="56"/>
      <c r="AT708" s="17" t="s">
        <v>556</v>
      </c>
      <c r="AU708" s="17" t="s">
        <v>84</v>
      </c>
    </row>
    <row r="709" spans="2:65" s="1" customFormat="1" ht="24.15" customHeight="1">
      <c r="B709" s="32"/>
      <c r="C709" s="136" t="s">
        <v>819</v>
      </c>
      <c r="D709" s="136" t="s">
        <v>284</v>
      </c>
      <c r="E709" s="137" t="s">
        <v>1731</v>
      </c>
      <c r="F709" s="138" t="s">
        <v>1732</v>
      </c>
      <c r="G709" s="139" t="s">
        <v>287</v>
      </c>
      <c r="H709" s="140">
        <v>16</v>
      </c>
      <c r="I709" s="141"/>
      <c r="J709" s="142">
        <f>ROUND(I709*H709,2)</f>
        <v>0</v>
      </c>
      <c r="K709" s="138" t="s">
        <v>199</v>
      </c>
      <c r="L709" s="32"/>
      <c r="M709" s="143" t="s">
        <v>1</v>
      </c>
      <c r="N709" s="144" t="s">
        <v>39</v>
      </c>
      <c r="P709" s="145">
        <f>O709*H709</f>
        <v>0</v>
      </c>
      <c r="Q709" s="145">
        <v>3.9849999999999997E-2</v>
      </c>
      <c r="R709" s="145">
        <f>Q709*H709</f>
        <v>0.63759999999999994</v>
      </c>
      <c r="S709" s="145">
        <v>0</v>
      </c>
      <c r="T709" s="146">
        <f>S709*H709</f>
        <v>0</v>
      </c>
      <c r="AR709" s="147" t="s">
        <v>294</v>
      </c>
      <c r="AT709" s="147" t="s">
        <v>183</v>
      </c>
      <c r="AU709" s="147" t="s">
        <v>84</v>
      </c>
      <c r="AY709" s="17" t="s">
        <v>180</v>
      </c>
      <c r="BE709" s="148">
        <f>IF(N709="základní",J709,0)</f>
        <v>0</v>
      </c>
      <c r="BF709" s="148">
        <f>IF(N709="snížená",J709,0)</f>
        <v>0</v>
      </c>
      <c r="BG709" s="148">
        <f>IF(N709="zákl. přenesená",J709,0)</f>
        <v>0</v>
      </c>
      <c r="BH709" s="148">
        <f>IF(N709="sníž. přenesená",J709,0)</f>
        <v>0</v>
      </c>
      <c r="BI709" s="148">
        <f>IF(N709="nulová",J709,0)</f>
        <v>0</v>
      </c>
      <c r="BJ709" s="17" t="s">
        <v>82</v>
      </c>
      <c r="BK709" s="148">
        <f>ROUND(I709*H709,2)</f>
        <v>0</v>
      </c>
      <c r="BL709" s="17" t="s">
        <v>294</v>
      </c>
      <c r="BM709" s="147" t="s">
        <v>1733</v>
      </c>
    </row>
    <row r="710" spans="2:65" s="1" customFormat="1" ht="18">
      <c r="B710" s="32"/>
      <c r="D710" s="150" t="s">
        <v>556</v>
      </c>
      <c r="F710" s="188" t="s">
        <v>557</v>
      </c>
      <c r="I710" s="189"/>
      <c r="L710" s="32"/>
      <c r="M710" s="190"/>
      <c r="T710" s="56"/>
      <c r="AT710" s="17" t="s">
        <v>556</v>
      </c>
      <c r="AU710" s="17" t="s">
        <v>84</v>
      </c>
    </row>
    <row r="711" spans="2:65" s="1" customFormat="1" ht="24.15" customHeight="1">
      <c r="B711" s="32"/>
      <c r="C711" s="136" t="s">
        <v>825</v>
      </c>
      <c r="D711" s="136" t="s">
        <v>284</v>
      </c>
      <c r="E711" s="137" t="s">
        <v>1734</v>
      </c>
      <c r="F711" s="138" t="s">
        <v>1735</v>
      </c>
      <c r="G711" s="139" t="s">
        <v>287</v>
      </c>
      <c r="H711" s="140">
        <v>6</v>
      </c>
      <c r="I711" s="141"/>
      <c r="J711" s="142">
        <f>ROUND(I711*H711,2)</f>
        <v>0</v>
      </c>
      <c r="K711" s="138" t="s">
        <v>199</v>
      </c>
      <c r="L711" s="32"/>
      <c r="M711" s="143" t="s">
        <v>1</v>
      </c>
      <c r="N711" s="144" t="s">
        <v>39</v>
      </c>
      <c r="P711" s="145">
        <f>O711*H711</f>
        <v>0</v>
      </c>
      <c r="Q711" s="145">
        <v>3.9849999999999997E-2</v>
      </c>
      <c r="R711" s="145">
        <f>Q711*H711</f>
        <v>0.23909999999999998</v>
      </c>
      <c r="S711" s="145">
        <v>0</v>
      </c>
      <c r="T711" s="146">
        <f>S711*H711</f>
        <v>0</v>
      </c>
      <c r="AR711" s="147" t="s">
        <v>294</v>
      </c>
      <c r="AT711" s="147" t="s">
        <v>183</v>
      </c>
      <c r="AU711" s="147" t="s">
        <v>84</v>
      </c>
      <c r="AY711" s="17" t="s">
        <v>180</v>
      </c>
      <c r="BE711" s="148">
        <f>IF(N711="základní",J711,0)</f>
        <v>0</v>
      </c>
      <c r="BF711" s="148">
        <f>IF(N711="snížená",J711,0)</f>
        <v>0</v>
      </c>
      <c r="BG711" s="148">
        <f>IF(N711="zákl. přenesená",J711,0)</f>
        <v>0</v>
      </c>
      <c r="BH711" s="148">
        <f>IF(N711="sníž. přenesená",J711,0)</f>
        <v>0</v>
      </c>
      <c r="BI711" s="148">
        <f>IF(N711="nulová",J711,0)</f>
        <v>0</v>
      </c>
      <c r="BJ711" s="17" t="s">
        <v>82</v>
      </c>
      <c r="BK711" s="148">
        <f>ROUND(I711*H711,2)</f>
        <v>0</v>
      </c>
      <c r="BL711" s="17" t="s">
        <v>294</v>
      </c>
      <c r="BM711" s="147" t="s">
        <v>1736</v>
      </c>
    </row>
    <row r="712" spans="2:65" s="1" customFormat="1" ht="18">
      <c r="B712" s="32"/>
      <c r="D712" s="150" t="s">
        <v>556</v>
      </c>
      <c r="F712" s="188" t="s">
        <v>557</v>
      </c>
      <c r="I712" s="189"/>
      <c r="L712" s="32"/>
      <c r="M712" s="190"/>
      <c r="T712" s="56"/>
      <c r="AT712" s="17" t="s">
        <v>556</v>
      </c>
      <c r="AU712" s="17" t="s">
        <v>84</v>
      </c>
    </row>
    <row r="713" spans="2:65" s="1" customFormat="1" ht="16.5" customHeight="1">
      <c r="B713" s="32"/>
      <c r="C713" s="136" t="s">
        <v>830</v>
      </c>
      <c r="D713" s="136" t="s">
        <v>284</v>
      </c>
      <c r="E713" s="137" t="s">
        <v>1737</v>
      </c>
      <c r="F713" s="138" t="s">
        <v>1738</v>
      </c>
      <c r="G713" s="139" t="s">
        <v>198</v>
      </c>
      <c r="H713" s="140">
        <v>34.56</v>
      </c>
      <c r="I713" s="141"/>
      <c r="J713" s="142">
        <f>ROUND(I713*H713,2)</f>
        <v>0</v>
      </c>
      <c r="K713" s="138" t="s">
        <v>199</v>
      </c>
      <c r="L713" s="32"/>
      <c r="M713" s="143" t="s">
        <v>1</v>
      </c>
      <c r="N713" s="144" t="s">
        <v>39</v>
      </c>
      <c r="P713" s="145">
        <f>O713*H713</f>
        <v>0</v>
      </c>
      <c r="Q713" s="145">
        <v>0</v>
      </c>
      <c r="R713" s="145">
        <f>Q713*H713</f>
        <v>0</v>
      </c>
      <c r="S713" s="145">
        <v>0</v>
      </c>
      <c r="T713" s="146">
        <f>S713*H713</f>
        <v>0</v>
      </c>
      <c r="AR713" s="147" t="s">
        <v>294</v>
      </c>
      <c r="AT713" s="147" t="s">
        <v>183</v>
      </c>
      <c r="AU713" s="147" t="s">
        <v>84</v>
      </c>
      <c r="AY713" s="17" t="s">
        <v>180</v>
      </c>
      <c r="BE713" s="148">
        <f>IF(N713="základní",J713,0)</f>
        <v>0</v>
      </c>
      <c r="BF713" s="148">
        <f>IF(N713="snížená",J713,0)</f>
        <v>0</v>
      </c>
      <c r="BG713" s="148">
        <f>IF(N713="zákl. přenesená",J713,0)</f>
        <v>0</v>
      </c>
      <c r="BH713" s="148">
        <f>IF(N713="sníž. přenesená",J713,0)</f>
        <v>0</v>
      </c>
      <c r="BI713" s="148">
        <f>IF(N713="nulová",J713,0)</f>
        <v>0</v>
      </c>
      <c r="BJ713" s="17" t="s">
        <v>82</v>
      </c>
      <c r="BK713" s="148">
        <f>ROUND(I713*H713,2)</f>
        <v>0</v>
      </c>
      <c r="BL713" s="17" t="s">
        <v>294</v>
      </c>
      <c r="BM713" s="147" t="s">
        <v>1739</v>
      </c>
    </row>
    <row r="714" spans="2:65" s="1" customFormat="1" ht="45">
      <c r="B714" s="32"/>
      <c r="D714" s="150" t="s">
        <v>556</v>
      </c>
      <c r="F714" s="188" t="s">
        <v>1740</v>
      </c>
      <c r="I714" s="189"/>
      <c r="L714" s="32"/>
      <c r="M714" s="190"/>
      <c r="T714" s="56"/>
      <c r="AT714" s="17" t="s">
        <v>556</v>
      </c>
      <c r="AU714" s="17" t="s">
        <v>84</v>
      </c>
    </row>
    <row r="715" spans="2:65" s="13" customFormat="1" ht="10.199999999999999">
      <c r="B715" s="156"/>
      <c r="D715" s="150" t="s">
        <v>190</v>
      </c>
      <c r="E715" s="157" t="s">
        <v>1</v>
      </c>
      <c r="F715" s="158" t="s">
        <v>1741</v>
      </c>
      <c r="H715" s="159">
        <v>34.56</v>
      </c>
      <c r="I715" s="160"/>
      <c r="L715" s="156"/>
      <c r="M715" s="161"/>
      <c r="T715" s="162"/>
      <c r="AT715" s="157" t="s">
        <v>190</v>
      </c>
      <c r="AU715" s="157" t="s">
        <v>84</v>
      </c>
      <c r="AV715" s="13" t="s">
        <v>84</v>
      </c>
      <c r="AW715" s="13" t="s">
        <v>30</v>
      </c>
      <c r="AX715" s="13" t="s">
        <v>82</v>
      </c>
      <c r="AY715" s="157" t="s">
        <v>180</v>
      </c>
    </row>
    <row r="716" spans="2:65" s="1" customFormat="1" ht="16.5" customHeight="1">
      <c r="B716" s="32"/>
      <c r="C716" s="136" t="s">
        <v>851</v>
      </c>
      <c r="D716" s="136" t="s">
        <v>284</v>
      </c>
      <c r="E716" s="137" t="s">
        <v>1742</v>
      </c>
      <c r="F716" s="138" t="s">
        <v>1743</v>
      </c>
      <c r="G716" s="139" t="s">
        <v>198</v>
      </c>
      <c r="H716" s="140">
        <v>9.36</v>
      </c>
      <c r="I716" s="141"/>
      <c r="J716" s="142">
        <f>ROUND(I716*H716,2)</f>
        <v>0</v>
      </c>
      <c r="K716" s="138" t="s">
        <v>199</v>
      </c>
      <c r="L716" s="32"/>
      <c r="M716" s="143" t="s">
        <v>1</v>
      </c>
      <c r="N716" s="144" t="s">
        <v>39</v>
      </c>
      <c r="P716" s="145">
        <f>O716*H716</f>
        <v>0</v>
      </c>
      <c r="Q716" s="145">
        <v>0</v>
      </c>
      <c r="R716" s="145">
        <f>Q716*H716</f>
        <v>0</v>
      </c>
      <c r="S716" s="145">
        <v>0</v>
      </c>
      <c r="T716" s="146">
        <f>S716*H716</f>
        <v>0</v>
      </c>
      <c r="AR716" s="147" t="s">
        <v>294</v>
      </c>
      <c r="AT716" s="147" t="s">
        <v>183</v>
      </c>
      <c r="AU716" s="147" t="s">
        <v>84</v>
      </c>
      <c r="AY716" s="17" t="s">
        <v>180</v>
      </c>
      <c r="BE716" s="148">
        <f>IF(N716="základní",J716,0)</f>
        <v>0</v>
      </c>
      <c r="BF716" s="148">
        <f>IF(N716="snížená",J716,0)</f>
        <v>0</v>
      </c>
      <c r="BG716" s="148">
        <f>IF(N716="zákl. přenesená",J716,0)</f>
        <v>0</v>
      </c>
      <c r="BH716" s="148">
        <f>IF(N716="sníž. přenesená",J716,0)</f>
        <v>0</v>
      </c>
      <c r="BI716" s="148">
        <f>IF(N716="nulová",J716,0)</f>
        <v>0</v>
      </c>
      <c r="BJ716" s="17" t="s">
        <v>82</v>
      </c>
      <c r="BK716" s="148">
        <f>ROUND(I716*H716,2)</f>
        <v>0</v>
      </c>
      <c r="BL716" s="17" t="s">
        <v>294</v>
      </c>
      <c r="BM716" s="147" t="s">
        <v>1744</v>
      </c>
    </row>
    <row r="717" spans="2:65" s="1" customFormat="1" ht="45">
      <c r="B717" s="32"/>
      <c r="D717" s="150" t="s">
        <v>556</v>
      </c>
      <c r="F717" s="188" t="s">
        <v>1745</v>
      </c>
      <c r="I717" s="189"/>
      <c r="L717" s="32"/>
      <c r="M717" s="190"/>
      <c r="T717" s="56"/>
      <c r="AT717" s="17" t="s">
        <v>556</v>
      </c>
      <c r="AU717" s="17" t="s">
        <v>84</v>
      </c>
    </row>
    <row r="718" spans="2:65" s="13" customFormat="1" ht="10.199999999999999">
      <c r="B718" s="156"/>
      <c r="D718" s="150" t="s">
        <v>190</v>
      </c>
      <c r="E718" s="157" t="s">
        <v>1</v>
      </c>
      <c r="F718" s="158" t="s">
        <v>1746</v>
      </c>
      <c r="H718" s="159">
        <v>9.36</v>
      </c>
      <c r="I718" s="160"/>
      <c r="L718" s="156"/>
      <c r="M718" s="161"/>
      <c r="T718" s="162"/>
      <c r="AT718" s="157" t="s">
        <v>190</v>
      </c>
      <c r="AU718" s="157" t="s">
        <v>84</v>
      </c>
      <c r="AV718" s="13" t="s">
        <v>84</v>
      </c>
      <c r="AW718" s="13" t="s">
        <v>30</v>
      </c>
      <c r="AX718" s="13" t="s">
        <v>82</v>
      </c>
      <c r="AY718" s="157" t="s">
        <v>180</v>
      </c>
    </row>
    <row r="719" spans="2:65" s="1" customFormat="1" ht="16.5" customHeight="1">
      <c r="B719" s="32"/>
      <c r="C719" s="136" t="s">
        <v>856</v>
      </c>
      <c r="D719" s="136" t="s">
        <v>284</v>
      </c>
      <c r="E719" s="137" t="s">
        <v>1747</v>
      </c>
      <c r="F719" s="138" t="s">
        <v>1748</v>
      </c>
      <c r="G719" s="139" t="s">
        <v>646</v>
      </c>
      <c r="H719" s="140">
        <v>2</v>
      </c>
      <c r="I719" s="141"/>
      <c r="J719" s="142">
        <f>ROUND(I719*H719,2)</f>
        <v>0</v>
      </c>
      <c r="K719" s="138" t="s">
        <v>199</v>
      </c>
      <c r="L719" s="32"/>
      <c r="M719" s="143" t="s">
        <v>1</v>
      </c>
      <c r="N719" s="144" t="s">
        <v>39</v>
      </c>
      <c r="P719" s="145">
        <f>O719*H719</f>
        <v>0</v>
      </c>
      <c r="Q719" s="145">
        <v>3.9849999999999997E-2</v>
      </c>
      <c r="R719" s="145">
        <f>Q719*H719</f>
        <v>7.9699999999999993E-2</v>
      </c>
      <c r="S719" s="145">
        <v>0</v>
      </c>
      <c r="T719" s="146">
        <f>S719*H719</f>
        <v>0</v>
      </c>
      <c r="AR719" s="147" t="s">
        <v>294</v>
      </c>
      <c r="AT719" s="147" t="s">
        <v>183</v>
      </c>
      <c r="AU719" s="147" t="s">
        <v>84</v>
      </c>
      <c r="AY719" s="17" t="s">
        <v>180</v>
      </c>
      <c r="BE719" s="148">
        <f>IF(N719="základní",J719,0)</f>
        <v>0</v>
      </c>
      <c r="BF719" s="148">
        <f>IF(N719="snížená",J719,0)</f>
        <v>0</v>
      </c>
      <c r="BG719" s="148">
        <f>IF(N719="zákl. přenesená",J719,0)</f>
        <v>0</v>
      </c>
      <c r="BH719" s="148">
        <f>IF(N719="sníž. přenesená",J719,0)</f>
        <v>0</v>
      </c>
      <c r="BI719" s="148">
        <f>IF(N719="nulová",J719,0)</f>
        <v>0</v>
      </c>
      <c r="BJ719" s="17" t="s">
        <v>82</v>
      </c>
      <c r="BK719" s="148">
        <f>ROUND(I719*H719,2)</f>
        <v>0</v>
      </c>
      <c r="BL719" s="17" t="s">
        <v>294</v>
      </c>
      <c r="BM719" s="147" t="s">
        <v>1749</v>
      </c>
    </row>
    <row r="720" spans="2:65" s="1" customFormat="1" ht="18">
      <c r="B720" s="32"/>
      <c r="D720" s="150" t="s">
        <v>556</v>
      </c>
      <c r="F720" s="188" t="s">
        <v>1750</v>
      </c>
      <c r="I720" s="189"/>
      <c r="L720" s="32"/>
      <c r="M720" s="190"/>
      <c r="T720" s="56"/>
      <c r="AT720" s="17" t="s">
        <v>556</v>
      </c>
      <c r="AU720" s="17" t="s">
        <v>84</v>
      </c>
    </row>
    <row r="721" spans="2:65" s="12" customFormat="1" ht="10.199999999999999">
      <c r="B721" s="149"/>
      <c r="D721" s="150" t="s">
        <v>190</v>
      </c>
      <c r="E721" s="151" t="s">
        <v>1</v>
      </c>
      <c r="F721" s="152" t="s">
        <v>1001</v>
      </c>
      <c r="H721" s="151" t="s">
        <v>1</v>
      </c>
      <c r="I721" s="153"/>
      <c r="L721" s="149"/>
      <c r="M721" s="154"/>
      <c r="T721" s="155"/>
      <c r="AT721" s="151" t="s">
        <v>190</v>
      </c>
      <c r="AU721" s="151" t="s">
        <v>84</v>
      </c>
      <c r="AV721" s="12" t="s">
        <v>82</v>
      </c>
      <c r="AW721" s="12" t="s">
        <v>30</v>
      </c>
      <c r="AX721" s="12" t="s">
        <v>74</v>
      </c>
      <c r="AY721" s="151" t="s">
        <v>180</v>
      </c>
    </row>
    <row r="722" spans="2:65" s="13" customFormat="1" ht="10.199999999999999">
      <c r="B722" s="156"/>
      <c r="D722" s="150" t="s">
        <v>190</v>
      </c>
      <c r="E722" s="157" t="s">
        <v>1</v>
      </c>
      <c r="F722" s="158" t="s">
        <v>84</v>
      </c>
      <c r="H722" s="159">
        <v>2</v>
      </c>
      <c r="I722" s="160"/>
      <c r="L722" s="156"/>
      <c r="M722" s="161"/>
      <c r="T722" s="162"/>
      <c r="AT722" s="157" t="s">
        <v>190</v>
      </c>
      <c r="AU722" s="157" t="s">
        <v>84</v>
      </c>
      <c r="AV722" s="13" t="s">
        <v>84</v>
      </c>
      <c r="AW722" s="13" t="s">
        <v>30</v>
      </c>
      <c r="AX722" s="13" t="s">
        <v>74</v>
      </c>
      <c r="AY722" s="157" t="s">
        <v>180</v>
      </c>
    </row>
    <row r="723" spans="2:65" s="14" customFormat="1" ht="10.199999999999999">
      <c r="B723" s="163"/>
      <c r="D723" s="150" t="s">
        <v>190</v>
      </c>
      <c r="E723" s="164" t="s">
        <v>1</v>
      </c>
      <c r="F723" s="165" t="s">
        <v>194</v>
      </c>
      <c r="H723" s="166">
        <v>2</v>
      </c>
      <c r="I723" s="167"/>
      <c r="L723" s="163"/>
      <c r="M723" s="168"/>
      <c r="T723" s="169"/>
      <c r="AT723" s="164" t="s">
        <v>190</v>
      </c>
      <c r="AU723" s="164" t="s">
        <v>84</v>
      </c>
      <c r="AV723" s="14" t="s">
        <v>188</v>
      </c>
      <c r="AW723" s="14" t="s">
        <v>30</v>
      </c>
      <c r="AX723" s="14" t="s">
        <v>82</v>
      </c>
      <c r="AY723" s="164" t="s">
        <v>180</v>
      </c>
    </row>
    <row r="724" spans="2:65" s="1" customFormat="1" ht="16.5" customHeight="1">
      <c r="B724" s="32"/>
      <c r="C724" s="136" t="s">
        <v>863</v>
      </c>
      <c r="D724" s="136" t="s">
        <v>183</v>
      </c>
      <c r="E724" s="137" t="s">
        <v>594</v>
      </c>
      <c r="F724" s="138" t="s">
        <v>595</v>
      </c>
      <c r="G724" s="139" t="s">
        <v>343</v>
      </c>
      <c r="H724" s="187"/>
      <c r="I724" s="141"/>
      <c r="J724" s="142">
        <f>ROUND(I724*H724,2)</f>
        <v>0</v>
      </c>
      <c r="K724" s="138" t="s">
        <v>187</v>
      </c>
      <c r="L724" s="32"/>
      <c r="M724" s="143" t="s">
        <v>1</v>
      </c>
      <c r="N724" s="144" t="s">
        <v>39</v>
      </c>
      <c r="P724" s="145">
        <f>O724*H724</f>
        <v>0</v>
      </c>
      <c r="Q724" s="145">
        <v>0</v>
      </c>
      <c r="R724" s="145">
        <f>Q724*H724</f>
        <v>0</v>
      </c>
      <c r="S724" s="145">
        <v>0</v>
      </c>
      <c r="T724" s="146">
        <f>S724*H724</f>
        <v>0</v>
      </c>
      <c r="AR724" s="147" t="s">
        <v>294</v>
      </c>
      <c r="AT724" s="147" t="s">
        <v>183</v>
      </c>
      <c r="AU724" s="147" t="s">
        <v>84</v>
      </c>
      <c r="AY724" s="17" t="s">
        <v>180</v>
      </c>
      <c r="BE724" s="148">
        <f>IF(N724="základní",J724,0)</f>
        <v>0</v>
      </c>
      <c r="BF724" s="148">
        <f>IF(N724="snížená",J724,0)</f>
        <v>0</v>
      </c>
      <c r="BG724" s="148">
        <f>IF(N724="zákl. přenesená",J724,0)</f>
        <v>0</v>
      </c>
      <c r="BH724" s="148">
        <f>IF(N724="sníž. přenesená",J724,0)</f>
        <v>0</v>
      </c>
      <c r="BI724" s="148">
        <f>IF(N724="nulová",J724,0)</f>
        <v>0</v>
      </c>
      <c r="BJ724" s="17" t="s">
        <v>82</v>
      </c>
      <c r="BK724" s="148">
        <f>ROUND(I724*H724,2)</f>
        <v>0</v>
      </c>
      <c r="BL724" s="17" t="s">
        <v>294</v>
      </c>
      <c r="BM724" s="147" t="s">
        <v>1751</v>
      </c>
    </row>
    <row r="725" spans="2:65" s="11" customFormat="1" ht="22.8" customHeight="1">
      <c r="B725" s="124"/>
      <c r="D725" s="125" t="s">
        <v>73</v>
      </c>
      <c r="E725" s="134" t="s">
        <v>597</v>
      </c>
      <c r="F725" s="134" t="s">
        <v>598</v>
      </c>
      <c r="I725" s="127"/>
      <c r="J725" s="135">
        <f>BK725</f>
        <v>0</v>
      </c>
      <c r="L725" s="124"/>
      <c r="M725" s="129"/>
      <c r="P725" s="130">
        <f>SUM(P726:P773)</f>
        <v>0</v>
      </c>
      <c r="R725" s="130">
        <f>SUM(R726:R773)</f>
        <v>3.5000000000000003E-2</v>
      </c>
      <c r="T725" s="131">
        <f>SUM(T726:T773)</f>
        <v>0</v>
      </c>
      <c r="AR725" s="125" t="s">
        <v>84</v>
      </c>
      <c r="AT725" s="132" t="s">
        <v>73</v>
      </c>
      <c r="AU725" s="132" t="s">
        <v>82</v>
      </c>
      <c r="AY725" s="125" t="s">
        <v>180</v>
      </c>
      <c r="BK725" s="133">
        <f>SUM(BK726:BK773)</f>
        <v>0</v>
      </c>
    </row>
    <row r="726" spans="2:65" s="1" customFormat="1" ht="37.799999999999997" customHeight="1">
      <c r="B726" s="32"/>
      <c r="C726" s="136" t="s">
        <v>878</v>
      </c>
      <c r="D726" s="136" t="s">
        <v>284</v>
      </c>
      <c r="E726" s="137" t="s">
        <v>1752</v>
      </c>
      <c r="F726" s="138" t="s">
        <v>1753</v>
      </c>
      <c r="G726" s="139" t="s">
        <v>287</v>
      </c>
      <c r="H726" s="140">
        <v>1</v>
      </c>
      <c r="I726" s="141"/>
      <c r="J726" s="142">
        <f>ROUND(I726*H726,2)</f>
        <v>0</v>
      </c>
      <c r="K726" s="138" t="s">
        <v>199</v>
      </c>
      <c r="L726" s="32"/>
      <c r="M726" s="143" t="s">
        <v>1</v>
      </c>
      <c r="N726" s="144" t="s">
        <v>39</v>
      </c>
      <c r="P726" s="145">
        <f>O726*H726</f>
        <v>0</v>
      </c>
      <c r="Q726" s="145">
        <v>3.5000000000000003E-2</v>
      </c>
      <c r="R726" s="145">
        <f>Q726*H726</f>
        <v>3.5000000000000003E-2</v>
      </c>
      <c r="S726" s="145">
        <v>0</v>
      </c>
      <c r="T726" s="146">
        <f>S726*H726</f>
        <v>0</v>
      </c>
      <c r="AR726" s="147" t="s">
        <v>294</v>
      </c>
      <c r="AT726" s="147" t="s">
        <v>183</v>
      </c>
      <c r="AU726" s="147" t="s">
        <v>84</v>
      </c>
      <c r="AY726" s="17" t="s">
        <v>180</v>
      </c>
      <c r="BE726" s="148">
        <f>IF(N726="základní",J726,0)</f>
        <v>0</v>
      </c>
      <c r="BF726" s="148">
        <f>IF(N726="snížená",J726,0)</f>
        <v>0</v>
      </c>
      <c r="BG726" s="148">
        <f>IF(N726="zákl. přenesená",J726,0)</f>
        <v>0</v>
      </c>
      <c r="BH726" s="148">
        <f>IF(N726="sníž. přenesená",J726,0)</f>
        <v>0</v>
      </c>
      <c r="BI726" s="148">
        <f>IF(N726="nulová",J726,0)</f>
        <v>0</v>
      </c>
      <c r="BJ726" s="17" t="s">
        <v>82</v>
      </c>
      <c r="BK726" s="148">
        <f>ROUND(I726*H726,2)</f>
        <v>0</v>
      </c>
      <c r="BL726" s="17" t="s">
        <v>294</v>
      </c>
      <c r="BM726" s="147" t="s">
        <v>1754</v>
      </c>
    </row>
    <row r="727" spans="2:65" s="1" customFormat="1" ht="18">
      <c r="B727" s="32"/>
      <c r="D727" s="150" t="s">
        <v>556</v>
      </c>
      <c r="F727" s="188" t="s">
        <v>603</v>
      </c>
      <c r="I727" s="189"/>
      <c r="L727" s="32"/>
      <c r="M727" s="190"/>
      <c r="T727" s="56"/>
      <c r="AT727" s="17" t="s">
        <v>556</v>
      </c>
      <c r="AU727" s="17" t="s">
        <v>84</v>
      </c>
    </row>
    <row r="728" spans="2:65" s="12" customFormat="1" ht="10.199999999999999">
      <c r="B728" s="149"/>
      <c r="D728" s="150" t="s">
        <v>190</v>
      </c>
      <c r="E728" s="151" t="s">
        <v>1</v>
      </c>
      <c r="F728" s="152" t="s">
        <v>615</v>
      </c>
      <c r="H728" s="151" t="s">
        <v>1</v>
      </c>
      <c r="I728" s="153"/>
      <c r="L728" s="149"/>
      <c r="M728" s="154"/>
      <c r="T728" s="155"/>
      <c r="AT728" s="151" t="s">
        <v>190</v>
      </c>
      <c r="AU728" s="151" t="s">
        <v>84</v>
      </c>
      <c r="AV728" s="12" t="s">
        <v>82</v>
      </c>
      <c r="AW728" s="12" t="s">
        <v>30</v>
      </c>
      <c r="AX728" s="12" t="s">
        <v>74</v>
      </c>
      <c r="AY728" s="151" t="s">
        <v>180</v>
      </c>
    </row>
    <row r="729" spans="2:65" s="13" customFormat="1" ht="10.199999999999999">
      <c r="B729" s="156"/>
      <c r="D729" s="150" t="s">
        <v>190</v>
      </c>
      <c r="E729" s="157" t="s">
        <v>1</v>
      </c>
      <c r="F729" s="158" t="s">
        <v>82</v>
      </c>
      <c r="H729" s="159">
        <v>1</v>
      </c>
      <c r="I729" s="160"/>
      <c r="L729" s="156"/>
      <c r="M729" s="161"/>
      <c r="T729" s="162"/>
      <c r="AT729" s="157" t="s">
        <v>190</v>
      </c>
      <c r="AU729" s="157" t="s">
        <v>84</v>
      </c>
      <c r="AV729" s="13" t="s">
        <v>84</v>
      </c>
      <c r="AW729" s="13" t="s">
        <v>30</v>
      </c>
      <c r="AX729" s="13" t="s">
        <v>74</v>
      </c>
      <c r="AY729" s="157" t="s">
        <v>180</v>
      </c>
    </row>
    <row r="730" spans="2:65" s="14" customFormat="1" ht="10.199999999999999">
      <c r="B730" s="163"/>
      <c r="D730" s="150" t="s">
        <v>190</v>
      </c>
      <c r="E730" s="164" t="s">
        <v>1</v>
      </c>
      <c r="F730" s="165" t="s">
        <v>194</v>
      </c>
      <c r="H730" s="166">
        <v>1</v>
      </c>
      <c r="I730" s="167"/>
      <c r="L730" s="163"/>
      <c r="M730" s="168"/>
      <c r="T730" s="169"/>
      <c r="AT730" s="164" t="s">
        <v>190</v>
      </c>
      <c r="AU730" s="164" t="s">
        <v>84</v>
      </c>
      <c r="AV730" s="14" t="s">
        <v>188</v>
      </c>
      <c r="AW730" s="14" t="s">
        <v>30</v>
      </c>
      <c r="AX730" s="14" t="s">
        <v>82</v>
      </c>
      <c r="AY730" s="164" t="s">
        <v>180</v>
      </c>
    </row>
    <row r="731" spans="2:65" s="1" customFormat="1" ht="16.5" customHeight="1">
      <c r="B731" s="32"/>
      <c r="C731" s="136" t="s">
        <v>892</v>
      </c>
      <c r="D731" s="136" t="s">
        <v>284</v>
      </c>
      <c r="E731" s="137" t="s">
        <v>1755</v>
      </c>
      <c r="F731" s="138" t="s">
        <v>1756</v>
      </c>
      <c r="G731" s="139" t="s">
        <v>631</v>
      </c>
      <c r="H731" s="140">
        <v>4337.3</v>
      </c>
      <c r="I731" s="141"/>
      <c r="J731" s="142">
        <f>ROUND(I731*H731,2)</f>
        <v>0</v>
      </c>
      <c r="K731" s="138" t="s">
        <v>199</v>
      </c>
      <c r="L731" s="32"/>
      <c r="M731" s="143" t="s">
        <v>1</v>
      </c>
      <c r="N731" s="144" t="s">
        <v>39</v>
      </c>
      <c r="P731" s="145">
        <f>O731*H731</f>
        <v>0</v>
      </c>
      <c r="Q731" s="145">
        <v>0</v>
      </c>
      <c r="R731" s="145">
        <f>Q731*H731</f>
        <v>0</v>
      </c>
      <c r="S731" s="145">
        <v>0</v>
      </c>
      <c r="T731" s="146">
        <f>S731*H731</f>
        <v>0</v>
      </c>
      <c r="AR731" s="147" t="s">
        <v>294</v>
      </c>
      <c r="AT731" s="147" t="s">
        <v>183</v>
      </c>
      <c r="AU731" s="147" t="s">
        <v>84</v>
      </c>
      <c r="AY731" s="17" t="s">
        <v>180</v>
      </c>
      <c r="BE731" s="148">
        <f>IF(N731="základní",J731,0)</f>
        <v>0</v>
      </c>
      <c r="BF731" s="148">
        <f>IF(N731="snížená",J731,0)</f>
        <v>0</v>
      </c>
      <c r="BG731" s="148">
        <f>IF(N731="zákl. přenesená",J731,0)</f>
        <v>0</v>
      </c>
      <c r="BH731" s="148">
        <f>IF(N731="sníž. přenesená",J731,0)</f>
        <v>0</v>
      </c>
      <c r="BI731" s="148">
        <f>IF(N731="nulová",J731,0)</f>
        <v>0</v>
      </c>
      <c r="BJ731" s="17" t="s">
        <v>82</v>
      </c>
      <c r="BK731" s="148">
        <f>ROUND(I731*H731,2)</f>
        <v>0</v>
      </c>
      <c r="BL731" s="17" t="s">
        <v>294</v>
      </c>
      <c r="BM731" s="147" t="s">
        <v>1757</v>
      </c>
    </row>
    <row r="732" spans="2:65" s="1" customFormat="1" ht="18">
      <c r="B732" s="32"/>
      <c r="D732" s="150" t="s">
        <v>556</v>
      </c>
      <c r="F732" s="188" t="s">
        <v>1381</v>
      </c>
      <c r="I732" s="189"/>
      <c r="L732" s="32"/>
      <c r="M732" s="190"/>
      <c r="T732" s="56"/>
      <c r="AT732" s="17" t="s">
        <v>556</v>
      </c>
      <c r="AU732" s="17" t="s">
        <v>84</v>
      </c>
    </row>
    <row r="733" spans="2:65" s="12" customFormat="1" ht="10.199999999999999">
      <c r="B733" s="149"/>
      <c r="D733" s="150" t="s">
        <v>190</v>
      </c>
      <c r="E733" s="151" t="s">
        <v>1</v>
      </c>
      <c r="F733" s="152" t="s">
        <v>1758</v>
      </c>
      <c r="H733" s="151" t="s">
        <v>1</v>
      </c>
      <c r="I733" s="153"/>
      <c r="L733" s="149"/>
      <c r="M733" s="154"/>
      <c r="T733" s="155"/>
      <c r="AT733" s="151" t="s">
        <v>190</v>
      </c>
      <c r="AU733" s="151" t="s">
        <v>84</v>
      </c>
      <c r="AV733" s="12" t="s">
        <v>82</v>
      </c>
      <c r="AW733" s="12" t="s">
        <v>30</v>
      </c>
      <c r="AX733" s="12" t="s">
        <v>74</v>
      </c>
      <c r="AY733" s="151" t="s">
        <v>180</v>
      </c>
    </row>
    <row r="734" spans="2:65" s="12" customFormat="1" ht="10.199999999999999">
      <c r="B734" s="149"/>
      <c r="D734" s="150" t="s">
        <v>190</v>
      </c>
      <c r="E734" s="151" t="s">
        <v>1</v>
      </c>
      <c r="F734" s="152" t="s">
        <v>1759</v>
      </c>
      <c r="H734" s="151" t="s">
        <v>1</v>
      </c>
      <c r="I734" s="153"/>
      <c r="L734" s="149"/>
      <c r="M734" s="154"/>
      <c r="T734" s="155"/>
      <c r="AT734" s="151" t="s">
        <v>190</v>
      </c>
      <c r="AU734" s="151" t="s">
        <v>84</v>
      </c>
      <c r="AV734" s="12" t="s">
        <v>82</v>
      </c>
      <c r="AW734" s="12" t="s">
        <v>30</v>
      </c>
      <c r="AX734" s="12" t="s">
        <v>74</v>
      </c>
      <c r="AY734" s="151" t="s">
        <v>180</v>
      </c>
    </row>
    <row r="735" spans="2:65" s="13" customFormat="1" ht="10.199999999999999">
      <c r="B735" s="156"/>
      <c r="D735" s="150" t="s">
        <v>190</v>
      </c>
      <c r="E735" s="157" t="s">
        <v>1</v>
      </c>
      <c r="F735" s="158" t="s">
        <v>1760</v>
      </c>
      <c r="H735" s="159">
        <v>138.49</v>
      </c>
      <c r="I735" s="160"/>
      <c r="L735" s="156"/>
      <c r="M735" s="161"/>
      <c r="T735" s="162"/>
      <c r="AT735" s="157" t="s">
        <v>190</v>
      </c>
      <c r="AU735" s="157" t="s">
        <v>84</v>
      </c>
      <c r="AV735" s="13" t="s">
        <v>84</v>
      </c>
      <c r="AW735" s="13" t="s">
        <v>30</v>
      </c>
      <c r="AX735" s="13" t="s">
        <v>74</v>
      </c>
      <c r="AY735" s="157" t="s">
        <v>180</v>
      </c>
    </row>
    <row r="736" spans="2:65" s="12" customFormat="1" ht="10.199999999999999">
      <c r="B736" s="149"/>
      <c r="D736" s="150" t="s">
        <v>190</v>
      </c>
      <c r="E736" s="151" t="s">
        <v>1</v>
      </c>
      <c r="F736" s="152" t="s">
        <v>1761</v>
      </c>
      <c r="H736" s="151" t="s">
        <v>1</v>
      </c>
      <c r="I736" s="153"/>
      <c r="L736" s="149"/>
      <c r="M736" s="154"/>
      <c r="T736" s="155"/>
      <c r="AT736" s="151" t="s">
        <v>190</v>
      </c>
      <c r="AU736" s="151" t="s">
        <v>84</v>
      </c>
      <c r="AV736" s="12" t="s">
        <v>82</v>
      </c>
      <c r="AW736" s="12" t="s">
        <v>30</v>
      </c>
      <c r="AX736" s="12" t="s">
        <v>74</v>
      </c>
      <c r="AY736" s="151" t="s">
        <v>180</v>
      </c>
    </row>
    <row r="737" spans="2:51" s="13" customFormat="1" ht="10.199999999999999">
      <c r="B737" s="156"/>
      <c r="D737" s="150" t="s">
        <v>190</v>
      </c>
      <c r="E737" s="157" t="s">
        <v>1</v>
      </c>
      <c r="F737" s="158" t="s">
        <v>1762</v>
      </c>
      <c r="H737" s="159">
        <v>398.64</v>
      </c>
      <c r="I737" s="160"/>
      <c r="L737" s="156"/>
      <c r="M737" s="161"/>
      <c r="T737" s="162"/>
      <c r="AT737" s="157" t="s">
        <v>190</v>
      </c>
      <c r="AU737" s="157" t="s">
        <v>84</v>
      </c>
      <c r="AV737" s="13" t="s">
        <v>84</v>
      </c>
      <c r="AW737" s="13" t="s">
        <v>30</v>
      </c>
      <c r="AX737" s="13" t="s">
        <v>74</v>
      </c>
      <c r="AY737" s="157" t="s">
        <v>180</v>
      </c>
    </row>
    <row r="738" spans="2:51" s="12" customFormat="1" ht="10.199999999999999">
      <c r="B738" s="149"/>
      <c r="D738" s="150" t="s">
        <v>190</v>
      </c>
      <c r="E738" s="151" t="s">
        <v>1</v>
      </c>
      <c r="F738" s="152" t="s">
        <v>1763</v>
      </c>
      <c r="H738" s="151" t="s">
        <v>1</v>
      </c>
      <c r="I738" s="153"/>
      <c r="L738" s="149"/>
      <c r="M738" s="154"/>
      <c r="T738" s="155"/>
      <c r="AT738" s="151" t="s">
        <v>190</v>
      </c>
      <c r="AU738" s="151" t="s">
        <v>84</v>
      </c>
      <c r="AV738" s="12" t="s">
        <v>82</v>
      </c>
      <c r="AW738" s="12" t="s">
        <v>30</v>
      </c>
      <c r="AX738" s="12" t="s">
        <v>74</v>
      </c>
      <c r="AY738" s="151" t="s">
        <v>180</v>
      </c>
    </row>
    <row r="739" spans="2:51" s="13" customFormat="1" ht="10.199999999999999">
      <c r="B739" s="156"/>
      <c r="D739" s="150" t="s">
        <v>190</v>
      </c>
      <c r="E739" s="157" t="s">
        <v>1</v>
      </c>
      <c r="F739" s="158" t="s">
        <v>1764</v>
      </c>
      <c r="H739" s="159">
        <v>27.61</v>
      </c>
      <c r="I739" s="160"/>
      <c r="L739" s="156"/>
      <c r="M739" s="161"/>
      <c r="T739" s="162"/>
      <c r="AT739" s="157" t="s">
        <v>190</v>
      </c>
      <c r="AU739" s="157" t="s">
        <v>84</v>
      </c>
      <c r="AV739" s="13" t="s">
        <v>84</v>
      </c>
      <c r="AW739" s="13" t="s">
        <v>30</v>
      </c>
      <c r="AX739" s="13" t="s">
        <v>74</v>
      </c>
      <c r="AY739" s="157" t="s">
        <v>180</v>
      </c>
    </row>
    <row r="740" spans="2:51" s="12" customFormat="1" ht="10.199999999999999">
      <c r="B740" s="149"/>
      <c r="D740" s="150" t="s">
        <v>190</v>
      </c>
      <c r="E740" s="151" t="s">
        <v>1</v>
      </c>
      <c r="F740" s="152" t="s">
        <v>1765</v>
      </c>
      <c r="H740" s="151" t="s">
        <v>1</v>
      </c>
      <c r="I740" s="153"/>
      <c r="L740" s="149"/>
      <c r="M740" s="154"/>
      <c r="T740" s="155"/>
      <c r="AT740" s="151" t="s">
        <v>190</v>
      </c>
      <c r="AU740" s="151" t="s">
        <v>84</v>
      </c>
      <c r="AV740" s="12" t="s">
        <v>82</v>
      </c>
      <c r="AW740" s="12" t="s">
        <v>30</v>
      </c>
      <c r="AX740" s="12" t="s">
        <v>74</v>
      </c>
      <c r="AY740" s="151" t="s">
        <v>180</v>
      </c>
    </row>
    <row r="741" spans="2:51" s="13" customFormat="1" ht="10.199999999999999">
      <c r="B741" s="156"/>
      <c r="D741" s="150" t="s">
        <v>190</v>
      </c>
      <c r="E741" s="157" t="s">
        <v>1</v>
      </c>
      <c r="F741" s="158" t="s">
        <v>1766</v>
      </c>
      <c r="H741" s="159">
        <v>195.36</v>
      </c>
      <c r="I741" s="160"/>
      <c r="L741" s="156"/>
      <c r="M741" s="161"/>
      <c r="T741" s="162"/>
      <c r="AT741" s="157" t="s">
        <v>190</v>
      </c>
      <c r="AU741" s="157" t="s">
        <v>84</v>
      </c>
      <c r="AV741" s="13" t="s">
        <v>84</v>
      </c>
      <c r="AW741" s="13" t="s">
        <v>30</v>
      </c>
      <c r="AX741" s="13" t="s">
        <v>74</v>
      </c>
      <c r="AY741" s="157" t="s">
        <v>180</v>
      </c>
    </row>
    <row r="742" spans="2:51" s="12" customFormat="1" ht="10.199999999999999">
      <c r="B742" s="149"/>
      <c r="D742" s="150" t="s">
        <v>190</v>
      </c>
      <c r="E742" s="151" t="s">
        <v>1</v>
      </c>
      <c r="F742" s="152" t="s">
        <v>1767</v>
      </c>
      <c r="H742" s="151" t="s">
        <v>1</v>
      </c>
      <c r="I742" s="153"/>
      <c r="L742" s="149"/>
      <c r="M742" s="154"/>
      <c r="T742" s="155"/>
      <c r="AT742" s="151" t="s">
        <v>190</v>
      </c>
      <c r="AU742" s="151" t="s">
        <v>84</v>
      </c>
      <c r="AV742" s="12" t="s">
        <v>82</v>
      </c>
      <c r="AW742" s="12" t="s">
        <v>30</v>
      </c>
      <c r="AX742" s="12" t="s">
        <v>74</v>
      </c>
      <c r="AY742" s="151" t="s">
        <v>180</v>
      </c>
    </row>
    <row r="743" spans="2:51" s="13" customFormat="1" ht="10.199999999999999">
      <c r="B743" s="156"/>
      <c r="D743" s="150" t="s">
        <v>190</v>
      </c>
      <c r="E743" s="157" t="s">
        <v>1</v>
      </c>
      <c r="F743" s="158" t="s">
        <v>1768</v>
      </c>
      <c r="H743" s="159">
        <v>498.19</v>
      </c>
      <c r="I743" s="160"/>
      <c r="L743" s="156"/>
      <c r="M743" s="161"/>
      <c r="T743" s="162"/>
      <c r="AT743" s="157" t="s">
        <v>190</v>
      </c>
      <c r="AU743" s="157" t="s">
        <v>84</v>
      </c>
      <c r="AV743" s="13" t="s">
        <v>84</v>
      </c>
      <c r="AW743" s="13" t="s">
        <v>30</v>
      </c>
      <c r="AX743" s="13" t="s">
        <v>74</v>
      </c>
      <c r="AY743" s="157" t="s">
        <v>180</v>
      </c>
    </row>
    <row r="744" spans="2:51" s="12" customFormat="1" ht="10.199999999999999">
      <c r="B744" s="149"/>
      <c r="D744" s="150" t="s">
        <v>190</v>
      </c>
      <c r="E744" s="151" t="s">
        <v>1</v>
      </c>
      <c r="F744" s="152" t="s">
        <v>1769</v>
      </c>
      <c r="H744" s="151" t="s">
        <v>1</v>
      </c>
      <c r="I744" s="153"/>
      <c r="L744" s="149"/>
      <c r="M744" s="154"/>
      <c r="T744" s="155"/>
      <c r="AT744" s="151" t="s">
        <v>190</v>
      </c>
      <c r="AU744" s="151" t="s">
        <v>84</v>
      </c>
      <c r="AV744" s="12" t="s">
        <v>82</v>
      </c>
      <c r="AW744" s="12" t="s">
        <v>30</v>
      </c>
      <c r="AX744" s="12" t="s">
        <v>74</v>
      </c>
      <c r="AY744" s="151" t="s">
        <v>180</v>
      </c>
    </row>
    <row r="745" spans="2:51" s="13" customFormat="1" ht="10.199999999999999">
      <c r="B745" s="156"/>
      <c r="D745" s="150" t="s">
        <v>190</v>
      </c>
      <c r="E745" s="157" t="s">
        <v>1</v>
      </c>
      <c r="F745" s="158" t="s">
        <v>1770</v>
      </c>
      <c r="H745" s="159">
        <v>18.04</v>
      </c>
      <c r="I745" s="160"/>
      <c r="L745" s="156"/>
      <c r="M745" s="161"/>
      <c r="T745" s="162"/>
      <c r="AT745" s="157" t="s">
        <v>190</v>
      </c>
      <c r="AU745" s="157" t="s">
        <v>84</v>
      </c>
      <c r="AV745" s="13" t="s">
        <v>84</v>
      </c>
      <c r="AW745" s="13" t="s">
        <v>30</v>
      </c>
      <c r="AX745" s="13" t="s">
        <v>74</v>
      </c>
      <c r="AY745" s="157" t="s">
        <v>180</v>
      </c>
    </row>
    <row r="746" spans="2:51" s="12" customFormat="1" ht="10.199999999999999">
      <c r="B746" s="149"/>
      <c r="D746" s="150" t="s">
        <v>190</v>
      </c>
      <c r="E746" s="151" t="s">
        <v>1</v>
      </c>
      <c r="F746" s="152" t="s">
        <v>1771</v>
      </c>
      <c r="H746" s="151" t="s">
        <v>1</v>
      </c>
      <c r="I746" s="153"/>
      <c r="L746" s="149"/>
      <c r="M746" s="154"/>
      <c r="T746" s="155"/>
      <c r="AT746" s="151" t="s">
        <v>190</v>
      </c>
      <c r="AU746" s="151" t="s">
        <v>84</v>
      </c>
      <c r="AV746" s="12" t="s">
        <v>82</v>
      </c>
      <c r="AW746" s="12" t="s">
        <v>30</v>
      </c>
      <c r="AX746" s="12" t="s">
        <v>74</v>
      </c>
      <c r="AY746" s="151" t="s">
        <v>180</v>
      </c>
    </row>
    <row r="747" spans="2:51" s="13" customFormat="1" ht="10.199999999999999">
      <c r="B747" s="156"/>
      <c r="D747" s="150" t="s">
        <v>190</v>
      </c>
      <c r="E747" s="157" t="s">
        <v>1</v>
      </c>
      <c r="F747" s="158" t="s">
        <v>1772</v>
      </c>
      <c r="H747" s="159">
        <v>38.17</v>
      </c>
      <c r="I747" s="160"/>
      <c r="L747" s="156"/>
      <c r="M747" s="161"/>
      <c r="T747" s="162"/>
      <c r="AT747" s="157" t="s">
        <v>190</v>
      </c>
      <c r="AU747" s="157" t="s">
        <v>84</v>
      </c>
      <c r="AV747" s="13" t="s">
        <v>84</v>
      </c>
      <c r="AW747" s="13" t="s">
        <v>30</v>
      </c>
      <c r="AX747" s="13" t="s">
        <v>74</v>
      </c>
      <c r="AY747" s="157" t="s">
        <v>180</v>
      </c>
    </row>
    <row r="748" spans="2:51" s="12" customFormat="1" ht="10.199999999999999">
      <c r="B748" s="149"/>
      <c r="D748" s="150" t="s">
        <v>190</v>
      </c>
      <c r="E748" s="151" t="s">
        <v>1</v>
      </c>
      <c r="F748" s="152" t="s">
        <v>1773</v>
      </c>
      <c r="H748" s="151" t="s">
        <v>1</v>
      </c>
      <c r="I748" s="153"/>
      <c r="L748" s="149"/>
      <c r="M748" s="154"/>
      <c r="T748" s="155"/>
      <c r="AT748" s="151" t="s">
        <v>190</v>
      </c>
      <c r="AU748" s="151" t="s">
        <v>84</v>
      </c>
      <c r="AV748" s="12" t="s">
        <v>82</v>
      </c>
      <c r="AW748" s="12" t="s">
        <v>30</v>
      </c>
      <c r="AX748" s="12" t="s">
        <v>74</v>
      </c>
      <c r="AY748" s="151" t="s">
        <v>180</v>
      </c>
    </row>
    <row r="749" spans="2:51" s="13" customFormat="1" ht="10.199999999999999">
      <c r="B749" s="156"/>
      <c r="D749" s="150" t="s">
        <v>190</v>
      </c>
      <c r="E749" s="157" t="s">
        <v>1</v>
      </c>
      <c r="F749" s="158" t="s">
        <v>1774</v>
      </c>
      <c r="H749" s="159">
        <v>220.66</v>
      </c>
      <c r="I749" s="160"/>
      <c r="L749" s="156"/>
      <c r="M749" s="161"/>
      <c r="T749" s="162"/>
      <c r="AT749" s="157" t="s">
        <v>190</v>
      </c>
      <c r="AU749" s="157" t="s">
        <v>84</v>
      </c>
      <c r="AV749" s="13" t="s">
        <v>84</v>
      </c>
      <c r="AW749" s="13" t="s">
        <v>30</v>
      </c>
      <c r="AX749" s="13" t="s">
        <v>74</v>
      </c>
      <c r="AY749" s="157" t="s">
        <v>180</v>
      </c>
    </row>
    <row r="750" spans="2:51" s="12" customFormat="1" ht="10.199999999999999">
      <c r="B750" s="149"/>
      <c r="D750" s="150" t="s">
        <v>190</v>
      </c>
      <c r="E750" s="151" t="s">
        <v>1</v>
      </c>
      <c r="F750" s="152" t="s">
        <v>1775</v>
      </c>
      <c r="H750" s="151" t="s">
        <v>1</v>
      </c>
      <c r="I750" s="153"/>
      <c r="L750" s="149"/>
      <c r="M750" s="154"/>
      <c r="T750" s="155"/>
      <c r="AT750" s="151" t="s">
        <v>190</v>
      </c>
      <c r="AU750" s="151" t="s">
        <v>84</v>
      </c>
      <c r="AV750" s="12" t="s">
        <v>82</v>
      </c>
      <c r="AW750" s="12" t="s">
        <v>30</v>
      </c>
      <c r="AX750" s="12" t="s">
        <v>74</v>
      </c>
      <c r="AY750" s="151" t="s">
        <v>180</v>
      </c>
    </row>
    <row r="751" spans="2:51" s="13" customFormat="1" ht="10.199999999999999">
      <c r="B751" s="156"/>
      <c r="D751" s="150" t="s">
        <v>190</v>
      </c>
      <c r="E751" s="157" t="s">
        <v>1</v>
      </c>
      <c r="F751" s="158" t="s">
        <v>1776</v>
      </c>
      <c r="H751" s="159">
        <v>498.3</v>
      </c>
      <c r="I751" s="160"/>
      <c r="L751" s="156"/>
      <c r="M751" s="161"/>
      <c r="T751" s="162"/>
      <c r="AT751" s="157" t="s">
        <v>190</v>
      </c>
      <c r="AU751" s="157" t="s">
        <v>84</v>
      </c>
      <c r="AV751" s="13" t="s">
        <v>84</v>
      </c>
      <c r="AW751" s="13" t="s">
        <v>30</v>
      </c>
      <c r="AX751" s="13" t="s">
        <v>74</v>
      </c>
      <c r="AY751" s="157" t="s">
        <v>180</v>
      </c>
    </row>
    <row r="752" spans="2:51" s="12" customFormat="1" ht="10.199999999999999">
      <c r="B752" s="149"/>
      <c r="D752" s="150" t="s">
        <v>190</v>
      </c>
      <c r="E752" s="151" t="s">
        <v>1</v>
      </c>
      <c r="F752" s="152" t="s">
        <v>1777</v>
      </c>
      <c r="H752" s="151" t="s">
        <v>1</v>
      </c>
      <c r="I752" s="153"/>
      <c r="L752" s="149"/>
      <c r="M752" s="154"/>
      <c r="T752" s="155"/>
      <c r="AT752" s="151" t="s">
        <v>190</v>
      </c>
      <c r="AU752" s="151" t="s">
        <v>84</v>
      </c>
      <c r="AV752" s="12" t="s">
        <v>82</v>
      </c>
      <c r="AW752" s="12" t="s">
        <v>30</v>
      </c>
      <c r="AX752" s="12" t="s">
        <v>74</v>
      </c>
      <c r="AY752" s="151" t="s">
        <v>180</v>
      </c>
    </row>
    <row r="753" spans="2:65" s="13" customFormat="1" ht="10.199999999999999">
      <c r="B753" s="156"/>
      <c r="D753" s="150" t="s">
        <v>190</v>
      </c>
      <c r="E753" s="157" t="s">
        <v>1</v>
      </c>
      <c r="F753" s="158" t="s">
        <v>1778</v>
      </c>
      <c r="H753" s="159">
        <v>346.72</v>
      </c>
      <c r="I753" s="160"/>
      <c r="L753" s="156"/>
      <c r="M753" s="161"/>
      <c r="T753" s="162"/>
      <c r="AT753" s="157" t="s">
        <v>190</v>
      </c>
      <c r="AU753" s="157" t="s">
        <v>84</v>
      </c>
      <c r="AV753" s="13" t="s">
        <v>84</v>
      </c>
      <c r="AW753" s="13" t="s">
        <v>30</v>
      </c>
      <c r="AX753" s="13" t="s">
        <v>74</v>
      </c>
      <c r="AY753" s="157" t="s">
        <v>180</v>
      </c>
    </row>
    <row r="754" spans="2:65" s="12" customFormat="1" ht="10.199999999999999">
      <c r="B754" s="149"/>
      <c r="D754" s="150" t="s">
        <v>190</v>
      </c>
      <c r="E754" s="151" t="s">
        <v>1</v>
      </c>
      <c r="F754" s="152" t="s">
        <v>1779</v>
      </c>
      <c r="H754" s="151" t="s">
        <v>1</v>
      </c>
      <c r="I754" s="153"/>
      <c r="L754" s="149"/>
      <c r="M754" s="154"/>
      <c r="T754" s="155"/>
      <c r="AT754" s="151" t="s">
        <v>190</v>
      </c>
      <c r="AU754" s="151" t="s">
        <v>84</v>
      </c>
      <c r="AV754" s="12" t="s">
        <v>82</v>
      </c>
      <c r="AW754" s="12" t="s">
        <v>30</v>
      </c>
      <c r="AX754" s="12" t="s">
        <v>74</v>
      </c>
      <c r="AY754" s="151" t="s">
        <v>180</v>
      </c>
    </row>
    <row r="755" spans="2:65" s="13" customFormat="1" ht="10.199999999999999">
      <c r="B755" s="156"/>
      <c r="D755" s="150" t="s">
        <v>190</v>
      </c>
      <c r="E755" s="157" t="s">
        <v>1</v>
      </c>
      <c r="F755" s="158" t="s">
        <v>1780</v>
      </c>
      <c r="H755" s="159">
        <v>340.78</v>
      </c>
      <c r="I755" s="160"/>
      <c r="L755" s="156"/>
      <c r="M755" s="161"/>
      <c r="T755" s="162"/>
      <c r="AT755" s="157" t="s">
        <v>190</v>
      </c>
      <c r="AU755" s="157" t="s">
        <v>84</v>
      </c>
      <c r="AV755" s="13" t="s">
        <v>84</v>
      </c>
      <c r="AW755" s="13" t="s">
        <v>30</v>
      </c>
      <c r="AX755" s="13" t="s">
        <v>74</v>
      </c>
      <c r="AY755" s="157" t="s">
        <v>180</v>
      </c>
    </row>
    <row r="756" spans="2:65" s="12" customFormat="1" ht="10.199999999999999">
      <c r="B756" s="149"/>
      <c r="D756" s="150" t="s">
        <v>190</v>
      </c>
      <c r="E756" s="151" t="s">
        <v>1</v>
      </c>
      <c r="F756" s="152" t="s">
        <v>1781</v>
      </c>
      <c r="H756" s="151" t="s">
        <v>1</v>
      </c>
      <c r="I756" s="153"/>
      <c r="L756" s="149"/>
      <c r="M756" s="154"/>
      <c r="T756" s="155"/>
      <c r="AT756" s="151" t="s">
        <v>190</v>
      </c>
      <c r="AU756" s="151" t="s">
        <v>84</v>
      </c>
      <c r="AV756" s="12" t="s">
        <v>82</v>
      </c>
      <c r="AW756" s="12" t="s">
        <v>30</v>
      </c>
      <c r="AX756" s="12" t="s">
        <v>74</v>
      </c>
      <c r="AY756" s="151" t="s">
        <v>180</v>
      </c>
    </row>
    <row r="757" spans="2:65" s="13" customFormat="1" ht="10.199999999999999">
      <c r="B757" s="156"/>
      <c r="D757" s="150" t="s">
        <v>190</v>
      </c>
      <c r="E757" s="157" t="s">
        <v>1</v>
      </c>
      <c r="F757" s="158" t="s">
        <v>1782</v>
      </c>
      <c r="H757" s="159">
        <v>511.06</v>
      </c>
      <c r="I757" s="160"/>
      <c r="L757" s="156"/>
      <c r="M757" s="161"/>
      <c r="T757" s="162"/>
      <c r="AT757" s="157" t="s">
        <v>190</v>
      </c>
      <c r="AU757" s="157" t="s">
        <v>84</v>
      </c>
      <c r="AV757" s="13" t="s">
        <v>84</v>
      </c>
      <c r="AW757" s="13" t="s">
        <v>30</v>
      </c>
      <c r="AX757" s="13" t="s">
        <v>74</v>
      </c>
      <c r="AY757" s="157" t="s">
        <v>180</v>
      </c>
    </row>
    <row r="758" spans="2:65" s="12" customFormat="1" ht="10.199999999999999">
      <c r="B758" s="149"/>
      <c r="D758" s="150" t="s">
        <v>190</v>
      </c>
      <c r="E758" s="151" t="s">
        <v>1</v>
      </c>
      <c r="F758" s="152" t="s">
        <v>1783</v>
      </c>
      <c r="H758" s="151" t="s">
        <v>1</v>
      </c>
      <c r="I758" s="153"/>
      <c r="L758" s="149"/>
      <c r="M758" s="154"/>
      <c r="T758" s="155"/>
      <c r="AT758" s="151" t="s">
        <v>190</v>
      </c>
      <c r="AU758" s="151" t="s">
        <v>84</v>
      </c>
      <c r="AV758" s="12" t="s">
        <v>82</v>
      </c>
      <c r="AW758" s="12" t="s">
        <v>30</v>
      </c>
      <c r="AX758" s="12" t="s">
        <v>74</v>
      </c>
      <c r="AY758" s="151" t="s">
        <v>180</v>
      </c>
    </row>
    <row r="759" spans="2:65" s="13" customFormat="1" ht="10.199999999999999">
      <c r="B759" s="156"/>
      <c r="D759" s="150" t="s">
        <v>190</v>
      </c>
      <c r="E759" s="157" t="s">
        <v>1</v>
      </c>
      <c r="F759" s="158" t="s">
        <v>1784</v>
      </c>
      <c r="H759" s="159">
        <v>296.23</v>
      </c>
      <c r="I759" s="160"/>
      <c r="L759" s="156"/>
      <c r="M759" s="161"/>
      <c r="T759" s="162"/>
      <c r="AT759" s="157" t="s">
        <v>190</v>
      </c>
      <c r="AU759" s="157" t="s">
        <v>84</v>
      </c>
      <c r="AV759" s="13" t="s">
        <v>84</v>
      </c>
      <c r="AW759" s="13" t="s">
        <v>30</v>
      </c>
      <c r="AX759" s="13" t="s">
        <v>74</v>
      </c>
      <c r="AY759" s="157" t="s">
        <v>180</v>
      </c>
    </row>
    <row r="760" spans="2:65" s="12" customFormat="1" ht="10.199999999999999">
      <c r="B760" s="149"/>
      <c r="D760" s="150" t="s">
        <v>190</v>
      </c>
      <c r="E760" s="151" t="s">
        <v>1</v>
      </c>
      <c r="F760" s="152" t="s">
        <v>1785</v>
      </c>
      <c r="H760" s="151" t="s">
        <v>1</v>
      </c>
      <c r="I760" s="153"/>
      <c r="L760" s="149"/>
      <c r="M760" s="154"/>
      <c r="T760" s="155"/>
      <c r="AT760" s="151" t="s">
        <v>190</v>
      </c>
      <c r="AU760" s="151" t="s">
        <v>84</v>
      </c>
      <c r="AV760" s="12" t="s">
        <v>82</v>
      </c>
      <c r="AW760" s="12" t="s">
        <v>30</v>
      </c>
      <c r="AX760" s="12" t="s">
        <v>74</v>
      </c>
      <c r="AY760" s="151" t="s">
        <v>180</v>
      </c>
    </row>
    <row r="761" spans="2:65" s="13" customFormat="1" ht="10.199999999999999">
      <c r="B761" s="156"/>
      <c r="D761" s="150" t="s">
        <v>190</v>
      </c>
      <c r="E761" s="157" t="s">
        <v>1</v>
      </c>
      <c r="F761" s="158" t="s">
        <v>1786</v>
      </c>
      <c r="H761" s="159">
        <v>210.98</v>
      </c>
      <c r="I761" s="160"/>
      <c r="L761" s="156"/>
      <c r="M761" s="161"/>
      <c r="T761" s="162"/>
      <c r="AT761" s="157" t="s">
        <v>190</v>
      </c>
      <c r="AU761" s="157" t="s">
        <v>84</v>
      </c>
      <c r="AV761" s="13" t="s">
        <v>84</v>
      </c>
      <c r="AW761" s="13" t="s">
        <v>30</v>
      </c>
      <c r="AX761" s="13" t="s">
        <v>74</v>
      </c>
      <c r="AY761" s="157" t="s">
        <v>180</v>
      </c>
    </row>
    <row r="762" spans="2:65" s="12" customFormat="1" ht="10.199999999999999">
      <c r="B762" s="149"/>
      <c r="D762" s="150" t="s">
        <v>190</v>
      </c>
      <c r="E762" s="151" t="s">
        <v>1</v>
      </c>
      <c r="F762" s="152" t="s">
        <v>1787</v>
      </c>
      <c r="H762" s="151" t="s">
        <v>1</v>
      </c>
      <c r="I762" s="153"/>
      <c r="L762" s="149"/>
      <c r="M762" s="154"/>
      <c r="T762" s="155"/>
      <c r="AT762" s="151" t="s">
        <v>190</v>
      </c>
      <c r="AU762" s="151" t="s">
        <v>84</v>
      </c>
      <c r="AV762" s="12" t="s">
        <v>82</v>
      </c>
      <c r="AW762" s="12" t="s">
        <v>30</v>
      </c>
      <c r="AX762" s="12" t="s">
        <v>74</v>
      </c>
      <c r="AY762" s="151" t="s">
        <v>180</v>
      </c>
    </row>
    <row r="763" spans="2:65" s="13" customFormat="1" ht="10.199999999999999">
      <c r="B763" s="156"/>
      <c r="D763" s="150" t="s">
        <v>190</v>
      </c>
      <c r="E763" s="157" t="s">
        <v>1</v>
      </c>
      <c r="F763" s="158" t="s">
        <v>1788</v>
      </c>
      <c r="H763" s="159">
        <v>305.14</v>
      </c>
      <c r="I763" s="160"/>
      <c r="L763" s="156"/>
      <c r="M763" s="161"/>
      <c r="T763" s="162"/>
      <c r="AT763" s="157" t="s">
        <v>190</v>
      </c>
      <c r="AU763" s="157" t="s">
        <v>84</v>
      </c>
      <c r="AV763" s="13" t="s">
        <v>84</v>
      </c>
      <c r="AW763" s="13" t="s">
        <v>30</v>
      </c>
      <c r="AX763" s="13" t="s">
        <v>74</v>
      </c>
      <c r="AY763" s="157" t="s">
        <v>180</v>
      </c>
    </row>
    <row r="764" spans="2:65" s="12" customFormat="1" ht="10.199999999999999">
      <c r="B764" s="149"/>
      <c r="D764" s="150" t="s">
        <v>190</v>
      </c>
      <c r="E764" s="151" t="s">
        <v>1</v>
      </c>
      <c r="F764" s="152" t="s">
        <v>1789</v>
      </c>
      <c r="H764" s="151" t="s">
        <v>1</v>
      </c>
      <c r="I764" s="153"/>
      <c r="L764" s="149"/>
      <c r="M764" s="154"/>
      <c r="T764" s="155"/>
      <c r="AT764" s="151" t="s">
        <v>190</v>
      </c>
      <c r="AU764" s="151" t="s">
        <v>84</v>
      </c>
      <c r="AV764" s="12" t="s">
        <v>82</v>
      </c>
      <c r="AW764" s="12" t="s">
        <v>30</v>
      </c>
      <c r="AX764" s="12" t="s">
        <v>74</v>
      </c>
      <c r="AY764" s="151" t="s">
        <v>180</v>
      </c>
    </row>
    <row r="765" spans="2:65" s="13" customFormat="1" ht="10.199999999999999">
      <c r="B765" s="156"/>
      <c r="D765" s="150" t="s">
        <v>190</v>
      </c>
      <c r="E765" s="157" t="s">
        <v>1</v>
      </c>
      <c r="F765" s="158" t="s">
        <v>1790</v>
      </c>
      <c r="H765" s="159">
        <v>292.93</v>
      </c>
      <c r="I765" s="160"/>
      <c r="L765" s="156"/>
      <c r="M765" s="161"/>
      <c r="T765" s="162"/>
      <c r="AT765" s="157" t="s">
        <v>190</v>
      </c>
      <c r="AU765" s="157" t="s">
        <v>84</v>
      </c>
      <c r="AV765" s="13" t="s">
        <v>84</v>
      </c>
      <c r="AW765" s="13" t="s">
        <v>30</v>
      </c>
      <c r="AX765" s="13" t="s">
        <v>74</v>
      </c>
      <c r="AY765" s="157" t="s">
        <v>180</v>
      </c>
    </row>
    <row r="766" spans="2:65" s="14" customFormat="1" ht="10.199999999999999">
      <c r="B766" s="163"/>
      <c r="D766" s="150" t="s">
        <v>190</v>
      </c>
      <c r="E766" s="164" t="s">
        <v>1</v>
      </c>
      <c r="F766" s="165" t="s">
        <v>194</v>
      </c>
      <c r="H766" s="166">
        <v>4337.3</v>
      </c>
      <c r="I766" s="167"/>
      <c r="L766" s="163"/>
      <c r="M766" s="168"/>
      <c r="T766" s="169"/>
      <c r="AT766" s="164" t="s">
        <v>190</v>
      </c>
      <c r="AU766" s="164" t="s">
        <v>84</v>
      </c>
      <c r="AV766" s="14" t="s">
        <v>188</v>
      </c>
      <c r="AW766" s="14" t="s">
        <v>30</v>
      </c>
      <c r="AX766" s="14" t="s">
        <v>82</v>
      </c>
      <c r="AY766" s="164" t="s">
        <v>180</v>
      </c>
    </row>
    <row r="767" spans="2:65" s="1" customFormat="1" ht="16.5" customHeight="1">
      <c r="B767" s="32"/>
      <c r="C767" s="136" t="s">
        <v>898</v>
      </c>
      <c r="D767" s="136" t="s">
        <v>284</v>
      </c>
      <c r="E767" s="137" t="s">
        <v>1791</v>
      </c>
      <c r="F767" s="138" t="s">
        <v>1792</v>
      </c>
      <c r="G767" s="139" t="s">
        <v>279</v>
      </c>
      <c r="H767" s="140">
        <v>146.69999999999999</v>
      </c>
      <c r="I767" s="141"/>
      <c r="J767" s="142">
        <f>ROUND(I767*H767,2)</f>
        <v>0</v>
      </c>
      <c r="K767" s="138" t="s">
        <v>199</v>
      </c>
      <c r="L767" s="32"/>
      <c r="M767" s="143" t="s">
        <v>1</v>
      </c>
      <c r="N767" s="144" t="s">
        <v>39</v>
      </c>
      <c r="P767" s="145">
        <f>O767*H767</f>
        <v>0</v>
      </c>
      <c r="Q767" s="145">
        <v>0</v>
      </c>
      <c r="R767" s="145">
        <f>Q767*H767</f>
        <v>0</v>
      </c>
      <c r="S767" s="145">
        <v>0</v>
      </c>
      <c r="T767" s="146">
        <f>S767*H767</f>
        <v>0</v>
      </c>
      <c r="AR767" s="147" t="s">
        <v>294</v>
      </c>
      <c r="AT767" s="147" t="s">
        <v>183</v>
      </c>
      <c r="AU767" s="147" t="s">
        <v>84</v>
      </c>
      <c r="AY767" s="17" t="s">
        <v>180</v>
      </c>
      <c r="BE767" s="148">
        <f>IF(N767="základní",J767,0)</f>
        <v>0</v>
      </c>
      <c r="BF767" s="148">
        <f>IF(N767="snížená",J767,0)</f>
        <v>0</v>
      </c>
      <c r="BG767" s="148">
        <f>IF(N767="zákl. přenesená",J767,0)</f>
        <v>0</v>
      </c>
      <c r="BH767" s="148">
        <f>IF(N767="sníž. přenesená",J767,0)</f>
        <v>0</v>
      </c>
      <c r="BI767" s="148">
        <f>IF(N767="nulová",J767,0)</f>
        <v>0</v>
      </c>
      <c r="BJ767" s="17" t="s">
        <v>82</v>
      </c>
      <c r="BK767" s="148">
        <f>ROUND(I767*H767,2)</f>
        <v>0</v>
      </c>
      <c r="BL767" s="17" t="s">
        <v>294</v>
      </c>
      <c r="BM767" s="147" t="s">
        <v>1793</v>
      </c>
    </row>
    <row r="768" spans="2:65" s="1" customFormat="1" ht="18">
      <c r="B768" s="32"/>
      <c r="D768" s="150" t="s">
        <v>556</v>
      </c>
      <c r="F768" s="188" t="s">
        <v>1794</v>
      </c>
      <c r="I768" s="189"/>
      <c r="L768" s="32"/>
      <c r="M768" s="190"/>
      <c r="T768" s="56"/>
      <c r="AT768" s="17" t="s">
        <v>556</v>
      </c>
      <c r="AU768" s="17" t="s">
        <v>84</v>
      </c>
    </row>
    <row r="769" spans="2:65" s="12" customFormat="1" ht="10.199999999999999">
      <c r="B769" s="149"/>
      <c r="D769" s="150" t="s">
        <v>190</v>
      </c>
      <c r="E769" s="151" t="s">
        <v>1</v>
      </c>
      <c r="F769" s="152" t="s">
        <v>1795</v>
      </c>
      <c r="H769" s="151" t="s">
        <v>1</v>
      </c>
      <c r="I769" s="153"/>
      <c r="L769" s="149"/>
      <c r="M769" s="154"/>
      <c r="T769" s="155"/>
      <c r="AT769" s="151" t="s">
        <v>190</v>
      </c>
      <c r="AU769" s="151" t="s">
        <v>84</v>
      </c>
      <c r="AV769" s="12" t="s">
        <v>82</v>
      </c>
      <c r="AW769" s="12" t="s">
        <v>30</v>
      </c>
      <c r="AX769" s="12" t="s">
        <v>74</v>
      </c>
      <c r="AY769" s="151" t="s">
        <v>180</v>
      </c>
    </row>
    <row r="770" spans="2:65" s="12" customFormat="1" ht="10.199999999999999">
      <c r="B770" s="149"/>
      <c r="D770" s="150" t="s">
        <v>190</v>
      </c>
      <c r="E770" s="151" t="s">
        <v>1</v>
      </c>
      <c r="F770" s="152" t="s">
        <v>1796</v>
      </c>
      <c r="H770" s="151" t="s">
        <v>1</v>
      </c>
      <c r="I770" s="153"/>
      <c r="L770" s="149"/>
      <c r="M770" s="154"/>
      <c r="T770" s="155"/>
      <c r="AT770" s="151" t="s">
        <v>190</v>
      </c>
      <c r="AU770" s="151" t="s">
        <v>84</v>
      </c>
      <c r="AV770" s="12" t="s">
        <v>82</v>
      </c>
      <c r="AW770" s="12" t="s">
        <v>30</v>
      </c>
      <c r="AX770" s="12" t="s">
        <v>74</v>
      </c>
      <c r="AY770" s="151" t="s">
        <v>180</v>
      </c>
    </row>
    <row r="771" spans="2:65" s="13" customFormat="1" ht="10.199999999999999">
      <c r="B771" s="156"/>
      <c r="D771" s="150" t="s">
        <v>190</v>
      </c>
      <c r="E771" s="157" t="s">
        <v>1</v>
      </c>
      <c r="F771" s="158" t="s">
        <v>1797</v>
      </c>
      <c r="H771" s="159">
        <v>146.69999999999999</v>
      </c>
      <c r="I771" s="160"/>
      <c r="L771" s="156"/>
      <c r="M771" s="161"/>
      <c r="T771" s="162"/>
      <c r="AT771" s="157" t="s">
        <v>190</v>
      </c>
      <c r="AU771" s="157" t="s">
        <v>84</v>
      </c>
      <c r="AV771" s="13" t="s">
        <v>84</v>
      </c>
      <c r="AW771" s="13" t="s">
        <v>30</v>
      </c>
      <c r="AX771" s="13" t="s">
        <v>74</v>
      </c>
      <c r="AY771" s="157" t="s">
        <v>180</v>
      </c>
    </row>
    <row r="772" spans="2:65" s="14" customFormat="1" ht="10.199999999999999">
      <c r="B772" s="163"/>
      <c r="D772" s="150" t="s">
        <v>190</v>
      </c>
      <c r="E772" s="164" t="s">
        <v>1</v>
      </c>
      <c r="F772" s="165" t="s">
        <v>194</v>
      </c>
      <c r="H772" s="166">
        <v>146.69999999999999</v>
      </c>
      <c r="I772" s="167"/>
      <c r="L772" s="163"/>
      <c r="M772" s="168"/>
      <c r="T772" s="169"/>
      <c r="AT772" s="164" t="s">
        <v>190</v>
      </c>
      <c r="AU772" s="164" t="s">
        <v>84</v>
      </c>
      <c r="AV772" s="14" t="s">
        <v>188</v>
      </c>
      <c r="AW772" s="14" t="s">
        <v>30</v>
      </c>
      <c r="AX772" s="14" t="s">
        <v>82</v>
      </c>
      <c r="AY772" s="164" t="s">
        <v>180</v>
      </c>
    </row>
    <row r="773" spans="2:65" s="1" customFormat="1" ht="16.5" customHeight="1">
      <c r="B773" s="32"/>
      <c r="C773" s="136" t="s">
        <v>902</v>
      </c>
      <c r="D773" s="136" t="s">
        <v>183</v>
      </c>
      <c r="E773" s="137" t="s">
        <v>657</v>
      </c>
      <c r="F773" s="138" t="s">
        <v>658</v>
      </c>
      <c r="G773" s="139" t="s">
        <v>343</v>
      </c>
      <c r="H773" s="187"/>
      <c r="I773" s="141"/>
      <c r="J773" s="142">
        <f>ROUND(I773*H773,2)</f>
        <v>0</v>
      </c>
      <c r="K773" s="138" t="s">
        <v>187</v>
      </c>
      <c r="L773" s="32"/>
      <c r="M773" s="143" t="s">
        <v>1</v>
      </c>
      <c r="N773" s="144" t="s">
        <v>39</v>
      </c>
      <c r="P773" s="145">
        <f>O773*H773</f>
        <v>0</v>
      </c>
      <c r="Q773" s="145">
        <v>0</v>
      </c>
      <c r="R773" s="145">
        <f>Q773*H773</f>
        <v>0</v>
      </c>
      <c r="S773" s="145">
        <v>0</v>
      </c>
      <c r="T773" s="146">
        <f>S773*H773</f>
        <v>0</v>
      </c>
      <c r="AR773" s="147" t="s">
        <v>294</v>
      </c>
      <c r="AT773" s="147" t="s">
        <v>183</v>
      </c>
      <c r="AU773" s="147" t="s">
        <v>84</v>
      </c>
      <c r="AY773" s="17" t="s">
        <v>180</v>
      </c>
      <c r="BE773" s="148">
        <f>IF(N773="základní",J773,0)</f>
        <v>0</v>
      </c>
      <c r="BF773" s="148">
        <f>IF(N773="snížená",J773,0)</f>
        <v>0</v>
      </c>
      <c r="BG773" s="148">
        <f>IF(N773="zákl. přenesená",J773,0)</f>
        <v>0</v>
      </c>
      <c r="BH773" s="148">
        <f>IF(N773="sníž. přenesená",J773,0)</f>
        <v>0</v>
      </c>
      <c r="BI773" s="148">
        <f>IF(N773="nulová",J773,0)</f>
        <v>0</v>
      </c>
      <c r="BJ773" s="17" t="s">
        <v>82</v>
      </c>
      <c r="BK773" s="148">
        <f>ROUND(I773*H773,2)</f>
        <v>0</v>
      </c>
      <c r="BL773" s="17" t="s">
        <v>294</v>
      </c>
      <c r="BM773" s="147" t="s">
        <v>1798</v>
      </c>
    </row>
    <row r="774" spans="2:65" s="11" customFormat="1" ht="22.8" customHeight="1">
      <c r="B774" s="124"/>
      <c r="D774" s="125" t="s">
        <v>73</v>
      </c>
      <c r="E774" s="134" t="s">
        <v>896</v>
      </c>
      <c r="F774" s="134" t="s">
        <v>897</v>
      </c>
      <c r="I774" s="127"/>
      <c r="J774" s="135">
        <f>BK774</f>
        <v>0</v>
      </c>
      <c r="L774" s="124"/>
      <c r="M774" s="129"/>
      <c r="P774" s="130">
        <f>SUM(P775:P801)</f>
        <v>0</v>
      </c>
      <c r="R774" s="130">
        <f>SUM(R775:R801)</f>
        <v>0.36936839999999999</v>
      </c>
      <c r="T774" s="131">
        <f>SUM(T775:T801)</f>
        <v>0</v>
      </c>
      <c r="AR774" s="125" t="s">
        <v>84</v>
      </c>
      <c r="AT774" s="132" t="s">
        <v>73</v>
      </c>
      <c r="AU774" s="132" t="s">
        <v>82</v>
      </c>
      <c r="AY774" s="125" t="s">
        <v>180</v>
      </c>
      <c r="BK774" s="133">
        <f>SUM(BK775:BK801)</f>
        <v>0</v>
      </c>
    </row>
    <row r="775" spans="2:65" s="1" customFormat="1" ht="16.5" customHeight="1">
      <c r="B775" s="32"/>
      <c r="C775" s="136" t="s">
        <v>911</v>
      </c>
      <c r="D775" s="136" t="s">
        <v>183</v>
      </c>
      <c r="E775" s="137" t="s">
        <v>1218</v>
      </c>
      <c r="F775" s="138" t="s">
        <v>1219</v>
      </c>
      <c r="G775" s="139" t="s">
        <v>198</v>
      </c>
      <c r="H775" s="140">
        <v>6943</v>
      </c>
      <c r="I775" s="141"/>
      <c r="J775" s="142">
        <f>ROUND(I775*H775,2)</f>
        <v>0</v>
      </c>
      <c r="K775" s="138" t="s">
        <v>187</v>
      </c>
      <c r="L775" s="32"/>
      <c r="M775" s="143" t="s">
        <v>1</v>
      </c>
      <c r="N775" s="144" t="s">
        <v>39</v>
      </c>
      <c r="P775" s="145">
        <f>O775*H775</f>
        <v>0</v>
      </c>
      <c r="Q775" s="145">
        <v>2.0000000000000002E-5</v>
      </c>
      <c r="R775" s="145">
        <f>Q775*H775</f>
        <v>0.13886000000000001</v>
      </c>
      <c r="S775" s="145">
        <v>0</v>
      </c>
      <c r="T775" s="146">
        <f>S775*H775</f>
        <v>0</v>
      </c>
      <c r="AR775" s="147" t="s">
        <v>294</v>
      </c>
      <c r="AT775" s="147" t="s">
        <v>183</v>
      </c>
      <c r="AU775" s="147" t="s">
        <v>84</v>
      </c>
      <c r="AY775" s="17" t="s">
        <v>180</v>
      </c>
      <c r="BE775" s="148">
        <f>IF(N775="základní",J775,0)</f>
        <v>0</v>
      </c>
      <c r="BF775" s="148">
        <f>IF(N775="snížená",J775,0)</f>
        <v>0</v>
      </c>
      <c r="BG775" s="148">
        <f>IF(N775="zákl. přenesená",J775,0)</f>
        <v>0</v>
      </c>
      <c r="BH775" s="148">
        <f>IF(N775="sníž. přenesená",J775,0)</f>
        <v>0</v>
      </c>
      <c r="BI775" s="148">
        <f>IF(N775="nulová",J775,0)</f>
        <v>0</v>
      </c>
      <c r="BJ775" s="17" t="s">
        <v>82</v>
      </c>
      <c r="BK775" s="148">
        <f>ROUND(I775*H775,2)</f>
        <v>0</v>
      </c>
      <c r="BL775" s="17" t="s">
        <v>294</v>
      </c>
      <c r="BM775" s="147" t="s">
        <v>1799</v>
      </c>
    </row>
    <row r="776" spans="2:65" s="12" customFormat="1" ht="20.399999999999999">
      <c r="B776" s="149"/>
      <c r="D776" s="150" t="s">
        <v>190</v>
      </c>
      <c r="E776" s="151" t="s">
        <v>1</v>
      </c>
      <c r="F776" s="152" t="s">
        <v>1800</v>
      </c>
      <c r="H776" s="151" t="s">
        <v>1</v>
      </c>
      <c r="I776" s="153"/>
      <c r="L776" s="149"/>
      <c r="M776" s="154"/>
      <c r="T776" s="155"/>
      <c r="AT776" s="151" t="s">
        <v>190</v>
      </c>
      <c r="AU776" s="151" t="s">
        <v>84</v>
      </c>
      <c r="AV776" s="12" t="s">
        <v>82</v>
      </c>
      <c r="AW776" s="12" t="s">
        <v>30</v>
      </c>
      <c r="AX776" s="12" t="s">
        <v>74</v>
      </c>
      <c r="AY776" s="151" t="s">
        <v>180</v>
      </c>
    </row>
    <row r="777" spans="2:65" s="13" customFormat="1" ht="10.199999999999999">
      <c r="B777" s="156"/>
      <c r="D777" s="150" t="s">
        <v>190</v>
      </c>
      <c r="E777" s="157" t="s">
        <v>1</v>
      </c>
      <c r="F777" s="158" t="s">
        <v>1801</v>
      </c>
      <c r="H777" s="159">
        <v>300</v>
      </c>
      <c r="I777" s="160"/>
      <c r="L777" s="156"/>
      <c r="M777" s="161"/>
      <c r="T777" s="162"/>
      <c r="AT777" s="157" t="s">
        <v>190</v>
      </c>
      <c r="AU777" s="157" t="s">
        <v>84</v>
      </c>
      <c r="AV777" s="13" t="s">
        <v>84</v>
      </c>
      <c r="AW777" s="13" t="s">
        <v>30</v>
      </c>
      <c r="AX777" s="13" t="s">
        <v>74</v>
      </c>
      <c r="AY777" s="157" t="s">
        <v>180</v>
      </c>
    </row>
    <row r="778" spans="2:65" s="12" customFormat="1" ht="10.199999999999999">
      <c r="B778" s="149"/>
      <c r="D778" s="150" t="s">
        <v>190</v>
      </c>
      <c r="E778" s="151" t="s">
        <v>1</v>
      </c>
      <c r="F778" s="152" t="s">
        <v>1802</v>
      </c>
      <c r="H778" s="151" t="s">
        <v>1</v>
      </c>
      <c r="I778" s="153"/>
      <c r="L778" s="149"/>
      <c r="M778" s="154"/>
      <c r="T778" s="155"/>
      <c r="AT778" s="151" t="s">
        <v>190</v>
      </c>
      <c r="AU778" s="151" t="s">
        <v>84</v>
      </c>
      <c r="AV778" s="12" t="s">
        <v>82</v>
      </c>
      <c r="AW778" s="12" t="s">
        <v>30</v>
      </c>
      <c r="AX778" s="12" t="s">
        <v>74</v>
      </c>
      <c r="AY778" s="151" t="s">
        <v>180</v>
      </c>
    </row>
    <row r="779" spans="2:65" s="13" customFormat="1" ht="10.199999999999999">
      <c r="B779" s="156"/>
      <c r="D779" s="150" t="s">
        <v>190</v>
      </c>
      <c r="E779" s="157" t="s">
        <v>1</v>
      </c>
      <c r="F779" s="158" t="s">
        <v>1024</v>
      </c>
      <c r="H779" s="159">
        <v>6643</v>
      </c>
      <c r="I779" s="160"/>
      <c r="L779" s="156"/>
      <c r="M779" s="161"/>
      <c r="T779" s="162"/>
      <c r="AT779" s="157" t="s">
        <v>190</v>
      </c>
      <c r="AU779" s="157" t="s">
        <v>84</v>
      </c>
      <c r="AV779" s="13" t="s">
        <v>84</v>
      </c>
      <c r="AW779" s="13" t="s">
        <v>4</v>
      </c>
      <c r="AX779" s="13" t="s">
        <v>74</v>
      </c>
      <c r="AY779" s="157" t="s">
        <v>180</v>
      </c>
    </row>
    <row r="780" spans="2:65" s="14" customFormat="1" ht="10.199999999999999">
      <c r="B780" s="163"/>
      <c r="D780" s="150" t="s">
        <v>190</v>
      </c>
      <c r="E780" s="164" t="s">
        <v>1</v>
      </c>
      <c r="F780" s="165" t="s">
        <v>194</v>
      </c>
      <c r="H780" s="166">
        <v>6943</v>
      </c>
      <c r="I780" s="167"/>
      <c r="L780" s="163"/>
      <c r="M780" s="168"/>
      <c r="T780" s="169"/>
      <c r="AT780" s="164" t="s">
        <v>190</v>
      </c>
      <c r="AU780" s="164" t="s">
        <v>84</v>
      </c>
      <c r="AV780" s="14" t="s">
        <v>188</v>
      </c>
      <c r="AW780" s="14" t="s">
        <v>30</v>
      </c>
      <c r="AX780" s="14" t="s">
        <v>82</v>
      </c>
      <c r="AY780" s="164" t="s">
        <v>180</v>
      </c>
    </row>
    <row r="781" spans="2:65" s="1" customFormat="1" ht="16.5" customHeight="1">
      <c r="B781" s="32"/>
      <c r="C781" s="136" t="s">
        <v>925</v>
      </c>
      <c r="D781" s="136" t="s">
        <v>183</v>
      </c>
      <c r="E781" s="137" t="s">
        <v>1803</v>
      </c>
      <c r="F781" s="138" t="s">
        <v>1804</v>
      </c>
      <c r="G781" s="139" t="s">
        <v>198</v>
      </c>
      <c r="H781" s="140">
        <v>300</v>
      </c>
      <c r="I781" s="141"/>
      <c r="J781" s="142">
        <f>ROUND(I781*H781,2)</f>
        <v>0</v>
      </c>
      <c r="K781" s="138" t="s">
        <v>187</v>
      </c>
      <c r="L781" s="32"/>
      <c r="M781" s="143" t="s">
        <v>1</v>
      </c>
      <c r="N781" s="144" t="s">
        <v>39</v>
      </c>
      <c r="P781" s="145">
        <f>O781*H781</f>
        <v>0</v>
      </c>
      <c r="Q781" s="145">
        <v>3.8999999999999999E-4</v>
      </c>
      <c r="R781" s="145">
        <f>Q781*H781</f>
        <v>0.11699999999999999</v>
      </c>
      <c r="S781" s="145">
        <v>0</v>
      </c>
      <c r="T781" s="146">
        <f>S781*H781</f>
        <v>0</v>
      </c>
      <c r="AR781" s="147" t="s">
        <v>294</v>
      </c>
      <c r="AT781" s="147" t="s">
        <v>183</v>
      </c>
      <c r="AU781" s="147" t="s">
        <v>84</v>
      </c>
      <c r="AY781" s="17" t="s">
        <v>180</v>
      </c>
      <c r="BE781" s="148">
        <f>IF(N781="základní",J781,0)</f>
        <v>0</v>
      </c>
      <c r="BF781" s="148">
        <f>IF(N781="snížená",J781,0)</f>
        <v>0</v>
      </c>
      <c r="BG781" s="148">
        <f>IF(N781="zákl. přenesená",J781,0)</f>
        <v>0</v>
      </c>
      <c r="BH781" s="148">
        <f>IF(N781="sníž. přenesená",J781,0)</f>
        <v>0</v>
      </c>
      <c r="BI781" s="148">
        <f>IF(N781="nulová",J781,0)</f>
        <v>0</v>
      </c>
      <c r="BJ781" s="17" t="s">
        <v>82</v>
      </c>
      <c r="BK781" s="148">
        <f>ROUND(I781*H781,2)</f>
        <v>0</v>
      </c>
      <c r="BL781" s="17" t="s">
        <v>294</v>
      </c>
      <c r="BM781" s="147" t="s">
        <v>1805</v>
      </c>
    </row>
    <row r="782" spans="2:65" s="12" customFormat="1" ht="20.399999999999999">
      <c r="B782" s="149"/>
      <c r="D782" s="150" t="s">
        <v>190</v>
      </c>
      <c r="E782" s="151" t="s">
        <v>1</v>
      </c>
      <c r="F782" s="152" t="s">
        <v>1800</v>
      </c>
      <c r="H782" s="151" t="s">
        <v>1</v>
      </c>
      <c r="I782" s="153"/>
      <c r="L782" s="149"/>
      <c r="M782" s="154"/>
      <c r="T782" s="155"/>
      <c r="AT782" s="151" t="s">
        <v>190</v>
      </c>
      <c r="AU782" s="151" t="s">
        <v>84</v>
      </c>
      <c r="AV782" s="12" t="s">
        <v>82</v>
      </c>
      <c r="AW782" s="12" t="s">
        <v>30</v>
      </c>
      <c r="AX782" s="12" t="s">
        <v>74</v>
      </c>
      <c r="AY782" s="151" t="s">
        <v>180</v>
      </c>
    </row>
    <row r="783" spans="2:65" s="13" customFormat="1" ht="10.199999999999999">
      <c r="B783" s="156"/>
      <c r="D783" s="150" t="s">
        <v>190</v>
      </c>
      <c r="E783" s="157" t="s">
        <v>1</v>
      </c>
      <c r="F783" s="158" t="s">
        <v>1801</v>
      </c>
      <c r="H783" s="159">
        <v>300</v>
      </c>
      <c r="I783" s="160"/>
      <c r="L783" s="156"/>
      <c r="M783" s="161"/>
      <c r="T783" s="162"/>
      <c r="AT783" s="157" t="s">
        <v>190</v>
      </c>
      <c r="AU783" s="157" t="s">
        <v>84</v>
      </c>
      <c r="AV783" s="13" t="s">
        <v>84</v>
      </c>
      <c r="AW783" s="13" t="s">
        <v>30</v>
      </c>
      <c r="AX783" s="13" t="s">
        <v>74</v>
      </c>
      <c r="AY783" s="157" t="s">
        <v>180</v>
      </c>
    </row>
    <row r="784" spans="2:65" s="14" customFormat="1" ht="10.199999999999999">
      <c r="B784" s="163"/>
      <c r="D784" s="150" t="s">
        <v>190</v>
      </c>
      <c r="E784" s="164" t="s">
        <v>1</v>
      </c>
      <c r="F784" s="165" t="s">
        <v>194</v>
      </c>
      <c r="H784" s="166">
        <v>300</v>
      </c>
      <c r="I784" s="167"/>
      <c r="L784" s="163"/>
      <c r="M784" s="168"/>
      <c r="T784" s="169"/>
      <c r="AT784" s="164" t="s">
        <v>190</v>
      </c>
      <c r="AU784" s="164" t="s">
        <v>84</v>
      </c>
      <c r="AV784" s="14" t="s">
        <v>188</v>
      </c>
      <c r="AW784" s="14" t="s">
        <v>30</v>
      </c>
      <c r="AX784" s="14" t="s">
        <v>82</v>
      </c>
      <c r="AY784" s="164" t="s">
        <v>180</v>
      </c>
    </row>
    <row r="785" spans="2:65" s="1" customFormat="1" ht="16.5" customHeight="1">
      <c r="B785" s="32"/>
      <c r="C785" s="136" t="s">
        <v>931</v>
      </c>
      <c r="D785" s="136" t="s">
        <v>183</v>
      </c>
      <c r="E785" s="137" t="s">
        <v>1806</v>
      </c>
      <c r="F785" s="138" t="s">
        <v>1807</v>
      </c>
      <c r="G785" s="139" t="s">
        <v>198</v>
      </c>
      <c r="H785" s="140">
        <v>300</v>
      </c>
      <c r="I785" s="141"/>
      <c r="J785" s="142">
        <f>ROUND(I785*H785,2)</f>
        <v>0</v>
      </c>
      <c r="K785" s="138" t="s">
        <v>199</v>
      </c>
      <c r="L785" s="32"/>
      <c r="M785" s="143" t="s">
        <v>1</v>
      </c>
      <c r="N785" s="144" t="s">
        <v>39</v>
      </c>
      <c r="P785" s="145">
        <f>O785*H785</f>
        <v>0</v>
      </c>
      <c r="Q785" s="145">
        <v>2.5000000000000001E-4</v>
      </c>
      <c r="R785" s="145">
        <f>Q785*H785</f>
        <v>7.4999999999999997E-2</v>
      </c>
      <c r="S785" s="145">
        <v>0</v>
      </c>
      <c r="T785" s="146">
        <f>S785*H785</f>
        <v>0</v>
      </c>
      <c r="AR785" s="147" t="s">
        <v>294</v>
      </c>
      <c r="AT785" s="147" t="s">
        <v>183</v>
      </c>
      <c r="AU785" s="147" t="s">
        <v>84</v>
      </c>
      <c r="AY785" s="17" t="s">
        <v>180</v>
      </c>
      <c r="BE785" s="148">
        <f>IF(N785="základní",J785,0)</f>
        <v>0</v>
      </c>
      <c r="BF785" s="148">
        <f>IF(N785="snížená",J785,0)</f>
        <v>0</v>
      </c>
      <c r="BG785" s="148">
        <f>IF(N785="zákl. přenesená",J785,0)</f>
        <v>0</v>
      </c>
      <c r="BH785" s="148">
        <f>IF(N785="sníž. přenesená",J785,0)</f>
        <v>0</v>
      </c>
      <c r="BI785" s="148">
        <f>IF(N785="nulová",J785,0)</f>
        <v>0</v>
      </c>
      <c r="BJ785" s="17" t="s">
        <v>82</v>
      </c>
      <c r="BK785" s="148">
        <f>ROUND(I785*H785,2)</f>
        <v>0</v>
      </c>
      <c r="BL785" s="17" t="s">
        <v>294</v>
      </c>
      <c r="BM785" s="147" t="s">
        <v>1808</v>
      </c>
    </row>
    <row r="786" spans="2:65" s="1" customFormat="1" ht="108">
      <c r="B786" s="32"/>
      <c r="D786" s="150" t="s">
        <v>556</v>
      </c>
      <c r="F786" s="188" t="s">
        <v>1809</v>
      </c>
      <c r="I786" s="189"/>
      <c r="L786" s="32"/>
      <c r="M786" s="190"/>
      <c r="T786" s="56"/>
      <c r="AT786" s="17" t="s">
        <v>556</v>
      </c>
      <c r="AU786" s="17" t="s">
        <v>84</v>
      </c>
    </row>
    <row r="787" spans="2:65" s="12" customFormat="1" ht="10.199999999999999">
      <c r="B787" s="149"/>
      <c r="D787" s="150" t="s">
        <v>190</v>
      </c>
      <c r="E787" s="151" t="s">
        <v>1</v>
      </c>
      <c r="F787" s="152" t="s">
        <v>1810</v>
      </c>
      <c r="H787" s="151" t="s">
        <v>1</v>
      </c>
      <c r="I787" s="153"/>
      <c r="L787" s="149"/>
      <c r="M787" s="154"/>
      <c r="T787" s="155"/>
      <c r="AT787" s="151" t="s">
        <v>190</v>
      </c>
      <c r="AU787" s="151" t="s">
        <v>84</v>
      </c>
      <c r="AV787" s="12" t="s">
        <v>82</v>
      </c>
      <c r="AW787" s="12" t="s">
        <v>30</v>
      </c>
      <c r="AX787" s="12" t="s">
        <v>74</v>
      </c>
      <c r="AY787" s="151" t="s">
        <v>180</v>
      </c>
    </row>
    <row r="788" spans="2:65" s="13" customFormat="1" ht="10.199999999999999">
      <c r="B788" s="156"/>
      <c r="D788" s="150" t="s">
        <v>190</v>
      </c>
      <c r="E788" s="157" t="s">
        <v>1</v>
      </c>
      <c r="F788" s="158" t="s">
        <v>1801</v>
      </c>
      <c r="H788" s="159">
        <v>300</v>
      </c>
      <c r="I788" s="160"/>
      <c r="L788" s="156"/>
      <c r="M788" s="161"/>
      <c r="T788" s="162"/>
      <c r="AT788" s="157" t="s">
        <v>190</v>
      </c>
      <c r="AU788" s="157" t="s">
        <v>84</v>
      </c>
      <c r="AV788" s="13" t="s">
        <v>84</v>
      </c>
      <c r="AW788" s="13" t="s">
        <v>30</v>
      </c>
      <c r="AX788" s="13" t="s">
        <v>74</v>
      </c>
      <c r="AY788" s="157" t="s">
        <v>180</v>
      </c>
    </row>
    <row r="789" spans="2:65" s="14" customFormat="1" ht="10.199999999999999">
      <c r="B789" s="163"/>
      <c r="D789" s="150" t="s">
        <v>190</v>
      </c>
      <c r="E789" s="164" t="s">
        <v>1</v>
      </c>
      <c r="F789" s="165" t="s">
        <v>194</v>
      </c>
      <c r="H789" s="166">
        <v>300</v>
      </c>
      <c r="I789" s="167"/>
      <c r="L789" s="163"/>
      <c r="M789" s="168"/>
      <c r="T789" s="169"/>
      <c r="AT789" s="164" t="s">
        <v>190</v>
      </c>
      <c r="AU789" s="164" t="s">
        <v>84</v>
      </c>
      <c r="AV789" s="14" t="s">
        <v>188</v>
      </c>
      <c r="AW789" s="14" t="s">
        <v>30</v>
      </c>
      <c r="AX789" s="14" t="s">
        <v>82</v>
      </c>
      <c r="AY789" s="164" t="s">
        <v>180</v>
      </c>
    </row>
    <row r="790" spans="2:65" s="1" customFormat="1" ht="16.5" customHeight="1">
      <c r="B790" s="32"/>
      <c r="C790" s="136" t="s">
        <v>935</v>
      </c>
      <c r="D790" s="136" t="s">
        <v>183</v>
      </c>
      <c r="E790" s="137" t="s">
        <v>1223</v>
      </c>
      <c r="F790" s="138" t="s">
        <v>1224</v>
      </c>
      <c r="G790" s="139" t="s">
        <v>198</v>
      </c>
      <c r="H790" s="140">
        <v>6643</v>
      </c>
      <c r="I790" s="141"/>
      <c r="J790" s="142">
        <f>ROUND(I790*H790,2)</f>
        <v>0</v>
      </c>
      <c r="K790" s="138" t="s">
        <v>199</v>
      </c>
      <c r="L790" s="32"/>
      <c r="M790" s="143" t="s">
        <v>1</v>
      </c>
      <c r="N790" s="144" t="s">
        <v>39</v>
      </c>
      <c r="P790" s="145">
        <f>O790*H790</f>
        <v>0</v>
      </c>
      <c r="Q790" s="145">
        <v>0</v>
      </c>
      <c r="R790" s="145">
        <f>Q790*H790</f>
        <v>0</v>
      </c>
      <c r="S790" s="145">
        <v>0</v>
      </c>
      <c r="T790" s="146">
        <f>S790*H790</f>
        <v>0</v>
      </c>
      <c r="AR790" s="147" t="s">
        <v>294</v>
      </c>
      <c r="AT790" s="147" t="s">
        <v>183</v>
      </c>
      <c r="AU790" s="147" t="s">
        <v>84</v>
      </c>
      <c r="AY790" s="17" t="s">
        <v>180</v>
      </c>
      <c r="BE790" s="148">
        <f>IF(N790="základní",J790,0)</f>
        <v>0</v>
      </c>
      <c r="BF790" s="148">
        <f>IF(N790="snížená",J790,0)</f>
        <v>0</v>
      </c>
      <c r="BG790" s="148">
        <f>IF(N790="zákl. přenesená",J790,0)</f>
        <v>0</v>
      </c>
      <c r="BH790" s="148">
        <f>IF(N790="sníž. přenesená",J790,0)</f>
        <v>0</v>
      </c>
      <c r="BI790" s="148">
        <f>IF(N790="nulová",J790,0)</f>
        <v>0</v>
      </c>
      <c r="BJ790" s="17" t="s">
        <v>82</v>
      </c>
      <c r="BK790" s="148">
        <f>ROUND(I790*H790,2)</f>
        <v>0</v>
      </c>
      <c r="BL790" s="17" t="s">
        <v>294</v>
      </c>
      <c r="BM790" s="147" t="s">
        <v>1811</v>
      </c>
    </row>
    <row r="791" spans="2:65" s="1" customFormat="1" ht="90">
      <c r="B791" s="32"/>
      <c r="D791" s="150" t="s">
        <v>556</v>
      </c>
      <c r="F791" s="188" t="s">
        <v>1226</v>
      </c>
      <c r="I791" s="189"/>
      <c r="L791" s="32"/>
      <c r="M791" s="190"/>
      <c r="T791" s="56"/>
      <c r="AT791" s="17" t="s">
        <v>556</v>
      </c>
      <c r="AU791" s="17" t="s">
        <v>84</v>
      </c>
    </row>
    <row r="792" spans="2:65" s="12" customFormat="1" ht="10.199999999999999">
      <c r="B792" s="149"/>
      <c r="D792" s="150" t="s">
        <v>190</v>
      </c>
      <c r="E792" s="151" t="s">
        <v>1</v>
      </c>
      <c r="F792" s="152" t="s">
        <v>1023</v>
      </c>
      <c r="H792" s="151" t="s">
        <v>1</v>
      </c>
      <c r="I792" s="153"/>
      <c r="L792" s="149"/>
      <c r="M792" s="154"/>
      <c r="T792" s="155"/>
      <c r="AT792" s="151" t="s">
        <v>190</v>
      </c>
      <c r="AU792" s="151" t="s">
        <v>84</v>
      </c>
      <c r="AV792" s="12" t="s">
        <v>82</v>
      </c>
      <c r="AW792" s="12" t="s">
        <v>30</v>
      </c>
      <c r="AX792" s="12" t="s">
        <v>74</v>
      </c>
      <c r="AY792" s="151" t="s">
        <v>180</v>
      </c>
    </row>
    <row r="793" spans="2:65" s="13" customFormat="1" ht="10.199999999999999">
      <c r="B793" s="156"/>
      <c r="D793" s="150" t="s">
        <v>190</v>
      </c>
      <c r="E793" s="157" t="s">
        <v>1</v>
      </c>
      <c r="F793" s="158" t="s">
        <v>1024</v>
      </c>
      <c r="H793" s="159">
        <v>6643</v>
      </c>
      <c r="I793" s="160"/>
      <c r="L793" s="156"/>
      <c r="M793" s="161"/>
      <c r="T793" s="162"/>
      <c r="AT793" s="157" t="s">
        <v>190</v>
      </c>
      <c r="AU793" s="157" t="s">
        <v>84</v>
      </c>
      <c r="AV793" s="13" t="s">
        <v>84</v>
      </c>
      <c r="AW793" s="13" t="s">
        <v>30</v>
      </c>
      <c r="AX793" s="13" t="s">
        <v>74</v>
      </c>
      <c r="AY793" s="157" t="s">
        <v>180</v>
      </c>
    </row>
    <row r="794" spans="2:65" s="14" customFormat="1" ht="10.199999999999999">
      <c r="B794" s="163"/>
      <c r="D794" s="150" t="s">
        <v>190</v>
      </c>
      <c r="E794" s="164" t="s">
        <v>1</v>
      </c>
      <c r="F794" s="165" t="s">
        <v>194</v>
      </c>
      <c r="H794" s="166">
        <v>6643</v>
      </c>
      <c r="I794" s="167"/>
      <c r="L794" s="163"/>
      <c r="M794" s="168"/>
      <c r="T794" s="169"/>
      <c r="AT794" s="164" t="s">
        <v>190</v>
      </c>
      <c r="AU794" s="164" t="s">
        <v>84</v>
      </c>
      <c r="AV794" s="14" t="s">
        <v>188</v>
      </c>
      <c r="AW794" s="14" t="s">
        <v>30</v>
      </c>
      <c r="AX794" s="14" t="s">
        <v>82</v>
      </c>
      <c r="AY794" s="164" t="s">
        <v>180</v>
      </c>
    </row>
    <row r="795" spans="2:65" s="1" customFormat="1" ht="16.5" customHeight="1">
      <c r="B795" s="32"/>
      <c r="C795" s="136" t="s">
        <v>939</v>
      </c>
      <c r="D795" s="136" t="s">
        <v>183</v>
      </c>
      <c r="E795" s="137" t="s">
        <v>1812</v>
      </c>
      <c r="F795" s="138" t="s">
        <v>1813</v>
      </c>
      <c r="G795" s="139" t="s">
        <v>198</v>
      </c>
      <c r="H795" s="140">
        <v>113.26</v>
      </c>
      <c r="I795" s="141"/>
      <c r="J795" s="142">
        <f>ROUND(I795*H795,2)</f>
        <v>0</v>
      </c>
      <c r="K795" s="138" t="s">
        <v>187</v>
      </c>
      <c r="L795" s="32"/>
      <c r="M795" s="143" t="s">
        <v>1</v>
      </c>
      <c r="N795" s="144" t="s">
        <v>39</v>
      </c>
      <c r="P795" s="145">
        <f>O795*H795</f>
        <v>0</v>
      </c>
      <c r="Q795" s="145">
        <v>8.0000000000000007E-5</v>
      </c>
      <c r="R795" s="145">
        <f>Q795*H795</f>
        <v>9.0608000000000008E-3</v>
      </c>
      <c r="S795" s="145">
        <v>0</v>
      </c>
      <c r="T795" s="146">
        <f>S795*H795</f>
        <v>0</v>
      </c>
      <c r="AR795" s="147" t="s">
        <v>294</v>
      </c>
      <c r="AT795" s="147" t="s">
        <v>183</v>
      </c>
      <c r="AU795" s="147" t="s">
        <v>84</v>
      </c>
      <c r="AY795" s="17" t="s">
        <v>180</v>
      </c>
      <c r="BE795" s="148">
        <f>IF(N795="základní",J795,0)</f>
        <v>0</v>
      </c>
      <c r="BF795" s="148">
        <f>IF(N795="snížená",J795,0)</f>
        <v>0</v>
      </c>
      <c r="BG795" s="148">
        <f>IF(N795="zákl. přenesená",J795,0)</f>
        <v>0</v>
      </c>
      <c r="BH795" s="148">
        <f>IF(N795="sníž. přenesená",J795,0)</f>
        <v>0</v>
      </c>
      <c r="BI795" s="148">
        <f>IF(N795="nulová",J795,0)</f>
        <v>0</v>
      </c>
      <c r="BJ795" s="17" t="s">
        <v>82</v>
      </c>
      <c r="BK795" s="148">
        <f>ROUND(I795*H795,2)</f>
        <v>0</v>
      </c>
      <c r="BL795" s="17" t="s">
        <v>294</v>
      </c>
      <c r="BM795" s="147" t="s">
        <v>1814</v>
      </c>
    </row>
    <row r="796" spans="2:65" s="12" customFormat="1" ht="10.199999999999999">
      <c r="B796" s="149"/>
      <c r="D796" s="150" t="s">
        <v>190</v>
      </c>
      <c r="E796" s="151" t="s">
        <v>1</v>
      </c>
      <c r="F796" s="152" t="s">
        <v>1815</v>
      </c>
      <c r="H796" s="151" t="s">
        <v>1</v>
      </c>
      <c r="I796" s="153"/>
      <c r="L796" s="149"/>
      <c r="M796" s="154"/>
      <c r="T796" s="155"/>
      <c r="AT796" s="151" t="s">
        <v>190</v>
      </c>
      <c r="AU796" s="151" t="s">
        <v>84</v>
      </c>
      <c r="AV796" s="12" t="s">
        <v>82</v>
      </c>
      <c r="AW796" s="12" t="s">
        <v>30</v>
      </c>
      <c r="AX796" s="12" t="s">
        <v>74</v>
      </c>
      <c r="AY796" s="151" t="s">
        <v>180</v>
      </c>
    </row>
    <row r="797" spans="2:65" s="13" customFormat="1" ht="10.199999999999999">
      <c r="B797" s="156"/>
      <c r="D797" s="150" t="s">
        <v>190</v>
      </c>
      <c r="E797" s="157" t="s">
        <v>1</v>
      </c>
      <c r="F797" s="158" t="s">
        <v>1816</v>
      </c>
      <c r="H797" s="159">
        <v>113.26</v>
      </c>
      <c r="I797" s="160"/>
      <c r="L797" s="156"/>
      <c r="M797" s="161"/>
      <c r="T797" s="162"/>
      <c r="AT797" s="157" t="s">
        <v>190</v>
      </c>
      <c r="AU797" s="157" t="s">
        <v>84</v>
      </c>
      <c r="AV797" s="13" t="s">
        <v>84</v>
      </c>
      <c r="AW797" s="13" t="s">
        <v>30</v>
      </c>
      <c r="AX797" s="13" t="s">
        <v>74</v>
      </c>
      <c r="AY797" s="157" t="s">
        <v>180</v>
      </c>
    </row>
    <row r="798" spans="2:65" s="14" customFormat="1" ht="10.199999999999999">
      <c r="B798" s="163"/>
      <c r="D798" s="150" t="s">
        <v>190</v>
      </c>
      <c r="E798" s="164" t="s">
        <v>1</v>
      </c>
      <c r="F798" s="165" t="s">
        <v>194</v>
      </c>
      <c r="H798" s="166">
        <v>113.26</v>
      </c>
      <c r="I798" s="167"/>
      <c r="L798" s="163"/>
      <c r="M798" s="168"/>
      <c r="T798" s="169"/>
      <c r="AT798" s="164" t="s">
        <v>190</v>
      </c>
      <c r="AU798" s="164" t="s">
        <v>84</v>
      </c>
      <c r="AV798" s="14" t="s">
        <v>188</v>
      </c>
      <c r="AW798" s="14" t="s">
        <v>30</v>
      </c>
      <c r="AX798" s="14" t="s">
        <v>82</v>
      </c>
      <c r="AY798" s="164" t="s">
        <v>180</v>
      </c>
    </row>
    <row r="799" spans="2:65" s="1" customFormat="1" ht="16.5" customHeight="1">
      <c r="B799" s="32"/>
      <c r="C799" s="136" t="s">
        <v>943</v>
      </c>
      <c r="D799" s="136" t="s">
        <v>183</v>
      </c>
      <c r="E799" s="137" t="s">
        <v>926</v>
      </c>
      <c r="F799" s="138" t="s">
        <v>927</v>
      </c>
      <c r="G799" s="139" t="s">
        <v>198</v>
      </c>
      <c r="H799" s="140">
        <v>113.26</v>
      </c>
      <c r="I799" s="141"/>
      <c r="J799" s="142">
        <f>ROUND(I799*H799,2)</f>
        <v>0</v>
      </c>
      <c r="K799" s="138" t="s">
        <v>187</v>
      </c>
      <c r="L799" s="32"/>
      <c r="M799" s="143" t="s">
        <v>1</v>
      </c>
      <c r="N799" s="144" t="s">
        <v>39</v>
      </c>
      <c r="P799" s="145">
        <f>O799*H799</f>
        <v>0</v>
      </c>
      <c r="Q799" s="145">
        <v>1.3999999999999999E-4</v>
      </c>
      <c r="R799" s="145">
        <f>Q799*H799</f>
        <v>1.58564E-2</v>
      </c>
      <c r="S799" s="145">
        <v>0</v>
      </c>
      <c r="T799" s="146">
        <f>S799*H799</f>
        <v>0</v>
      </c>
      <c r="AR799" s="147" t="s">
        <v>294</v>
      </c>
      <c r="AT799" s="147" t="s">
        <v>183</v>
      </c>
      <c r="AU799" s="147" t="s">
        <v>84</v>
      </c>
      <c r="AY799" s="17" t="s">
        <v>180</v>
      </c>
      <c r="BE799" s="148">
        <f>IF(N799="základní",J799,0)</f>
        <v>0</v>
      </c>
      <c r="BF799" s="148">
        <f>IF(N799="snížená",J799,0)</f>
        <v>0</v>
      </c>
      <c r="BG799" s="148">
        <f>IF(N799="zákl. přenesená",J799,0)</f>
        <v>0</v>
      </c>
      <c r="BH799" s="148">
        <f>IF(N799="sníž. přenesená",J799,0)</f>
        <v>0</v>
      </c>
      <c r="BI799" s="148">
        <f>IF(N799="nulová",J799,0)</f>
        <v>0</v>
      </c>
      <c r="BJ799" s="17" t="s">
        <v>82</v>
      </c>
      <c r="BK799" s="148">
        <f>ROUND(I799*H799,2)</f>
        <v>0</v>
      </c>
      <c r="BL799" s="17" t="s">
        <v>294</v>
      </c>
      <c r="BM799" s="147" t="s">
        <v>1817</v>
      </c>
    </row>
    <row r="800" spans="2:65" s="1" customFormat="1" ht="16.5" customHeight="1">
      <c r="B800" s="32"/>
      <c r="C800" s="136" t="s">
        <v>947</v>
      </c>
      <c r="D800" s="136" t="s">
        <v>183</v>
      </c>
      <c r="E800" s="137" t="s">
        <v>940</v>
      </c>
      <c r="F800" s="138" t="s">
        <v>941</v>
      </c>
      <c r="G800" s="139" t="s">
        <v>198</v>
      </c>
      <c r="H800" s="140">
        <v>113.26</v>
      </c>
      <c r="I800" s="141"/>
      <c r="J800" s="142">
        <f>ROUND(I800*H800,2)</f>
        <v>0</v>
      </c>
      <c r="K800" s="138" t="s">
        <v>187</v>
      </c>
      <c r="L800" s="32"/>
      <c r="M800" s="143" t="s">
        <v>1</v>
      </c>
      <c r="N800" s="144" t="s">
        <v>39</v>
      </c>
      <c r="P800" s="145">
        <f>O800*H800</f>
        <v>0</v>
      </c>
      <c r="Q800" s="145">
        <v>1.2E-4</v>
      </c>
      <c r="R800" s="145">
        <f>Q800*H800</f>
        <v>1.3591200000000001E-2</v>
      </c>
      <c r="S800" s="145">
        <v>0</v>
      </c>
      <c r="T800" s="146">
        <f>S800*H800</f>
        <v>0</v>
      </c>
      <c r="AR800" s="147" t="s">
        <v>294</v>
      </c>
      <c r="AT800" s="147" t="s">
        <v>183</v>
      </c>
      <c r="AU800" s="147" t="s">
        <v>84</v>
      </c>
      <c r="AY800" s="17" t="s">
        <v>180</v>
      </c>
      <c r="BE800" s="148">
        <f>IF(N800="základní",J800,0)</f>
        <v>0</v>
      </c>
      <c r="BF800" s="148">
        <f>IF(N800="snížená",J800,0)</f>
        <v>0</v>
      </c>
      <c r="BG800" s="148">
        <f>IF(N800="zákl. přenesená",J800,0)</f>
        <v>0</v>
      </c>
      <c r="BH800" s="148">
        <f>IF(N800="sníž. přenesená",J800,0)</f>
        <v>0</v>
      </c>
      <c r="BI800" s="148">
        <f>IF(N800="nulová",J800,0)</f>
        <v>0</v>
      </c>
      <c r="BJ800" s="17" t="s">
        <v>82</v>
      </c>
      <c r="BK800" s="148">
        <f>ROUND(I800*H800,2)</f>
        <v>0</v>
      </c>
      <c r="BL800" s="17" t="s">
        <v>294</v>
      </c>
      <c r="BM800" s="147" t="s">
        <v>1818</v>
      </c>
    </row>
    <row r="801" spans="2:51" s="13" customFormat="1" ht="10.199999999999999">
      <c r="B801" s="156"/>
      <c r="D801" s="150" t="s">
        <v>190</v>
      </c>
      <c r="E801" s="157" t="s">
        <v>1</v>
      </c>
      <c r="F801" s="158" t="s">
        <v>1819</v>
      </c>
      <c r="H801" s="159">
        <v>113.26</v>
      </c>
      <c r="I801" s="160"/>
      <c r="L801" s="156"/>
      <c r="M801" s="199"/>
      <c r="N801" s="200"/>
      <c r="O801" s="200"/>
      <c r="P801" s="200"/>
      <c r="Q801" s="200"/>
      <c r="R801" s="200"/>
      <c r="S801" s="200"/>
      <c r="T801" s="201"/>
      <c r="AT801" s="157" t="s">
        <v>190</v>
      </c>
      <c r="AU801" s="157" t="s">
        <v>84</v>
      </c>
      <c r="AV801" s="13" t="s">
        <v>84</v>
      </c>
      <c r="AW801" s="13" t="s">
        <v>30</v>
      </c>
      <c r="AX801" s="13" t="s">
        <v>82</v>
      </c>
      <c r="AY801" s="157" t="s">
        <v>180</v>
      </c>
    </row>
    <row r="802" spans="2:51" s="1" customFormat="1" ht="7" customHeight="1">
      <c r="B802" s="44"/>
      <c r="C802" s="45"/>
      <c r="D802" s="45"/>
      <c r="E802" s="45"/>
      <c r="F802" s="45"/>
      <c r="G802" s="45"/>
      <c r="H802" s="45"/>
      <c r="I802" s="45"/>
      <c r="J802" s="45"/>
      <c r="K802" s="45"/>
      <c r="L802" s="32"/>
    </row>
  </sheetData>
  <sheetProtection algorithmName="SHA-512" hashValue="qmZQh92iFlSsF+l3uwvAALm4hX5dBl5hgPr5Yv5qX21rKTe17ibtpSDn5VdzlG4YYslKv/Qy0XnDXSJOhE46hg==" saltValue="8mmtpieqAqyvbS31Eg60WErH0DmR/89AxORiWwfSh/As1slQl9hnQUyA6LADx8DkvnAzv4AWJNwRc66itYUsGg==" spinCount="100000" sheet="1" objects="1" scenarios="1" formatColumns="0" formatRows="0" autoFilter="0"/>
  <autoFilter ref="C131:K801" xr:uid="{00000000-0009-0000-0000-000003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08"/>
  <sheetViews>
    <sheetView showGridLines="0" workbookViewId="0"/>
  </sheetViews>
  <sheetFormatPr defaultRowHeight="14.4"/>
  <cols>
    <col min="1" max="1" width="8.33203125" customWidth="1"/>
    <col min="2" max="2" width="1.19921875" customWidth="1"/>
    <col min="3" max="3" width="4.1328125" customWidth="1"/>
    <col min="4" max="4" width="4.33203125" customWidth="1"/>
    <col min="5" max="5" width="17.1328125" customWidth="1"/>
    <col min="6" max="6" width="100.796875" customWidth="1"/>
    <col min="7" max="7" width="7.46484375" customWidth="1"/>
    <col min="8" max="8" width="14" customWidth="1"/>
    <col min="9" max="9" width="15.796875" customWidth="1"/>
    <col min="10" max="11" width="22.33203125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100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ZŠ NA SMETÁNCE - oprava střešního pláště a rekonstrukce podkroví</v>
      </c>
      <c r="F7" s="245"/>
      <c r="G7" s="245"/>
      <c r="H7" s="245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44" t="s">
        <v>1820</v>
      </c>
      <c r="F9" s="246"/>
      <c r="G9" s="246"/>
      <c r="H9" s="24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07" t="s">
        <v>1821</v>
      </c>
      <c r="F11" s="246"/>
      <c r="G11" s="246"/>
      <c r="H11" s="246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7" t="str">
        <f>'Rekapitulace stavby'!E14</f>
        <v>Vyplň údaj</v>
      </c>
      <c r="F20" s="213"/>
      <c r="G20" s="213"/>
      <c r="H20" s="213"/>
      <c r="I20" s="27" t="s">
        <v>26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18" t="s">
        <v>1</v>
      </c>
      <c r="F29" s="218"/>
      <c r="G29" s="218"/>
      <c r="H29" s="218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45" customHeight="1">
      <c r="B32" s="32"/>
      <c r="D32" s="95" t="s">
        <v>34</v>
      </c>
      <c r="J32" s="66">
        <f>ROUND(J128,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" customHeight="1">
      <c r="B35" s="32"/>
      <c r="D35" s="55" t="s">
        <v>38</v>
      </c>
      <c r="E35" s="27" t="s">
        <v>39</v>
      </c>
      <c r="F35" s="86">
        <f>ROUND((SUM(BE128:BE207)),  2)</f>
        <v>0</v>
      </c>
      <c r="I35" s="96">
        <v>0.21</v>
      </c>
      <c r="J35" s="86">
        <f>ROUND(((SUM(BE128:BE207))*I35),  2)</f>
        <v>0</v>
      </c>
      <c r="L35" s="32"/>
    </row>
    <row r="36" spans="2:12" s="1" customFormat="1" ht="14.4" customHeight="1">
      <c r="B36" s="32"/>
      <c r="E36" s="27" t="s">
        <v>40</v>
      </c>
      <c r="F36" s="86">
        <f>ROUND((SUM(BF128:BF207)),  2)</f>
        <v>0</v>
      </c>
      <c r="I36" s="96">
        <v>0.15</v>
      </c>
      <c r="J36" s="86">
        <f>ROUND(((SUM(BF128:BF207))*I36),  2)</f>
        <v>0</v>
      </c>
      <c r="L36" s="32"/>
    </row>
    <row r="37" spans="2:12" s="1" customFormat="1" ht="14.4" hidden="1" customHeight="1">
      <c r="B37" s="32"/>
      <c r="E37" s="27" t="s">
        <v>41</v>
      </c>
      <c r="F37" s="86">
        <f>ROUND((SUM(BG128:BG207)),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42</v>
      </c>
      <c r="F38" s="86">
        <f>ROUND((SUM(BH128:BH207)),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43</v>
      </c>
      <c r="F39" s="86">
        <f>ROUND((SUM(BI128:BI207)),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2.3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2.3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2.3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143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4" t="str">
        <f>E7</f>
        <v>ZŠ NA SMETÁNCE - oprava střešního pláště a rekonstrukce podkroví</v>
      </c>
      <c r="F85" s="245"/>
      <c r="G85" s="245"/>
      <c r="H85" s="245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44" t="s">
        <v>1820</v>
      </c>
      <c r="F87" s="246"/>
      <c r="G87" s="246"/>
      <c r="H87" s="24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07" t="str">
        <f>E11</f>
        <v>EI - Hromosvod, uzemění</v>
      </c>
      <c r="F89" s="246"/>
      <c r="G89" s="246"/>
      <c r="H89" s="246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7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" customHeight="1">
      <c r="B97" s="32"/>
      <c r="L97" s="32"/>
    </row>
    <row r="98" spans="2:47" s="1" customFormat="1" ht="22.8" customHeight="1">
      <c r="B98" s="32"/>
      <c r="C98" s="107" t="s">
        <v>146</v>
      </c>
      <c r="J98" s="66">
        <f>J128</f>
        <v>0</v>
      </c>
      <c r="L98" s="32"/>
      <c r="AU98" s="17" t="s">
        <v>147</v>
      </c>
    </row>
    <row r="99" spans="2:47" s="8" customFormat="1" ht="25" customHeight="1">
      <c r="B99" s="108"/>
      <c r="D99" s="109" t="s">
        <v>1822</v>
      </c>
      <c r="E99" s="110"/>
      <c r="F99" s="110"/>
      <c r="G99" s="110"/>
      <c r="H99" s="110"/>
      <c r="I99" s="110"/>
      <c r="J99" s="111">
        <f>J129</f>
        <v>0</v>
      </c>
      <c r="L99" s="108"/>
    </row>
    <row r="100" spans="2:47" s="9" customFormat="1" ht="19.899999999999999" customHeight="1">
      <c r="B100" s="112"/>
      <c r="D100" s="113" t="s">
        <v>1823</v>
      </c>
      <c r="E100" s="114"/>
      <c r="F100" s="114"/>
      <c r="G100" s="114"/>
      <c r="H100" s="114"/>
      <c r="I100" s="114"/>
      <c r="J100" s="115">
        <f>J130</f>
        <v>0</v>
      </c>
      <c r="L100" s="112"/>
    </row>
    <row r="101" spans="2:47" s="9" customFormat="1" ht="19.899999999999999" customHeight="1">
      <c r="B101" s="112"/>
      <c r="D101" s="113" t="s">
        <v>1824</v>
      </c>
      <c r="E101" s="114"/>
      <c r="F101" s="114"/>
      <c r="G101" s="114"/>
      <c r="H101" s="114"/>
      <c r="I101" s="114"/>
      <c r="J101" s="115">
        <f>J145</f>
        <v>0</v>
      </c>
      <c r="L101" s="112"/>
    </row>
    <row r="102" spans="2:47" s="8" customFormat="1" ht="25" customHeight="1">
      <c r="B102" s="108"/>
      <c r="D102" s="109" t="s">
        <v>1825</v>
      </c>
      <c r="E102" s="110"/>
      <c r="F102" s="110"/>
      <c r="G102" s="110"/>
      <c r="H102" s="110"/>
      <c r="I102" s="110"/>
      <c r="J102" s="111">
        <f>J153</f>
        <v>0</v>
      </c>
      <c r="L102" s="108"/>
    </row>
    <row r="103" spans="2:47" s="9" customFormat="1" ht="19.899999999999999" customHeight="1">
      <c r="B103" s="112"/>
      <c r="D103" s="113" t="s">
        <v>1826</v>
      </c>
      <c r="E103" s="114"/>
      <c r="F103" s="114"/>
      <c r="G103" s="114"/>
      <c r="H103" s="114"/>
      <c r="I103" s="114"/>
      <c r="J103" s="115">
        <f>J154</f>
        <v>0</v>
      </c>
      <c r="L103" s="112"/>
    </row>
    <row r="104" spans="2:47" s="9" customFormat="1" ht="19.899999999999999" customHeight="1">
      <c r="B104" s="112"/>
      <c r="D104" s="113" t="s">
        <v>1827</v>
      </c>
      <c r="E104" s="114"/>
      <c r="F104" s="114"/>
      <c r="G104" s="114"/>
      <c r="H104" s="114"/>
      <c r="I104" s="114"/>
      <c r="J104" s="115">
        <f>J187</f>
        <v>0</v>
      </c>
      <c r="L104" s="112"/>
    </row>
    <row r="105" spans="2:47" s="9" customFormat="1" ht="19.899999999999999" customHeight="1">
      <c r="B105" s="112"/>
      <c r="D105" s="113" t="s">
        <v>152</v>
      </c>
      <c r="E105" s="114"/>
      <c r="F105" s="114"/>
      <c r="G105" s="114"/>
      <c r="H105" s="114"/>
      <c r="I105" s="114"/>
      <c r="J105" s="115">
        <f>J197</f>
        <v>0</v>
      </c>
      <c r="L105" s="112"/>
    </row>
    <row r="106" spans="2:47" s="9" customFormat="1" ht="19.899999999999999" customHeight="1">
      <c r="B106" s="112"/>
      <c r="D106" s="113" t="s">
        <v>993</v>
      </c>
      <c r="E106" s="114"/>
      <c r="F106" s="114"/>
      <c r="G106" s="114"/>
      <c r="H106" s="114"/>
      <c r="I106" s="114"/>
      <c r="J106" s="115">
        <f>J201</f>
        <v>0</v>
      </c>
      <c r="L106" s="112"/>
    </row>
    <row r="107" spans="2:47" s="1" customFormat="1" ht="21.85" customHeight="1">
      <c r="B107" s="32"/>
      <c r="L107" s="32"/>
    </row>
    <row r="108" spans="2:47" s="1" customFormat="1" ht="7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47" s="1" customFormat="1" ht="7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3" s="1" customFormat="1" ht="25" customHeight="1">
      <c r="B113" s="32"/>
      <c r="C113" s="21" t="s">
        <v>165</v>
      </c>
      <c r="L113" s="32"/>
    </row>
    <row r="114" spans="2:63" s="1" customFormat="1" ht="7" customHeight="1">
      <c r="B114" s="32"/>
      <c r="L114" s="32"/>
    </row>
    <row r="115" spans="2:63" s="1" customFormat="1" ht="12" customHeight="1">
      <c r="B115" s="32"/>
      <c r="C115" s="27" t="s">
        <v>16</v>
      </c>
      <c r="L115" s="32"/>
    </row>
    <row r="116" spans="2:63" s="1" customFormat="1" ht="16.5" customHeight="1">
      <c r="B116" s="32"/>
      <c r="E116" s="244" t="str">
        <f>E7</f>
        <v>ZŠ NA SMETÁNCE - oprava střešního pláště a rekonstrukce podkroví</v>
      </c>
      <c r="F116" s="245"/>
      <c r="G116" s="245"/>
      <c r="H116" s="245"/>
      <c r="L116" s="32"/>
    </row>
    <row r="117" spans="2:63" ht="12" customHeight="1">
      <c r="B117" s="20"/>
      <c r="C117" s="27" t="s">
        <v>141</v>
      </c>
      <c r="L117" s="20"/>
    </row>
    <row r="118" spans="2:63" s="1" customFormat="1" ht="16.5" customHeight="1">
      <c r="B118" s="32"/>
      <c r="E118" s="244" t="s">
        <v>1820</v>
      </c>
      <c r="F118" s="246"/>
      <c r="G118" s="246"/>
      <c r="H118" s="246"/>
      <c r="L118" s="32"/>
    </row>
    <row r="119" spans="2:63" s="1" customFormat="1" ht="12" customHeight="1">
      <c r="B119" s="32"/>
      <c r="C119" s="27" t="s">
        <v>991</v>
      </c>
      <c r="L119" s="32"/>
    </row>
    <row r="120" spans="2:63" s="1" customFormat="1" ht="16.5" customHeight="1">
      <c r="B120" s="32"/>
      <c r="E120" s="207" t="str">
        <f>E11</f>
        <v>EI - Hromosvod, uzemění</v>
      </c>
      <c r="F120" s="246"/>
      <c r="G120" s="246"/>
      <c r="H120" s="246"/>
      <c r="L120" s="32"/>
    </row>
    <row r="121" spans="2:63" s="1" customFormat="1" ht="7" customHeight="1">
      <c r="B121" s="32"/>
      <c r="L121" s="32"/>
    </row>
    <row r="122" spans="2:63" s="1" customFormat="1" ht="12" customHeight="1">
      <c r="B122" s="32"/>
      <c r="C122" s="27" t="s">
        <v>20</v>
      </c>
      <c r="F122" s="25" t="str">
        <f>F14</f>
        <v xml:space="preserve"> </v>
      </c>
      <c r="I122" s="27" t="s">
        <v>22</v>
      </c>
      <c r="J122" s="52" t="str">
        <f>IF(J14="","",J14)</f>
        <v>24. 5. 2023</v>
      </c>
      <c r="L122" s="32"/>
    </row>
    <row r="123" spans="2:63" s="1" customFormat="1" ht="7" customHeight="1">
      <c r="B123" s="32"/>
      <c r="L123" s="32"/>
    </row>
    <row r="124" spans="2:63" s="1" customFormat="1" ht="15.15" customHeight="1">
      <c r="B124" s="32"/>
      <c r="C124" s="27" t="s">
        <v>24</v>
      </c>
      <c r="F124" s="25" t="str">
        <f>E17</f>
        <v xml:space="preserve"> </v>
      </c>
      <c r="I124" s="27" t="s">
        <v>29</v>
      </c>
      <c r="J124" s="30" t="str">
        <f>E23</f>
        <v xml:space="preserve"> </v>
      </c>
      <c r="L124" s="32"/>
    </row>
    <row r="125" spans="2:63" s="1" customFormat="1" ht="25.65" customHeight="1">
      <c r="B125" s="32"/>
      <c r="C125" s="27" t="s">
        <v>27</v>
      </c>
      <c r="F125" s="25" t="str">
        <f>IF(E20="","",E20)</f>
        <v>Vyplň údaj</v>
      </c>
      <c r="I125" s="27" t="s">
        <v>31</v>
      </c>
      <c r="J125" s="30" t="str">
        <f>E26</f>
        <v>KAVRO - Ing. Veronika Kloudová</v>
      </c>
      <c r="L125" s="32"/>
    </row>
    <row r="126" spans="2:63" s="1" customFormat="1" ht="10.3" customHeight="1">
      <c r="B126" s="32"/>
      <c r="L126" s="32"/>
    </row>
    <row r="127" spans="2:63" s="10" customFormat="1" ht="29.25" customHeight="1">
      <c r="B127" s="116"/>
      <c r="C127" s="117" t="s">
        <v>166</v>
      </c>
      <c r="D127" s="118" t="s">
        <v>59</v>
      </c>
      <c r="E127" s="118" t="s">
        <v>55</v>
      </c>
      <c r="F127" s="118" t="s">
        <v>56</v>
      </c>
      <c r="G127" s="118" t="s">
        <v>167</v>
      </c>
      <c r="H127" s="118" t="s">
        <v>168</v>
      </c>
      <c r="I127" s="118" t="s">
        <v>169</v>
      </c>
      <c r="J127" s="118" t="s">
        <v>145</v>
      </c>
      <c r="K127" s="119" t="s">
        <v>170</v>
      </c>
      <c r="L127" s="116"/>
      <c r="M127" s="59" t="s">
        <v>1</v>
      </c>
      <c r="N127" s="60" t="s">
        <v>38</v>
      </c>
      <c r="O127" s="60" t="s">
        <v>171</v>
      </c>
      <c r="P127" s="60" t="s">
        <v>172</v>
      </c>
      <c r="Q127" s="60" t="s">
        <v>173</v>
      </c>
      <c r="R127" s="60" t="s">
        <v>174</v>
      </c>
      <c r="S127" s="60" t="s">
        <v>175</v>
      </c>
      <c r="T127" s="61" t="s">
        <v>176</v>
      </c>
    </row>
    <row r="128" spans="2:63" s="1" customFormat="1" ht="22.8" customHeight="1">
      <c r="B128" s="32"/>
      <c r="C128" s="64" t="s">
        <v>177</v>
      </c>
      <c r="J128" s="120">
        <f>BK128</f>
        <v>0</v>
      </c>
      <c r="L128" s="32"/>
      <c r="M128" s="62"/>
      <c r="N128" s="53"/>
      <c r="O128" s="53"/>
      <c r="P128" s="121">
        <f>P129+P153</f>
        <v>0</v>
      </c>
      <c r="Q128" s="53"/>
      <c r="R128" s="121">
        <f>R129+R153</f>
        <v>6.6101856000000003</v>
      </c>
      <c r="S128" s="53"/>
      <c r="T128" s="122">
        <f>T129+T153</f>
        <v>12.568250000000001</v>
      </c>
      <c r="AT128" s="17" t="s">
        <v>73</v>
      </c>
      <c r="AU128" s="17" t="s">
        <v>147</v>
      </c>
      <c r="BK128" s="123">
        <f>BK129+BK153</f>
        <v>0</v>
      </c>
    </row>
    <row r="129" spans="2:65" s="11" customFormat="1" ht="25.9" customHeight="1">
      <c r="B129" s="124"/>
      <c r="D129" s="125" t="s">
        <v>73</v>
      </c>
      <c r="E129" s="126" t="s">
        <v>1828</v>
      </c>
      <c r="F129" s="126" t="s">
        <v>1829</v>
      </c>
      <c r="I129" s="127"/>
      <c r="J129" s="128">
        <f>BK129</f>
        <v>0</v>
      </c>
      <c r="L129" s="124"/>
      <c r="M129" s="129"/>
      <c r="P129" s="130">
        <f>P130+P145</f>
        <v>0</v>
      </c>
      <c r="R129" s="130">
        <f>R130+R145</f>
        <v>0</v>
      </c>
      <c r="T129" s="131">
        <f>T130+T145</f>
        <v>0</v>
      </c>
      <c r="AR129" s="125" t="s">
        <v>82</v>
      </c>
      <c r="AT129" s="132" t="s">
        <v>73</v>
      </c>
      <c r="AU129" s="132" t="s">
        <v>74</v>
      </c>
      <c r="AY129" s="125" t="s">
        <v>180</v>
      </c>
      <c r="BK129" s="133">
        <f>BK130+BK145</f>
        <v>0</v>
      </c>
    </row>
    <row r="130" spans="2:65" s="11" customFormat="1" ht="22.8" customHeight="1">
      <c r="B130" s="124"/>
      <c r="D130" s="125" t="s">
        <v>73</v>
      </c>
      <c r="E130" s="134" t="s">
        <v>1830</v>
      </c>
      <c r="F130" s="134" t="s">
        <v>1831</v>
      </c>
      <c r="I130" s="127"/>
      <c r="J130" s="135">
        <f>BK130</f>
        <v>0</v>
      </c>
      <c r="L130" s="124"/>
      <c r="M130" s="129"/>
      <c r="P130" s="130">
        <f>SUM(P131:P144)</f>
        <v>0</v>
      </c>
      <c r="R130" s="130">
        <f>SUM(R131:R144)</f>
        <v>0</v>
      </c>
      <c r="T130" s="131">
        <f>SUM(T131:T144)</f>
        <v>0</v>
      </c>
      <c r="AR130" s="125" t="s">
        <v>82</v>
      </c>
      <c r="AT130" s="132" t="s">
        <v>73</v>
      </c>
      <c r="AU130" s="132" t="s">
        <v>82</v>
      </c>
      <c r="AY130" s="125" t="s">
        <v>180</v>
      </c>
      <c r="BK130" s="133">
        <f>SUM(BK131:BK144)</f>
        <v>0</v>
      </c>
    </row>
    <row r="131" spans="2:65" s="1" customFormat="1" ht="16.5" customHeight="1">
      <c r="B131" s="32"/>
      <c r="C131" s="136" t="s">
        <v>82</v>
      </c>
      <c r="D131" s="136" t="s">
        <v>183</v>
      </c>
      <c r="E131" s="137" t="s">
        <v>82</v>
      </c>
      <c r="F131" s="138" t="s">
        <v>1832</v>
      </c>
      <c r="G131" s="139" t="s">
        <v>279</v>
      </c>
      <c r="H131" s="140">
        <v>1200</v>
      </c>
      <c r="I131" s="141"/>
      <c r="J131" s="142">
        <f t="shared" ref="J131:J144" si="0">ROUND(I131*H131,2)</f>
        <v>0</v>
      </c>
      <c r="K131" s="138" t="s">
        <v>1</v>
      </c>
      <c r="L131" s="32"/>
      <c r="M131" s="143" t="s">
        <v>1</v>
      </c>
      <c r="N131" s="144" t="s">
        <v>39</v>
      </c>
      <c r="P131" s="145">
        <f t="shared" ref="P131:P144" si="1">O131*H131</f>
        <v>0</v>
      </c>
      <c r="Q131" s="145">
        <v>0</v>
      </c>
      <c r="R131" s="145">
        <f t="shared" ref="R131:R144" si="2">Q131*H131</f>
        <v>0</v>
      </c>
      <c r="S131" s="145">
        <v>0</v>
      </c>
      <c r="T131" s="146">
        <f t="shared" ref="T131:T144" si="3">S131*H131</f>
        <v>0</v>
      </c>
      <c r="AR131" s="147" t="s">
        <v>188</v>
      </c>
      <c r="AT131" s="147" t="s">
        <v>183</v>
      </c>
      <c r="AU131" s="147" t="s">
        <v>84</v>
      </c>
      <c r="AY131" s="17" t="s">
        <v>180</v>
      </c>
      <c r="BE131" s="148">
        <f t="shared" ref="BE131:BE144" si="4">IF(N131="základní",J131,0)</f>
        <v>0</v>
      </c>
      <c r="BF131" s="148">
        <f t="shared" ref="BF131:BF144" si="5">IF(N131="snížená",J131,0)</f>
        <v>0</v>
      </c>
      <c r="BG131" s="148">
        <f t="shared" ref="BG131:BG144" si="6">IF(N131="zákl. přenesená",J131,0)</f>
        <v>0</v>
      </c>
      <c r="BH131" s="148">
        <f t="shared" ref="BH131:BH144" si="7">IF(N131="sníž. přenesená",J131,0)</f>
        <v>0</v>
      </c>
      <c r="BI131" s="148">
        <f t="shared" ref="BI131:BI144" si="8">IF(N131="nulová",J131,0)</f>
        <v>0</v>
      </c>
      <c r="BJ131" s="17" t="s">
        <v>82</v>
      </c>
      <c r="BK131" s="148">
        <f t="shared" ref="BK131:BK144" si="9">ROUND(I131*H131,2)</f>
        <v>0</v>
      </c>
      <c r="BL131" s="17" t="s">
        <v>188</v>
      </c>
      <c r="BM131" s="147" t="s">
        <v>84</v>
      </c>
    </row>
    <row r="132" spans="2:65" s="1" customFormat="1" ht="16.5" customHeight="1">
      <c r="B132" s="32"/>
      <c r="C132" s="136" t="s">
        <v>84</v>
      </c>
      <c r="D132" s="136" t="s">
        <v>183</v>
      </c>
      <c r="E132" s="137" t="s">
        <v>84</v>
      </c>
      <c r="F132" s="138" t="s">
        <v>1833</v>
      </c>
      <c r="G132" s="139" t="s">
        <v>279</v>
      </c>
      <c r="H132" s="140">
        <v>132</v>
      </c>
      <c r="I132" s="141"/>
      <c r="J132" s="142">
        <f t="shared" si="0"/>
        <v>0</v>
      </c>
      <c r="K132" s="138" t="s">
        <v>1</v>
      </c>
      <c r="L132" s="32"/>
      <c r="M132" s="143" t="s">
        <v>1</v>
      </c>
      <c r="N132" s="144" t="s">
        <v>39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188</v>
      </c>
      <c r="AT132" s="147" t="s">
        <v>183</v>
      </c>
      <c r="AU132" s="147" t="s">
        <v>84</v>
      </c>
      <c r="AY132" s="17" t="s">
        <v>180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7" t="s">
        <v>82</v>
      </c>
      <c r="BK132" s="148">
        <f t="shared" si="9"/>
        <v>0</v>
      </c>
      <c r="BL132" s="17" t="s">
        <v>188</v>
      </c>
      <c r="BM132" s="147" t="s">
        <v>188</v>
      </c>
    </row>
    <row r="133" spans="2:65" s="1" customFormat="1" ht="16.5" customHeight="1">
      <c r="B133" s="32"/>
      <c r="C133" s="136" t="s">
        <v>181</v>
      </c>
      <c r="D133" s="136" t="s">
        <v>183</v>
      </c>
      <c r="E133" s="137" t="s">
        <v>181</v>
      </c>
      <c r="F133" s="138" t="s">
        <v>1834</v>
      </c>
      <c r="G133" s="139" t="s">
        <v>279</v>
      </c>
      <c r="H133" s="140">
        <v>101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39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188</v>
      </c>
      <c r="AT133" s="147" t="s">
        <v>183</v>
      </c>
      <c r="AU133" s="147" t="s">
        <v>84</v>
      </c>
      <c r="AY133" s="17" t="s">
        <v>180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82</v>
      </c>
      <c r="BK133" s="148">
        <f t="shared" si="9"/>
        <v>0</v>
      </c>
      <c r="BL133" s="17" t="s">
        <v>188</v>
      </c>
      <c r="BM133" s="147" t="s">
        <v>216</v>
      </c>
    </row>
    <row r="134" spans="2:65" s="1" customFormat="1" ht="16.5" customHeight="1">
      <c r="B134" s="32"/>
      <c r="C134" s="136" t="s">
        <v>188</v>
      </c>
      <c r="D134" s="136" t="s">
        <v>183</v>
      </c>
      <c r="E134" s="137" t="s">
        <v>188</v>
      </c>
      <c r="F134" s="138" t="s">
        <v>1835</v>
      </c>
      <c r="G134" s="139" t="s">
        <v>1836</v>
      </c>
      <c r="H134" s="140">
        <v>9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39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188</v>
      </c>
      <c r="AT134" s="147" t="s">
        <v>183</v>
      </c>
      <c r="AU134" s="147" t="s">
        <v>84</v>
      </c>
      <c r="AY134" s="17" t="s">
        <v>180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82</v>
      </c>
      <c r="BK134" s="148">
        <f t="shared" si="9"/>
        <v>0</v>
      </c>
      <c r="BL134" s="17" t="s">
        <v>188</v>
      </c>
      <c r="BM134" s="147" t="s">
        <v>242</v>
      </c>
    </row>
    <row r="135" spans="2:65" s="1" customFormat="1" ht="16.5" customHeight="1">
      <c r="B135" s="32"/>
      <c r="C135" s="136" t="s">
        <v>221</v>
      </c>
      <c r="D135" s="136" t="s">
        <v>183</v>
      </c>
      <c r="E135" s="137" t="s">
        <v>221</v>
      </c>
      <c r="F135" s="138" t="s">
        <v>1837</v>
      </c>
      <c r="G135" s="139" t="s">
        <v>1836</v>
      </c>
      <c r="H135" s="140">
        <v>30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39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188</v>
      </c>
      <c r="AT135" s="147" t="s">
        <v>183</v>
      </c>
      <c r="AU135" s="147" t="s">
        <v>84</v>
      </c>
      <c r="AY135" s="17" t="s">
        <v>180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82</v>
      </c>
      <c r="BK135" s="148">
        <f t="shared" si="9"/>
        <v>0</v>
      </c>
      <c r="BL135" s="17" t="s">
        <v>188</v>
      </c>
      <c r="BM135" s="147" t="s">
        <v>256</v>
      </c>
    </row>
    <row r="136" spans="2:65" s="1" customFormat="1" ht="16.5" customHeight="1">
      <c r="B136" s="32"/>
      <c r="C136" s="136" t="s">
        <v>216</v>
      </c>
      <c r="D136" s="136" t="s">
        <v>183</v>
      </c>
      <c r="E136" s="137" t="s">
        <v>216</v>
      </c>
      <c r="F136" s="138" t="s">
        <v>1838</v>
      </c>
      <c r="G136" s="139" t="s">
        <v>1836</v>
      </c>
      <c r="H136" s="140">
        <v>4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39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188</v>
      </c>
      <c r="AT136" s="147" t="s">
        <v>183</v>
      </c>
      <c r="AU136" s="147" t="s">
        <v>84</v>
      </c>
      <c r="AY136" s="17" t="s">
        <v>180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82</v>
      </c>
      <c r="BK136" s="148">
        <f t="shared" si="9"/>
        <v>0</v>
      </c>
      <c r="BL136" s="17" t="s">
        <v>188</v>
      </c>
      <c r="BM136" s="147" t="s">
        <v>270</v>
      </c>
    </row>
    <row r="137" spans="2:65" s="1" customFormat="1" ht="16.5" customHeight="1">
      <c r="B137" s="32"/>
      <c r="C137" s="136" t="s">
        <v>232</v>
      </c>
      <c r="D137" s="136" t="s">
        <v>183</v>
      </c>
      <c r="E137" s="137" t="s">
        <v>232</v>
      </c>
      <c r="F137" s="138" t="s">
        <v>1839</v>
      </c>
      <c r="G137" s="139" t="s">
        <v>1836</v>
      </c>
      <c r="H137" s="140">
        <v>33</v>
      </c>
      <c r="I137" s="141"/>
      <c r="J137" s="142">
        <f t="shared" si="0"/>
        <v>0</v>
      </c>
      <c r="K137" s="138" t="s">
        <v>1</v>
      </c>
      <c r="L137" s="32"/>
      <c r="M137" s="143" t="s">
        <v>1</v>
      </c>
      <c r="N137" s="144" t="s">
        <v>39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188</v>
      </c>
      <c r="AT137" s="147" t="s">
        <v>183</v>
      </c>
      <c r="AU137" s="147" t="s">
        <v>84</v>
      </c>
      <c r="AY137" s="17" t="s">
        <v>180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7" t="s">
        <v>82</v>
      </c>
      <c r="BK137" s="148">
        <f t="shared" si="9"/>
        <v>0</v>
      </c>
      <c r="BL137" s="17" t="s">
        <v>188</v>
      </c>
      <c r="BM137" s="147" t="s">
        <v>283</v>
      </c>
    </row>
    <row r="138" spans="2:65" s="1" customFormat="1" ht="16.5" customHeight="1">
      <c r="B138" s="32"/>
      <c r="C138" s="136" t="s">
        <v>242</v>
      </c>
      <c r="D138" s="136" t="s">
        <v>183</v>
      </c>
      <c r="E138" s="137" t="s">
        <v>242</v>
      </c>
      <c r="F138" s="138" t="s">
        <v>1840</v>
      </c>
      <c r="G138" s="139" t="s">
        <v>1836</v>
      </c>
      <c r="H138" s="140">
        <v>605</v>
      </c>
      <c r="I138" s="141"/>
      <c r="J138" s="142">
        <f t="shared" si="0"/>
        <v>0</v>
      </c>
      <c r="K138" s="138" t="s">
        <v>1</v>
      </c>
      <c r="L138" s="32"/>
      <c r="M138" s="143" t="s">
        <v>1</v>
      </c>
      <c r="N138" s="144" t="s">
        <v>39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188</v>
      </c>
      <c r="AT138" s="147" t="s">
        <v>183</v>
      </c>
      <c r="AU138" s="147" t="s">
        <v>84</v>
      </c>
      <c r="AY138" s="17" t="s">
        <v>180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7" t="s">
        <v>82</v>
      </c>
      <c r="BK138" s="148">
        <f t="shared" si="9"/>
        <v>0</v>
      </c>
      <c r="BL138" s="17" t="s">
        <v>188</v>
      </c>
      <c r="BM138" s="147" t="s">
        <v>294</v>
      </c>
    </row>
    <row r="139" spans="2:65" s="1" customFormat="1" ht="16.5" customHeight="1">
      <c r="B139" s="32"/>
      <c r="C139" s="136" t="s">
        <v>252</v>
      </c>
      <c r="D139" s="136" t="s">
        <v>183</v>
      </c>
      <c r="E139" s="137" t="s">
        <v>252</v>
      </c>
      <c r="F139" s="138" t="s">
        <v>1841</v>
      </c>
      <c r="G139" s="139" t="s">
        <v>1836</v>
      </c>
      <c r="H139" s="140">
        <v>540</v>
      </c>
      <c r="I139" s="141"/>
      <c r="J139" s="142">
        <f t="shared" si="0"/>
        <v>0</v>
      </c>
      <c r="K139" s="138" t="s">
        <v>1</v>
      </c>
      <c r="L139" s="32"/>
      <c r="M139" s="143" t="s">
        <v>1</v>
      </c>
      <c r="N139" s="144" t="s">
        <v>39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188</v>
      </c>
      <c r="AT139" s="147" t="s">
        <v>183</v>
      </c>
      <c r="AU139" s="147" t="s">
        <v>84</v>
      </c>
      <c r="AY139" s="17" t="s">
        <v>180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7" t="s">
        <v>82</v>
      </c>
      <c r="BK139" s="148">
        <f t="shared" si="9"/>
        <v>0</v>
      </c>
      <c r="BL139" s="17" t="s">
        <v>188</v>
      </c>
      <c r="BM139" s="147" t="s">
        <v>305</v>
      </c>
    </row>
    <row r="140" spans="2:65" s="1" customFormat="1" ht="16.5" customHeight="1">
      <c r="B140" s="32"/>
      <c r="C140" s="136" t="s">
        <v>256</v>
      </c>
      <c r="D140" s="136" t="s">
        <v>183</v>
      </c>
      <c r="E140" s="137" t="s">
        <v>256</v>
      </c>
      <c r="F140" s="138" t="s">
        <v>1842</v>
      </c>
      <c r="G140" s="139" t="s">
        <v>1836</v>
      </c>
      <c r="H140" s="140">
        <v>33</v>
      </c>
      <c r="I140" s="141"/>
      <c r="J140" s="142">
        <f t="shared" si="0"/>
        <v>0</v>
      </c>
      <c r="K140" s="138" t="s">
        <v>1</v>
      </c>
      <c r="L140" s="32"/>
      <c r="M140" s="143" t="s">
        <v>1</v>
      </c>
      <c r="N140" s="144" t="s">
        <v>39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188</v>
      </c>
      <c r="AT140" s="147" t="s">
        <v>183</v>
      </c>
      <c r="AU140" s="147" t="s">
        <v>84</v>
      </c>
      <c r="AY140" s="17" t="s">
        <v>180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7" t="s">
        <v>82</v>
      </c>
      <c r="BK140" s="148">
        <f t="shared" si="9"/>
        <v>0</v>
      </c>
      <c r="BL140" s="17" t="s">
        <v>188</v>
      </c>
      <c r="BM140" s="147" t="s">
        <v>320</v>
      </c>
    </row>
    <row r="141" spans="2:65" s="1" customFormat="1" ht="16.5" customHeight="1">
      <c r="B141" s="32"/>
      <c r="C141" s="136" t="s">
        <v>264</v>
      </c>
      <c r="D141" s="136" t="s">
        <v>183</v>
      </c>
      <c r="E141" s="137" t="s">
        <v>264</v>
      </c>
      <c r="F141" s="138" t="s">
        <v>1843</v>
      </c>
      <c r="G141" s="139" t="s">
        <v>1836</v>
      </c>
      <c r="H141" s="140">
        <v>33</v>
      </c>
      <c r="I141" s="141"/>
      <c r="J141" s="142">
        <f t="shared" si="0"/>
        <v>0</v>
      </c>
      <c r="K141" s="138" t="s">
        <v>1</v>
      </c>
      <c r="L141" s="32"/>
      <c r="M141" s="143" t="s">
        <v>1</v>
      </c>
      <c r="N141" s="144" t="s">
        <v>39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188</v>
      </c>
      <c r="AT141" s="147" t="s">
        <v>183</v>
      </c>
      <c r="AU141" s="147" t="s">
        <v>84</v>
      </c>
      <c r="AY141" s="17" t="s">
        <v>180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7" t="s">
        <v>82</v>
      </c>
      <c r="BK141" s="148">
        <f t="shared" si="9"/>
        <v>0</v>
      </c>
      <c r="BL141" s="17" t="s">
        <v>188</v>
      </c>
      <c r="BM141" s="147" t="s">
        <v>335</v>
      </c>
    </row>
    <row r="142" spans="2:65" s="1" customFormat="1" ht="16.5" customHeight="1">
      <c r="B142" s="32"/>
      <c r="C142" s="136" t="s">
        <v>270</v>
      </c>
      <c r="D142" s="136" t="s">
        <v>183</v>
      </c>
      <c r="E142" s="137" t="s">
        <v>270</v>
      </c>
      <c r="F142" s="138" t="s">
        <v>1844</v>
      </c>
      <c r="G142" s="139" t="s">
        <v>646</v>
      </c>
      <c r="H142" s="140">
        <v>1</v>
      </c>
      <c r="I142" s="141"/>
      <c r="J142" s="142">
        <f t="shared" si="0"/>
        <v>0</v>
      </c>
      <c r="K142" s="138" t="s">
        <v>1</v>
      </c>
      <c r="L142" s="32"/>
      <c r="M142" s="143" t="s">
        <v>1</v>
      </c>
      <c r="N142" s="144" t="s">
        <v>39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188</v>
      </c>
      <c r="AT142" s="147" t="s">
        <v>183</v>
      </c>
      <c r="AU142" s="147" t="s">
        <v>84</v>
      </c>
      <c r="AY142" s="17" t="s">
        <v>180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7" t="s">
        <v>82</v>
      </c>
      <c r="BK142" s="148">
        <f t="shared" si="9"/>
        <v>0</v>
      </c>
      <c r="BL142" s="17" t="s">
        <v>188</v>
      </c>
      <c r="BM142" s="147" t="s">
        <v>347</v>
      </c>
    </row>
    <row r="143" spans="2:65" s="1" customFormat="1" ht="16.5" customHeight="1">
      <c r="B143" s="32"/>
      <c r="C143" s="136" t="s">
        <v>283</v>
      </c>
      <c r="D143" s="136" t="s">
        <v>183</v>
      </c>
      <c r="E143" s="137" t="s">
        <v>283</v>
      </c>
      <c r="F143" s="138" t="s">
        <v>1845</v>
      </c>
      <c r="G143" s="139" t="s">
        <v>1836</v>
      </c>
      <c r="H143" s="140">
        <v>33</v>
      </c>
      <c r="I143" s="141"/>
      <c r="J143" s="142">
        <f t="shared" si="0"/>
        <v>0</v>
      </c>
      <c r="K143" s="138" t="s">
        <v>1</v>
      </c>
      <c r="L143" s="32"/>
      <c r="M143" s="143" t="s">
        <v>1</v>
      </c>
      <c r="N143" s="144" t="s">
        <v>39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188</v>
      </c>
      <c r="AT143" s="147" t="s">
        <v>183</v>
      </c>
      <c r="AU143" s="147" t="s">
        <v>84</v>
      </c>
      <c r="AY143" s="17" t="s">
        <v>180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7" t="s">
        <v>82</v>
      </c>
      <c r="BK143" s="148">
        <f t="shared" si="9"/>
        <v>0</v>
      </c>
      <c r="BL143" s="17" t="s">
        <v>188</v>
      </c>
      <c r="BM143" s="147" t="s">
        <v>376</v>
      </c>
    </row>
    <row r="144" spans="2:65" s="1" customFormat="1" ht="16.5" customHeight="1">
      <c r="B144" s="32"/>
      <c r="C144" s="136" t="s">
        <v>456</v>
      </c>
      <c r="D144" s="136" t="s">
        <v>183</v>
      </c>
      <c r="E144" s="137" t="s">
        <v>8</v>
      </c>
      <c r="F144" s="138" t="s">
        <v>1846</v>
      </c>
      <c r="G144" s="139" t="s">
        <v>1836</v>
      </c>
      <c r="H144" s="140">
        <v>720</v>
      </c>
      <c r="I144" s="141"/>
      <c r="J144" s="142">
        <f t="shared" si="0"/>
        <v>0</v>
      </c>
      <c r="K144" s="138" t="s">
        <v>1</v>
      </c>
      <c r="L144" s="32"/>
      <c r="M144" s="143" t="s">
        <v>1</v>
      </c>
      <c r="N144" s="144" t="s">
        <v>39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188</v>
      </c>
      <c r="AT144" s="147" t="s">
        <v>183</v>
      </c>
      <c r="AU144" s="147" t="s">
        <v>84</v>
      </c>
      <c r="AY144" s="17" t="s">
        <v>180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7" t="s">
        <v>82</v>
      </c>
      <c r="BK144" s="148">
        <f t="shared" si="9"/>
        <v>0</v>
      </c>
      <c r="BL144" s="17" t="s">
        <v>188</v>
      </c>
      <c r="BM144" s="147" t="s">
        <v>1847</v>
      </c>
    </row>
    <row r="145" spans="2:65" s="11" customFormat="1" ht="22.8" customHeight="1">
      <c r="B145" s="124"/>
      <c r="D145" s="125" t="s">
        <v>73</v>
      </c>
      <c r="E145" s="134" t="s">
        <v>1848</v>
      </c>
      <c r="F145" s="134" t="s">
        <v>1849</v>
      </c>
      <c r="I145" s="127"/>
      <c r="J145" s="135">
        <f>BK145</f>
        <v>0</v>
      </c>
      <c r="L145" s="124"/>
      <c r="M145" s="129"/>
      <c r="P145" s="130">
        <f>SUM(P146:P152)</f>
        <v>0</v>
      </c>
      <c r="R145" s="130">
        <f>SUM(R146:R152)</f>
        <v>0</v>
      </c>
      <c r="T145" s="131">
        <f>SUM(T146:T152)</f>
        <v>0</v>
      </c>
      <c r="AR145" s="125" t="s">
        <v>82</v>
      </c>
      <c r="AT145" s="132" t="s">
        <v>73</v>
      </c>
      <c r="AU145" s="132" t="s">
        <v>82</v>
      </c>
      <c r="AY145" s="125" t="s">
        <v>180</v>
      </c>
      <c r="BK145" s="133">
        <f>SUM(BK146:BK152)</f>
        <v>0</v>
      </c>
    </row>
    <row r="146" spans="2:65" s="1" customFormat="1" ht="16.5" customHeight="1">
      <c r="B146" s="32"/>
      <c r="C146" s="136" t="s">
        <v>8</v>
      </c>
      <c r="D146" s="136" t="s">
        <v>183</v>
      </c>
      <c r="E146" s="137" t="s">
        <v>1850</v>
      </c>
      <c r="F146" s="138" t="s">
        <v>1851</v>
      </c>
      <c r="G146" s="139" t="s">
        <v>646</v>
      </c>
      <c r="H146" s="140">
        <v>1</v>
      </c>
      <c r="I146" s="141"/>
      <c r="J146" s="142">
        <f t="shared" ref="J146:J152" si="10">ROUND(I146*H146,2)</f>
        <v>0</v>
      </c>
      <c r="K146" s="138" t="s">
        <v>1</v>
      </c>
      <c r="L146" s="32"/>
      <c r="M146" s="143" t="s">
        <v>1</v>
      </c>
      <c r="N146" s="144" t="s">
        <v>39</v>
      </c>
      <c r="P146" s="145">
        <f t="shared" ref="P146:P152" si="11">O146*H146</f>
        <v>0</v>
      </c>
      <c r="Q146" s="145">
        <v>0</v>
      </c>
      <c r="R146" s="145">
        <f t="shared" ref="R146:R152" si="12">Q146*H146</f>
        <v>0</v>
      </c>
      <c r="S146" s="145">
        <v>0</v>
      </c>
      <c r="T146" s="146">
        <f t="shared" ref="T146:T152" si="13">S146*H146</f>
        <v>0</v>
      </c>
      <c r="AR146" s="147" t="s">
        <v>188</v>
      </c>
      <c r="AT146" s="147" t="s">
        <v>183</v>
      </c>
      <c r="AU146" s="147" t="s">
        <v>84</v>
      </c>
      <c r="AY146" s="17" t="s">
        <v>180</v>
      </c>
      <c r="BE146" s="148">
        <f t="shared" ref="BE146:BE152" si="14">IF(N146="základní",J146,0)</f>
        <v>0</v>
      </c>
      <c r="BF146" s="148">
        <f t="shared" ref="BF146:BF152" si="15">IF(N146="snížená",J146,0)</f>
        <v>0</v>
      </c>
      <c r="BG146" s="148">
        <f t="shared" ref="BG146:BG152" si="16">IF(N146="zákl. přenesená",J146,0)</f>
        <v>0</v>
      </c>
      <c r="BH146" s="148">
        <f t="shared" ref="BH146:BH152" si="17">IF(N146="sníž. přenesená",J146,0)</f>
        <v>0</v>
      </c>
      <c r="BI146" s="148">
        <f t="shared" ref="BI146:BI152" si="18">IF(N146="nulová",J146,0)</f>
        <v>0</v>
      </c>
      <c r="BJ146" s="17" t="s">
        <v>82</v>
      </c>
      <c r="BK146" s="148">
        <f t="shared" ref="BK146:BK152" si="19">ROUND(I146*H146,2)</f>
        <v>0</v>
      </c>
      <c r="BL146" s="17" t="s">
        <v>188</v>
      </c>
      <c r="BM146" s="147" t="s">
        <v>389</v>
      </c>
    </row>
    <row r="147" spans="2:65" s="1" customFormat="1" ht="16.5" customHeight="1">
      <c r="B147" s="32"/>
      <c r="C147" s="136" t="s">
        <v>294</v>
      </c>
      <c r="D147" s="136" t="s">
        <v>183</v>
      </c>
      <c r="E147" s="137" t="s">
        <v>1852</v>
      </c>
      <c r="F147" s="138" t="s">
        <v>1853</v>
      </c>
      <c r="G147" s="139" t="s">
        <v>646</v>
      </c>
      <c r="H147" s="140">
        <v>1</v>
      </c>
      <c r="I147" s="141"/>
      <c r="J147" s="142">
        <f t="shared" si="10"/>
        <v>0</v>
      </c>
      <c r="K147" s="138" t="s">
        <v>1</v>
      </c>
      <c r="L147" s="32"/>
      <c r="M147" s="143" t="s">
        <v>1</v>
      </c>
      <c r="N147" s="144" t="s">
        <v>39</v>
      </c>
      <c r="P147" s="145">
        <f t="shared" si="11"/>
        <v>0</v>
      </c>
      <c r="Q147" s="145">
        <v>0</v>
      </c>
      <c r="R147" s="145">
        <f t="shared" si="12"/>
        <v>0</v>
      </c>
      <c r="S147" s="145">
        <v>0</v>
      </c>
      <c r="T147" s="146">
        <f t="shared" si="13"/>
        <v>0</v>
      </c>
      <c r="AR147" s="147" t="s">
        <v>188</v>
      </c>
      <c r="AT147" s="147" t="s">
        <v>183</v>
      </c>
      <c r="AU147" s="147" t="s">
        <v>84</v>
      </c>
      <c r="AY147" s="17" t="s">
        <v>180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7" t="s">
        <v>82</v>
      </c>
      <c r="BK147" s="148">
        <f t="shared" si="19"/>
        <v>0</v>
      </c>
      <c r="BL147" s="17" t="s">
        <v>188</v>
      </c>
      <c r="BM147" s="147" t="s">
        <v>331</v>
      </c>
    </row>
    <row r="148" spans="2:65" s="1" customFormat="1" ht="16.5" customHeight="1">
      <c r="B148" s="32"/>
      <c r="C148" s="136" t="s">
        <v>301</v>
      </c>
      <c r="D148" s="136" t="s">
        <v>183</v>
      </c>
      <c r="E148" s="137" t="s">
        <v>1854</v>
      </c>
      <c r="F148" s="138" t="s">
        <v>1855</v>
      </c>
      <c r="G148" s="139" t="s">
        <v>646</v>
      </c>
      <c r="H148" s="140">
        <v>1</v>
      </c>
      <c r="I148" s="141"/>
      <c r="J148" s="142">
        <f t="shared" si="10"/>
        <v>0</v>
      </c>
      <c r="K148" s="138" t="s">
        <v>1</v>
      </c>
      <c r="L148" s="32"/>
      <c r="M148" s="143" t="s">
        <v>1</v>
      </c>
      <c r="N148" s="144" t="s">
        <v>39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188</v>
      </c>
      <c r="AT148" s="147" t="s">
        <v>183</v>
      </c>
      <c r="AU148" s="147" t="s">
        <v>84</v>
      </c>
      <c r="AY148" s="17" t="s">
        <v>180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7" t="s">
        <v>82</v>
      </c>
      <c r="BK148" s="148">
        <f t="shared" si="19"/>
        <v>0</v>
      </c>
      <c r="BL148" s="17" t="s">
        <v>188</v>
      </c>
      <c r="BM148" s="147" t="s">
        <v>442</v>
      </c>
    </row>
    <row r="149" spans="2:65" s="1" customFormat="1" ht="16.5" customHeight="1">
      <c r="B149" s="32"/>
      <c r="C149" s="136" t="s">
        <v>305</v>
      </c>
      <c r="D149" s="136" t="s">
        <v>183</v>
      </c>
      <c r="E149" s="137" t="s">
        <v>1856</v>
      </c>
      <c r="F149" s="138" t="s">
        <v>1857</v>
      </c>
      <c r="G149" s="139" t="s">
        <v>646</v>
      </c>
      <c r="H149" s="140">
        <v>1</v>
      </c>
      <c r="I149" s="141"/>
      <c r="J149" s="142">
        <f t="shared" si="10"/>
        <v>0</v>
      </c>
      <c r="K149" s="138" t="s">
        <v>1</v>
      </c>
      <c r="L149" s="32"/>
      <c r="M149" s="143" t="s">
        <v>1</v>
      </c>
      <c r="N149" s="144" t="s">
        <v>39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188</v>
      </c>
      <c r="AT149" s="147" t="s">
        <v>183</v>
      </c>
      <c r="AU149" s="147" t="s">
        <v>84</v>
      </c>
      <c r="AY149" s="17" t="s">
        <v>180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7" t="s">
        <v>82</v>
      </c>
      <c r="BK149" s="148">
        <f t="shared" si="19"/>
        <v>0</v>
      </c>
      <c r="BL149" s="17" t="s">
        <v>188</v>
      </c>
      <c r="BM149" s="147" t="s">
        <v>456</v>
      </c>
    </row>
    <row r="150" spans="2:65" s="1" customFormat="1" ht="16.5" customHeight="1">
      <c r="B150" s="32"/>
      <c r="C150" s="136" t="s">
        <v>312</v>
      </c>
      <c r="D150" s="136" t="s">
        <v>183</v>
      </c>
      <c r="E150" s="137" t="s">
        <v>1858</v>
      </c>
      <c r="F150" s="138" t="s">
        <v>311</v>
      </c>
      <c r="G150" s="139" t="s">
        <v>646</v>
      </c>
      <c r="H150" s="140">
        <v>1</v>
      </c>
      <c r="I150" s="141"/>
      <c r="J150" s="142">
        <f t="shared" si="10"/>
        <v>0</v>
      </c>
      <c r="K150" s="138" t="s">
        <v>1</v>
      </c>
      <c r="L150" s="32"/>
      <c r="M150" s="143" t="s">
        <v>1</v>
      </c>
      <c r="N150" s="144" t="s">
        <v>39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188</v>
      </c>
      <c r="AT150" s="147" t="s">
        <v>183</v>
      </c>
      <c r="AU150" s="147" t="s">
        <v>84</v>
      </c>
      <c r="AY150" s="17" t="s">
        <v>180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7" t="s">
        <v>82</v>
      </c>
      <c r="BK150" s="148">
        <f t="shared" si="19"/>
        <v>0</v>
      </c>
      <c r="BL150" s="17" t="s">
        <v>188</v>
      </c>
      <c r="BM150" s="147" t="s">
        <v>467</v>
      </c>
    </row>
    <row r="151" spans="2:65" s="1" customFormat="1" ht="16.5" customHeight="1">
      <c r="B151" s="32"/>
      <c r="C151" s="136" t="s">
        <v>320</v>
      </c>
      <c r="D151" s="136" t="s">
        <v>183</v>
      </c>
      <c r="E151" s="137" t="s">
        <v>1859</v>
      </c>
      <c r="F151" s="138" t="s">
        <v>1860</v>
      </c>
      <c r="G151" s="139" t="s">
        <v>646</v>
      </c>
      <c r="H151" s="140">
        <v>1</v>
      </c>
      <c r="I151" s="141"/>
      <c r="J151" s="142">
        <f t="shared" si="10"/>
        <v>0</v>
      </c>
      <c r="K151" s="138" t="s">
        <v>1</v>
      </c>
      <c r="L151" s="32"/>
      <c r="M151" s="143" t="s">
        <v>1</v>
      </c>
      <c r="N151" s="144" t="s">
        <v>39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188</v>
      </c>
      <c r="AT151" s="147" t="s">
        <v>183</v>
      </c>
      <c r="AU151" s="147" t="s">
        <v>84</v>
      </c>
      <c r="AY151" s="17" t="s">
        <v>180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7" t="s">
        <v>82</v>
      </c>
      <c r="BK151" s="148">
        <f t="shared" si="19"/>
        <v>0</v>
      </c>
      <c r="BL151" s="17" t="s">
        <v>188</v>
      </c>
      <c r="BM151" s="147" t="s">
        <v>477</v>
      </c>
    </row>
    <row r="152" spans="2:65" s="1" customFormat="1" ht="16.5" customHeight="1">
      <c r="B152" s="32"/>
      <c r="C152" s="136" t="s">
        <v>335</v>
      </c>
      <c r="D152" s="136" t="s">
        <v>183</v>
      </c>
      <c r="E152" s="137" t="s">
        <v>1861</v>
      </c>
      <c r="F152" s="138" t="s">
        <v>1862</v>
      </c>
      <c r="G152" s="139" t="s">
        <v>646</v>
      </c>
      <c r="H152" s="140">
        <v>1</v>
      </c>
      <c r="I152" s="141"/>
      <c r="J152" s="142">
        <f t="shared" si="10"/>
        <v>0</v>
      </c>
      <c r="K152" s="138" t="s">
        <v>1</v>
      </c>
      <c r="L152" s="32"/>
      <c r="M152" s="143" t="s">
        <v>1</v>
      </c>
      <c r="N152" s="144" t="s">
        <v>39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188</v>
      </c>
      <c r="AT152" s="147" t="s">
        <v>183</v>
      </c>
      <c r="AU152" s="147" t="s">
        <v>84</v>
      </c>
      <c r="AY152" s="17" t="s">
        <v>180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7" t="s">
        <v>82</v>
      </c>
      <c r="BK152" s="148">
        <f t="shared" si="19"/>
        <v>0</v>
      </c>
      <c r="BL152" s="17" t="s">
        <v>188</v>
      </c>
      <c r="BM152" s="147" t="s">
        <v>525</v>
      </c>
    </row>
    <row r="153" spans="2:65" s="11" customFormat="1" ht="25.9" customHeight="1">
      <c r="B153" s="124"/>
      <c r="D153" s="125" t="s">
        <v>73</v>
      </c>
      <c r="E153" s="126" t="s">
        <v>178</v>
      </c>
      <c r="F153" s="126" t="s">
        <v>178</v>
      </c>
      <c r="I153" s="127"/>
      <c r="J153" s="128">
        <f>BK153</f>
        <v>0</v>
      </c>
      <c r="L153" s="124"/>
      <c r="M153" s="129"/>
      <c r="P153" s="130">
        <f>P154+P187+P197+P201</f>
        <v>0</v>
      </c>
      <c r="R153" s="130">
        <f>R154+R187+R197+R201</f>
        <v>6.6101856000000003</v>
      </c>
      <c r="T153" s="131">
        <f>T154+T187+T197+T201</f>
        <v>12.568250000000001</v>
      </c>
      <c r="AR153" s="125" t="s">
        <v>82</v>
      </c>
      <c r="AT153" s="132" t="s">
        <v>73</v>
      </c>
      <c r="AU153" s="132" t="s">
        <v>74</v>
      </c>
      <c r="AY153" s="125" t="s">
        <v>180</v>
      </c>
      <c r="BK153" s="133">
        <f>BK154+BK187+BK197+BK201</f>
        <v>0</v>
      </c>
    </row>
    <row r="154" spans="2:65" s="11" customFormat="1" ht="22.8" customHeight="1">
      <c r="B154" s="124"/>
      <c r="D154" s="125" t="s">
        <v>73</v>
      </c>
      <c r="E154" s="134" t="s">
        <v>82</v>
      </c>
      <c r="F154" s="134" t="s">
        <v>1863</v>
      </c>
      <c r="I154" s="127"/>
      <c r="J154" s="135">
        <f>BK154</f>
        <v>0</v>
      </c>
      <c r="L154" s="124"/>
      <c r="M154" s="129"/>
      <c r="P154" s="130">
        <f>SUM(P155:P186)</f>
        <v>0</v>
      </c>
      <c r="R154" s="130">
        <f>SUM(R155:R186)</f>
        <v>0</v>
      </c>
      <c r="T154" s="131">
        <f>SUM(T155:T186)</f>
        <v>12.568250000000001</v>
      </c>
      <c r="AR154" s="125" t="s">
        <v>82</v>
      </c>
      <c r="AT154" s="132" t="s">
        <v>73</v>
      </c>
      <c r="AU154" s="132" t="s">
        <v>82</v>
      </c>
      <c r="AY154" s="125" t="s">
        <v>180</v>
      </c>
      <c r="BK154" s="133">
        <f>SUM(BK155:BK186)</f>
        <v>0</v>
      </c>
    </row>
    <row r="155" spans="2:65" s="1" customFormat="1" ht="16.5" customHeight="1">
      <c r="B155" s="32"/>
      <c r="C155" s="136" t="s">
        <v>340</v>
      </c>
      <c r="D155" s="136" t="s">
        <v>183</v>
      </c>
      <c r="E155" s="137" t="s">
        <v>1864</v>
      </c>
      <c r="F155" s="138" t="s">
        <v>1865</v>
      </c>
      <c r="G155" s="139" t="s">
        <v>198</v>
      </c>
      <c r="H155" s="140">
        <v>2</v>
      </c>
      <c r="I155" s="141"/>
      <c r="J155" s="142">
        <f>ROUND(I155*H155,2)</f>
        <v>0</v>
      </c>
      <c r="K155" s="138" t="s">
        <v>1866</v>
      </c>
      <c r="L155" s="32"/>
      <c r="M155" s="143" t="s">
        <v>1</v>
      </c>
      <c r="N155" s="144" t="s">
        <v>39</v>
      </c>
      <c r="P155" s="145">
        <f>O155*H155</f>
        <v>0</v>
      </c>
      <c r="Q155" s="145">
        <v>0</v>
      </c>
      <c r="R155" s="145">
        <f>Q155*H155</f>
        <v>0</v>
      </c>
      <c r="S155" s="145">
        <v>0.255</v>
      </c>
      <c r="T155" s="146">
        <f>S155*H155</f>
        <v>0.51</v>
      </c>
      <c r="AR155" s="147" t="s">
        <v>188</v>
      </c>
      <c r="AT155" s="147" t="s">
        <v>183</v>
      </c>
      <c r="AU155" s="147" t="s">
        <v>84</v>
      </c>
      <c r="AY155" s="17" t="s">
        <v>180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7" t="s">
        <v>82</v>
      </c>
      <c r="BK155" s="148">
        <f>ROUND(I155*H155,2)</f>
        <v>0</v>
      </c>
      <c r="BL155" s="17" t="s">
        <v>188</v>
      </c>
      <c r="BM155" s="147" t="s">
        <v>1867</v>
      </c>
    </row>
    <row r="156" spans="2:65" s="13" customFormat="1" ht="10.199999999999999">
      <c r="B156" s="156"/>
      <c r="D156" s="150" t="s">
        <v>190</v>
      </c>
      <c r="E156" s="157" t="s">
        <v>1</v>
      </c>
      <c r="F156" s="158" t="s">
        <v>1169</v>
      </c>
      <c r="H156" s="159">
        <v>2</v>
      </c>
      <c r="I156" s="160"/>
      <c r="L156" s="156"/>
      <c r="M156" s="161"/>
      <c r="T156" s="162"/>
      <c r="AT156" s="157" t="s">
        <v>190</v>
      </c>
      <c r="AU156" s="157" t="s">
        <v>84</v>
      </c>
      <c r="AV156" s="13" t="s">
        <v>84</v>
      </c>
      <c r="AW156" s="13" t="s">
        <v>30</v>
      </c>
      <c r="AX156" s="13" t="s">
        <v>74</v>
      </c>
      <c r="AY156" s="157" t="s">
        <v>180</v>
      </c>
    </row>
    <row r="157" spans="2:65" s="14" customFormat="1" ht="10.199999999999999">
      <c r="B157" s="163"/>
      <c r="D157" s="150" t="s">
        <v>190</v>
      </c>
      <c r="E157" s="164" t="s">
        <v>1</v>
      </c>
      <c r="F157" s="165" t="s">
        <v>194</v>
      </c>
      <c r="H157" s="166">
        <v>2</v>
      </c>
      <c r="I157" s="167"/>
      <c r="L157" s="163"/>
      <c r="M157" s="168"/>
      <c r="T157" s="169"/>
      <c r="AT157" s="164" t="s">
        <v>190</v>
      </c>
      <c r="AU157" s="164" t="s">
        <v>84</v>
      </c>
      <c r="AV157" s="14" t="s">
        <v>188</v>
      </c>
      <c r="AW157" s="14" t="s">
        <v>30</v>
      </c>
      <c r="AX157" s="14" t="s">
        <v>82</v>
      </c>
      <c r="AY157" s="164" t="s">
        <v>180</v>
      </c>
    </row>
    <row r="158" spans="2:65" s="1" customFormat="1" ht="16.5" customHeight="1">
      <c r="B158" s="32"/>
      <c r="C158" s="136" t="s">
        <v>347</v>
      </c>
      <c r="D158" s="136" t="s">
        <v>183</v>
      </c>
      <c r="E158" s="137" t="s">
        <v>1868</v>
      </c>
      <c r="F158" s="138" t="s">
        <v>1869</v>
      </c>
      <c r="G158" s="139" t="s">
        <v>198</v>
      </c>
      <c r="H158" s="140">
        <v>0.75</v>
      </c>
      <c r="I158" s="141"/>
      <c r="J158" s="142">
        <f>ROUND(I158*H158,2)</f>
        <v>0</v>
      </c>
      <c r="K158" s="138" t="s">
        <v>1866</v>
      </c>
      <c r="L158" s="32"/>
      <c r="M158" s="143" t="s">
        <v>1</v>
      </c>
      <c r="N158" s="144" t="s">
        <v>39</v>
      </c>
      <c r="P158" s="145">
        <f>O158*H158</f>
        <v>0</v>
      </c>
      <c r="Q158" s="145">
        <v>0</v>
      </c>
      <c r="R158" s="145">
        <f>Q158*H158</f>
        <v>0</v>
      </c>
      <c r="S158" s="145">
        <v>0.23499999999999999</v>
      </c>
      <c r="T158" s="146">
        <f>S158*H158</f>
        <v>0.17624999999999999</v>
      </c>
      <c r="AR158" s="147" t="s">
        <v>188</v>
      </c>
      <c r="AT158" s="147" t="s">
        <v>183</v>
      </c>
      <c r="AU158" s="147" t="s">
        <v>84</v>
      </c>
      <c r="AY158" s="17" t="s">
        <v>180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82</v>
      </c>
      <c r="BK158" s="148">
        <f>ROUND(I158*H158,2)</f>
        <v>0</v>
      </c>
      <c r="BL158" s="17" t="s">
        <v>188</v>
      </c>
      <c r="BM158" s="147" t="s">
        <v>1870</v>
      </c>
    </row>
    <row r="159" spans="2:65" s="13" customFormat="1" ht="10.199999999999999">
      <c r="B159" s="156"/>
      <c r="D159" s="150" t="s">
        <v>190</v>
      </c>
      <c r="E159" s="157" t="s">
        <v>1</v>
      </c>
      <c r="F159" s="158" t="s">
        <v>1871</v>
      </c>
      <c r="H159" s="159">
        <v>0.75</v>
      </c>
      <c r="I159" s="160"/>
      <c r="L159" s="156"/>
      <c r="M159" s="161"/>
      <c r="T159" s="162"/>
      <c r="AT159" s="157" t="s">
        <v>190</v>
      </c>
      <c r="AU159" s="157" t="s">
        <v>84</v>
      </c>
      <c r="AV159" s="13" t="s">
        <v>84</v>
      </c>
      <c r="AW159" s="13" t="s">
        <v>30</v>
      </c>
      <c r="AX159" s="13" t="s">
        <v>74</v>
      </c>
      <c r="AY159" s="157" t="s">
        <v>180</v>
      </c>
    </row>
    <row r="160" spans="2:65" s="14" customFormat="1" ht="10.199999999999999">
      <c r="B160" s="163"/>
      <c r="D160" s="150" t="s">
        <v>190</v>
      </c>
      <c r="E160" s="164" t="s">
        <v>1</v>
      </c>
      <c r="F160" s="165" t="s">
        <v>194</v>
      </c>
      <c r="H160" s="166">
        <v>0.75</v>
      </c>
      <c r="I160" s="167"/>
      <c r="L160" s="163"/>
      <c r="M160" s="168"/>
      <c r="T160" s="169"/>
      <c r="AT160" s="164" t="s">
        <v>190</v>
      </c>
      <c r="AU160" s="164" t="s">
        <v>84</v>
      </c>
      <c r="AV160" s="14" t="s">
        <v>188</v>
      </c>
      <c r="AW160" s="14" t="s">
        <v>30</v>
      </c>
      <c r="AX160" s="14" t="s">
        <v>82</v>
      </c>
      <c r="AY160" s="164" t="s">
        <v>180</v>
      </c>
    </row>
    <row r="161" spans="2:65" s="1" customFormat="1" ht="16.5" customHeight="1">
      <c r="B161" s="32"/>
      <c r="C161" s="136" t="s">
        <v>352</v>
      </c>
      <c r="D161" s="136" t="s">
        <v>183</v>
      </c>
      <c r="E161" s="137" t="s">
        <v>1872</v>
      </c>
      <c r="F161" s="138" t="s">
        <v>1873</v>
      </c>
      <c r="G161" s="139" t="s">
        <v>198</v>
      </c>
      <c r="H161" s="140">
        <v>9.6999999999999993</v>
      </c>
      <c r="I161" s="141"/>
      <c r="J161" s="142">
        <f>ROUND(I161*H161,2)</f>
        <v>0</v>
      </c>
      <c r="K161" s="138" t="s">
        <v>1866</v>
      </c>
      <c r="L161" s="32"/>
      <c r="M161" s="143" t="s">
        <v>1</v>
      </c>
      <c r="N161" s="144" t="s">
        <v>39</v>
      </c>
      <c r="P161" s="145">
        <f>O161*H161</f>
        <v>0</v>
      </c>
      <c r="Q161" s="145">
        <v>0</v>
      </c>
      <c r="R161" s="145">
        <f>Q161*H161</f>
        <v>0</v>
      </c>
      <c r="S161" s="145">
        <v>0.26</v>
      </c>
      <c r="T161" s="146">
        <f>S161*H161</f>
        <v>2.5219999999999998</v>
      </c>
      <c r="AR161" s="147" t="s">
        <v>188</v>
      </c>
      <c r="AT161" s="147" t="s">
        <v>183</v>
      </c>
      <c r="AU161" s="147" t="s">
        <v>84</v>
      </c>
      <c r="AY161" s="17" t="s">
        <v>180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82</v>
      </c>
      <c r="BK161" s="148">
        <f>ROUND(I161*H161,2)</f>
        <v>0</v>
      </c>
      <c r="BL161" s="17" t="s">
        <v>188</v>
      </c>
      <c r="BM161" s="147" t="s">
        <v>1874</v>
      </c>
    </row>
    <row r="162" spans="2:65" s="13" customFormat="1" ht="10.199999999999999">
      <c r="B162" s="156"/>
      <c r="D162" s="150" t="s">
        <v>190</v>
      </c>
      <c r="E162" s="157" t="s">
        <v>1</v>
      </c>
      <c r="F162" s="158" t="s">
        <v>1875</v>
      </c>
      <c r="H162" s="159">
        <v>9.6999999999999993</v>
      </c>
      <c r="I162" s="160"/>
      <c r="L162" s="156"/>
      <c r="M162" s="161"/>
      <c r="T162" s="162"/>
      <c r="AT162" s="157" t="s">
        <v>190</v>
      </c>
      <c r="AU162" s="157" t="s">
        <v>84</v>
      </c>
      <c r="AV162" s="13" t="s">
        <v>84</v>
      </c>
      <c r="AW162" s="13" t="s">
        <v>30</v>
      </c>
      <c r="AX162" s="13" t="s">
        <v>74</v>
      </c>
      <c r="AY162" s="157" t="s">
        <v>180</v>
      </c>
    </row>
    <row r="163" spans="2:65" s="14" customFormat="1" ht="10.199999999999999">
      <c r="B163" s="163"/>
      <c r="D163" s="150" t="s">
        <v>190</v>
      </c>
      <c r="E163" s="164" t="s">
        <v>1</v>
      </c>
      <c r="F163" s="165" t="s">
        <v>194</v>
      </c>
      <c r="H163" s="166">
        <v>9.6999999999999993</v>
      </c>
      <c r="I163" s="167"/>
      <c r="L163" s="163"/>
      <c r="M163" s="168"/>
      <c r="T163" s="169"/>
      <c r="AT163" s="164" t="s">
        <v>190</v>
      </c>
      <c r="AU163" s="164" t="s">
        <v>84</v>
      </c>
      <c r="AV163" s="14" t="s">
        <v>188</v>
      </c>
      <c r="AW163" s="14" t="s">
        <v>30</v>
      </c>
      <c r="AX163" s="14" t="s">
        <v>82</v>
      </c>
      <c r="AY163" s="164" t="s">
        <v>180</v>
      </c>
    </row>
    <row r="164" spans="2:65" s="1" customFormat="1" ht="16.5" customHeight="1">
      <c r="B164" s="32"/>
      <c r="C164" s="136" t="s">
        <v>363</v>
      </c>
      <c r="D164" s="136" t="s">
        <v>183</v>
      </c>
      <c r="E164" s="137" t="s">
        <v>1876</v>
      </c>
      <c r="F164" s="138" t="s">
        <v>1877</v>
      </c>
      <c r="G164" s="139" t="s">
        <v>198</v>
      </c>
      <c r="H164" s="140">
        <v>20.8</v>
      </c>
      <c r="I164" s="141"/>
      <c r="J164" s="142">
        <f>ROUND(I164*H164,2)</f>
        <v>0</v>
      </c>
      <c r="K164" s="138" t="s">
        <v>1866</v>
      </c>
      <c r="L164" s="32"/>
      <c r="M164" s="143" t="s">
        <v>1</v>
      </c>
      <c r="N164" s="144" t="s">
        <v>39</v>
      </c>
      <c r="P164" s="145">
        <f>O164*H164</f>
        <v>0</v>
      </c>
      <c r="Q164" s="145">
        <v>0</v>
      </c>
      <c r="R164" s="145">
        <f>Q164*H164</f>
        <v>0</v>
      </c>
      <c r="S164" s="145">
        <v>0.45</v>
      </c>
      <c r="T164" s="146">
        <f>S164*H164</f>
        <v>9.3600000000000012</v>
      </c>
      <c r="AR164" s="147" t="s">
        <v>188</v>
      </c>
      <c r="AT164" s="147" t="s">
        <v>183</v>
      </c>
      <c r="AU164" s="147" t="s">
        <v>84</v>
      </c>
      <c r="AY164" s="17" t="s">
        <v>180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82</v>
      </c>
      <c r="BK164" s="148">
        <f>ROUND(I164*H164,2)</f>
        <v>0</v>
      </c>
      <c r="BL164" s="17" t="s">
        <v>188</v>
      </c>
      <c r="BM164" s="147" t="s">
        <v>1878</v>
      </c>
    </row>
    <row r="165" spans="2:65" s="13" customFormat="1" ht="10.199999999999999">
      <c r="B165" s="156"/>
      <c r="D165" s="150" t="s">
        <v>190</v>
      </c>
      <c r="E165" s="157" t="s">
        <v>1</v>
      </c>
      <c r="F165" s="158" t="s">
        <v>1879</v>
      </c>
      <c r="H165" s="159">
        <v>20.8</v>
      </c>
      <c r="I165" s="160"/>
      <c r="L165" s="156"/>
      <c r="M165" s="161"/>
      <c r="T165" s="162"/>
      <c r="AT165" s="157" t="s">
        <v>190</v>
      </c>
      <c r="AU165" s="157" t="s">
        <v>84</v>
      </c>
      <c r="AV165" s="13" t="s">
        <v>84</v>
      </c>
      <c r="AW165" s="13" t="s">
        <v>30</v>
      </c>
      <c r="AX165" s="13" t="s">
        <v>74</v>
      </c>
      <c r="AY165" s="157" t="s">
        <v>180</v>
      </c>
    </row>
    <row r="166" spans="2:65" s="14" customFormat="1" ht="10.199999999999999">
      <c r="B166" s="163"/>
      <c r="D166" s="150" t="s">
        <v>190</v>
      </c>
      <c r="E166" s="164" t="s">
        <v>1</v>
      </c>
      <c r="F166" s="165" t="s">
        <v>194</v>
      </c>
      <c r="H166" s="166">
        <v>20.8</v>
      </c>
      <c r="I166" s="167"/>
      <c r="L166" s="163"/>
      <c r="M166" s="168"/>
      <c r="T166" s="169"/>
      <c r="AT166" s="164" t="s">
        <v>190</v>
      </c>
      <c r="AU166" s="164" t="s">
        <v>84</v>
      </c>
      <c r="AV166" s="14" t="s">
        <v>188</v>
      </c>
      <c r="AW166" s="14" t="s">
        <v>30</v>
      </c>
      <c r="AX166" s="14" t="s">
        <v>82</v>
      </c>
      <c r="AY166" s="164" t="s">
        <v>180</v>
      </c>
    </row>
    <row r="167" spans="2:65" s="1" customFormat="1" ht="21.75" customHeight="1">
      <c r="B167" s="32"/>
      <c r="C167" s="136" t="s">
        <v>370</v>
      </c>
      <c r="D167" s="136" t="s">
        <v>183</v>
      </c>
      <c r="E167" s="137" t="s">
        <v>1880</v>
      </c>
      <c r="F167" s="138" t="s">
        <v>1881</v>
      </c>
      <c r="G167" s="139" t="s">
        <v>186</v>
      </c>
      <c r="H167" s="140">
        <v>29.925000000000001</v>
      </c>
      <c r="I167" s="141"/>
      <c r="J167" s="142">
        <f>ROUND(I167*H167,2)</f>
        <v>0</v>
      </c>
      <c r="K167" s="138" t="s">
        <v>1866</v>
      </c>
      <c r="L167" s="32"/>
      <c r="M167" s="143" t="s">
        <v>1</v>
      </c>
      <c r="N167" s="144" t="s">
        <v>39</v>
      </c>
      <c r="P167" s="145">
        <f>O167*H167</f>
        <v>0</v>
      </c>
      <c r="Q167" s="145">
        <v>0</v>
      </c>
      <c r="R167" s="145">
        <f>Q167*H167</f>
        <v>0</v>
      </c>
      <c r="S167" s="145">
        <v>0</v>
      </c>
      <c r="T167" s="146">
        <f>S167*H167</f>
        <v>0</v>
      </c>
      <c r="AR167" s="147" t="s">
        <v>188</v>
      </c>
      <c r="AT167" s="147" t="s">
        <v>183</v>
      </c>
      <c r="AU167" s="147" t="s">
        <v>84</v>
      </c>
      <c r="AY167" s="17" t="s">
        <v>180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82</v>
      </c>
      <c r="BK167" s="148">
        <f>ROUND(I167*H167,2)</f>
        <v>0</v>
      </c>
      <c r="BL167" s="17" t="s">
        <v>188</v>
      </c>
      <c r="BM167" s="147" t="s">
        <v>1882</v>
      </c>
    </row>
    <row r="168" spans="2:65" s="12" customFormat="1" ht="10.199999999999999">
      <c r="B168" s="149"/>
      <c r="D168" s="150" t="s">
        <v>190</v>
      </c>
      <c r="E168" s="151" t="s">
        <v>1</v>
      </c>
      <c r="F168" s="152" t="s">
        <v>1883</v>
      </c>
      <c r="H168" s="151" t="s">
        <v>1</v>
      </c>
      <c r="I168" s="153"/>
      <c r="L168" s="149"/>
      <c r="M168" s="154"/>
      <c r="T168" s="155"/>
      <c r="AT168" s="151" t="s">
        <v>190</v>
      </c>
      <c r="AU168" s="151" t="s">
        <v>84</v>
      </c>
      <c r="AV168" s="12" t="s">
        <v>82</v>
      </c>
      <c r="AW168" s="12" t="s">
        <v>30</v>
      </c>
      <c r="AX168" s="12" t="s">
        <v>74</v>
      </c>
      <c r="AY168" s="151" t="s">
        <v>180</v>
      </c>
    </row>
    <row r="169" spans="2:65" s="13" customFormat="1" ht="10.199999999999999">
      <c r="B169" s="156"/>
      <c r="D169" s="150" t="s">
        <v>190</v>
      </c>
      <c r="E169" s="157" t="s">
        <v>1</v>
      </c>
      <c r="F169" s="158" t="s">
        <v>1884</v>
      </c>
      <c r="H169" s="159">
        <v>8.73</v>
      </c>
      <c r="I169" s="160"/>
      <c r="L169" s="156"/>
      <c r="M169" s="161"/>
      <c r="T169" s="162"/>
      <c r="AT169" s="157" t="s">
        <v>190</v>
      </c>
      <c r="AU169" s="157" t="s">
        <v>84</v>
      </c>
      <c r="AV169" s="13" t="s">
        <v>84</v>
      </c>
      <c r="AW169" s="13" t="s">
        <v>30</v>
      </c>
      <c r="AX169" s="13" t="s">
        <v>74</v>
      </c>
      <c r="AY169" s="157" t="s">
        <v>180</v>
      </c>
    </row>
    <row r="170" spans="2:65" s="12" customFormat="1" ht="10.199999999999999">
      <c r="B170" s="149"/>
      <c r="D170" s="150" t="s">
        <v>190</v>
      </c>
      <c r="E170" s="151" t="s">
        <v>1</v>
      </c>
      <c r="F170" s="152" t="s">
        <v>1885</v>
      </c>
      <c r="H170" s="151" t="s">
        <v>1</v>
      </c>
      <c r="I170" s="153"/>
      <c r="L170" s="149"/>
      <c r="M170" s="154"/>
      <c r="T170" s="155"/>
      <c r="AT170" s="151" t="s">
        <v>190</v>
      </c>
      <c r="AU170" s="151" t="s">
        <v>84</v>
      </c>
      <c r="AV170" s="12" t="s">
        <v>82</v>
      </c>
      <c r="AW170" s="12" t="s">
        <v>30</v>
      </c>
      <c r="AX170" s="12" t="s">
        <v>74</v>
      </c>
      <c r="AY170" s="151" t="s">
        <v>180</v>
      </c>
    </row>
    <row r="171" spans="2:65" s="13" customFormat="1" ht="10.199999999999999">
      <c r="B171" s="156"/>
      <c r="D171" s="150" t="s">
        <v>190</v>
      </c>
      <c r="E171" s="157" t="s">
        <v>1</v>
      </c>
      <c r="F171" s="158" t="s">
        <v>1886</v>
      </c>
      <c r="H171" s="159">
        <v>18.72</v>
      </c>
      <c r="I171" s="160"/>
      <c r="L171" s="156"/>
      <c r="M171" s="161"/>
      <c r="T171" s="162"/>
      <c r="AT171" s="157" t="s">
        <v>190</v>
      </c>
      <c r="AU171" s="157" t="s">
        <v>84</v>
      </c>
      <c r="AV171" s="13" t="s">
        <v>84</v>
      </c>
      <c r="AW171" s="13" t="s">
        <v>30</v>
      </c>
      <c r="AX171" s="13" t="s">
        <v>74</v>
      </c>
      <c r="AY171" s="157" t="s">
        <v>180</v>
      </c>
    </row>
    <row r="172" spans="2:65" s="12" customFormat="1" ht="10.199999999999999">
      <c r="B172" s="149"/>
      <c r="D172" s="150" t="s">
        <v>190</v>
      </c>
      <c r="E172" s="151" t="s">
        <v>1</v>
      </c>
      <c r="F172" s="152" t="s">
        <v>1887</v>
      </c>
      <c r="H172" s="151" t="s">
        <v>1</v>
      </c>
      <c r="I172" s="153"/>
      <c r="L172" s="149"/>
      <c r="M172" s="154"/>
      <c r="T172" s="155"/>
      <c r="AT172" s="151" t="s">
        <v>190</v>
      </c>
      <c r="AU172" s="151" t="s">
        <v>84</v>
      </c>
      <c r="AV172" s="12" t="s">
        <v>82</v>
      </c>
      <c r="AW172" s="12" t="s">
        <v>30</v>
      </c>
      <c r="AX172" s="12" t="s">
        <v>74</v>
      </c>
      <c r="AY172" s="151" t="s">
        <v>180</v>
      </c>
    </row>
    <row r="173" spans="2:65" s="13" customFormat="1" ht="10.199999999999999">
      <c r="B173" s="156"/>
      <c r="D173" s="150" t="s">
        <v>190</v>
      </c>
      <c r="E173" s="157" t="s">
        <v>1</v>
      </c>
      <c r="F173" s="158" t="s">
        <v>1888</v>
      </c>
      <c r="H173" s="159">
        <v>1.8</v>
      </c>
      <c r="I173" s="160"/>
      <c r="L173" s="156"/>
      <c r="M173" s="161"/>
      <c r="T173" s="162"/>
      <c r="AT173" s="157" t="s">
        <v>190</v>
      </c>
      <c r="AU173" s="157" t="s">
        <v>84</v>
      </c>
      <c r="AV173" s="13" t="s">
        <v>84</v>
      </c>
      <c r="AW173" s="13" t="s">
        <v>30</v>
      </c>
      <c r="AX173" s="13" t="s">
        <v>74</v>
      </c>
      <c r="AY173" s="157" t="s">
        <v>180</v>
      </c>
    </row>
    <row r="174" spans="2:65" s="12" customFormat="1" ht="10.199999999999999">
      <c r="B174" s="149"/>
      <c r="D174" s="150" t="s">
        <v>190</v>
      </c>
      <c r="E174" s="151" t="s">
        <v>1</v>
      </c>
      <c r="F174" s="152" t="s">
        <v>1889</v>
      </c>
      <c r="H174" s="151" t="s">
        <v>1</v>
      </c>
      <c r="I174" s="153"/>
      <c r="L174" s="149"/>
      <c r="M174" s="154"/>
      <c r="T174" s="155"/>
      <c r="AT174" s="151" t="s">
        <v>190</v>
      </c>
      <c r="AU174" s="151" t="s">
        <v>84</v>
      </c>
      <c r="AV174" s="12" t="s">
        <v>82</v>
      </c>
      <c r="AW174" s="12" t="s">
        <v>30</v>
      </c>
      <c r="AX174" s="12" t="s">
        <v>74</v>
      </c>
      <c r="AY174" s="151" t="s">
        <v>180</v>
      </c>
    </row>
    <row r="175" spans="2:65" s="13" customFormat="1" ht="10.199999999999999">
      <c r="B175" s="156"/>
      <c r="D175" s="150" t="s">
        <v>190</v>
      </c>
      <c r="E175" s="157" t="s">
        <v>1</v>
      </c>
      <c r="F175" s="158" t="s">
        <v>1890</v>
      </c>
      <c r="H175" s="159">
        <v>0.67500000000000004</v>
      </c>
      <c r="I175" s="160"/>
      <c r="L175" s="156"/>
      <c r="M175" s="161"/>
      <c r="T175" s="162"/>
      <c r="AT175" s="157" t="s">
        <v>190</v>
      </c>
      <c r="AU175" s="157" t="s">
        <v>84</v>
      </c>
      <c r="AV175" s="13" t="s">
        <v>84</v>
      </c>
      <c r="AW175" s="13" t="s">
        <v>30</v>
      </c>
      <c r="AX175" s="13" t="s">
        <v>74</v>
      </c>
      <c r="AY175" s="157" t="s">
        <v>180</v>
      </c>
    </row>
    <row r="176" spans="2:65" s="14" customFormat="1" ht="10.199999999999999">
      <c r="B176" s="163"/>
      <c r="D176" s="150" t="s">
        <v>190</v>
      </c>
      <c r="E176" s="164" t="s">
        <v>1</v>
      </c>
      <c r="F176" s="165" t="s">
        <v>194</v>
      </c>
      <c r="H176" s="166">
        <v>29.925000000000001</v>
      </c>
      <c r="I176" s="167"/>
      <c r="L176" s="163"/>
      <c r="M176" s="168"/>
      <c r="T176" s="169"/>
      <c r="AT176" s="164" t="s">
        <v>190</v>
      </c>
      <c r="AU176" s="164" t="s">
        <v>84</v>
      </c>
      <c r="AV176" s="14" t="s">
        <v>188</v>
      </c>
      <c r="AW176" s="14" t="s">
        <v>30</v>
      </c>
      <c r="AX176" s="14" t="s">
        <v>82</v>
      </c>
      <c r="AY176" s="164" t="s">
        <v>180</v>
      </c>
    </row>
    <row r="177" spans="2:65" s="1" customFormat="1" ht="16.5" customHeight="1">
      <c r="B177" s="32"/>
      <c r="C177" s="136" t="s">
        <v>376</v>
      </c>
      <c r="D177" s="136" t="s">
        <v>183</v>
      </c>
      <c r="E177" s="137" t="s">
        <v>1891</v>
      </c>
      <c r="F177" s="138" t="s">
        <v>1892</v>
      </c>
      <c r="G177" s="139" t="s">
        <v>186</v>
      </c>
      <c r="H177" s="140">
        <v>29.925000000000001</v>
      </c>
      <c r="I177" s="141"/>
      <c r="J177" s="142">
        <f>ROUND(I177*H177,2)</f>
        <v>0</v>
      </c>
      <c r="K177" s="138" t="s">
        <v>1866</v>
      </c>
      <c r="L177" s="32"/>
      <c r="M177" s="143" t="s">
        <v>1</v>
      </c>
      <c r="N177" s="144" t="s">
        <v>39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188</v>
      </c>
      <c r="AT177" s="147" t="s">
        <v>183</v>
      </c>
      <c r="AU177" s="147" t="s">
        <v>84</v>
      </c>
      <c r="AY177" s="17" t="s">
        <v>180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82</v>
      </c>
      <c r="BK177" s="148">
        <f>ROUND(I177*H177,2)</f>
        <v>0</v>
      </c>
      <c r="BL177" s="17" t="s">
        <v>188</v>
      </c>
      <c r="BM177" s="147" t="s">
        <v>1893</v>
      </c>
    </row>
    <row r="178" spans="2:65" s="12" customFormat="1" ht="10.199999999999999">
      <c r="B178" s="149"/>
      <c r="D178" s="150" t="s">
        <v>190</v>
      </c>
      <c r="E178" s="151" t="s">
        <v>1</v>
      </c>
      <c r="F178" s="152" t="s">
        <v>1883</v>
      </c>
      <c r="H178" s="151" t="s">
        <v>1</v>
      </c>
      <c r="I178" s="153"/>
      <c r="L178" s="149"/>
      <c r="M178" s="154"/>
      <c r="T178" s="155"/>
      <c r="AT178" s="151" t="s">
        <v>190</v>
      </c>
      <c r="AU178" s="151" t="s">
        <v>84</v>
      </c>
      <c r="AV178" s="12" t="s">
        <v>82</v>
      </c>
      <c r="AW178" s="12" t="s">
        <v>30</v>
      </c>
      <c r="AX178" s="12" t="s">
        <v>74</v>
      </c>
      <c r="AY178" s="151" t="s">
        <v>180</v>
      </c>
    </row>
    <row r="179" spans="2:65" s="13" customFormat="1" ht="10.199999999999999">
      <c r="B179" s="156"/>
      <c r="D179" s="150" t="s">
        <v>190</v>
      </c>
      <c r="E179" s="157" t="s">
        <v>1</v>
      </c>
      <c r="F179" s="158" t="s">
        <v>1884</v>
      </c>
      <c r="H179" s="159">
        <v>8.73</v>
      </c>
      <c r="I179" s="160"/>
      <c r="L179" s="156"/>
      <c r="M179" s="161"/>
      <c r="T179" s="162"/>
      <c r="AT179" s="157" t="s">
        <v>190</v>
      </c>
      <c r="AU179" s="157" t="s">
        <v>84</v>
      </c>
      <c r="AV179" s="13" t="s">
        <v>84</v>
      </c>
      <c r="AW179" s="13" t="s">
        <v>30</v>
      </c>
      <c r="AX179" s="13" t="s">
        <v>74</v>
      </c>
      <c r="AY179" s="157" t="s">
        <v>180</v>
      </c>
    </row>
    <row r="180" spans="2:65" s="12" customFormat="1" ht="10.199999999999999">
      <c r="B180" s="149"/>
      <c r="D180" s="150" t="s">
        <v>190</v>
      </c>
      <c r="E180" s="151" t="s">
        <v>1</v>
      </c>
      <c r="F180" s="152" t="s">
        <v>1885</v>
      </c>
      <c r="H180" s="151" t="s">
        <v>1</v>
      </c>
      <c r="I180" s="153"/>
      <c r="L180" s="149"/>
      <c r="M180" s="154"/>
      <c r="T180" s="155"/>
      <c r="AT180" s="151" t="s">
        <v>190</v>
      </c>
      <c r="AU180" s="151" t="s">
        <v>84</v>
      </c>
      <c r="AV180" s="12" t="s">
        <v>82</v>
      </c>
      <c r="AW180" s="12" t="s">
        <v>30</v>
      </c>
      <c r="AX180" s="12" t="s">
        <v>74</v>
      </c>
      <c r="AY180" s="151" t="s">
        <v>180</v>
      </c>
    </row>
    <row r="181" spans="2:65" s="13" customFormat="1" ht="10.199999999999999">
      <c r="B181" s="156"/>
      <c r="D181" s="150" t="s">
        <v>190</v>
      </c>
      <c r="E181" s="157" t="s">
        <v>1</v>
      </c>
      <c r="F181" s="158" t="s">
        <v>1886</v>
      </c>
      <c r="H181" s="159">
        <v>18.72</v>
      </c>
      <c r="I181" s="160"/>
      <c r="L181" s="156"/>
      <c r="M181" s="161"/>
      <c r="T181" s="162"/>
      <c r="AT181" s="157" t="s">
        <v>190</v>
      </c>
      <c r="AU181" s="157" t="s">
        <v>84</v>
      </c>
      <c r="AV181" s="13" t="s">
        <v>84</v>
      </c>
      <c r="AW181" s="13" t="s">
        <v>30</v>
      </c>
      <c r="AX181" s="13" t="s">
        <v>74</v>
      </c>
      <c r="AY181" s="157" t="s">
        <v>180</v>
      </c>
    </row>
    <row r="182" spans="2:65" s="12" customFormat="1" ht="10.199999999999999">
      <c r="B182" s="149"/>
      <c r="D182" s="150" t="s">
        <v>190</v>
      </c>
      <c r="E182" s="151" t="s">
        <v>1</v>
      </c>
      <c r="F182" s="152" t="s">
        <v>1887</v>
      </c>
      <c r="H182" s="151" t="s">
        <v>1</v>
      </c>
      <c r="I182" s="153"/>
      <c r="L182" s="149"/>
      <c r="M182" s="154"/>
      <c r="T182" s="155"/>
      <c r="AT182" s="151" t="s">
        <v>190</v>
      </c>
      <c r="AU182" s="151" t="s">
        <v>84</v>
      </c>
      <c r="AV182" s="12" t="s">
        <v>82</v>
      </c>
      <c r="AW182" s="12" t="s">
        <v>30</v>
      </c>
      <c r="AX182" s="12" t="s">
        <v>74</v>
      </c>
      <c r="AY182" s="151" t="s">
        <v>180</v>
      </c>
    </row>
    <row r="183" spans="2:65" s="13" customFormat="1" ht="10.199999999999999">
      <c r="B183" s="156"/>
      <c r="D183" s="150" t="s">
        <v>190</v>
      </c>
      <c r="E183" s="157" t="s">
        <v>1</v>
      </c>
      <c r="F183" s="158" t="s">
        <v>1888</v>
      </c>
      <c r="H183" s="159">
        <v>1.8</v>
      </c>
      <c r="I183" s="160"/>
      <c r="L183" s="156"/>
      <c r="M183" s="161"/>
      <c r="T183" s="162"/>
      <c r="AT183" s="157" t="s">
        <v>190</v>
      </c>
      <c r="AU183" s="157" t="s">
        <v>84</v>
      </c>
      <c r="AV183" s="13" t="s">
        <v>84</v>
      </c>
      <c r="AW183" s="13" t="s">
        <v>30</v>
      </c>
      <c r="AX183" s="13" t="s">
        <v>74</v>
      </c>
      <c r="AY183" s="157" t="s">
        <v>180</v>
      </c>
    </row>
    <row r="184" spans="2:65" s="12" customFormat="1" ht="10.199999999999999">
      <c r="B184" s="149"/>
      <c r="D184" s="150" t="s">
        <v>190</v>
      </c>
      <c r="E184" s="151" t="s">
        <v>1</v>
      </c>
      <c r="F184" s="152" t="s">
        <v>1889</v>
      </c>
      <c r="H184" s="151" t="s">
        <v>1</v>
      </c>
      <c r="I184" s="153"/>
      <c r="L184" s="149"/>
      <c r="M184" s="154"/>
      <c r="T184" s="155"/>
      <c r="AT184" s="151" t="s">
        <v>190</v>
      </c>
      <c r="AU184" s="151" t="s">
        <v>84</v>
      </c>
      <c r="AV184" s="12" t="s">
        <v>82</v>
      </c>
      <c r="AW184" s="12" t="s">
        <v>30</v>
      </c>
      <c r="AX184" s="12" t="s">
        <v>74</v>
      </c>
      <c r="AY184" s="151" t="s">
        <v>180</v>
      </c>
    </row>
    <row r="185" spans="2:65" s="13" customFormat="1" ht="10.199999999999999">
      <c r="B185" s="156"/>
      <c r="D185" s="150" t="s">
        <v>190</v>
      </c>
      <c r="E185" s="157" t="s">
        <v>1</v>
      </c>
      <c r="F185" s="158" t="s">
        <v>1890</v>
      </c>
      <c r="H185" s="159">
        <v>0.67500000000000004</v>
      </c>
      <c r="I185" s="160"/>
      <c r="L185" s="156"/>
      <c r="M185" s="161"/>
      <c r="T185" s="162"/>
      <c r="AT185" s="157" t="s">
        <v>190</v>
      </c>
      <c r="AU185" s="157" t="s">
        <v>84</v>
      </c>
      <c r="AV185" s="13" t="s">
        <v>84</v>
      </c>
      <c r="AW185" s="13" t="s">
        <v>30</v>
      </c>
      <c r="AX185" s="13" t="s">
        <v>74</v>
      </c>
      <c r="AY185" s="157" t="s">
        <v>180</v>
      </c>
    </row>
    <row r="186" spans="2:65" s="14" customFormat="1" ht="10.199999999999999">
      <c r="B186" s="163"/>
      <c r="D186" s="150" t="s">
        <v>190</v>
      </c>
      <c r="E186" s="164" t="s">
        <v>1</v>
      </c>
      <c r="F186" s="165" t="s">
        <v>194</v>
      </c>
      <c r="H186" s="166">
        <v>29.925000000000001</v>
      </c>
      <c r="I186" s="167"/>
      <c r="L186" s="163"/>
      <c r="M186" s="168"/>
      <c r="T186" s="169"/>
      <c r="AT186" s="164" t="s">
        <v>190</v>
      </c>
      <c r="AU186" s="164" t="s">
        <v>84</v>
      </c>
      <c r="AV186" s="14" t="s">
        <v>188</v>
      </c>
      <c r="AW186" s="14" t="s">
        <v>30</v>
      </c>
      <c r="AX186" s="14" t="s">
        <v>82</v>
      </c>
      <c r="AY186" s="164" t="s">
        <v>180</v>
      </c>
    </row>
    <row r="187" spans="2:65" s="11" customFormat="1" ht="22.8" customHeight="1">
      <c r="B187" s="124"/>
      <c r="D187" s="125" t="s">
        <v>73</v>
      </c>
      <c r="E187" s="134" t="s">
        <v>221</v>
      </c>
      <c r="F187" s="134" t="s">
        <v>1894</v>
      </c>
      <c r="I187" s="127"/>
      <c r="J187" s="135">
        <f>BK187</f>
        <v>0</v>
      </c>
      <c r="L187" s="124"/>
      <c r="M187" s="129"/>
      <c r="P187" s="130">
        <f>SUM(P188:P196)</f>
        <v>0</v>
      </c>
      <c r="R187" s="130">
        <f>SUM(R188:R196)</f>
        <v>6.6101856000000003</v>
      </c>
      <c r="T187" s="131">
        <f>SUM(T188:T196)</f>
        <v>0</v>
      </c>
      <c r="AR187" s="125" t="s">
        <v>82</v>
      </c>
      <c r="AT187" s="132" t="s">
        <v>73</v>
      </c>
      <c r="AU187" s="132" t="s">
        <v>82</v>
      </c>
      <c r="AY187" s="125" t="s">
        <v>180</v>
      </c>
      <c r="BK187" s="133">
        <f>SUM(BK188:BK196)</f>
        <v>0</v>
      </c>
    </row>
    <row r="188" spans="2:65" s="1" customFormat="1" ht="16.5" customHeight="1">
      <c r="B188" s="32"/>
      <c r="C188" s="136" t="s">
        <v>382</v>
      </c>
      <c r="D188" s="136" t="s">
        <v>183</v>
      </c>
      <c r="E188" s="137" t="s">
        <v>1895</v>
      </c>
      <c r="F188" s="138" t="s">
        <v>1896</v>
      </c>
      <c r="G188" s="139" t="s">
        <v>198</v>
      </c>
      <c r="H188" s="140">
        <v>20.8</v>
      </c>
      <c r="I188" s="141"/>
      <c r="J188" s="142">
        <f>ROUND(I188*H188,2)</f>
        <v>0</v>
      </c>
      <c r="K188" s="138" t="s">
        <v>199</v>
      </c>
      <c r="L188" s="32"/>
      <c r="M188" s="143" t="s">
        <v>1</v>
      </c>
      <c r="N188" s="144" t="s">
        <v>39</v>
      </c>
      <c r="P188" s="145">
        <f>O188*H188</f>
        <v>0</v>
      </c>
      <c r="Q188" s="145">
        <v>0.13188</v>
      </c>
      <c r="R188" s="145">
        <f>Q188*H188</f>
        <v>2.7431040000000002</v>
      </c>
      <c r="S188" s="145">
        <v>0</v>
      </c>
      <c r="T188" s="146">
        <f>S188*H188</f>
        <v>0</v>
      </c>
      <c r="AR188" s="147" t="s">
        <v>188</v>
      </c>
      <c r="AT188" s="147" t="s">
        <v>183</v>
      </c>
      <c r="AU188" s="147" t="s">
        <v>84</v>
      </c>
      <c r="AY188" s="17" t="s">
        <v>180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82</v>
      </c>
      <c r="BK188" s="148">
        <f>ROUND(I188*H188,2)</f>
        <v>0</v>
      </c>
      <c r="BL188" s="17" t="s">
        <v>188</v>
      </c>
      <c r="BM188" s="147" t="s">
        <v>1897</v>
      </c>
    </row>
    <row r="189" spans="2:65" s="13" customFormat="1" ht="10.199999999999999">
      <c r="B189" s="156"/>
      <c r="D189" s="150" t="s">
        <v>190</v>
      </c>
      <c r="E189" s="157" t="s">
        <v>1</v>
      </c>
      <c r="F189" s="158" t="s">
        <v>1898</v>
      </c>
      <c r="H189" s="159">
        <v>20.8</v>
      </c>
      <c r="I189" s="160"/>
      <c r="L189" s="156"/>
      <c r="M189" s="161"/>
      <c r="T189" s="162"/>
      <c r="AT189" s="157" t="s">
        <v>190</v>
      </c>
      <c r="AU189" s="157" t="s">
        <v>84</v>
      </c>
      <c r="AV189" s="13" t="s">
        <v>84</v>
      </c>
      <c r="AW189" s="13" t="s">
        <v>30</v>
      </c>
      <c r="AX189" s="13" t="s">
        <v>74</v>
      </c>
      <c r="AY189" s="157" t="s">
        <v>180</v>
      </c>
    </row>
    <row r="190" spans="2:65" s="14" customFormat="1" ht="10.199999999999999">
      <c r="B190" s="163"/>
      <c r="D190" s="150" t="s">
        <v>190</v>
      </c>
      <c r="E190" s="164" t="s">
        <v>1</v>
      </c>
      <c r="F190" s="165" t="s">
        <v>194</v>
      </c>
      <c r="H190" s="166">
        <v>20.8</v>
      </c>
      <c r="I190" s="167"/>
      <c r="L190" s="163"/>
      <c r="M190" s="168"/>
      <c r="T190" s="169"/>
      <c r="AT190" s="164" t="s">
        <v>190</v>
      </c>
      <c r="AU190" s="164" t="s">
        <v>84</v>
      </c>
      <c r="AV190" s="14" t="s">
        <v>188</v>
      </c>
      <c r="AW190" s="14" t="s">
        <v>30</v>
      </c>
      <c r="AX190" s="14" t="s">
        <v>82</v>
      </c>
      <c r="AY190" s="164" t="s">
        <v>180</v>
      </c>
    </row>
    <row r="191" spans="2:65" s="1" customFormat="1" ht="16.5" customHeight="1">
      <c r="B191" s="32"/>
      <c r="C191" s="136" t="s">
        <v>389</v>
      </c>
      <c r="D191" s="136" t="s">
        <v>183</v>
      </c>
      <c r="E191" s="137" t="s">
        <v>1899</v>
      </c>
      <c r="F191" s="138" t="s">
        <v>1900</v>
      </c>
      <c r="G191" s="139" t="s">
        <v>198</v>
      </c>
      <c r="H191" s="140">
        <v>0.75</v>
      </c>
      <c r="I191" s="141"/>
      <c r="J191" s="142">
        <f>ROUND(I191*H191,2)</f>
        <v>0</v>
      </c>
      <c r="K191" s="138" t="s">
        <v>1866</v>
      </c>
      <c r="L191" s="32"/>
      <c r="M191" s="143" t="s">
        <v>1</v>
      </c>
      <c r="N191" s="144" t="s">
        <v>39</v>
      </c>
      <c r="P191" s="145">
        <f>O191*H191</f>
        <v>0</v>
      </c>
      <c r="Q191" s="145">
        <v>0.40792</v>
      </c>
      <c r="R191" s="145">
        <f>Q191*H191</f>
        <v>0.30593999999999999</v>
      </c>
      <c r="S191" s="145">
        <v>0</v>
      </c>
      <c r="T191" s="146">
        <f>S191*H191</f>
        <v>0</v>
      </c>
      <c r="AR191" s="147" t="s">
        <v>188</v>
      </c>
      <c r="AT191" s="147" t="s">
        <v>183</v>
      </c>
      <c r="AU191" s="147" t="s">
        <v>84</v>
      </c>
      <c r="AY191" s="17" t="s">
        <v>180</v>
      </c>
      <c r="BE191" s="148">
        <f>IF(N191="základní",J191,0)</f>
        <v>0</v>
      </c>
      <c r="BF191" s="148">
        <f>IF(N191="snížená",J191,0)</f>
        <v>0</v>
      </c>
      <c r="BG191" s="148">
        <f>IF(N191="zákl. přenesená",J191,0)</f>
        <v>0</v>
      </c>
      <c r="BH191" s="148">
        <f>IF(N191="sníž. přenesená",J191,0)</f>
        <v>0</v>
      </c>
      <c r="BI191" s="148">
        <f>IF(N191="nulová",J191,0)</f>
        <v>0</v>
      </c>
      <c r="BJ191" s="17" t="s">
        <v>82</v>
      </c>
      <c r="BK191" s="148">
        <f>ROUND(I191*H191,2)</f>
        <v>0</v>
      </c>
      <c r="BL191" s="17" t="s">
        <v>188</v>
      </c>
      <c r="BM191" s="147" t="s">
        <v>1901</v>
      </c>
    </row>
    <row r="192" spans="2:65" s="13" customFormat="1" ht="10.199999999999999">
      <c r="B192" s="156"/>
      <c r="D192" s="150" t="s">
        <v>190</v>
      </c>
      <c r="E192" s="157" t="s">
        <v>1</v>
      </c>
      <c r="F192" s="158" t="s">
        <v>1871</v>
      </c>
      <c r="H192" s="159">
        <v>0.75</v>
      </c>
      <c r="I192" s="160"/>
      <c r="L192" s="156"/>
      <c r="M192" s="161"/>
      <c r="T192" s="162"/>
      <c r="AT192" s="157" t="s">
        <v>190</v>
      </c>
      <c r="AU192" s="157" t="s">
        <v>84</v>
      </c>
      <c r="AV192" s="13" t="s">
        <v>84</v>
      </c>
      <c r="AW192" s="13" t="s">
        <v>30</v>
      </c>
      <c r="AX192" s="13" t="s">
        <v>74</v>
      </c>
      <c r="AY192" s="157" t="s">
        <v>180</v>
      </c>
    </row>
    <row r="193" spans="2:65" s="14" customFormat="1" ht="10.199999999999999">
      <c r="B193" s="163"/>
      <c r="D193" s="150" t="s">
        <v>190</v>
      </c>
      <c r="E193" s="164" t="s">
        <v>1</v>
      </c>
      <c r="F193" s="165" t="s">
        <v>194</v>
      </c>
      <c r="H193" s="166">
        <v>0.75</v>
      </c>
      <c r="I193" s="167"/>
      <c r="L193" s="163"/>
      <c r="M193" s="168"/>
      <c r="T193" s="169"/>
      <c r="AT193" s="164" t="s">
        <v>190</v>
      </c>
      <c r="AU193" s="164" t="s">
        <v>84</v>
      </c>
      <c r="AV193" s="14" t="s">
        <v>188</v>
      </c>
      <c r="AW193" s="14" t="s">
        <v>30</v>
      </c>
      <c r="AX193" s="14" t="s">
        <v>82</v>
      </c>
      <c r="AY193" s="164" t="s">
        <v>180</v>
      </c>
    </row>
    <row r="194" spans="2:65" s="1" customFormat="1" ht="16.5" customHeight="1">
      <c r="B194" s="32"/>
      <c r="C194" s="136" t="s">
        <v>396</v>
      </c>
      <c r="D194" s="136" t="s">
        <v>183</v>
      </c>
      <c r="E194" s="137" t="s">
        <v>1902</v>
      </c>
      <c r="F194" s="138" t="s">
        <v>1903</v>
      </c>
      <c r="G194" s="139" t="s">
        <v>198</v>
      </c>
      <c r="H194" s="140">
        <v>8.73</v>
      </c>
      <c r="I194" s="141"/>
      <c r="J194" s="142">
        <f>ROUND(I194*H194,2)</f>
        <v>0</v>
      </c>
      <c r="K194" s="138" t="s">
        <v>199</v>
      </c>
      <c r="L194" s="32"/>
      <c r="M194" s="143" t="s">
        <v>1</v>
      </c>
      <c r="N194" s="144" t="s">
        <v>39</v>
      </c>
      <c r="P194" s="145">
        <f>O194*H194</f>
        <v>0</v>
      </c>
      <c r="Q194" s="145">
        <v>0.40792</v>
      </c>
      <c r="R194" s="145">
        <f>Q194*H194</f>
        <v>3.5611416</v>
      </c>
      <c r="S194" s="145">
        <v>0</v>
      </c>
      <c r="T194" s="146">
        <f>S194*H194</f>
        <v>0</v>
      </c>
      <c r="AR194" s="147" t="s">
        <v>188</v>
      </c>
      <c r="AT194" s="147" t="s">
        <v>183</v>
      </c>
      <c r="AU194" s="147" t="s">
        <v>84</v>
      </c>
      <c r="AY194" s="17" t="s">
        <v>180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7" t="s">
        <v>82</v>
      </c>
      <c r="BK194" s="148">
        <f>ROUND(I194*H194,2)</f>
        <v>0</v>
      </c>
      <c r="BL194" s="17" t="s">
        <v>188</v>
      </c>
      <c r="BM194" s="147" t="s">
        <v>1904</v>
      </c>
    </row>
    <row r="195" spans="2:65" s="13" customFormat="1" ht="10.199999999999999">
      <c r="B195" s="156"/>
      <c r="D195" s="150" t="s">
        <v>190</v>
      </c>
      <c r="E195" s="157" t="s">
        <v>1</v>
      </c>
      <c r="F195" s="158" t="s">
        <v>1884</v>
      </c>
      <c r="H195" s="159">
        <v>8.73</v>
      </c>
      <c r="I195" s="160"/>
      <c r="L195" s="156"/>
      <c r="M195" s="161"/>
      <c r="T195" s="162"/>
      <c r="AT195" s="157" t="s">
        <v>190</v>
      </c>
      <c r="AU195" s="157" t="s">
        <v>84</v>
      </c>
      <c r="AV195" s="13" t="s">
        <v>84</v>
      </c>
      <c r="AW195" s="13" t="s">
        <v>30</v>
      </c>
      <c r="AX195" s="13" t="s">
        <v>74</v>
      </c>
      <c r="AY195" s="157" t="s">
        <v>180</v>
      </c>
    </row>
    <row r="196" spans="2:65" s="14" customFormat="1" ht="10.199999999999999">
      <c r="B196" s="163"/>
      <c r="D196" s="150" t="s">
        <v>190</v>
      </c>
      <c r="E196" s="164" t="s">
        <v>1</v>
      </c>
      <c r="F196" s="165" t="s">
        <v>194</v>
      </c>
      <c r="H196" s="166">
        <v>8.73</v>
      </c>
      <c r="I196" s="167"/>
      <c r="L196" s="163"/>
      <c r="M196" s="168"/>
      <c r="T196" s="169"/>
      <c r="AT196" s="164" t="s">
        <v>190</v>
      </c>
      <c r="AU196" s="164" t="s">
        <v>84</v>
      </c>
      <c r="AV196" s="14" t="s">
        <v>188</v>
      </c>
      <c r="AW196" s="14" t="s">
        <v>30</v>
      </c>
      <c r="AX196" s="14" t="s">
        <v>82</v>
      </c>
      <c r="AY196" s="164" t="s">
        <v>180</v>
      </c>
    </row>
    <row r="197" spans="2:65" s="11" customFormat="1" ht="22.8" customHeight="1">
      <c r="B197" s="124"/>
      <c r="D197" s="125" t="s">
        <v>73</v>
      </c>
      <c r="E197" s="134" t="s">
        <v>252</v>
      </c>
      <c r="F197" s="134" t="s">
        <v>293</v>
      </c>
      <c r="I197" s="127"/>
      <c r="J197" s="135">
        <f>BK197</f>
        <v>0</v>
      </c>
      <c r="L197" s="124"/>
      <c r="M197" s="129"/>
      <c r="P197" s="130">
        <f>SUM(P198:P200)</f>
        <v>0</v>
      </c>
      <c r="R197" s="130">
        <f>SUM(R198:R200)</f>
        <v>0</v>
      </c>
      <c r="T197" s="131">
        <f>SUM(T198:T200)</f>
        <v>0</v>
      </c>
      <c r="AR197" s="125" t="s">
        <v>82</v>
      </c>
      <c r="AT197" s="132" t="s">
        <v>73</v>
      </c>
      <c r="AU197" s="132" t="s">
        <v>82</v>
      </c>
      <c r="AY197" s="125" t="s">
        <v>180</v>
      </c>
      <c r="BK197" s="133">
        <f>SUM(BK198:BK200)</f>
        <v>0</v>
      </c>
    </row>
    <row r="198" spans="2:65" s="1" customFormat="1" ht="16.5" customHeight="1">
      <c r="B198" s="32"/>
      <c r="C198" s="136" t="s">
        <v>331</v>
      </c>
      <c r="D198" s="136" t="s">
        <v>183</v>
      </c>
      <c r="E198" s="137" t="s">
        <v>1905</v>
      </c>
      <c r="F198" s="138" t="s">
        <v>1906</v>
      </c>
      <c r="G198" s="139" t="s">
        <v>279</v>
      </c>
      <c r="H198" s="140">
        <v>90.86</v>
      </c>
      <c r="I198" s="141"/>
      <c r="J198" s="142">
        <f>ROUND(I198*H198,2)</f>
        <v>0</v>
      </c>
      <c r="K198" s="138" t="s">
        <v>1866</v>
      </c>
      <c r="L198" s="32"/>
      <c r="M198" s="143" t="s">
        <v>1</v>
      </c>
      <c r="N198" s="144" t="s">
        <v>39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188</v>
      </c>
      <c r="AT198" s="147" t="s">
        <v>183</v>
      </c>
      <c r="AU198" s="147" t="s">
        <v>84</v>
      </c>
      <c r="AY198" s="17" t="s">
        <v>180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7" t="s">
        <v>82</v>
      </c>
      <c r="BK198" s="148">
        <f>ROUND(I198*H198,2)</f>
        <v>0</v>
      </c>
      <c r="BL198" s="17" t="s">
        <v>188</v>
      </c>
      <c r="BM198" s="147" t="s">
        <v>1907</v>
      </c>
    </row>
    <row r="199" spans="2:65" s="13" customFormat="1" ht="10.199999999999999">
      <c r="B199" s="156"/>
      <c r="D199" s="150" t="s">
        <v>190</v>
      </c>
      <c r="E199" s="157" t="s">
        <v>1</v>
      </c>
      <c r="F199" s="158" t="s">
        <v>1908</v>
      </c>
      <c r="H199" s="159">
        <v>90.86</v>
      </c>
      <c r="I199" s="160"/>
      <c r="L199" s="156"/>
      <c r="M199" s="161"/>
      <c r="T199" s="162"/>
      <c r="AT199" s="157" t="s">
        <v>190</v>
      </c>
      <c r="AU199" s="157" t="s">
        <v>84</v>
      </c>
      <c r="AV199" s="13" t="s">
        <v>84</v>
      </c>
      <c r="AW199" s="13" t="s">
        <v>30</v>
      </c>
      <c r="AX199" s="13" t="s">
        <v>74</v>
      </c>
      <c r="AY199" s="157" t="s">
        <v>180</v>
      </c>
    </row>
    <row r="200" spans="2:65" s="14" customFormat="1" ht="10.199999999999999">
      <c r="B200" s="163"/>
      <c r="D200" s="150" t="s">
        <v>190</v>
      </c>
      <c r="E200" s="164" t="s">
        <v>1</v>
      </c>
      <c r="F200" s="165" t="s">
        <v>194</v>
      </c>
      <c r="H200" s="166">
        <v>90.86</v>
      </c>
      <c r="I200" s="167"/>
      <c r="L200" s="163"/>
      <c r="M200" s="168"/>
      <c r="T200" s="169"/>
      <c r="AT200" s="164" t="s">
        <v>190</v>
      </c>
      <c r="AU200" s="164" t="s">
        <v>84</v>
      </c>
      <c r="AV200" s="14" t="s">
        <v>188</v>
      </c>
      <c r="AW200" s="14" t="s">
        <v>30</v>
      </c>
      <c r="AX200" s="14" t="s">
        <v>82</v>
      </c>
      <c r="AY200" s="164" t="s">
        <v>180</v>
      </c>
    </row>
    <row r="201" spans="2:65" s="11" customFormat="1" ht="22.8" customHeight="1">
      <c r="B201" s="124"/>
      <c r="D201" s="125" t="s">
        <v>73</v>
      </c>
      <c r="E201" s="134" t="s">
        <v>1034</v>
      </c>
      <c r="F201" s="134" t="s">
        <v>1035</v>
      </c>
      <c r="I201" s="127"/>
      <c r="J201" s="135">
        <f>BK201</f>
        <v>0</v>
      </c>
      <c r="L201" s="124"/>
      <c r="M201" s="129"/>
      <c r="P201" s="130">
        <f>SUM(P202:P207)</f>
        <v>0</v>
      </c>
      <c r="R201" s="130">
        <f>SUM(R202:R207)</f>
        <v>0</v>
      </c>
      <c r="T201" s="131">
        <f>SUM(T202:T207)</f>
        <v>0</v>
      </c>
      <c r="AR201" s="125" t="s">
        <v>82</v>
      </c>
      <c r="AT201" s="132" t="s">
        <v>73</v>
      </c>
      <c r="AU201" s="132" t="s">
        <v>82</v>
      </c>
      <c r="AY201" s="125" t="s">
        <v>180</v>
      </c>
      <c r="BK201" s="133">
        <f>SUM(BK202:BK207)</f>
        <v>0</v>
      </c>
    </row>
    <row r="202" spans="2:65" s="1" customFormat="1" ht="16.5" customHeight="1">
      <c r="B202" s="32"/>
      <c r="C202" s="136" t="s">
        <v>431</v>
      </c>
      <c r="D202" s="136" t="s">
        <v>183</v>
      </c>
      <c r="E202" s="137" t="s">
        <v>1056</v>
      </c>
      <c r="F202" s="138" t="s">
        <v>1057</v>
      </c>
      <c r="G202" s="139" t="s">
        <v>208</v>
      </c>
      <c r="H202" s="140">
        <v>12.568</v>
      </c>
      <c r="I202" s="141"/>
      <c r="J202" s="142">
        <f>ROUND(I202*H202,2)</f>
        <v>0</v>
      </c>
      <c r="K202" s="138" t="s">
        <v>1866</v>
      </c>
      <c r="L202" s="32"/>
      <c r="M202" s="143" t="s">
        <v>1</v>
      </c>
      <c r="N202" s="144" t="s">
        <v>39</v>
      </c>
      <c r="P202" s="145">
        <f>O202*H202</f>
        <v>0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188</v>
      </c>
      <c r="AT202" s="147" t="s">
        <v>183</v>
      </c>
      <c r="AU202" s="147" t="s">
        <v>84</v>
      </c>
      <c r="AY202" s="17" t="s">
        <v>180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82</v>
      </c>
      <c r="BK202" s="148">
        <f>ROUND(I202*H202,2)</f>
        <v>0</v>
      </c>
      <c r="BL202" s="17" t="s">
        <v>188</v>
      </c>
      <c r="BM202" s="147" t="s">
        <v>1909</v>
      </c>
    </row>
    <row r="203" spans="2:65" s="1" customFormat="1" ht="16.5" customHeight="1">
      <c r="B203" s="32"/>
      <c r="C203" s="136" t="s">
        <v>442</v>
      </c>
      <c r="D203" s="136" t="s">
        <v>183</v>
      </c>
      <c r="E203" s="137" t="s">
        <v>1059</v>
      </c>
      <c r="F203" s="138" t="s">
        <v>1060</v>
      </c>
      <c r="G203" s="139" t="s">
        <v>208</v>
      </c>
      <c r="H203" s="140">
        <v>100.544</v>
      </c>
      <c r="I203" s="141"/>
      <c r="J203" s="142">
        <f>ROUND(I203*H203,2)</f>
        <v>0</v>
      </c>
      <c r="K203" s="138" t="s">
        <v>1866</v>
      </c>
      <c r="L203" s="32"/>
      <c r="M203" s="143" t="s">
        <v>1</v>
      </c>
      <c r="N203" s="144" t="s">
        <v>39</v>
      </c>
      <c r="P203" s="145">
        <f>O203*H203</f>
        <v>0</v>
      </c>
      <c r="Q203" s="145">
        <v>0</v>
      </c>
      <c r="R203" s="145">
        <f>Q203*H203</f>
        <v>0</v>
      </c>
      <c r="S203" s="145">
        <v>0</v>
      </c>
      <c r="T203" s="146">
        <f>S203*H203</f>
        <v>0</v>
      </c>
      <c r="AR203" s="147" t="s">
        <v>188</v>
      </c>
      <c r="AT203" s="147" t="s">
        <v>183</v>
      </c>
      <c r="AU203" s="147" t="s">
        <v>84</v>
      </c>
      <c r="AY203" s="17" t="s">
        <v>180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7" t="s">
        <v>82</v>
      </c>
      <c r="BK203" s="148">
        <f>ROUND(I203*H203,2)</f>
        <v>0</v>
      </c>
      <c r="BL203" s="17" t="s">
        <v>188</v>
      </c>
      <c r="BM203" s="147" t="s">
        <v>1910</v>
      </c>
    </row>
    <row r="204" spans="2:65" s="1" customFormat="1" ht="27">
      <c r="B204" s="32"/>
      <c r="D204" s="150" t="s">
        <v>556</v>
      </c>
      <c r="F204" s="188" t="s">
        <v>1062</v>
      </c>
      <c r="I204" s="189"/>
      <c r="L204" s="32"/>
      <c r="M204" s="190"/>
      <c r="T204" s="56"/>
      <c r="AT204" s="17" t="s">
        <v>556</v>
      </c>
      <c r="AU204" s="17" t="s">
        <v>84</v>
      </c>
    </row>
    <row r="205" spans="2:65" s="13" customFormat="1" ht="10.199999999999999">
      <c r="B205" s="156"/>
      <c r="D205" s="150" t="s">
        <v>190</v>
      </c>
      <c r="E205" s="157" t="s">
        <v>1</v>
      </c>
      <c r="F205" s="158" t="s">
        <v>1911</v>
      </c>
      <c r="H205" s="159">
        <v>100.544</v>
      </c>
      <c r="I205" s="160"/>
      <c r="L205" s="156"/>
      <c r="M205" s="161"/>
      <c r="T205" s="162"/>
      <c r="AT205" s="157" t="s">
        <v>190</v>
      </c>
      <c r="AU205" s="157" t="s">
        <v>84</v>
      </c>
      <c r="AV205" s="13" t="s">
        <v>84</v>
      </c>
      <c r="AW205" s="13" t="s">
        <v>30</v>
      </c>
      <c r="AX205" s="13" t="s">
        <v>74</v>
      </c>
      <c r="AY205" s="157" t="s">
        <v>180</v>
      </c>
    </row>
    <row r="206" spans="2:65" s="14" customFormat="1" ht="10.199999999999999">
      <c r="B206" s="163"/>
      <c r="D206" s="150" t="s">
        <v>190</v>
      </c>
      <c r="E206" s="164" t="s">
        <v>1</v>
      </c>
      <c r="F206" s="165" t="s">
        <v>194</v>
      </c>
      <c r="H206" s="166">
        <v>100.544</v>
      </c>
      <c r="I206" s="167"/>
      <c r="L206" s="163"/>
      <c r="M206" s="168"/>
      <c r="T206" s="169"/>
      <c r="AT206" s="164" t="s">
        <v>190</v>
      </c>
      <c r="AU206" s="164" t="s">
        <v>84</v>
      </c>
      <c r="AV206" s="14" t="s">
        <v>188</v>
      </c>
      <c r="AW206" s="14" t="s">
        <v>30</v>
      </c>
      <c r="AX206" s="14" t="s">
        <v>82</v>
      </c>
      <c r="AY206" s="164" t="s">
        <v>180</v>
      </c>
    </row>
    <row r="207" spans="2:65" s="1" customFormat="1" ht="16.5" customHeight="1">
      <c r="B207" s="32"/>
      <c r="C207" s="136" t="s">
        <v>449</v>
      </c>
      <c r="D207" s="136" t="s">
        <v>183</v>
      </c>
      <c r="E207" s="137" t="s">
        <v>1064</v>
      </c>
      <c r="F207" s="138" t="s">
        <v>1065</v>
      </c>
      <c r="G207" s="139" t="s">
        <v>208</v>
      </c>
      <c r="H207" s="140">
        <v>12.568</v>
      </c>
      <c r="I207" s="141"/>
      <c r="J207" s="142">
        <f>ROUND(I207*H207,2)</f>
        <v>0</v>
      </c>
      <c r="K207" s="138" t="s">
        <v>199</v>
      </c>
      <c r="L207" s="32"/>
      <c r="M207" s="191" t="s">
        <v>1</v>
      </c>
      <c r="N207" s="192" t="s">
        <v>39</v>
      </c>
      <c r="O207" s="193"/>
      <c r="P207" s="194">
        <f>O207*H207</f>
        <v>0</v>
      </c>
      <c r="Q207" s="194">
        <v>0</v>
      </c>
      <c r="R207" s="194">
        <f>Q207*H207</f>
        <v>0</v>
      </c>
      <c r="S207" s="194">
        <v>0</v>
      </c>
      <c r="T207" s="195">
        <f>S207*H207</f>
        <v>0</v>
      </c>
      <c r="AR207" s="147" t="s">
        <v>188</v>
      </c>
      <c r="AT207" s="147" t="s">
        <v>183</v>
      </c>
      <c r="AU207" s="147" t="s">
        <v>84</v>
      </c>
      <c r="AY207" s="17" t="s">
        <v>180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7" t="s">
        <v>82</v>
      </c>
      <c r="BK207" s="148">
        <f>ROUND(I207*H207,2)</f>
        <v>0</v>
      </c>
      <c r="BL207" s="17" t="s">
        <v>188</v>
      </c>
      <c r="BM207" s="147" t="s">
        <v>1912</v>
      </c>
    </row>
    <row r="208" spans="2:65" s="1" customFormat="1" ht="7" customHeight="1">
      <c r="B208" s="44"/>
      <c r="C208" s="45"/>
      <c r="D208" s="45"/>
      <c r="E208" s="45"/>
      <c r="F208" s="45"/>
      <c r="G208" s="45"/>
      <c r="H208" s="45"/>
      <c r="I208" s="45"/>
      <c r="J208" s="45"/>
      <c r="K208" s="45"/>
      <c r="L208" s="32"/>
    </row>
  </sheetData>
  <sheetProtection algorithmName="SHA-512" hashValue="6htnNLY0GsJbrhic71LPZJwdHoi6a4nSOwC2jWbK9kD5oYbzqIaAOpTOgJE2M5MVPW9B6w+45JQYSpJDX/QJjw==" saltValue="tdIw6Ii0y99raeNi7/AW86UNBKeaQjJLVALaTK6an4ey8RzIumo9whHNTm7djpFknrmKCi4hrK31mlanWwrTjw==" spinCount="100000" sheet="1" objects="1" scenarios="1" formatColumns="0" formatRows="0" autoFilter="0"/>
  <autoFilter ref="C127:K207" xr:uid="{00000000-0009-0000-0000-000004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92"/>
  <sheetViews>
    <sheetView showGridLines="0" workbookViewId="0"/>
  </sheetViews>
  <sheetFormatPr defaultRowHeight="14.4"/>
  <cols>
    <col min="1" max="1" width="8.33203125" customWidth="1"/>
    <col min="2" max="2" width="1.19921875" customWidth="1"/>
    <col min="3" max="3" width="4.1328125" customWidth="1"/>
    <col min="4" max="4" width="4.33203125" customWidth="1"/>
    <col min="5" max="5" width="17.1328125" customWidth="1"/>
    <col min="6" max="6" width="100.796875" customWidth="1"/>
    <col min="7" max="7" width="7.46484375" customWidth="1"/>
    <col min="8" max="8" width="14" customWidth="1"/>
    <col min="9" max="9" width="15.796875" customWidth="1"/>
    <col min="10" max="11" width="22.33203125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103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ZŠ NA SMETÁNCE - oprava střešního pláště a rekonstrukce podkroví</v>
      </c>
      <c r="F7" s="245"/>
      <c r="G7" s="245"/>
      <c r="H7" s="245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44" t="s">
        <v>1820</v>
      </c>
      <c r="F9" s="246"/>
      <c r="G9" s="246"/>
      <c r="H9" s="24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07" t="s">
        <v>1913</v>
      </c>
      <c r="F11" s="246"/>
      <c r="G11" s="246"/>
      <c r="H11" s="246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7" t="str">
        <f>'Rekapitulace stavby'!E14</f>
        <v>Vyplň údaj</v>
      </c>
      <c r="F20" s="213"/>
      <c r="G20" s="213"/>
      <c r="H20" s="213"/>
      <c r="I20" s="27" t="s">
        <v>26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18" t="s">
        <v>1</v>
      </c>
      <c r="F29" s="218"/>
      <c r="G29" s="218"/>
      <c r="H29" s="218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45" customHeight="1">
      <c r="B32" s="32"/>
      <c r="D32" s="95" t="s">
        <v>34</v>
      </c>
      <c r="J32" s="66">
        <f>ROUND(J148,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" customHeight="1">
      <c r="B35" s="32"/>
      <c r="D35" s="55" t="s">
        <v>38</v>
      </c>
      <c r="E35" s="27" t="s">
        <v>39</v>
      </c>
      <c r="F35" s="86">
        <f>ROUND((SUM(BE148:BE291)),  2)</f>
        <v>0</v>
      </c>
      <c r="I35" s="96">
        <v>0.21</v>
      </c>
      <c r="J35" s="86">
        <f>ROUND(((SUM(BE148:BE291))*I35),  2)</f>
        <v>0</v>
      </c>
      <c r="L35" s="32"/>
    </row>
    <row r="36" spans="2:12" s="1" customFormat="1" ht="14.4" customHeight="1">
      <c r="B36" s="32"/>
      <c r="E36" s="27" t="s">
        <v>40</v>
      </c>
      <c r="F36" s="86">
        <f>ROUND((SUM(BF148:BF291)),  2)</f>
        <v>0</v>
      </c>
      <c r="I36" s="96">
        <v>0.15</v>
      </c>
      <c r="J36" s="86">
        <f>ROUND(((SUM(BF148:BF291))*I36),  2)</f>
        <v>0</v>
      </c>
      <c r="L36" s="32"/>
    </row>
    <row r="37" spans="2:12" s="1" customFormat="1" ht="14.4" hidden="1" customHeight="1">
      <c r="B37" s="32"/>
      <c r="E37" s="27" t="s">
        <v>41</v>
      </c>
      <c r="F37" s="86">
        <f>ROUND((SUM(BG148:BG291)),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42</v>
      </c>
      <c r="F38" s="86">
        <f>ROUND((SUM(BH148:BH291)),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43</v>
      </c>
      <c r="F39" s="86">
        <f>ROUND((SUM(BI148:BI291)),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2.3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2.3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2.3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143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4" t="str">
        <f>E7</f>
        <v>ZŠ NA SMETÁNCE - oprava střešního pláště a rekonstrukce podkroví</v>
      </c>
      <c r="F85" s="245"/>
      <c r="G85" s="245"/>
      <c r="H85" s="245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44" t="s">
        <v>1820</v>
      </c>
      <c r="F87" s="246"/>
      <c r="G87" s="246"/>
      <c r="H87" s="24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07" t="str">
        <f>E11</f>
        <v>EI - SLB - Slaboproud</v>
      </c>
      <c r="F89" s="246"/>
      <c r="G89" s="246"/>
      <c r="H89" s="246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7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" customHeight="1">
      <c r="B97" s="32"/>
      <c r="L97" s="32"/>
    </row>
    <row r="98" spans="2:47" s="1" customFormat="1" ht="22.8" customHeight="1">
      <c r="B98" s="32"/>
      <c r="C98" s="107" t="s">
        <v>146</v>
      </c>
      <c r="J98" s="66">
        <f>J148</f>
        <v>0</v>
      </c>
      <c r="L98" s="32"/>
      <c r="AU98" s="17" t="s">
        <v>147</v>
      </c>
    </row>
    <row r="99" spans="2:47" s="8" customFormat="1" ht="25" customHeight="1">
      <c r="B99" s="108"/>
      <c r="D99" s="109" t="s">
        <v>1914</v>
      </c>
      <c r="E99" s="110"/>
      <c r="F99" s="110"/>
      <c r="G99" s="110"/>
      <c r="H99" s="110"/>
      <c r="I99" s="110"/>
      <c r="J99" s="111">
        <f>J149</f>
        <v>0</v>
      </c>
      <c r="L99" s="108"/>
    </row>
    <row r="100" spans="2:47" s="9" customFormat="1" ht="19.899999999999999" customHeight="1">
      <c r="B100" s="112"/>
      <c r="D100" s="113" t="s">
        <v>1915</v>
      </c>
      <c r="E100" s="114"/>
      <c r="F100" s="114"/>
      <c r="G100" s="114"/>
      <c r="H100" s="114"/>
      <c r="I100" s="114"/>
      <c r="J100" s="115">
        <f>J150</f>
        <v>0</v>
      </c>
      <c r="L100" s="112"/>
    </row>
    <row r="101" spans="2:47" s="9" customFormat="1" ht="14.85" customHeight="1">
      <c r="B101" s="112"/>
      <c r="D101" s="113" t="s">
        <v>1916</v>
      </c>
      <c r="E101" s="114"/>
      <c r="F101" s="114"/>
      <c r="G101" s="114"/>
      <c r="H101" s="114"/>
      <c r="I101" s="114"/>
      <c r="J101" s="115">
        <f>J170</f>
        <v>0</v>
      </c>
      <c r="L101" s="112"/>
    </row>
    <row r="102" spans="2:47" s="9" customFormat="1" ht="19.899999999999999" customHeight="1">
      <c r="B102" s="112"/>
      <c r="D102" s="113" t="s">
        <v>1917</v>
      </c>
      <c r="E102" s="114"/>
      <c r="F102" s="114"/>
      <c r="G102" s="114"/>
      <c r="H102" s="114"/>
      <c r="I102" s="114"/>
      <c r="J102" s="115">
        <f>J172</f>
        <v>0</v>
      </c>
      <c r="L102" s="112"/>
    </row>
    <row r="103" spans="2:47" s="9" customFormat="1" ht="14.85" customHeight="1">
      <c r="B103" s="112"/>
      <c r="D103" s="113" t="s">
        <v>1918</v>
      </c>
      <c r="E103" s="114"/>
      <c r="F103" s="114"/>
      <c r="G103" s="114"/>
      <c r="H103" s="114"/>
      <c r="I103" s="114"/>
      <c r="J103" s="115">
        <f>J173</f>
        <v>0</v>
      </c>
      <c r="L103" s="112"/>
    </row>
    <row r="104" spans="2:47" s="9" customFormat="1" ht="14.85" customHeight="1">
      <c r="B104" s="112"/>
      <c r="D104" s="113" t="s">
        <v>1919</v>
      </c>
      <c r="E104" s="114"/>
      <c r="F104" s="114"/>
      <c r="G104" s="114"/>
      <c r="H104" s="114"/>
      <c r="I104" s="114"/>
      <c r="J104" s="115">
        <f>J177</f>
        <v>0</v>
      </c>
      <c r="L104" s="112"/>
    </row>
    <row r="105" spans="2:47" s="9" customFormat="1" ht="14.85" customHeight="1">
      <c r="B105" s="112"/>
      <c r="D105" s="113" t="s">
        <v>1920</v>
      </c>
      <c r="E105" s="114"/>
      <c r="F105" s="114"/>
      <c r="G105" s="114"/>
      <c r="H105" s="114"/>
      <c r="I105" s="114"/>
      <c r="J105" s="115">
        <f>J181</f>
        <v>0</v>
      </c>
      <c r="L105" s="112"/>
    </row>
    <row r="106" spans="2:47" s="9" customFormat="1" ht="19.899999999999999" customHeight="1">
      <c r="B106" s="112"/>
      <c r="D106" s="113" t="s">
        <v>1921</v>
      </c>
      <c r="E106" s="114"/>
      <c r="F106" s="114"/>
      <c r="G106" s="114"/>
      <c r="H106" s="114"/>
      <c r="I106" s="114"/>
      <c r="J106" s="115">
        <f>J186</f>
        <v>0</v>
      </c>
      <c r="L106" s="112"/>
    </row>
    <row r="107" spans="2:47" s="9" customFormat="1" ht="19.899999999999999" customHeight="1">
      <c r="B107" s="112"/>
      <c r="D107" s="113" t="s">
        <v>1922</v>
      </c>
      <c r="E107" s="114"/>
      <c r="F107" s="114"/>
      <c r="G107" s="114"/>
      <c r="H107" s="114"/>
      <c r="I107" s="114"/>
      <c r="J107" s="115">
        <f>J189</f>
        <v>0</v>
      </c>
      <c r="L107" s="112"/>
    </row>
    <row r="108" spans="2:47" s="8" customFormat="1" ht="25" customHeight="1">
      <c r="B108" s="108"/>
      <c r="D108" s="109" t="s">
        <v>1923</v>
      </c>
      <c r="E108" s="110"/>
      <c r="F108" s="110"/>
      <c r="G108" s="110"/>
      <c r="H108" s="110"/>
      <c r="I108" s="110"/>
      <c r="J108" s="111">
        <f>J196</f>
        <v>0</v>
      </c>
      <c r="L108" s="108"/>
    </row>
    <row r="109" spans="2:47" s="9" customFormat="1" ht="19.899999999999999" customHeight="1">
      <c r="B109" s="112"/>
      <c r="D109" s="113" t="s">
        <v>1924</v>
      </c>
      <c r="E109" s="114"/>
      <c r="F109" s="114"/>
      <c r="G109" s="114"/>
      <c r="H109" s="114"/>
      <c r="I109" s="114"/>
      <c r="J109" s="115">
        <f>J197</f>
        <v>0</v>
      </c>
      <c r="L109" s="112"/>
    </row>
    <row r="110" spans="2:47" s="9" customFormat="1" ht="19.899999999999999" customHeight="1">
      <c r="B110" s="112"/>
      <c r="D110" s="113" t="s">
        <v>1925</v>
      </c>
      <c r="E110" s="114"/>
      <c r="F110" s="114"/>
      <c r="G110" s="114"/>
      <c r="H110" s="114"/>
      <c r="I110" s="114"/>
      <c r="J110" s="115">
        <f>J202</f>
        <v>0</v>
      </c>
      <c r="L110" s="112"/>
    </row>
    <row r="111" spans="2:47" s="9" customFormat="1" ht="19.899999999999999" customHeight="1">
      <c r="B111" s="112"/>
      <c r="D111" s="113" t="s">
        <v>1926</v>
      </c>
      <c r="E111" s="114"/>
      <c r="F111" s="114"/>
      <c r="G111" s="114"/>
      <c r="H111" s="114"/>
      <c r="I111" s="114"/>
      <c r="J111" s="115">
        <f>J227</f>
        <v>0</v>
      </c>
      <c r="L111" s="112"/>
    </row>
    <row r="112" spans="2:47" s="9" customFormat="1" ht="19.899999999999999" customHeight="1">
      <c r="B112" s="112"/>
      <c r="D112" s="113" t="s">
        <v>1927</v>
      </c>
      <c r="E112" s="114"/>
      <c r="F112" s="114"/>
      <c r="G112" s="114"/>
      <c r="H112" s="114"/>
      <c r="I112" s="114"/>
      <c r="J112" s="115">
        <f>J230</f>
        <v>0</v>
      </c>
      <c r="L112" s="112"/>
    </row>
    <row r="113" spans="2:12" s="9" customFormat="1" ht="19.899999999999999" customHeight="1">
      <c r="B113" s="112"/>
      <c r="D113" s="113" t="s">
        <v>1922</v>
      </c>
      <c r="E113" s="114"/>
      <c r="F113" s="114"/>
      <c r="G113" s="114"/>
      <c r="H113" s="114"/>
      <c r="I113" s="114"/>
      <c r="J113" s="115">
        <f>J235</f>
        <v>0</v>
      </c>
      <c r="L113" s="112"/>
    </row>
    <row r="114" spans="2:12" s="8" customFormat="1" ht="25" customHeight="1">
      <c r="B114" s="108"/>
      <c r="D114" s="109" t="s">
        <v>1928</v>
      </c>
      <c r="E114" s="110"/>
      <c r="F114" s="110"/>
      <c r="G114" s="110"/>
      <c r="H114" s="110"/>
      <c r="I114" s="110"/>
      <c r="J114" s="111">
        <f>J240</f>
        <v>0</v>
      </c>
      <c r="L114" s="108"/>
    </row>
    <row r="115" spans="2:12" s="9" customFormat="1" ht="19.899999999999999" customHeight="1">
      <c r="B115" s="112"/>
      <c r="D115" s="113" t="s">
        <v>1929</v>
      </c>
      <c r="E115" s="114"/>
      <c r="F115" s="114"/>
      <c r="G115" s="114"/>
      <c r="H115" s="114"/>
      <c r="I115" s="114"/>
      <c r="J115" s="115">
        <f>J241</f>
        <v>0</v>
      </c>
      <c r="L115" s="112"/>
    </row>
    <row r="116" spans="2:12" s="9" customFormat="1" ht="19.899999999999999" customHeight="1">
      <c r="B116" s="112"/>
      <c r="D116" s="113" t="s">
        <v>1930</v>
      </c>
      <c r="E116" s="114"/>
      <c r="F116" s="114"/>
      <c r="G116" s="114"/>
      <c r="H116" s="114"/>
      <c r="I116" s="114"/>
      <c r="J116" s="115">
        <f>J248</f>
        <v>0</v>
      </c>
      <c r="L116" s="112"/>
    </row>
    <row r="117" spans="2:12" s="9" customFormat="1" ht="19.899999999999999" customHeight="1">
      <c r="B117" s="112"/>
      <c r="D117" s="113" t="s">
        <v>1921</v>
      </c>
      <c r="E117" s="114"/>
      <c r="F117" s="114"/>
      <c r="G117" s="114"/>
      <c r="H117" s="114"/>
      <c r="I117" s="114"/>
      <c r="J117" s="115">
        <f>J255</f>
        <v>0</v>
      </c>
      <c r="L117" s="112"/>
    </row>
    <row r="118" spans="2:12" s="9" customFormat="1" ht="19.899999999999999" customHeight="1">
      <c r="B118" s="112"/>
      <c r="D118" s="113" t="s">
        <v>1922</v>
      </c>
      <c r="E118" s="114"/>
      <c r="F118" s="114"/>
      <c r="G118" s="114"/>
      <c r="H118" s="114"/>
      <c r="I118" s="114"/>
      <c r="J118" s="115">
        <f>J259</f>
        <v>0</v>
      </c>
      <c r="L118" s="112"/>
    </row>
    <row r="119" spans="2:12" s="8" customFormat="1" ht="25" customHeight="1">
      <c r="B119" s="108"/>
      <c r="D119" s="109" t="s">
        <v>1931</v>
      </c>
      <c r="E119" s="110"/>
      <c r="F119" s="110"/>
      <c r="G119" s="110"/>
      <c r="H119" s="110"/>
      <c r="I119" s="110"/>
      <c r="J119" s="111">
        <f>J268</f>
        <v>0</v>
      </c>
      <c r="L119" s="108"/>
    </row>
    <row r="120" spans="2:12" s="9" customFormat="1" ht="19.899999999999999" customHeight="1">
      <c r="B120" s="112"/>
      <c r="D120" s="113" t="s">
        <v>1932</v>
      </c>
      <c r="E120" s="114"/>
      <c r="F120" s="114"/>
      <c r="G120" s="114"/>
      <c r="H120" s="114"/>
      <c r="I120" s="114"/>
      <c r="J120" s="115">
        <f>J271</f>
        <v>0</v>
      </c>
      <c r="L120" s="112"/>
    </row>
    <row r="121" spans="2:12" s="9" customFormat="1" ht="19.899999999999999" customHeight="1">
      <c r="B121" s="112"/>
      <c r="D121" s="113" t="s">
        <v>1922</v>
      </c>
      <c r="E121" s="114"/>
      <c r="F121" s="114"/>
      <c r="G121" s="114"/>
      <c r="H121" s="114"/>
      <c r="I121" s="114"/>
      <c r="J121" s="115">
        <f>J273</f>
        <v>0</v>
      </c>
      <c r="L121" s="112"/>
    </row>
    <row r="122" spans="2:12" s="8" customFormat="1" ht="25" customHeight="1">
      <c r="B122" s="108"/>
      <c r="D122" s="109" t="s">
        <v>1933</v>
      </c>
      <c r="E122" s="110"/>
      <c r="F122" s="110"/>
      <c r="G122" s="110"/>
      <c r="H122" s="110"/>
      <c r="I122" s="110"/>
      <c r="J122" s="111">
        <f>J276</f>
        <v>0</v>
      </c>
      <c r="L122" s="108"/>
    </row>
    <row r="123" spans="2:12" s="9" customFormat="1" ht="19.899999999999999" customHeight="1">
      <c r="B123" s="112"/>
      <c r="D123" s="113" t="s">
        <v>1934</v>
      </c>
      <c r="E123" s="114"/>
      <c r="F123" s="114"/>
      <c r="G123" s="114"/>
      <c r="H123" s="114"/>
      <c r="I123" s="114"/>
      <c r="J123" s="115">
        <f>J277</f>
        <v>0</v>
      </c>
      <c r="L123" s="112"/>
    </row>
    <row r="124" spans="2:12" s="9" customFormat="1" ht="19.899999999999999" customHeight="1">
      <c r="B124" s="112"/>
      <c r="D124" s="113" t="s">
        <v>1935</v>
      </c>
      <c r="E124" s="114"/>
      <c r="F124" s="114"/>
      <c r="G124" s="114"/>
      <c r="H124" s="114"/>
      <c r="I124" s="114"/>
      <c r="J124" s="115">
        <f>J281</f>
        <v>0</v>
      </c>
      <c r="L124" s="112"/>
    </row>
    <row r="125" spans="2:12" s="9" customFormat="1" ht="19.899999999999999" customHeight="1">
      <c r="B125" s="112"/>
      <c r="D125" s="113" t="s">
        <v>1936</v>
      </c>
      <c r="E125" s="114"/>
      <c r="F125" s="114"/>
      <c r="G125" s="114"/>
      <c r="H125" s="114"/>
      <c r="I125" s="114"/>
      <c r="J125" s="115">
        <f>J284</f>
        <v>0</v>
      </c>
      <c r="L125" s="112"/>
    </row>
    <row r="126" spans="2:12" s="8" customFormat="1" ht="25" customHeight="1">
      <c r="B126" s="108"/>
      <c r="D126" s="109" t="s">
        <v>1937</v>
      </c>
      <c r="E126" s="110"/>
      <c r="F126" s="110"/>
      <c r="G126" s="110"/>
      <c r="H126" s="110"/>
      <c r="I126" s="110"/>
      <c r="J126" s="111">
        <f>J290</f>
        <v>0</v>
      </c>
      <c r="L126" s="108"/>
    </row>
    <row r="127" spans="2:12" s="1" customFormat="1" ht="21.85" customHeight="1">
      <c r="B127" s="32"/>
      <c r="L127" s="32"/>
    </row>
    <row r="128" spans="2:12" s="1" customFormat="1" ht="7" customHeight="1">
      <c r="B128" s="44"/>
      <c r="C128" s="45"/>
      <c r="D128" s="45"/>
      <c r="E128" s="45"/>
      <c r="F128" s="45"/>
      <c r="G128" s="45"/>
      <c r="H128" s="45"/>
      <c r="I128" s="45"/>
      <c r="J128" s="45"/>
      <c r="K128" s="45"/>
      <c r="L128" s="32"/>
    </row>
    <row r="132" spans="2:12" s="1" customFormat="1" ht="7" customHeight="1">
      <c r="B132" s="46"/>
      <c r="C132" s="47"/>
      <c r="D132" s="47"/>
      <c r="E132" s="47"/>
      <c r="F132" s="47"/>
      <c r="G132" s="47"/>
      <c r="H132" s="47"/>
      <c r="I132" s="47"/>
      <c r="J132" s="47"/>
      <c r="K132" s="47"/>
      <c r="L132" s="32"/>
    </row>
    <row r="133" spans="2:12" s="1" customFormat="1" ht="25" customHeight="1">
      <c r="B133" s="32"/>
      <c r="C133" s="21" t="s">
        <v>165</v>
      </c>
      <c r="L133" s="32"/>
    </row>
    <row r="134" spans="2:12" s="1" customFormat="1" ht="7" customHeight="1">
      <c r="B134" s="32"/>
      <c r="L134" s="32"/>
    </row>
    <row r="135" spans="2:12" s="1" customFormat="1" ht="12" customHeight="1">
      <c r="B135" s="32"/>
      <c r="C135" s="27" t="s">
        <v>16</v>
      </c>
      <c r="L135" s="32"/>
    </row>
    <row r="136" spans="2:12" s="1" customFormat="1" ht="16.5" customHeight="1">
      <c r="B136" s="32"/>
      <c r="E136" s="244" t="str">
        <f>E7</f>
        <v>ZŠ NA SMETÁNCE - oprava střešního pláště a rekonstrukce podkroví</v>
      </c>
      <c r="F136" s="245"/>
      <c r="G136" s="245"/>
      <c r="H136" s="245"/>
      <c r="L136" s="32"/>
    </row>
    <row r="137" spans="2:12" ht="12" customHeight="1">
      <c r="B137" s="20"/>
      <c r="C137" s="27" t="s">
        <v>141</v>
      </c>
      <c r="L137" s="20"/>
    </row>
    <row r="138" spans="2:12" s="1" customFormat="1" ht="16.5" customHeight="1">
      <c r="B138" s="32"/>
      <c r="E138" s="244" t="s">
        <v>1820</v>
      </c>
      <c r="F138" s="246"/>
      <c r="G138" s="246"/>
      <c r="H138" s="246"/>
      <c r="L138" s="32"/>
    </row>
    <row r="139" spans="2:12" s="1" customFormat="1" ht="12" customHeight="1">
      <c r="B139" s="32"/>
      <c r="C139" s="27" t="s">
        <v>991</v>
      </c>
      <c r="L139" s="32"/>
    </row>
    <row r="140" spans="2:12" s="1" customFormat="1" ht="16.5" customHeight="1">
      <c r="B140" s="32"/>
      <c r="E140" s="207" t="str">
        <f>E11</f>
        <v>EI - SLB - Slaboproud</v>
      </c>
      <c r="F140" s="246"/>
      <c r="G140" s="246"/>
      <c r="H140" s="246"/>
      <c r="L140" s="32"/>
    </row>
    <row r="141" spans="2:12" s="1" customFormat="1" ht="7" customHeight="1">
      <c r="B141" s="32"/>
      <c r="L141" s="32"/>
    </row>
    <row r="142" spans="2:12" s="1" customFormat="1" ht="12" customHeight="1">
      <c r="B142" s="32"/>
      <c r="C142" s="27" t="s">
        <v>20</v>
      </c>
      <c r="F142" s="25" t="str">
        <f>F14</f>
        <v xml:space="preserve"> </v>
      </c>
      <c r="I142" s="27" t="s">
        <v>22</v>
      </c>
      <c r="J142" s="52" t="str">
        <f>IF(J14="","",J14)</f>
        <v>24. 5. 2023</v>
      </c>
      <c r="L142" s="32"/>
    </row>
    <row r="143" spans="2:12" s="1" customFormat="1" ht="7" customHeight="1">
      <c r="B143" s="32"/>
      <c r="L143" s="32"/>
    </row>
    <row r="144" spans="2:12" s="1" customFormat="1" ht="15.15" customHeight="1">
      <c r="B144" s="32"/>
      <c r="C144" s="27" t="s">
        <v>24</v>
      </c>
      <c r="F144" s="25" t="str">
        <f>E17</f>
        <v xml:space="preserve"> </v>
      </c>
      <c r="I144" s="27" t="s">
        <v>29</v>
      </c>
      <c r="J144" s="30" t="str">
        <f>E23</f>
        <v xml:space="preserve"> </v>
      </c>
      <c r="L144" s="32"/>
    </row>
    <row r="145" spans="2:65" s="1" customFormat="1" ht="25.65" customHeight="1">
      <c r="B145" s="32"/>
      <c r="C145" s="27" t="s">
        <v>27</v>
      </c>
      <c r="F145" s="25" t="str">
        <f>IF(E20="","",E20)</f>
        <v>Vyplň údaj</v>
      </c>
      <c r="I145" s="27" t="s">
        <v>31</v>
      </c>
      <c r="J145" s="30" t="str">
        <f>E26</f>
        <v>KAVRO - Ing. Veronika Kloudová</v>
      </c>
      <c r="L145" s="32"/>
    </row>
    <row r="146" spans="2:65" s="1" customFormat="1" ht="10.3" customHeight="1">
      <c r="B146" s="32"/>
      <c r="L146" s="32"/>
    </row>
    <row r="147" spans="2:65" s="10" customFormat="1" ht="29.25" customHeight="1">
      <c r="B147" s="116"/>
      <c r="C147" s="117" t="s">
        <v>166</v>
      </c>
      <c r="D147" s="118" t="s">
        <v>59</v>
      </c>
      <c r="E147" s="118" t="s">
        <v>55</v>
      </c>
      <c r="F147" s="118" t="s">
        <v>56</v>
      </c>
      <c r="G147" s="118" t="s">
        <v>167</v>
      </c>
      <c r="H147" s="118" t="s">
        <v>168</v>
      </c>
      <c r="I147" s="118" t="s">
        <v>169</v>
      </c>
      <c r="J147" s="118" t="s">
        <v>145</v>
      </c>
      <c r="K147" s="119" t="s">
        <v>170</v>
      </c>
      <c r="L147" s="116"/>
      <c r="M147" s="59" t="s">
        <v>1</v>
      </c>
      <c r="N147" s="60" t="s">
        <v>38</v>
      </c>
      <c r="O147" s="60" t="s">
        <v>171</v>
      </c>
      <c r="P147" s="60" t="s">
        <v>172</v>
      </c>
      <c r="Q147" s="60" t="s">
        <v>173</v>
      </c>
      <c r="R147" s="60" t="s">
        <v>174</v>
      </c>
      <c r="S147" s="60" t="s">
        <v>175</v>
      </c>
      <c r="T147" s="61" t="s">
        <v>176</v>
      </c>
    </row>
    <row r="148" spans="2:65" s="1" customFormat="1" ht="22.8" customHeight="1">
      <c r="B148" s="32"/>
      <c r="C148" s="64" t="s">
        <v>177</v>
      </c>
      <c r="J148" s="120">
        <f>BK148</f>
        <v>0</v>
      </c>
      <c r="L148" s="32"/>
      <c r="M148" s="62"/>
      <c r="N148" s="53"/>
      <c r="O148" s="53"/>
      <c r="P148" s="121">
        <f>P149+P196+P240+P268+P276+P290</f>
        <v>0</v>
      </c>
      <c r="Q148" s="53"/>
      <c r="R148" s="121">
        <f>R149+R196+R240+R268+R276+R290</f>
        <v>0</v>
      </c>
      <c r="S148" s="53"/>
      <c r="T148" s="122">
        <f>T149+T196+T240+T268+T276+T290</f>
        <v>0</v>
      </c>
      <c r="AT148" s="17" t="s">
        <v>73</v>
      </c>
      <c r="AU148" s="17" t="s">
        <v>147</v>
      </c>
      <c r="BK148" s="123">
        <f>BK149+BK196+BK240+BK268+BK276+BK290</f>
        <v>0</v>
      </c>
    </row>
    <row r="149" spans="2:65" s="11" customFormat="1" ht="25.9" customHeight="1">
      <c r="B149" s="124"/>
      <c r="D149" s="125" t="s">
        <v>73</v>
      </c>
      <c r="E149" s="126" t="s">
        <v>82</v>
      </c>
      <c r="F149" s="126" t="s">
        <v>1938</v>
      </c>
      <c r="I149" s="127"/>
      <c r="J149" s="128">
        <f>BK149</f>
        <v>0</v>
      </c>
      <c r="L149" s="124"/>
      <c r="M149" s="129"/>
      <c r="P149" s="130">
        <f>P150+P172+P186+P189</f>
        <v>0</v>
      </c>
      <c r="R149" s="130">
        <f>R150+R172+R186+R189</f>
        <v>0</v>
      </c>
      <c r="T149" s="131">
        <f>T150+T172+T186+T189</f>
        <v>0</v>
      </c>
      <c r="AR149" s="125" t="s">
        <v>82</v>
      </c>
      <c r="AT149" s="132" t="s">
        <v>73</v>
      </c>
      <c r="AU149" s="132" t="s">
        <v>74</v>
      </c>
      <c r="AY149" s="125" t="s">
        <v>180</v>
      </c>
      <c r="BK149" s="133">
        <f>BK150+BK172+BK186+BK189</f>
        <v>0</v>
      </c>
    </row>
    <row r="150" spans="2:65" s="11" customFormat="1" ht="22.8" customHeight="1">
      <c r="B150" s="124"/>
      <c r="D150" s="125" t="s">
        <v>73</v>
      </c>
      <c r="E150" s="134" t="s">
        <v>1939</v>
      </c>
      <c r="F150" s="134" t="s">
        <v>1940</v>
      </c>
      <c r="I150" s="127"/>
      <c r="J150" s="135">
        <f>BK150</f>
        <v>0</v>
      </c>
      <c r="L150" s="124"/>
      <c r="M150" s="129"/>
      <c r="P150" s="130">
        <f>P151+SUM(P152:P170)</f>
        <v>0</v>
      </c>
      <c r="R150" s="130">
        <f>R151+SUM(R152:R170)</f>
        <v>0</v>
      </c>
      <c r="T150" s="131">
        <f>T151+SUM(T152:T170)</f>
        <v>0</v>
      </c>
      <c r="AR150" s="125" t="s">
        <v>82</v>
      </c>
      <c r="AT150" s="132" t="s">
        <v>73</v>
      </c>
      <c r="AU150" s="132" t="s">
        <v>82</v>
      </c>
      <c r="AY150" s="125" t="s">
        <v>180</v>
      </c>
      <c r="BK150" s="133">
        <f>BK151+SUM(BK152:BK170)</f>
        <v>0</v>
      </c>
    </row>
    <row r="151" spans="2:65" s="1" customFormat="1" ht="16.5" customHeight="1">
      <c r="B151" s="32"/>
      <c r="C151" s="136" t="s">
        <v>82</v>
      </c>
      <c r="D151" s="136" t="s">
        <v>183</v>
      </c>
      <c r="E151" s="137" t="s">
        <v>1941</v>
      </c>
      <c r="F151" s="138" t="s">
        <v>1942</v>
      </c>
      <c r="G151" s="139" t="s">
        <v>1836</v>
      </c>
      <c r="H151" s="140">
        <v>1</v>
      </c>
      <c r="I151" s="141"/>
      <c r="J151" s="142">
        <f t="shared" ref="J151:J169" si="0">ROUND(I151*H151,2)</f>
        <v>0</v>
      </c>
      <c r="K151" s="138" t="s">
        <v>1</v>
      </c>
      <c r="L151" s="32"/>
      <c r="M151" s="143" t="s">
        <v>1</v>
      </c>
      <c r="N151" s="144" t="s">
        <v>39</v>
      </c>
      <c r="P151" s="145">
        <f t="shared" ref="P151:P169" si="1">O151*H151</f>
        <v>0</v>
      </c>
      <c r="Q151" s="145">
        <v>0</v>
      </c>
      <c r="R151" s="145">
        <f t="shared" ref="R151:R169" si="2">Q151*H151</f>
        <v>0</v>
      </c>
      <c r="S151" s="145">
        <v>0</v>
      </c>
      <c r="T151" s="146">
        <f t="shared" ref="T151:T169" si="3">S151*H151</f>
        <v>0</v>
      </c>
      <c r="AR151" s="147" t="s">
        <v>188</v>
      </c>
      <c r="AT151" s="147" t="s">
        <v>183</v>
      </c>
      <c r="AU151" s="147" t="s">
        <v>84</v>
      </c>
      <c r="AY151" s="17" t="s">
        <v>180</v>
      </c>
      <c r="BE151" s="148">
        <f t="shared" ref="BE151:BE169" si="4">IF(N151="základní",J151,0)</f>
        <v>0</v>
      </c>
      <c r="BF151" s="148">
        <f t="shared" ref="BF151:BF169" si="5">IF(N151="snížená",J151,0)</f>
        <v>0</v>
      </c>
      <c r="BG151" s="148">
        <f t="shared" ref="BG151:BG169" si="6">IF(N151="zákl. přenesená",J151,0)</f>
        <v>0</v>
      </c>
      <c r="BH151" s="148">
        <f t="shared" ref="BH151:BH169" si="7">IF(N151="sníž. přenesená",J151,0)</f>
        <v>0</v>
      </c>
      <c r="BI151" s="148">
        <f t="shared" ref="BI151:BI169" si="8">IF(N151="nulová",J151,0)</f>
        <v>0</v>
      </c>
      <c r="BJ151" s="17" t="s">
        <v>82</v>
      </c>
      <c r="BK151" s="148">
        <f t="shared" ref="BK151:BK169" si="9">ROUND(I151*H151,2)</f>
        <v>0</v>
      </c>
      <c r="BL151" s="17" t="s">
        <v>188</v>
      </c>
      <c r="BM151" s="147" t="s">
        <v>1943</v>
      </c>
    </row>
    <row r="152" spans="2:65" s="1" customFormat="1" ht="16.5" customHeight="1">
      <c r="B152" s="32"/>
      <c r="C152" s="136" t="s">
        <v>84</v>
      </c>
      <c r="D152" s="136" t="s">
        <v>183</v>
      </c>
      <c r="E152" s="137" t="s">
        <v>84</v>
      </c>
      <c r="F152" s="138" t="s">
        <v>1944</v>
      </c>
      <c r="G152" s="139" t="s">
        <v>1836</v>
      </c>
      <c r="H152" s="140">
        <v>1</v>
      </c>
      <c r="I152" s="141"/>
      <c r="J152" s="142">
        <f t="shared" si="0"/>
        <v>0</v>
      </c>
      <c r="K152" s="138" t="s">
        <v>1</v>
      </c>
      <c r="L152" s="32"/>
      <c r="M152" s="143" t="s">
        <v>1</v>
      </c>
      <c r="N152" s="144" t="s">
        <v>39</v>
      </c>
      <c r="P152" s="145">
        <f t="shared" si="1"/>
        <v>0</v>
      </c>
      <c r="Q152" s="145">
        <v>0</v>
      </c>
      <c r="R152" s="145">
        <f t="shared" si="2"/>
        <v>0</v>
      </c>
      <c r="S152" s="145">
        <v>0</v>
      </c>
      <c r="T152" s="146">
        <f t="shared" si="3"/>
        <v>0</v>
      </c>
      <c r="AR152" s="147" t="s">
        <v>188</v>
      </c>
      <c r="AT152" s="147" t="s">
        <v>183</v>
      </c>
      <c r="AU152" s="147" t="s">
        <v>84</v>
      </c>
      <c r="AY152" s="17" t="s">
        <v>180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7" t="s">
        <v>82</v>
      </c>
      <c r="BK152" s="148">
        <f t="shared" si="9"/>
        <v>0</v>
      </c>
      <c r="BL152" s="17" t="s">
        <v>188</v>
      </c>
      <c r="BM152" s="147" t="s">
        <v>84</v>
      </c>
    </row>
    <row r="153" spans="2:65" s="1" customFormat="1" ht="16.5" customHeight="1">
      <c r="B153" s="32"/>
      <c r="C153" s="136" t="s">
        <v>181</v>
      </c>
      <c r="D153" s="136" t="s">
        <v>183</v>
      </c>
      <c r="E153" s="137" t="s">
        <v>181</v>
      </c>
      <c r="F153" s="138" t="s">
        <v>1945</v>
      </c>
      <c r="G153" s="139" t="s">
        <v>1836</v>
      </c>
      <c r="H153" s="140">
        <v>1</v>
      </c>
      <c r="I153" s="141"/>
      <c r="J153" s="142">
        <f t="shared" si="0"/>
        <v>0</v>
      </c>
      <c r="K153" s="138" t="s">
        <v>1</v>
      </c>
      <c r="L153" s="32"/>
      <c r="M153" s="143" t="s">
        <v>1</v>
      </c>
      <c r="N153" s="144" t="s">
        <v>39</v>
      </c>
      <c r="P153" s="145">
        <f t="shared" si="1"/>
        <v>0</v>
      </c>
      <c r="Q153" s="145">
        <v>0</v>
      </c>
      <c r="R153" s="145">
        <f t="shared" si="2"/>
        <v>0</v>
      </c>
      <c r="S153" s="145">
        <v>0</v>
      </c>
      <c r="T153" s="146">
        <f t="shared" si="3"/>
        <v>0</v>
      </c>
      <c r="AR153" s="147" t="s">
        <v>188</v>
      </c>
      <c r="AT153" s="147" t="s">
        <v>183</v>
      </c>
      <c r="AU153" s="147" t="s">
        <v>84</v>
      </c>
      <c r="AY153" s="17" t="s">
        <v>180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7" t="s">
        <v>82</v>
      </c>
      <c r="BK153" s="148">
        <f t="shared" si="9"/>
        <v>0</v>
      </c>
      <c r="BL153" s="17" t="s">
        <v>188</v>
      </c>
      <c r="BM153" s="147" t="s">
        <v>188</v>
      </c>
    </row>
    <row r="154" spans="2:65" s="1" customFormat="1" ht="16.5" customHeight="1">
      <c r="B154" s="32"/>
      <c r="C154" s="136" t="s">
        <v>188</v>
      </c>
      <c r="D154" s="136" t="s">
        <v>183</v>
      </c>
      <c r="E154" s="137" t="s">
        <v>188</v>
      </c>
      <c r="F154" s="138" t="s">
        <v>1946</v>
      </c>
      <c r="G154" s="139" t="s">
        <v>1836</v>
      </c>
      <c r="H154" s="140">
        <v>1</v>
      </c>
      <c r="I154" s="141"/>
      <c r="J154" s="142">
        <f t="shared" si="0"/>
        <v>0</v>
      </c>
      <c r="K154" s="138" t="s">
        <v>1</v>
      </c>
      <c r="L154" s="32"/>
      <c r="M154" s="143" t="s">
        <v>1</v>
      </c>
      <c r="N154" s="144" t="s">
        <v>39</v>
      </c>
      <c r="P154" s="145">
        <f t="shared" si="1"/>
        <v>0</v>
      </c>
      <c r="Q154" s="145">
        <v>0</v>
      </c>
      <c r="R154" s="145">
        <f t="shared" si="2"/>
        <v>0</v>
      </c>
      <c r="S154" s="145">
        <v>0</v>
      </c>
      <c r="T154" s="146">
        <f t="shared" si="3"/>
        <v>0</v>
      </c>
      <c r="AR154" s="147" t="s">
        <v>188</v>
      </c>
      <c r="AT154" s="147" t="s">
        <v>183</v>
      </c>
      <c r="AU154" s="147" t="s">
        <v>84</v>
      </c>
      <c r="AY154" s="17" t="s">
        <v>180</v>
      </c>
      <c r="BE154" s="148">
        <f t="shared" si="4"/>
        <v>0</v>
      </c>
      <c r="BF154" s="148">
        <f t="shared" si="5"/>
        <v>0</v>
      </c>
      <c r="BG154" s="148">
        <f t="shared" si="6"/>
        <v>0</v>
      </c>
      <c r="BH154" s="148">
        <f t="shared" si="7"/>
        <v>0</v>
      </c>
      <c r="BI154" s="148">
        <f t="shared" si="8"/>
        <v>0</v>
      </c>
      <c r="BJ154" s="17" t="s">
        <v>82</v>
      </c>
      <c r="BK154" s="148">
        <f t="shared" si="9"/>
        <v>0</v>
      </c>
      <c r="BL154" s="17" t="s">
        <v>188</v>
      </c>
      <c r="BM154" s="147" t="s">
        <v>216</v>
      </c>
    </row>
    <row r="155" spans="2:65" s="1" customFormat="1" ht="16.5" customHeight="1">
      <c r="B155" s="32"/>
      <c r="C155" s="136" t="s">
        <v>221</v>
      </c>
      <c r="D155" s="136" t="s">
        <v>183</v>
      </c>
      <c r="E155" s="137" t="s">
        <v>221</v>
      </c>
      <c r="F155" s="138" t="s">
        <v>1947</v>
      </c>
      <c r="G155" s="139" t="s">
        <v>1836</v>
      </c>
      <c r="H155" s="140">
        <v>1</v>
      </c>
      <c r="I155" s="141"/>
      <c r="J155" s="142">
        <f t="shared" si="0"/>
        <v>0</v>
      </c>
      <c r="K155" s="138" t="s">
        <v>1</v>
      </c>
      <c r="L155" s="32"/>
      <c r="M155" s="143" t="s">
        <v>1</v>
      </c>
      <c r="N155" s="144" t="s">
        <v>39</v>
      </c>
      <c r="P155" s="145">
        <f t="shared" si="1"/>
        <v>0</v>
      </c>
      <c r="Q155" s="145">
        <v>0</v>
      </c>
      <c r="R155" s="145">
        <f t="shared" si="2"/>
        <v>0</v>
      </c>
      <c r="S155" s="145">
        <v>0</v>
      </c>
      <c r="T155" s="146">
        <f t="shared" si="3"/>
        <v>0</v>
      </c>
      <c r="AR155" s="147" t="s">
        <v>188</v>
      </c>
      <c r="AT155" s="147" t="s">
        <v>183</v>
      </c>
      <c r="AU155" s="147" t="s">
        <v>84</v>
      </c>
      <c r="AY155" s="17" t="s">
        <v>180</v>
      </c>
      <c r="BE155" s="148">
        <f t="shared" si="4"/>
        <v>0</v>
      </c>
      <c r="BF155" s="148">
        <f t="shared" si="5"/>
        <v>0</v>
      </c>
      <c r="BG155" s="148">
        <f t="shared" si="6"/>
        <v>0</v>
      </c>
      <c r="BH155" s="148">
        <f t="shared" si="7"/>
        <v>0</v>
      </c>
      <c r="BI155" s="148">
        <f t="shared" si="8"/>
        <v>0</v>
      </c>
      <c r="BJ155" s="17" t="s">
        <v>82</v>
      </c>
      <c r="BK155" s="148">
        <f t="shared" si="9"/>
        <v>0</v>
      </c>
      <c r="BL155" s="17" t="s">
        <v>188</v>
      </c>
      <c r="BM155" s="147" t="s">
        <v>242</v>
      </c>
    </row>
    <row r="156" spans="2:65" s="1" customFormat="1" ht="16.5" customHeight="1">
      <c r="B156" s="32"/>
      <c r="C156" s="136" t="s">
        <v>216</v>
      </c>
      <c r="D156" s="136" t="s">
        <v>183</v>
      </c>
      <c r="E156" s="137" t="s">
        <v>216</v>
      </c>
      <c r="F156" s="138" t="s">
        <v>1948</v>
      </c>
      <c r="G156" s="139" t="s">
        <v>1836</v>
      </c>
      <c r="H156" s="140">
        <v>2</v>
      </c>
      <c r="I156" s="141"/>
      <c r="J156" s="142">
        <f t="shared" si="0"/>
        <v>0</v>
      </c>
      <c r="K156" s="138" t="s">
        <v>1</v>
      </c>
      <c r="L156" s="32"/>
      <c r="M156" s="143" t="s">
        <v>1</v>
      </c>
      <c r="N156" s="144" t="s">
        <v>39</v>
      </c>
      <c r="P156" s="145">
        <f t="shared" si="1"/>
        <v>0</v>
      </c>
      <c r="Q156" s="145">
        <v>0</v>
      </c>
      <c r="R156" s="145">
        <f t="shared" si="2"/>
        <v>0</v>
      </c>
      <c r="S156" s="145">
        <v>0</v>
      </c>
      <c r="T156" s="146">
        <f t="shared" si="3"/>
        <v>0</v>
      </c>
      <c r="AR156" s="147" t="s">
        <v>188</v>
      </c>
      <c r="AT156" s="147" t="s">
        <v>183</v>
      </c>
      <c r="AU156" s="147" t="s">
        <v>84</v>
      </c>
      <c r="AY156" s="17" t="s">
        <v>180</v>
      </c>
      <c r="BE156" s="148">
        <f t="shared" si="4"/>
        <v>0</v>
      </c>
      <c r="BF156" s="148">
        <f t="shared" si="5"/>
        <v>0</v>
      </c>
      <c r="BG156" s="148">
        <f t="shared" si="6"/>
        <v>0</v>
      </c>
      <c r="BH156" s="148">
        <f t="shared" si="7"/>
        <v>0</v>
      </c>
      <c r="BI156" s="148">
        <f t="shared" si="8"/>
        <v>0</v>
      </c>
      <c r="BJ156" s="17" t="s">
        <v>82</v>
      </c>
      <c r="BK156" s="148">
        <f t="shared" si="9"/>
        <v>0</v>
      </c>
      <c r="BL156" s="17" t="s">
        <v>188</v>
      </c>
      <c r="BM156" s="147" t="s">
        <v>256</v>
      </c>
    </row>
    <row r="157" spans="2:65" s="1" customFormat="1" ht="16.5" customHeight="1">
      <c r="B157" s="32"/>
      <c r="C157" s="136" t="s">
        <v>232</v>
      </c>
      <c r="D157" s="136" t="s">
        <v>183</v>
      </c>
      <c r="E157" s="137" t="s">
        <v>232</v>
      </c>
      <c r="F157" s="138" t="s">
        <v>1949</v>
      </c>
      <c r="G157" s="139" t="s">
        <v>1836</v>
      </c>
      <c r="H157" s="140">
        <v>2</v>
      </c>
      <c r="I157" s="141"/>
      <c r="J157" s="142">
        <f t="shared" si="0"/>
        <v>0</v>
      </c>
      <c r="K157" s="138" t="s">
        <v>1</v>
      </c>
      <c r="L157" s="32"/>
      <c r="M157" s="143" t="s">
        <v>1</v>
      </c>
      <c r="N157" s="144" t="s">
        <v>39</v>
      </c>
      <c r="P157" s="145">
        <f t="shared" si="1"/>
        <v>0</v>
      </c>
      <c r="Q157" s="145">
        <v>0</v>
      </c>
      <c r="R157" s="145">
        <f t="shared" si="2"/>
        <v>0</v>
      </c>
      <c r="S157" s="145">
        <v>0</v>
      </c>
      <c r="T157" s="146">
        <f t="shared" si="3"/>
        <v>0</v>
      </c>
      <c r="AR157" s="147" t="s">
        <v>188</v>
      </c>
      <c r="AT157" s="147" t="s">
        <v>183</v>
      </c>
      <c r="AU157" s="147" t="s">
        <v>84</v>
      </c>
      <c r="AY157" s="17" t="s">
        <v>180</v>
      </c>
      <c r="BE157" s="148">
        <f t="shared" si="4"/>
        <v>0</v>
      </c>
      <c r="BF157" s="148">
        <f t="shared" si="5"/>
        <v>0</v>
      </c>
      <c r="BG157" s="148">
        <f t="shared" si="6"/>
        <v>0</v>
      </c>
      <c r="BH157" s="148">
        <f t="shared" si="7"/>
        <v>0</v>
      </c>
      <c r="BI157" s="148">
        <f t="shared" si="8"/>
        <v>0</v>
      </c>
      <c r="BJ157" s="17" t="s">
        <v>82</v>
      </c>
      <c r="BK157" s="148">
        <f t="shared" si="9"/>
        <v>0</v>
      </c>
      <c r="BL157" s="17" t="s">
        <v>188</v>
      </c>
      <c r="BM157" s="147" t="s">
        <v>270</v>
      </c>
    </row>
    <row r="158" spans="2:65" s="1" customFormat="1" ht="16.5" customHeight="1">
      <c r="B158" s="32"/>
      <c r="C158" s="136" t="s">
        <v>242</v>
      </c>
      <c r="D158" s="136" t="s">
        <v>183</v>
      </c>
      <c r="E158" s="137" t="s">
        <v>242</v>
      </c>
      <c r="F158" s="138" t="s">
        <v>1950</v>
      </c>
      <c r="G158" s="139" t="s">
        <v>1836</v>
      </c>
      <c r="H158" s="140">
        <v>1</v>
      </c>
      <c r="I158" s="141"/>
      <c r="J158" s="142">
        <f t="shared" si="0"/>
        <v>0</v>
      </c>
      <c r="K158" s="138" t="s">
        <v>1</v>
      </c>
      <c r="L158" s="32"/>
      <c r="M158" s="143" t="s">
        <v>1</v>
      </c>
      <c r="N158" s="144" t="s">
        <v>39</v>
      </c>
      <c r="P158" s="145">
        <f t="shared" si="1"/>
        <v>0</v>
      </c>
      <c r="Q158" s="145">
        <v>0</v>
      </c>
      <c r="R158" s="145">
        <f t="shared" si="2"/>
        <v>0</v>
      </c>
      <c r="S158" s="145">
        <v>0</v>
      </c>
      <c r="T158" s="146">
        <f t="shared" si="3"/>
        <v>0</v>
      </c>
      <c r="AR158" s="147" t="s">
        <v>188</v>
      </c>
      <c r="AT158" s="147" t="s">
        <v>183</v>
      </c>
      <c r="AU158" s="147" t="s">
        <v>84</v>
      </c>
      <c r="AY158" s="17" t="s">
        <v>180</v>
      </c>
      <c r="BE158" s="148">
        <f t="shared" si="4"/>
        <v>0</v>
      </c>
      <c r="BF158" s="148">
        <f t="shared" si="5"/>
        <v>0</v>
      </c>
      <c r="BG158" s="148">
        <f t="shared" si="6"/>
        <v>0</v>
      </c>
      <c r="BH158" s="148">
        <f t="shared" si="7"/>
        <v>0</v>
      </c>
      <c r="BI158" s="148">
        <f t="shared" si="8"/>
        <v>0</v>
      </c>
      <c r="BJ158" s="17" t="s">
        <v>82</v>
      </c>
      <c r="BK158" s="148">
        <f t="shared" si="9"/>
        <v>0</v>
      </c>
      <c r="BL158" s="17" t="s">
        <v>188</v>
      </c>
      <c r="BM158" s="147" t="s">
        <v>283</v>
      </c>
    </row>
    <row r="159" spans="2:65" s="1" customFormat="1" ht="16.5" customHeight="1">
      <c r="B159" s="32"/>
      <c r="C159" s="136" t="s">
        <v>252</v>
      </c>
      <c r="D159" s="136" t="s">
        <v>183</v>
      </c>
      <c r="E159" s="137" t="s">
        <v>252</v>
      </c>
      <c r="F159" s="138" t="s">
        <v>1951</v>
      </c>
      <c r="G159" s="139" t="s">
        <v>1836</v>
      </c>
      <c r="H159" s="140">
        <v>4</v>
      </c>
      <c r="I159" s="141"/>
      <c r="J159" s="142">
        <f t="shared" si="0"/>
        <v>0</v>
      </c>
      <c r="K159" s="138" t="s">
        <v>1</v>
      </c>
      <c r="L159" s="32"/>
      <c r="M159" s="143" t="s">
        <v>1</v>
      </c>
      <c r="N159" s="144" t="s">
        <v>39</v>
      </c>
      <c r="P159" s="145">
        <f t="shared" si="1"/>
        <v>0</v>
      </c>
      <c r="Q159" s="145">
        <v>0</v>
      </c>
      <c r="R159" s="145">
        <f t="shared" si="2"/>
        <v>0</v>
      </c>
      <c r="S159" s="145">
        <v>0</v>
      </c>
      <c r="T159" s="146">
        <f t="shared" si="3"/>
        <v>0</v>
      </c>
      <c r="AR159" s="147" t="s">
        <v>188</v>
      </c>
      <c r="AT159" s="147" t="s">
        <v>183</v>
      </c>
      <c r="AU159" s="147" t="s">
        <v>84</v>
      </c>
      <c r="AY159" s="17" t="s">
        <v>180</v>
      </c>
      <c r="BE159" s="148">
        <f t="shared" si="4"/>
        <v>0</v>
      </c>
      <c r="BF159" s="148">
        <f t="shared" si="5"/>
        <v>0</v>
      </c>
      <c r="BG159" s="148">
        <f t="shared" si="6"/>
        <v>0</v>
      </c>
      <c r="BH159" s="148">
        <f t="shared" si="7"/>
        <v>0</v>
      </c>
      <c r="BI159" s="148">
        <f t="shared" si="8"/>
        <v>0</v>
      </c>
      <c r="BJ159" s="17" t="s">
        <v>82</v>
      </c>
      <c r="BK159" s="148">
        <f t="shared" si="9"/>
        <v>0</v>
      </c>
      <c r="BL159" s="17" t="s">
        <v>188</v>
      </c>
      <c r="BM159" s="147" t="s">
        <v>294</v>
      </c>
    </row>
    <row r="160" spans="2:65" s="1" customFormat="1" ht="16.5" customHeight="1">
      <c r="B160" s="32"/>
      <c r="C160" s="136" t="s">
        <v>256</v>
      </c>
      <c r="D160" s="136" t="s">
        <v>183</v>
      </c>
      <c r="E160" s="137" t="s">
        <v>256</v>
      </c>
      <c r="F160" s="138" t="s">
        <v>1952</v>
      </c>
      <c r="G160" s="139" t="s">
        <v>1836</v>
      </c>
      <c r="H160" s="140">
        <v>1</v>
      </c>
      <c r="I160" s="141"/>
      <c r="J160" s="142">
        <f t="shared" si="0"/>
        <v>0</v>
      </c>
      <c r="K160" s="138" t="s">
        <v>1</v>
      </c>
      <c r="L160" s="32"/>
      <c r="M160" s="143" t="s">
        <v>1</v>
      </c>
      <c r="N160" s="144" t="s">
        <v>39</v>
      </c>
      <c r="P160" s="145">
        <f t="shared" si="1"/>
        <v>0</v>
      </c>
      <c r="Q160" s="145">
        <v>0</v>
      </c>
      <c r="R160" s="145">
        <f t="shared" si="2"/>
        <v>0</v>
      </c>
      <c r="S160" s="145">
        <v>0</v>
      </c>
      <c r="T160" s="146">
        <f t="shared" si="3"/>
        <v>0</v>
      </c>
      <c r="AR160" s="147" t="s">
        <v>188</v>
      </c>
      <c r="AT160" s="147" t="s">
        <v>183</v>
      </c>
      <c r="AU160" s="147" t="s">
        <v>84</v>
      </c>
      <c r="AY160" s="17" t="s">
        <v>180</v>
      </c>
      <c r="BE160" s="148">
        <f t="shared" si="4"/>
        <v>0</v>
      </c>
      <c r="BF160" s="148">
        <f t="shared" si="5"/>
        <v>0</v>
      </c>
      <c r="BG160" s="148">
        <f t="shared" si="6"/>
        <v>0</v>
      </c>
      <c r="BH160" s="148">
        <f t="shared" si="7"/>
        <v>0</v>
      </c>
      <c r="BI160" s="148">
        <f t="shared" si="8"/>
        <v>0</v>
      </c>
      <c r="BJ160" s="17" t="s">
        <v>82</v>
      </c>
      <c r="BK160" s="148">
        <f t="shared" si="9"/>
        <v>0</v>
      </c>
      <c r="BL160" s="17" t="s">
        <v>188</v>
      </c>
      <c r="BM160" s="147" t="s">
        <v>305</v>
      </c>
    </row>
    <row r="161" spans="2:65" s="1" customFormat="1" ht="16.5" customHeight="1">
      <c r="B161" s="32"/>
      <c r="C161" s="136" t="s">
        <v>264</v>
      </c>
      <c r="D161" s="136" t="s">
        <v>183</v>
      </c>
      <c r="E161" s="137" t="s">
        <v>1953</v>
      </c>
      <c r="F161" s="138" t="s">
        <v>1954</v>
      </c>
      <c r="G161" s="139" t="s">
        <v>1836</v>
      </c>
      <c r="H161" s="140">
        <v>2</v>
      </c>
      <c r="I161" s="141"/>
      <c r="J161" s="142">
        <f t="shared" si="0"/>
        <v>0</v>
      </c>
      <c r="K161" s="138" t="s">
        <v>1</v>
      </c>
      <c r="L161" s="32"/>
      <c r="M161" s="143" t="s">
        <v>1</v>
      </c>
      <c r="N161" s="144" t="s">
        <v>39</v>
      </c>
      <c r="P161" s="145">
        <f t="shared" si="1"/>
        <v>0</v>
      </c>
      <c r="Q161" s="145">
        <v>0</v>
      </c>
      <c r="R161" s="145">
        <f t="shared" si="2"/>
        <v>0</v>
      </c>
      <c r="S161" s="145">
        <v>0</v>
      </c>
      <c r="T161" s="146">
        <f t="shared" si="3"/>
        <v>0</v>
      </c>
      <c r="AR161" s="147" t="s">
        <v>188</v>
      </c>
      <c r="AT161" s="147" t="s">
        <v>183</v>
      </c>
      <c r="AU161" s="147" t="s">
        <v>84</v>
      </c>
      <c r="AY161" s="17" t="s">
        <v>180</v>
      </c>
      <c r="BE161" s="148">
        <f t="shared" si="4"/>
        <v>0</v>
      </c>
      <c r="BF161" s="148">
        <f t="shared" si="5"/>
        <v>0</v>
      </c>
      <c r="BG161" s="148">
        <f t="shared" si="6"/>
        <v>0</v>
      </c>
      <c r="BH161" s="148">
        <f t="shared" si="7"/>
        <v>0</v>
      </c>
      <c r="BI161" s="148">
        <f t="shared" si="8"/>
        <v>0</v>
      </c>
      <c r="BJ161" s="17" t="s">
        <v>82</v>
      </c>
      <c r="BK161" s="148">
        <f t="shared" si="9"/>
        <v>0</v>
      </c>
      <c r="BL161" s="17" t="s">
        <v>188</v>
      </c>
      <c r="BM161" s="147" t="s">
        <v>1955</v>
      </c>
    </row>
    <row r="162" spans="2:65" s="1" customFormat="1" ht="16.5" customHeight="1">
      <c r="B162" s="32"/>
      <c r="C162" s="136" t="s">
        <v>270</v>
      </c>
      <c r="D162" s="136" t="s">
        <v>183</v>
      </c>
      <c r="E162" s="137" t="s">
        <v>270</v>
      </c>
      <c r="F162" s="138" t="s">
        <v>1945</v>
      </c>
      <c r="G162" s="139" t="s">
        <v>1836</v>
      </c>
      <c r="H162" s="140">
        <v>2</v>
      </c>
      <c r="I162" s="141"/>
      <c r="J162" s="142">
        <f t="shared" si="0"/>
        <v>0</v>
      </c>
      <c r="K162" s="138" t="s">
        <v>1</v>
      </c>
      <c r="L162" s="32"/>
      <c r="M162" s="143" t="s">
        <v>1</v>
      </c>
      <c r="N162" s="144" t="s">
        <v>39</v>
      </c>
      <c r="P162" s="145">
        <f t="shared" si="1"/>
        <v>0</v>
      </c>
      <c r="Q162" s="145">
        <v>0</v>
      </c>
      <c r="R162" s="145">
        <f t="shared" si="2"/>
        <v>0</v>
      </c>
      <c r="S162" s="145">
        <v>0</v>
      </c>
      <c r="T162" s="146">
        <f t="shared" si="3"/>
        <v>0</v>
      </c>
      <c r="AR162" s="147" t="s">
        <v>188</v>
      </c>
      <c r="AT162" s="147" t="s">
        <v>183</v>
      </c>
      <c r="AU162" s="147" t="s">
        <v>84</v>
      </c>
      <c r="AY162" s="17" t="s">
        <v>180</v>
      </c>
      <c r="BE162" s="148">
        <f t="shared" si="4"/>
        <v>0</v>
      </c>
      <c r="BF162" s="148">
        <f t="shared" si="5"/>
        <v>0</v>
      </c>
      <c r="BG162" s="148">
        <f t="shared" si="6"/>
        <v>0</v>
      </c>
      <c r="BH162" s="148">
        <f t="shared" si="7"/>
        <v>0</v>
      </c>
      <c r="BI162" s="148">
        <f t="shared" si="8"/>
        <v>0</v>
      </c>
      <c r="BJ162" s="17" t="s">
        <v>82</v>
      </c>
      <c r="BK162" s="148">
        <f t="shared" si="9"/>
        <v>0</v>
      </c>
      <c r="BL162" s="17" t="s">
        <v>188</v>
      </c>
      <c r="BM162" s="147" t="s">
        <v>320</v>
      </c>
    </row>
    <row r="163" spans="2:65" s="1" customFormat="1" ht="16.5" customHeight="1">
      <c r="B163" s="32"/>
      <c r="C163" s="136" t="s">
        <v>276</v>
      </c>
      <c r="D163" s="136" t="s">
        <v>183</v>
      </c>
      <c r="E163" s="137" t="s">
        <v>276</v>
      </c>
      <c r="F163" s="138" t="s">
        <v>1946</v>
      </c>
      <c r="G163" s="139" t="s">
        <v>1836</v>
      </c>
      <c r="H163" s="140">
        <v>2</v>
      </c>
      <c r="I163" s="141"/>
      <c r="J163" s="142">
        <f t="shared" si="0"/>
        <v>0</v>
      </c>
      <c r="K163" s="138" t="s">
        <v>1</v>
      </c>
      <c r="L163" s="32"/>
      <c r="M163" s="143" t="s">
        <v>1</v>
      </c>
      <c r="N163" s="144" t="s">
        <v>39</v>
      </c>
      <c r="P163" s="145">
        <f t="shared" si="1"/>
        <v>0</v>
      </c>
      <c r="Q163" s="145">
        <v>0</v>
      </c>
      <c r="R163" s="145">
        <f t="shared" si="2"/>
        <v>0</v>
      </c>
      <c r="S163" s="145">
        <v>0</v>
      </c>
      <c r="T163" s="146">
        <f t="shared" si="3"/>
        <v>0</v>
      </c>
      <c r="AR163" s="147" t="s">
        <v>188</v>
      </c>
      <c r="AT163" s="147" t="s">
        <v>183</v>
      </c>
      <c r="AU163" s="147" t="s">
        <v>84</v>
      </c>
      <c r="AY163" s="17" t="s">
        <v>180</v>
      </c>
      <c r="BE163" s="148">
        <f t="shared" si="4"/>
        <v>0</v>
      </c>
      <c r="BF163" s="148">
        <f t="shared" si="5"/>
        <v>0</v>
      </c>
      <c r="BG163" s="148">
        <f t="shared" si="6"/>
        <v>0</v>
      </c>
      <c r="BH163" s="148">
        <f t="shared" si="7"/>
        <v>0</v>
      </c>
      <c r="BI163" s="148">
        <f t="shared" si="8"/>
        <v>0</v>
      </c>
      <c r="BJ163" s="17" t="s">
        <v>82</v>
      </c>
      <c r="BK163" s="148">
        <f t="shared" si="9"/>
        <v>0</v>
      </c>
      <c r="BL163" s="17" t="s">
        <v>188</v>
      </c>
      <c r="BM163" s="147" t="s">
        <v>335</v>
      </c>
    </row>
    <row r="164" spans="2:65" s="1" customFormat="1" ht="16.5" customHeight="1">
      <c r="B164" s="32"/>
      <c r="C164" s="136" t="s">
        <v>283</v>
      </c>
      <c r="D164" s="136" t="s">
        <v>183</v>
      </c>
      <c r="E164" s="137" t="s">
        <v>283</v>
      </c>
      <c r="F164" s="138" t="s">
        <v>1947</v>
      </c>
      <c r="G164" s="139" t="s">
        <v>1836</v>
      </c>
      <c r="H164" s="140">
        <v>2</v>
      </c>
      <c r="I164" s="141"/>
      <c r="J164" s="142">
        <f t="shared" si="0"/>
        <v>0</v>
      </c>
      <c r="K164" s="138" t="s">
        <v>1</v>
      </c>
      <c r="L164" s="32"/>
      <c r="M164" s="143" t="s">
        <v>1</v>
      </c>
      <c r="N164" s="144" t="s">
        <v>39</v>
      </c>
      <c r="P164" s="145">
        <f t="shared" si="1"/>
        <v>0</v>
      </c>
      <c r="Q164" s="145">
        <v>0</v>
      </c>
      <c r="R164" s="145">
        <f t="shared" si="2"/>
        <v>0</v>
      </c>
      <c r="S164" s="145">
        <v>0</v>
      </c>
      <c r="T164" s="146">
        <f t="shared" si="3"/>
        <v>0</v>
      </c>
      <c r="AR164" s="147" t="s">
        <v>188</v>
      </c>
      <c r="AT164" s="147" t="s">
        <v>183</v>
      </c>
      <c r="AU164" s="147" t="s">
        <v>84</v>
      </c>
      <c r="AY164" s="17" t="s">
        <v>180</v>
      </c>
      <c r="BE164" s="148">
        <f t="shared" si="4"/>
        <v>0</v>
      </c>
      <c r="BF164" s="148">
        <f t="shared" si="5"/>
        <v>0</v>
      </c>
      <c r="BG164" s="148">
        <f t="shared" si="6"/>
        <v>0</v>
      </c>
      <c r="BH164" s="148">
        <f t="shared" si="7"/>
        <v>0</v>
      </c>
      <c r="BI164" s="148">
        <f t="shared" si="8"/>
        <v>0</v>
      </c>
      <c r="BJ164" s="17" t="s">
        <v>82</v>
      </c>
      <c r="BK164" s="148">
        <f t="shared" si="9"/>
        <v>0</v>
      </c>
      <c r="BL164" s="17" t="s">
        <v>188</v>
      </c>
      <c r="BM164" s="147" t="s">
        <v>347</v>
      </c>
    </row>
    <row r="165" spans="2:65" s="1" customFormat="1" ht="16.5" customHeight="1">
      <c r="B165" s="32"/>
      <c r="C165" s="136" t="s">
        <v>8</v>
      </c>
      <c r="D165" s="136" t="s">
        <v>183</v>
      </c>
      <c r="E165" s="137" t="s">
        <v>8</v>
      </c>
      <c r="F165" s="138" t="s">
        <v>1948</v>
      </c>
      <c r="G165" s="139" t="s">
        <v>1836</v>
      </c>
      <c r="H165" s="140">
        <v>2</v>
      </c>
      <c r="I165" s="141"/>
      <c r="J165" s="142">
        <f t="shared" si="0"/>
        <v>0</v>
      </c>
      <c r="K165" s="138" t="s">
        <v>1</v>
      </c>
      <c r="L165" s="32"/>
      <c r="M165" s="143" t="s">
        <v>1</v>
      </c>
      <c r="N165" s="144" t="s">
        <v>39</v>
      </c>
      <c r="P165" s="145">
        <f t="shared" si="1"/>
        <v>0</v>
      </c>
      <c r="Q165" s="145">
        <v>0</v>
      </c>
      <c r="R165" s="145">
        <f t="shared" si="2"/>
        <v>0</v>
      </c>
      <c r="S165" s="145">
        <v>0</v>
      </c>
      <c r="T165" s="146">
        <f t="shared" si="3"/>
        <v>0</v>
      </c>
      <c r="AR165" s="147" t="s">
        <v>188</v>
      </c>
      <c r="AT165" s="147" t="s">
        <v>183</v>
      </c>
      <c r="AU165" s="147" t="s">
        <v>84</v>
      </c>
      <c r="AY165" s="17" t="s">
        <v>180</v>
      </c>
      <c r="BE165" s="148">
        <f t="shared" si="4"/>
        <v>0</v>
      </c>
      <c r="BF165" s="148">
        <f t="shared" si="5"/>
        <v>0</v>
      </c>
      <c r="BG165" s="148">
        <f t="shared" si="6"/>
        <v>0</v>
      </c>
      <c r="BH165" s="148">
        <f t="shared" si="7"/>
        <v>0</v>
      </c>
      <c r="BI165" s="148">
        <f t="shared" si="8"/>
        <v>0</v>
      </c>
      <c r="BJ165" s="17" t="s">
        <v>82</v>
      </c>
      <c r="BK165" s="148">
        <f t="shared" si="9"/>
        <v>0</v>
      </c>
      <c r="BL165" s="17" t="s">
        <v>188</v>
      </c>
      <c r="BM165" s="147" t="s">
        <v>363</v>
      </c>
    </row>
    <row r="166" spans="2:65" s="1" customFormat="1" ht="16.5" customHeight="1">
      <c r="B166" s="32"/>
      <c r="C166" s="136" t="s">
        <v>294</v>
      </c>
      <c r="D166" s="136" t="s">
        <v>183</v>
      </c>
      <c r="E166" s="137" t="s">
        <v>294</v>
      </c>
      <c r="F166" s="138" t="s">
        <v>1949</v>
      </c>
      <c r="G166" s="139" t="s">
        <v>1836</v>
      </c>
      <c r="H166" s="140">
        <v>2</v>
      </c>
      <c r="I166" s="141"/>
      <c r="J166" s="142">
        <f t="shared" si="0"/>
        <v>0</v>
      </c>
      <c r="K166" s="138" t="s">
        <v>1</v>
      </c>
      <c r="L166" s="32"/>
      <c r="M166" s="143" t="s">
        <v>1</v>
      </c>
      <c r="N166" s="144" t="s">
        <v>39</v>
      </c>
      <c r="P166" s="145">
        <f t="shared" si="1"/>
        <v>0</v>
      </c>
      <c r="Q166" s="145">
        <v>0</v>
      </c>
      <c r="R166" s="145">
        <f t="shared" si="2"/>
        <v>0</v>
      </c>
      <c r="S166" s="145">
        <v>0</v>
      </c>
      <c r="T166" s="146">
        <f t="shared" si="3"/>
        <v>0</v>
      </c>
      <c r="AR166" s="147" t="s">
        <v>188</v>
      </c>
      <c r="AT166" s="147" t="s">
        <v>183</v>
      </c>
      <c r="AU166" s="147" t="s">
        <v>84</v>
      </c>
      <c r="AY166" s="17" t="s">
        <v>180</v>
      </c>
      <c r="BE166" s="148">
        <f t="shared" si="4"/>
        <v>0</v>
      </c>
      <c r="BF166" s="148">
        <f t="shared" si="5"/>
        <v>0</v>
      </c>
      <c r="BG166" s="148">
        <f t="shared" si="6"/>
        <v>0</v>
      </c>
      <c r="BH166" s="148">
        <f t="shared" si="7"/>
        <v>0</v>
      </c>
      <c r="BI166" s="148">
        <f t="shared" si="8"/>
        <v>0</v>
      </c>
      <c r="BJ166" s="17" t="s">
        <v>82</v>
      </c>
      <c r="BK166" s="148">
        <f t="shared" si="9"/>
        <v>0</v>
      </c>
      <c r="BL166" s="17" t="s">
        <v>188</v>
      </c>
      <c r="BM166" s="147" t="s">
        <v>376</v>
      </c>
    </row>
    <row r="167" spans="2:65" s="1" customFormat="1" ht="16.5" customHeight="1">
      <c r="B167" s="32"/>
      <c r="C167" s="136" t="s">
        <v>301</v>
      </c>
      <c r="D167" s="136" t="s">
        <v>183</v>
      </c>
      <c r="E167" s="137" t="s">
        <v>301</v>
      </c>
      <c r="F167" s="138" t="s">
        <v>1950</v>
      </c>
      <c r="G167" s="139" t="s">
        <v>1836</v>
      </c>
      <c r="H167" s="140">
        <v>2</v>
      </c>
      <c r="I167" s="141"/>
      <c r="J167" s="142">
        <f t="shared" si="0"/>
        <v>0</v>
      </c>
      <c r="K167" s="138" t="s">
        <v>1</v>
      </c>
      <c r="L167" s="32"/>
      <c r="M167" s="143" t="s">
        <v>1</v>
      </c>
      <c r="N167" s="144" t="s">
        <v>39</v>
      </c>
      <c r="P167" s="145">
        <f t="shared" si="1"/>
        <v>0</v>
      </c>
      <c r="Q167" s="145">
        <v>0</v>
      </c>
      <c r="R167" s="145">
        <f t="shared" si="2"/>
        <v>0</v>
      </c>
      <c r="S167" s="145">
        <v>0</v>
      </c>
      <c r="T167" s="146">
        <f t="shared" si="3"/>
        <v>0</v>
      </c>
      <c r="AR167" s="147" t="s">
        <v>188</v>
      </c>
      <c r="AT167" s="147" t="s">
        <v>183</v>
      </c>
      <c r="AU167" s="147" t="s">
        <v>84</v>
      </c>
      <c r="AY167" s="17" t="s">
        <v>180</v>
      </c>
      <c r="BE167" s="148">
        <f t="shared" si="4"/>
        <v>0</v>
      </c>
      <c r="BF167" s="148">
        <f t="shared" si="5"/>
        <v>0</v>
      </c>
      <c r="BG167" s="148">
        <f t="shared" si="6"/>
        <v>0</v>
      </c>
      <c r="BH167" s="148">
        <f t="shared" si="7"/>
        <v>0</v>
      </c>
      <c r="BI167" s="148">
        <f t="shared" si="8"/>
        <v>0</v>
      </c>
      <c r="BJ167" s="17" t="s">
        <v>82</v>
      </c>
      <c r="BK167" s="148">
        <f t="shared" si="9"/>
        <v>0</v>
      </c>
      <c r="BL167" s="17" t="s">
        <v>188</v>
      </c>
      <c r="BM167" s="147" t="s">
        <v>389</v>
      </c>
    </row>
    <row r="168" spans="2:65" s="1" customFormat="1" ht="16.5" customHeight="1">
      <c r="B168" s="32"/>
      <c r="C168" s="136" t="s">
        <v>305</v>
      </c>
      <c r="D168" s="136" t="s">
        <v>183</v>
      </c>
      <c r="E168" s="137" t="s">
        <v>305</v>
      </c>
      <c r="F168" s="138" t="s">
        <v>1951</v>
      </c>
      <c r="G168" s="139" t="s">
        <v>1836</v>
      </c>
      <c r="H168" s="140">
        <v>4</v>
      </c>
      <c r="I168" s="141"/>
      <c r="J168" s="142">
        <f t="shared" si="0"/>
        <v>0</v>
      </c>
      <c r="K168" s="138" t="s">
        <v>1</v>
      </c>
      <c r="L168" s="32"/>
      <c r="M168" s="143" t="s">
        <v>1</v>
      </c>
      <c r="N168" s="144" t="s">
        <v>39</v>
      </c>
      <c r="P168" s="145">
        <f t="shared" si="1"/>
        <v>0</v>
      </c>
      <c r="Q168" s="145">
        <v>0</v>
      </c>
      <c r="R168" s="145">
        <f t="shared" si="2"/>
        <v>0</v>
      </c>
      <c r="S168" s="145">
        <v>0</v>
      </c>
      <c r="T168" s="146">
        <f t="shared" si="3"/>
        <v>0</v>
      </c>
      <c r="AR168" s="147" t="s">
        <v>188</v>
      </c>
      <c r="AT168" s="147" t="s">
        <v>183</v>
      </c>
      <c r="AU168" s="147" t="s">
        <v>84</v>
      </c>
      <c r="AY168" s="17" t="s">
        <v>180</v>
      </c>
      <c r="BE168" s="148">
        <f t="shared" si="4"/>
        <v>0</v>
      </c>
      <c r="BF168" s="148">
        <f t="shared" si="5"/>
        <v>0</v>
      </c>
      <c r="BG168" s="148">
        <f t="shared" si="6"/>
        <v>0</v>
      </c>
      <c r="BH168" s="148">
        <f t="shared" si="7"/>
        <v>0</v>
      </c>
      <c r="BI168" s="148">
        <f t="shared" si="8"/>
        <v>0</v>
      </c>
      <c r="BJ168" s="17" t="s">
        <v>82</v>
      </c>
      <c r="BK168" s="148">
        <f t="shared" si="9"/>
        <v>0</v>
      </c>
      <c r="BL168" s="17" t="s">
        <v>188</v>
      </c>
      <c r="BM168" s="147" t="s">
        <v>331</v>
      </c>
    </row>
    <row r="169" spans="2:65" s="1" customFormat="1" ht="16.5" customHeight="1">
      <c r="B169" s="32"/>
      <c r="C169" s="136" t="s">
        <v>312</v>
      </c>
      <c r="D169" s="136" t="s">
        <v>183</v>
      </c>
      <c r="E169" s="137" t="s">
        <v>312</v>
      </c>
      <c r="F169" s="138" t="s">
        <v>1952</v>
      </c>
      <c r="G169" s="139" t="s">
        <v>1836</v>
      </c>
      <c r="H169" s="140">
        <v>2</v>
      </c>
      <c r="I169" s="141"/>
      <c r="J169" s="142">
        <f t="shared" si="0"/>
        <v>0</v>
      </c>
      <c r="K169" s="138" t="s">
        <v>1</v>
      </c>
      <c r="L169" s="32"/>
      <c r="M169" s="143" t="s">
        <v>1</v>
      </c>
      <c r="N169" s="144" t="s">
        <v>39</v>
      </c>
      <c r="P169" s="145">
        <f t="shared" si="1"/>
        <v>0</v>
      </c>
      <c r="Q169" s="145">
        <v>0</v>
      </c>
      <c r="R169" s="145">
        <f t="shared" si="2"/>
        <v>0</v>
      </c>
      <c r="S169" s="145">
        <v>0</v>
      </c>
      <c r="T169" s="146">
        <f t="shared" si="3"/>
        <v>0</v>
      </c>
      <c r="AR169" s="147" t="s">
        <v>188</v>
      </c>
      <c r="AT169" s="147" t="s">
        <v>183</v>
      </c>
      <c r="AU169" s="147" t="s">
        <v>84</v>
      </c>
      <c r="AY169" s="17" t="s">
        <v>180</v>
      </c>
      <c r="BE169" s="148">
        <f t="shared" si="4"/>
        <v>0</v>
      </c>
      <c r="BF169" s="148">
        <f t="shared" si="5"/>
        <v>0</v>
      </c>
      <c r="BG169" s="148">
        <f t="shared" si="6"/>
        <v>0</v>
      </c>
      <c r="BH169" s="148">
        <f t="shared" si="7"/>
        <v>0</v>
      </c>
      <c r="BI169" s="148">
        <f t="shared" si="8"/>
        <v>0</v>
      </c>
      <c r="BJ169" s="17" t="s">
        <v>82</v>
      </c>
      <c r="BK169" s="148">
        <f t="shared" si="9"/>
        <v>0</v>
      </c>
      <c r="BL169" s="17" t="s">
        <v>188</v>
      </c>
      <c r="BM169" s="147" t="s">
        <v>442</v>
      </c>
    </row>
    <row r="170" spans="2:65" s="11" customFormat="1" ht="20.85" customHeight="1">
      <c r="B170" s="124"/>
      <c r="D170" s="125" t="s">
        <v>73</v>
      </c>
      <c r="E170" s="134" t="s">
        <v>320</v>
      </c>
      <c r="F170" s="134" t="s">
        <v>1956</v>
      </c>
      <c r="I170" s="127"/>
      <c r="J170" s="135">
        <f>BK170</f>
        <v>0</v>
      </c>
      <c r="L170" s="124"/>
      <c r="M170" s="129"/>
      <c r="P170" s="130">
        <f>P171</f>
        <v>0</v>
      </c>
      <c r="R170" s="130">
        <f>R171</f>
        <v>0</v>
      </c>
      <c r="T170" s="131">
        <f>T171</f>
        <v>0</v>
      </c>
      <c r="AR170" s="125" t="s">
        <v>82</v>
      </c>
      <c r="AT170" s="132" t="s">
        <v>73</v>
      </c>
      <c r="AU170" s="132" t="s">
        <v>84</v>
      </c>
      <c r="AY170" s="125" t="s">
        <v>180</v>
      </c>
      <c r="BK170" s="133">
        <f>BK171</f>
        <v>0</v>
      </c>
    </row>
    <row r="171" spans="2:65" s="1" customFormat="1" ht="16.5" customHeight="1">
      <c r="B171" s="32"/>
      <c r="C171" s="136" t="s">
        <v>320</v>
      </c>
      <c r="D171" s="136" t="s">
        <v>183</v>
      </c>
      <c r="E171" s="137" t="s">
        <v>7</v>
      </c>
      <c r="F171" s="138" t="s">
        <v>1957</v>
      </c>
      <c r="G171" s="139" t="s">
        <v>1836</v>
      </c>
      <c r="H171" s="140">
        <v>1</v>
      </c>
      <c r="I171" s="141"/>
      <c r="J171" s="142">
        <f>ROUND(I171*H171,2)</f>
        <v>0</v>
      </c>
      <c r="K171" s="138" t="s">
        <v>1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188</v>
      </c>
      <c r="AT171" s="147" t="s">
        <v>183</v>
      </c>
      <c r="AU171" s="147" t="s">
        <v>181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188</v>
      </c>
      <c r="BM171" s="147" t="s">
        <v>456</v>
      </c>
    </row>
    <row r="172" spans="2:65" s="11" customFormat="1" ht="22.8" customHeight="1">
      <c r="B172" s="124"/>
      <c r="D172" s="125" t="s">
        <v>73</v>
      </c>
      <c r="E172" s="134" t="s">
        <v>1848</v>
      </c>
      <c r="F172" s="134" t="s">
        <v>1958</v>
      </c>
      <c r="I172" s="127"/>
      <c r="J172" s="135">
        <f>BK172</f>
        <v>0</v>
      </c>
      <c r="L172" s="124"/>
      <c r="M172" s="129"/>
      <c r="P172" s="130">
        <f>P173+P177+P181</f>
        <v>0</v>
      </c>
      <c r="R172" s="130">
        <f>R173+R177+R181</f>
        <v>0</v>
      </c>
      <c r="T172" s="131">
        <f>T173+T177+T181</f>
        <v>0</v>
      </c>
      <c r="AR172" s="125" t="s">
        <v>82</v>
      </c>
      <c r="AT172" s="132" t="s">
        <v>73</v>
      </c>
      <c r="AU172" s="132" t="s">
        <v>82</v>
      </c>
      <c r="AY172" s="125" t="s">
        <v>180</v>
      </c>
      <c r="BK172" s="133">
        <f>BK173+BK177+BK181</f>
        <v>0</v>
      </c>
    </row>
    <row r="173" spans="2:65" s="11" customFormat="1" ht="20.85" customHeight="1">
      <c r="B173" s="124"/>
      <c r="D173" s="125" t="s">
        <v>73</v>
      </c>
      <c r="E173" s="134" t="s">
        <v>335</v>
      </c>
      <c r="F173" s="134" t="s">
        <v>1959</v>
      </c>
      <c r="I173" s="127"/>
      <c r="J173" s="135">
        <f>BK173</f>
        <v>0</v>
      </c>
      <c r="L173" s="124"/>
      <c r="M173" s="129"/>
      <c r="P173" s="130">
        <f>SUM(P174:P176)</f>
        <v>0</v>
      </c>
      <c r="R173" s="130">
        <f>SUM(R174:R176)</f>
        <v>0</v>
      </c>
      <c r="T173" s="131">
        <f>SUM(T174:T176)</f>
        <v>0</v>
      </c>
      <c r="AR173" s="125" t="s">
        <v>82</v>
      </c>
      <c r="AT173" s="132" t="s">
        <v>73</v>
      </c>
      <c r="AU173" s="132" t="s">
        <v>84</v>
      </c>
      <c r="AY173" s="125" t="s">
        <v>180</v>
      </c>
      <c r="BK173" s="133">
        <f>SUM(BK174:BK176)</f>
        <v>0</v>
      </c>
    </row>
    <row r="174" spans="2:65" s="1" customFormat="1" ht="16.5" customHeight="1">
      <c r="B174" s="32"/>
      <c r="C174" s="136" t="s">
        <v>7</v>
      </c>
      <c r="D174" s="136" t="s">
        <v>183</v>
      </c>
      <c r="E174" s="137" t="s">
        <v>1960</v>
      </c>
      <c r="F174" s="138" t="s">
        <v>1961</v>
      </c>
      <c r="G174" s="139" t="s">
        <v>1836</v>
      </c>
      <c r="H174" s="140">
        <v>40</v>
      </c>
      <c r="I174" s="141"/>
      <c r="J174" s="142">
        <f>ROUND(I174*H174,2)</f>
        <v>0</v>
      </c>
      <c r="K174" s="138" t="s">
        <v>1</v>
      </c>
      <c r="L174" s="32"/>
      <c r="M174" s="143" t="s">
        <v>1</v>
      </c>
      <c r="N174" s="144" t="s">
        <v>39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188</v>
      </c>
      <c r="AT174" s="147" t="s">
        <v>183</v>
      </c>
      <c r="AU174" s="147" t="s">
        <v>181</v>
      </c>
      <c r="AY174" s="17" t="s">
        <v>180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82</v>
      </c>
      <c r="BK174" s="148">
        <f>ROUND(I174*H174,2)</f>
        <v>0</v>
      </c>
      <c r="BL174" s="17" t="s">
        <v>188</v>
      </c>
      <c r="BM174" s="147" t="s">
        <v>467</v>
      </c>
    </row>
    <row r="175" spans="2:65" s="1" customFormat="1" ht="16.5" customHeight="1">
      <c r="B175" s="32"/>
      <c r="C175" s="136" t="s">
        <v>335</v>
      </c>
      <c r="D175" s="136" t="s">
        <v>183</v>
      </c>
      <c r="E175" s="137" t="s">
        <v>1962</v>
      </c>
      <c r="F175" s="138" t="s">
        <v>1963</v>
      </c>
      <c r="G175" s="139" t="s">
        <v>1836</v>
      </c>
      <c r="H175" s="140">
        <v>20</v>
      </c>
      <c r="I175" s="141"/>
      <c r="J175" s="142">
        <f>ROUND(I175*H175,2)</f>
        <v>0</v>
      </c>
      <c r="K175" s="138" t="s">
        <v>1</v>
      </c>
      <c r="L175" s="32"/>
      <c r="M175" s="143" t="s">
        <v>1</v>
      </c>
      <c r="N175" s="144" t="s">
        <v>39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188</v>
      </c>
      <c r="AT175" s="147" t="s">
        <v>183</v>
      </c>
      <c r="AU175" s="147" t="s">
        <v>181</v>
      </c>
      <c r="AY175" s="17" t="s">
        <v>180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82</v>
      </c>
      <c r="BK175" s="148">
        <f>ROUND(I175*H175,2)</f>
        <v>0</v>
      </c>
      <c r="BL175" s="17" t="s">
        <v>188</v>
      </c>
      <c r="BM175" s="147" t="s">
        <v>477</v>
      </c>
    </row>
    <row r="176" spans="2:65" s="1" customFormat="1" ht="16.5" customHeight="1">
      <c r="B176" s="32"/>
      <c r="C176" s="136" t="s">
        <v>340</v>
      </c>
      <c r="D176" s="136" t="s">
        <v>183</v>
      </c>
      <c r="E176" s="137" t="s">
        <v>1964</v>
      </c>
      <c r="F176" s="138" t="s">
        <v>1965</v>
      </c>
      <c r="G176" s="139" t="s">
        <v>1836</v>
      </c>
      <c r="H176" s="140">
        <v>20</v>
      </c>
      <c r="I176" s="141"/>
      <c r="J176" s="142">
        <f>ROUND(I176*H176,2)</f>
        <v>0</v>
      </c>
      <c r="K176" s="138" t="s">
        <v>1</v>
      </c>
      <c r="L176" s="32"/>
      <c r="M176" s="143" t="s">
        <v>1</v>
      </c>
      <c r="N176" s="144" t="s">
        <v>39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188</v>
      </c>
      <c r="AT176" s="147" t="s">
        <v>183</v>
      </c>
      <c r="AU176" s="147" t="s">
        <v>181</v>
      </c>
      <c r="AY176" s="17" t="s">
        <v>180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82</v>
      </c>
      <c r="BK176" s="148">
        <f>ROUND(I176*H176,2)</f>
        <v>0</v>
      </c>
      <c r="BL176" s="17" t="s">
        <v>188</v>
      </c>
      <c r="BM176" s="147" t="s">
        <v>496</v>
      </c>
    </row>
    <row r="177" spans="2:65" s="11" customFormat="1" ht="20.85" customHeight="1">
      <c r="B177" s="124"/>
      <c r="D177" s="125" t="s">
        <v>73</v>
      </c>
      <c r="E177" s="134" t="s">
        <v>340</v>
      </c>
      <c r="F177" s="134" t="s">
        <v>1966</v>
      </c>
      <c r="I177" s="127"/>
      <c r="J177" s="135">
        <f>BK177</f>
        <v>0</v>
      </c>
      <c r="L177" s="124"/>
      <c r="M177" s="129"/>
      <c r="P177" s="130">
        <f>SUM(P178:P180)</f>
        <v>0</v>
      </c>
      <c r="R177" s="130">
        <f>SUM(R178:R180)</f>
        <v>0</v>
      </c>
      <c r="T177" s="131">
        <f>SUM(T178:T180)</f>
        <v>0</v>
      </c>
      <c r="AR177" s="125" t="s">
        <v>82</v>
      </c>
      <c r="AT177" s="132" t="s">
        <v>73</v>
      </c>
      <c r="AU177" s="132" t="s">
        <v>84</v>
      </c>
      <c r="AY177" s="125" t="s">
        <v>180</v>
      </c>
      <c r="BK177" s="133">
        <f>SUM(BK178:BK180)</f>
        <v>0</v>
      </c>
    </row>
    <row r="178" spans="2:65" s="1" customFormat="1" ht="16.5" customHeight="1">
      <c r="B178" s="32"/>
      <c r="C178" s="136" t="s">
        <v>347</v>
      </c>
      <c r="D178" s="136" t="s">
        <v>183</v>
      </c>
      <c r="E178" s="137" t="s">
        <v>1960</v>
      </c>
      <c r="F178" s="138" t="s">
        <v>1961</v>
      </c>
      <c r="G178" s="139" t="s">
        <v>1836</v>
      </c>
      <c r="H178" s="140">
        <v>22</v>
      </c>
      <c r="I178" s="141"/>
      <c r="J178" s="142">
        <f>ROUND(I178*H178,2)</f>
        <v>0</v>
      </c>
      <c r="K178" s="138" t="s">
        <v>1</v>
      </c>
      <c r="L178" s="32"/>
      <c r="M178" s="143" t="s">
        <v>1</v>
      </c>
      <c r="N178" s="144" t="s">
        <v>39</v>
      </c>
      <c r="P178" s="145">
        <f>O178*H178</f>
        <v>0</v>
      </c>
      <c r="Q178" s="145">
        <v>0</v>
      </c>
      <c r="R178" s="145">
        <f>Q178*H178</f>
        <v>0</v>
      </c>
      <c r="S178" s="145">
        <v>0</v>
      </c>
      <c r="T178" s="146">
        <f>S178*H178</f>
        <v>0</v>
      </c>
      <c r="AR178" s="147" t="s">
        <v>188</v>
      </c>
      <c r="AT178" s="147" t="s">
        <v>183</v>
      </c>
      <c r="AU178" s="147" t="s">
        <v>181</v>
      </c>
      <c r="AY178" s="17" t="s">
        <v>180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7" t="s">
        <v>82</v>
      </c>
      <c r="BK178" s="148">
        <f>ROUND(I178*H178,2)</f>
        <v>0</v>
      </c>
      <c r="BL178" s="17" t="s">
        <v>188</v>
      </c>
      <c r="BM178" s="147" t="s">
        <v>525</v>
      </c>
    </row>
    <row r="179" spans="2:65" s="1" customFormat="1" ht="16.5" customHeight="1">
      <c r="B179" s="32"/>
      <c r="C179" s="136" t="s">
        <v>352</v>
      </c>
      <c r="D179" s="136" t="s">
        <v>183</v>
      </c>
      <c r="E179" s="137" t="s">
        <v>1962</v>
      </c>
      <c r="F179" s="138" t="s">
        <v>1963</v>
      </c>
      <c r="G179" s="139" t="s">
        <v>1836</v>
      </c>
      <c r="H179" s="140">
        <v>11</v>
      </c>
      <c r="I179" s="141"/>
      <c r="J179" s="142">
        <f>ROUND(I179*H179,2)</f>
        <v>0</v>
      </c>
      <c r="K179" s="138" t="s">
        <v>1</v>
      </c>
      <c r="L179" s="32"/>
      <c r="M179" s="143" t="s">
        <v>1</v>
      </c>
      <c r="N179" s="144" t="s">
        <v>39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188</v>
      </c>
      <c r="AT179" s="147" t="s">
        <v>183</v>
      </c>
      <c r="AU179" s="147" t="s">
        <v>181</v>
      </c>
      <c r="AY179" s="17" t="s">
        <v>180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82</v>
      </c>
      <c r="BK179" s="148">
        <f>ROUND(I179*H179,2)</f>
        <v>0</v>
      </c>
      <c r="BL179" s="17" t="s">
        <v>188</v>
      </c>
      <c r="BM179" s="147" t="s">
        <v>540</v>
      </c>
    </row>
    <row r="180" spans="2:65" s="1" customFormat="1" ht="16.5" customHeight="1">
      <c r="B180" s="32"/>
      <c r="C180" s="136" t="s">
        <v>363</v>
      </c>
      <c r="D180" s="136" t="s">
        <v>183</v>
      </c>
      <c r="E180" s="137" t="s">
        <v>1964</v>
      </c>
      <c r="F180" s="138" t="s">
        <v>1965</v>
      </c>
      <c r="G180" s="139" t="s">
        <v>1836</v>
      </c>
      <c r="H180" s="140">
        <v>11</v>
      </c>
      <c r="I180" s="141"/>
      <c r="J180" s="142">
        <f>ROUND(I180*H180,2)</f>
        <v>0</v>
      </c>
      <c r="K180" s="138" t="s">
        <v>1</v>
      </c>
      <c r="L180" s="32"/>
      <c r="M180" s="143" t="s">
        <v>1</v>
      </c>
      <c r="N180" s="144" t="s">
        <v>39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188</v>
      </c>
      <c r="AT180" s="147" t="s">
        <v>183</v>
      </c>
      <c r="AU180" s="147" t="s">
        <v>181</v>
      </c>
      <c r="AY180" s="17" t="s">
        <v>180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82</v>
      </c>
      <c r="BK180" s="148">
        <f>ROUND(I180*H180,2)</f>
        <v>0</v>
      </c>
      <c r="BL180" s="17" t="s">
        <v>188</v>
      </c>
      <c r="BM180" s="147" t="s">
        <v>552</v>
      </c>
    </row>
    <row r="181" spans="2:65" s="11" customFormat="1" ht="20.85" customHeight="1">
      <c r="B181" s="124"/>
      <c r="D181" s="125" t="s">
        <v>73</v>
      </c>
      <c r="E181" s="134" t="s">
        <v>347</v>
      </c>
      <c r="F181" s="134" t="s">
        <v>1967</v>
      </c>
      <c r="I181" s="127"/>
      <c r="J181" s="135">
        <f>BK181</f>
        <v>0</v>
      </c>
      <c r="L181" s="124"/>
      <c r="M181" s="129"/>
      <c r="P181" s="130">
        <f>SUM(P182:P185)</f>
        <v>0</v>
      </c>
      <c r="R181" s="130">
        <f>SUM(R182:R185)</f>
        <v>0</v>
      </c>
      <c r="T181" s="131">
        <f>SUM(T182:T185)</f>
        <v>0</v>
      </c>
      <c r="AR181" s="125" t="s">
        <v>82</v>
      </c>
      <c r="AT181" s="132" t="s">
        <v>73</v>
      </c>
      <c r="AU181" s="132" t="s">
        <v>84</v>
      </c>
      <c r="AY181" s="125" t="s">
        <v>180</v>
      </c>
      <c r="BK181" s="133">
        <f>SUM(BK182:BK185)</f>
        <v>0</v>
      </c>
    </row>
    <row r="182" spans="2:65" s="1" customFormat="1" ht="16.5" customHeight="1">
      <c r="B182" s="32"/>
      <c r="C182" s="136" t="s">
        <v>370</v>
      </c>
      <c r="D182" s="136" t="s">
        <v>183</v>
      </c>
      <c r="E182" s="137" t="s">
        <v>1960</v>
      </c>
      <c r="F182" s="138" t="s">
        <v>1961</v>
      </c>
      <c r="G182" s="139" t="s">
        <v>1836</v>
      </c>
      <c r="H182" s="140">
        <v>14</v>
      </c>
      <c r="I182" s="141"/>
      <c r="J182" s="142">
        <f>ROUND(I182*H182,2)</f>
        <v>0</v>
      </c>
      <c r="K182" s="138" t="s">
        <v>1</v>
      </c>
      <c r="L182" s="32"/>
      <c r="M182" s="143" t="s">
        <v>1</v>
      </c>
      <c r="N182" s="144" t="s">
        <v>39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188</v>
      </c>
      <c r="AT182" s="147" t="s">
        <v>183</v>
      </c>
      <c r="AU182" s="147" t="s">
        <v>181</v>
      </c>
      <c r="AY182" s="17" t="s">
        <v>180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82</v>
      </c>
      <c r="BK182" s="148">
        <f>ROUND(I182*H182,2)</f>
        <v>0</v>
      </c>
      <c r="BL182" s="17" t="s">
        <v>188</v>
      </c>
      <c r="BM182" s="147" t="s">
        <v>565</v>
      </c>
    </row>
    <row r="183" spans="2:65" s="1" customFormat="1" ht="16.5" customHeight="1">
      <c r="B183" s="32"/>
      <c r="C183" s="136" t="s">
        <v>376</v>
      </c>
      <c r="D183" s="136" t="s">
        <v>183</v>
      </c>
      <c r="E183" s="137" t="s">
        <v>1962</v>
      </c>
      <c r="F183" s="138" t="s">
        <v>1963</v>
      </c>
      <c r="G183" s="139" t="s">
        <v>1836</v>
      </c>
      <c r="H183" s="140">
        <v>7</v>
      </c>
      <c r="I183" s="141"/>
      <c r="J183" s="142">
        <f>ROUND(I183*H183,2)</f>
        <v>0</v>
      </c>
      <c r="K183" s="138" t="s">
        <v>1</v>
      </c>
      <c r="L183" s="32"/>
      <c r="M183" s="143" t="s">
        <v>1</v>
      </c>
      <c r="N183" s="144" t="s">
        <v>39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188</v>
      </c>
      <c r="AT183" s="147" t="s">
        <v>183</v>
      </c>
      <c r="AU183" s="147" t="s">
        <v>181</v>
      </c>
      <c r="AY183" s="17" t="s">
        <v>180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7" t="s">
        <v>82</v>
      </c>
      <c r="BK183" s="148">
        <f>ROUND(I183*H183,2)</f>
        <v>0</v>
      </c>
      <c r="BL183" s="17" t="s">
        <v>188</v>
      </c>
      <c r="BM183" s="147" t="s">
        <v>575</v>
      </c>
    </row>
    <row r="184" spans="2:65" s="1" customFormat="1" ht="16.5" customHeight="1">
      <c r="B184" s="32"/>
      <c r="C184" s="136" t="s">
        <v>382</v>
      </c>
      <c r="D184" s="136" t="s">
        <v>183</v>
      </c>
      <c r="E184" s="137" t="s">
        <v>1964</v>
      </c>
      <c r="F184" s="138" t="s">
        <v>1965</v>
      </c>
      <c r="G184" s="139" t="s">
        <v>1836</v>
      </c>
      <c r="H184" s="140">
        <v>7</v>
      </c>
      <c r="I184" s="141"/>
      <c r="J184" s="142">
        <f>ROUND(I184*H184,2)</f>
        <v>0</v>
      </c>
      <c r="K184" s="138" t="s">
        <v>1</v>
      </c>
      <c r="L184" s="32"/>
      <c r="M184" s="143" t="s">
        <v>1</v>
      </c>
      <c r="N184" s="144" t="s">
        <v>39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188</v>
      </c>
      <c r="AT184" s="147" t="s">
        <v>183</v>
      </c>
      <c r="AU184" s="147" t="s">
        <v>181</v>
      </c>
      <c r="AY184" s="17" t="s">
        <v>180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7" t="s">
        <v>82</v>
      </c>
      <c r="BK184" s="148">
        <f>ROUND(I184*H184,2)</f>
        <v>0</v>
      </c>
      <c r="BL184" s="17" t="s">
        <v>188</v>
      </c>
      <c r="BM184" s="147" t="s">
        <v>587</v>
      </c>
    </row>
    <row r="185" spans="2:65" s="1" customFormat="1" ht="16.5" customHeight="1">
      <c r="B185" s="32"/>
      <c r="C185" s="136" t="s">
        <v>389</v>
      </c>
      <c r="D185" s="136" t="s">
        <v>183</v>
      </c>
      <c r="E185" s="137" t="s">
        <v>352</v>
      </c>
      <c r="F185" s="138" t="s">
        <v>1968</v>
      </c>
      <c r="G185" s="139" t="s">
        <v>1836</v>
      </c>
      <c r="H185" s="140">
        <v>38</v>
      </c>
      <c r="I185" s="141"/>
      <c r="J185" s="142">
        <f>ROUND(I185*H185,2)</f>
        <v>0</v>
      </c>
      <c r="K185" s="138" t="s">
        <v>1</v>
      </c>
      <c r="L185" s="32"/>
      <c r="M185" s="143" t="s">
        <v>1</v>
      </c>
      <c r="N185" s="144" t="s">
        <v>39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188</v>
      </c>
      <c r="AT185" s="147" t="s">
        <v>183</v>
      </c>
      <c r="AU185" s="147" t="s">
        <v>181</v>
      </c>
      <c r="AY185" s="17" t="s">
        <v>180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82</v>
      </c>
      <c r="BK185" s="148">
        <f>ROUND(I185*H185,2)</f>
        <v>0</v>
      </c>
      <c r="BL185" s="17" t="s">
        <v>188</v>
      </c>
      <c r="BM185" s="147" t="s">
        <v>599</v>
      </c>
    </row>
    <row r="186" spans="2:65" s="11" customFormat="1" ht="22.8" customHeight="1">
      <c r="B186" s="124"/>
      <c r="D186" s="125" t="s">
        <v>73</v>
      </c>
      <c r="E186" s="134" t="s">
        <v>1969</v>
      </c>
      <c r="F186" s="134" t="s">
        <v>1970</v>
      </c>
      <c r="I186" s="127"/>
      <c r="J186" s="135">
        <f>BK186</f>
        <v>0</v>
      </c>
      <c r="L186" s="124"/>
      <c r="M186" s="129"/>
      <c r="P186" s="130">
        <f>SUM(P187:P188)</f>
        <v>0</v>
      </c>
      <c r="R186" s="130">
        <f>SUM(R187:R188)</f>
        <v>0</v>
      </c>
      <c r="T186" s="131">
        <f>SUM(T187:T188)</f>
        <v>0</v>
      </c>
      <c r="AR186" s="125" t="s">
        <v>82</v>
      </c>
      <c r="AT186" s="132" t="s">
        <v>73</v>
      </c>
      <c r="AU186" s="132" t="s">
        <v>82</v>
      </c>
      <c r="AY186" s="125" t="s">
        <v>180</v>
      </c>
      <c r="BK186" s="133">
        <f>SUM(BK187:BK188)</f>
        <v>0</v>
      </c>
    </row>
    <row r="187" spans="2:65" s="1" customFormat="1" ht="16.5" customHeight="1">
      <c r="B187" s="32"/>
      <c r="C187" s="136" t="s">
        <v>396</v>
      </c>
      <c r="D187" s="136" t="s">
        <v>183</v>
      </c>
      <c r="E187" s="137" t="s">
        <v>363</v>
      </c>
      <c r="F187" s="138" t="s">
        <v>1971</v>
      </c>
      <c r="G187" s="139" t="s">
        <v>279</v>
      </c>
      <c r="H187" s="140">
        <v>2800</v>
      </c>
      <c r="I187" s="141"/>
      <c r="J187" s="142">
        <f>ROUND(I187*H187,2)</f>
        <v>0</v>
      </c>
      <c r="K187" s="138" t="s">
        <v>1</v>
      </c>
      <c r="L187" s="32"/>
      <c r="M187" s="143" t="s">
        <v>1</v>
      </c>
      <c r="N187" s="144" t="s">
        <v>39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188</v>
      </c>
      <c r="AT187" s="147" t="s">
        <v>183</v>
      </c>
      <c r="AU187" s="147" t="s">
        <v>84</v>
      </c>
      <c r="AY187" s="17" t="s">
        <v>180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82</v>
      </c>
      <c r="BK187" s="148">
        <f>ROUND(I187*H187,2)</f>
        <v>0</v>
      </c>
      <c r="BL187" s="17" t="s">
        <v>188</v>
      </c>
      <c r="BM187" s="147" t="s">
        <v>611</v>
      </c>
    </row>
    <row r="188" spans="2:65" s="1" customFormat="1" ht="16.5" customHeight="1">
      <c r="B188" s="32"/>
      <c r="C188" s="136" t="s">
        <v>331</v>
      </c>
      <c r="D188" s="136" t="s">
        <v>183</v>
      </c>
      <c r="E188" s="137" t="s">
        <v>370</v>
      </c>
      <c r="F188" s="138" t="s">
        <v>1972</v>
      </c>
      <c r="G188" s="139" t="s">
        <v>279</v>
      </c>
      <c r="H188" s="140">
        <v>350</v>
      </c>
      <c r="I188" s="141"/>
      <c r="J188" s="142">
        <f>ROUND(I188*H188,2)</f>
        <v>0</v>
      </c>
      <c r="K188" s="138" t="s">
        <v>1</v>
      </c>
      <c r="L188" s="32"/>
      <c r="M188" s="143" t="s">
        <v>1</v>
      </c>
      <c r="N188" s="144" t="s">
        <v>39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188</v>
      </c>
      <c r="AT188" s="147" t="s">
        <v>183</v>
      </c>
      <c r="AU188" s="147" t="s">
        <v>84</v>
      </c>
      <c r="AY188" s="17" t="s">
        <v>180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82</v>
      </c>
      <c r="BK188" s="148">
        <f>ROUND(I188*H188,2)</f>
        <v>0</v>
      </c>
      <c r="BL188" s="17" t="s">
        <v>188</v>
      </c>
      <c r="BM188" s="147" t="s">
        <v>620</v>
      </c>
    </row>
    <row r="189" spans="2:65" s="11" customFormat="1" ht="22.8" customHeight="1">
      <c r="B189" s="124"/>
      <c r="D189" s="125" t="s">
        <v>73</v>
      </c>
      <c r="E189" s="134" t="s">
        <v>1973</v>
      </c>
      <c r="F189" s="134" t="s">
        <v>1974</v>
      </c>
      <c r="I189" s="127"/>
      <c r="J189" s="135">
        <f>BK189</f>
        <v>0</v>
      </c>
      <c r="L189" s="124"/>
      <c r="M189" s="129"/>
      <c r="P189" s="130">
        <f>SUM(P190:P195)</f>
        <v>0</v>
      </c>
      <c r="R189" s="130">
        <f>SUM(R190:R195)</f>
        <v>0</v>
      </c>
      <c r="T189" s="131">
        <f>SUM(T190:T195)</f>
        <v>0</v>
      </c>
      <c r="AR189" s="125" t="s">
        <v>82</v>
      </c>
      <c r="AT189" s="132" t="s">
        <v>73</v>
      </c>
      <c r="AU189" s="132" t="s">
        <v>82</v>
      </c>
      <c r="AY189" s="125" t="s">
        <v>180</v>
      </c>
      <c r="BK189" s="133">
        <f>SUM(BK190:BK195)</f>
        <v>0</v>
      </c>
    </row>
    <row r="190" spans="2:65" s="1" customFormat="1" ht="16.5" customHeight="1">
      <c r="B190" s="32"/>
      <c r="C190" s="136" t="s">
        <v>431</v>
      </c>
      <c r="D190" s="136" t="s">
        <v>183</v>
      </c>
      <c r="E190" s="137" t="s">
        <v>376</v>
      </c>
      <c r="F190" s="138" t="s">
        <v>1975</v>
      </c>
      <c r="G190" s="139" t="s">
        <v>1976</v>
      </c>
      <c r="H190" s="140">
        <v>11</v>
      </c>
      <c r="I190" s="141"/>
      <c r="J190" s="142">
        <f t="shared" ref="J190:J195" si="10">ROUND(I190*H190,2)</f>
        <v>0</v>
      </c>
      <c r="K190" s="138" t="s">
        <v>1</v>
      </c>
      <c r="L190" s="32"/>
      <c r="M190" s="143" t="s">
        <v>1</v>
      </c>
      <c r="N190" s="144" t="s">
        <v>39</v>
      </c>
      <c r="P190" s="145">
        <f t="shared" ref="P190:P195" si="11">O190*H190</f>
        <v>0</v>
      </c>
      <c r="Q190" s="145">
        <v>0</v>
      </c>
      <c r="R190" s="145">
        <f t="shared" ref="R190:R195" si="12">Q190*H190</f>
        <v>0</v>
      </c>
      <c r="S190" s="145">
        <v>0</v>
      </c>
      <c r="T190" s="146">
        <f t="shared" ref="T190:T195" si="13">S190*H190</f>
        <v>0</v>
      </c>
      <c r="AR190" s="147" t="s">
        <v>188</v>
      </c>
      <c r="AT190" s="147" t="s">
        <v>183</v>
      </c>
      <c r="AU190" s="147" t="s">
        <v>84</v>
      </c>
      <c r="AY190" s="17" t="s">
        <v>180</v>
      </c>
      <c r="BE190" s="148">
        <f t="shared" ref="BE190:BE195" si="14">IF(N190="základní",J190,0)</f>
        <v>0</v>
      </c>
      <c r="BF190" s="148">
        <f t="shared" ref="BF190:BF195" si="15">IF(N190="snížená",J190,0)</f>
        <v>0</v>
      </c>
      <c r="BG190" s="148">
        <f t="shared" ref="BG190:BG195" si="16">IF(N190="zákl. přenesená",J190,0)</f>
        <v>0</v>
      </c>
      <c r="BH190" s="148">
        <f t="shared" ref="BH190:BH195" si="17">IF(N190="sníž. přenesená",J190,0)</f>
        <v>0</v>
      </c>
      <c r="BI190" s="148">
        <f t="shared" ref="BI190:BI195" si="18">IF(N190="nulová",J190,0)</f>
        <v>0</v>
      </c>
      <c r="BJ190" s="17" t="s">
        <v>82</v>
      </c>
      <c r="BK190" s="148">
        <f t="shared" ref="BK190:BK195" si="19">ROUND(I190*H190,2)</f>
        <v>0</v>
      </c>
      <c r="BL190" s="17" t="s">
        <v>188</v>
      </c>
      <c r="BM190" s="147" t="s">
        <v>624</v>
      </c>
    </row>
    <row r="191" spans="2:65" s="1" customFormat="1" ht="16.5" customHeight="1">
      <c r="B191" s="32"/>
      <c r="C191" s="136" t="s">
        <v>442</v>
      </c>
      <c r="D191" s="136" t="s">
        <v>183</v>
      </c>
      <c r="E191" s="137" t="s">
        <v>382</v>
      </c>
      <c r="F191" s="138" t="s">
        <v>1977</v>
      </c>
      <c r="G191" s="139" t="s">
        <v>1976</v>
      </c>
      <c r="H191" s="140">
        <v>1</v>
      </c>
      <c r="I191" s="141"/>
      <c r="J191" s="142">
        <f t="shared" si="10"/>
        <v>0</v>
      </c>
      <c r="K191" s="138" t="s">
        <v>1</v>
      </c>
      <c r="L191" s="32"/>
      <c r="M191" s="143" t="s">
        <v>1</v>
      </c>
      <c r="N191" s="144" t="s">
        <v>39</v>
      </c>
      <c r="P191" s="145">
        <f t="shared" si="11"/>
        <v>0</v>
      </c>
      <c r="Q191" s="145">
        <v>0</v>
      </c>
      <c r="R191" s="145">
        <f t="shared" si="12"/>
        <v>0</v>
      </c>
      <c r="S191" s="145">
        <v>0</v>
      </c>
      <c r="T191" s="146">
        <f t="shared" si="13"/>
        <v>0</v>
      </c>
      <c r="AR191" s="147" t="s">
        <v>188</v>
      </c>
      <c r="AT191" s="147" t="s">
        <v>183</v>
      </c>
      <c r="AU191" s="147" t="s">
        <v>84</v>
      </c>
      <c r="AY191" s="17" t="s">
        <v>180</v>
      </c>
      <c r="BE191" s="148">
        <f t="shared" si="14"/>
        <v>0</v>
      </c>
      <c r="BF191" s="148">
        <f t="shared" si="15"/>
        <v>0</v>
      </c>
      <c r="BG191" s="148">
        <f t="shared" si="16"/>
        <v>0</v>
      </c>
      <c r="BH191" s="148">
        <f t="shared" si="17"/>
        <v>0</v>
      </c>
      <c r="BI191" s="148">
        <f t="shared" si="18"/>
        <v>0</v>
      </c>
      <c r="BJ191" s="17" t="s">
        <v>82</v>
      </c>
      <c r="BK191" s="148">
        <f t="shared" si="19"/>
        <v>0</v>
      </c>
      <c r="BL191" s="17" t="s">
        <v>188</v>
      </c>
      <c r="BM191" s="147" t="s">
        <v>636</v>
      </c>
    </row>
    <row r="192" spans="2:65" s="1" customFormat="1" ht="16.5" customHeight="1">
      <c r="B192" s="32"/>
      <c r="C192" s="136" t="s">
        <v>449</v>
      </c>
      <c r="D192" s="136" t="s">
        <v>183</v>
      </c>
      <c r="E192" s="137" t="s">
        <v>389</v>
      </c>
      <c r="F192" s="138" t="s">
        <v>1978</v>
      </c>
      <c r="G192" s="139" t="s">
        <v>1976</v>
      </c>
      <c r="H192" s="140">
        <v>1</v>
      </c>
      <c r="I192" s="141"/>
      <c r="J192" s="142">
        <f t="shared" si="10"/>
        <v>0</v>
      </c>
      <c r="K192" s="138" t="s">
        <v>1</v>
      </c>
      <c r="L192" s="32"/>
      <c r="M192" s="143" t="s">
        <v>1</v>
      </c>
      <c r="N192" s="144" t="s">
        <v>39</v>
      </c>
      <c r="P192" s="145">
        <f t="shared" si="11"/>
        <v>0</v>
      </c>
      <c r="Q192" s="145">
        <v>0</v>
      </c>
      <c r="R192" s="145">
        <f t="shared" si="12"/>
        <v>0</v>
      </c>
      <c r="S192" s="145">
        <v>0</v>
      </c>
      <c r="T192" s="146">
        <f t="shared" si="13"/>
        <v>0</v>
      </c>
      <c r="AR192" s="147" t="s">
        <v>188</v>
      </c>
      <c r="AT192" s="147" t="s">
        <v>183</v>
      </c>
      <c r="AU192" s="147" t="s">
        <v>84</v>
      </c>
      <c r="AY192" s="17" t="s">
        <v>180</v>
      </c>
      <c r="BE192" s="148">
        <f t="shared" si="14"/>
        <v>0</v>
      </c>
      <c r="BF192" s="148">
        <f t="shared" si="15"/>
        <v>0</v>
      </c>
      <c r="BG192" s="148">
        <f t="shared" si="16"/>
        <v>0</v>
      </c>
      <c r="BH192" s="148">
        <f t="shared" si="17"/>
        <v>0</v>
      </c>
      <c r="BI192" s="148">
        <f t="shared" si="18"/>
        <v>0</v>
      </c>
      <c r="BJ192" s="17" t="s">
        <v>82</v>
      </c>
      <c r="BK192" s="148">
        <f t="shared" si="19"/>
        <v>0</v>
      </c>
      <c r="BL192" s="17" t="s">
        <v>188</v>
      </c>
      <c r="BM192" s="147" t="s">
        <v>649</v>
      </c>
    </row>
    <row r="193" spans="2:65" s="1" customFormat="1" ht="16.5" customHeight="1">
      <c r="B193" s="32"/>
      <c r="C193" s="136" t="s">
        <v>456</v>
      </c>
      <c r="D193" s="136" t="s">
        <v>183</v>
      </c>
      <c r="E193" s="137" t="s">
        <v>396</v>
      </c>
      <c r="F193" s="138" t="s">
        <v>1979</v>
      </c>
      <c r="G193" s="139" t="s">
        <v>1980</v>
      </c>
      <c r="H193" s="140">
        <v>1</v>
      </c>
      <c r="I193" s="141"/>
      <c r="J193" s="142">
        <f t="shared" si="10"/>
        <v>0</v>
      </c>
      <c r="K193" s="138" t="s">
        <v>1</v>
      </c>
      <c r="L193" s="32"/>
      <c r="M193" s="143" t="s">
        <v>1</v>
      </c>
      <c r="N193" s="144" t="s">
        <v>39</v>
      </c>
      <c r="P193" s="145">
        <f t="shared" si="11"/>
        <v>0</v>
      </c>
      <c r="Q193" s="145">
        <v>0</v>
      </c>
      <c r="R193" s="145">
        <f t="shared" si="12"/>
        <v>0</v>
      </c>
      <c r="S193" s="145">
        <v>0</v>
      </c>
      <c r="T193" s="146">
        <f t="shared" si="13"/>
        <v>0</v>
      </c>
      <c r="AR193" s="147" t="s">
        <v>188</v>
      </c>
      <c r="AT193" s="147" t="s">
        <v>183</v>
      </c>
      <c r="AU193" s="147" t="s">
        <v>84</v>
      </c>
      <c r="AY193" s="17" t="s">
        <v>180</v>
      </c>
      <c r="BE193" s="148">
        <f t="shared" si="14"/>
        <v>0</v>
      </c>
      <c r="BF193" s="148">
        <f t="shared" si="15"/>
        <v>0</v>
      </c>
      <c r="BG193" s="148">
        <f t="shared" si="16"/>
        <v>0</v>
      </c>
      <c r="BH193" s="148">
        <f t="shared" si="17"/>
        <v>0</v>
      </c>
      <c r="BI193" s="148">
        <f t="shared" si="18"/>
        <v>0</v>
      </c>
      <c r="BJ193" s="17" t="s">
        <v>82</v>
      </c>
      <c r="BK193" s="148">
        <f t="shared" si="19"/>
        <v>0</v>
      </c>
      <c r="BL193" s="17" t="s">
        <v>188</v>
      </c>
      <c r="BM193" s="147" t="s">
        <v>662</v>
      </c>
    </row>
    <row r="194" spans="2:65" s="1" customFormat="1" ht="16.5" customHeight="1">
      <c r="B194" s="32"/>
      <c r="C194" s="136" t="s">
        <v>461</v>
      </c>
      <c r="D194" s="136" t="s">
        <v>183</v>
      </c>
      <c r="E194" s="137" t="s">
        <v>331</v>
      </c>
      <c r="F194" s="138" t="s">
        <v>1981</v>
      </c>
      <c r="G194" s="139" t="s">
        <v>1980</v>
      </c>
      <c r="H194" s="140">
        <v>1</v>
      </c>
      <c r="I194" s="141"/>
      <c r="J194" s="142">
        <f t="shared" si="10"/>
        <v>0</v>
      </c>
      <c r="K194" s="138" t="s">
        <v>1</v>
      </c>
      <c r="L194" s="32"/>
      <c r="M194" s="143" t="s">
        <v>1</v>
      </c>
      <c r="N194" s="144" t="s">
        <v>39</v>
      </c>
      <c r="P194" s="145">
        <f t="shared" si="11"/>
        <v>0</v>
      </c>
      <c r="Q194" s="145">
        <v>0</v>
      </c>
      <c r="R194" s="145">
        <f t="shared" si="12"/>
        <v>0</v>
      </c>
      <c r="S194" s="145">
        <v>0</v>
      </c>
      <c r="T194" s="146">
        <f t="shared" si="13"/>
        <v>0</v>
      </c>
      <c r="AR194" s="147" t="s">
        <v>188</v>
      </c>
      <c r="AT194" s="147" t="s">
        <v>183</v>
      </c>
      <c r="AU194" s="147" t="s">
        <v>84</v>
      </c>
      <c r="AY194" s="17" t="s">
        <v>180</v>
      </c>
      <c r="BE194" s="148">
        <f t="shared" si="14"/>
        <v>0</v>
      </c>
      <c r="BF194" s="148">
        <f t="shared" si="15"/>
        <v>0</v>
      </c>
      <c r="BG194" s="148">
        <f t="shared" si="16"/>
        <v>0</v>
      </c>
      <c r="BH194" s="148">
        <f t="shared" si="17"/>
        <v>0</v>
      </c>
      <c r="BI194" s="148">
        <f t="shared" si="18"/>
        <v>0</v>
      </c>
      <c r="BJ194" s="17" t="s">
        <v>82</v>
      </c>
      <c r="BK194" s="148">
        <f t="shared" si="19"/>
        <v>0</v>
      </c>
      <c r="BL194" s="17" t="s">
        <v>188</v>
      </c>
      <c r="BM194" s="147" t="s">
        <v>362</v>
      </c>
    </row>
    <row r="195" spans="2:65" s="1" customFormat="1" ht="16.5" customHeight="1">
      <c r="B195" s="32"/>
      <c r="C195" s="136" t="s">
        <v>467</v>
      </c>
      <c r="D195" s="136" t="s">
        <v>183</v>
      </c>
      <c r="E195" s="137" t="s">
        <v>442</v>
      </c>
      <c r="F195" s="138" t="s">
        <v>1982</v>
      </c>
      <c r="G195" s="139" t="s">
        <v>1980</v>
      </c>
      <c r="H195" s="140">
        <v>1</v>
      </c>
      <c r="I195" s="141"/>
      <c r="J195" s="142">
        <f t="shared" si="10"/>
        <v>0</v>
      </c>
      <c r="K195" s="138" t="s">
        <v>1</v>
      </c>
      <c r="L195" s="32"/>
      <c r="M195" s="143" t="s">
        <v>1</v>
      </c>
      <c r="N195" s="144" t="s">
        <v>39</v>
      </c>
      <c r="P195" s="145">
        <f t="shared" si="11"/>
        <v>0</v>
      </c>
      <c r="Q195" s="145">
        <v>0</v>
      </c>
      <c r="R195" s="145">
        <f t="shared" si="12"/>
        <v>0</v>
      </c>
      <c r="S195" s="145">
        <v>0</v>
      </c>
      <c r="T195" s="146">
        <f t="shared" si="13"/>
        <v>0</v>
      </c>
      <c r="AR195" s="147" t="s">
        <v>188</v>
      </c>
      <c r="AT195" s="147" t="s">
        <v>183</v>
      </c>
      <c r="AU195" s="147" t="s">
        <v>84</v>
      </c>
      <c r="AY195" s="17" t="s">
        <v>180</v>
      </c>
      <c r="BE195" s="148">
        <f t="shared" si="14"/>
        <v>0</v>
      </c>
      <c r="BF195" s="148">
        <f t="shared" si="15"/>
        <v>0</v>
      </c>
      <c r="BG195" s="148">
        <f t="shared" si="16"/>
        <v>0</v>
      </c>
      <c r="BH195" s="148">
        <f t="shared" si="17"/>
        <v>0</v>
      </c>
      <c r="BI195" s="148">
        <f t="shared" si="18"/>
        <v>0</v>
      </c>
      <c r="BJ195" s="17" t="s">
        <v>82</v>
      </c>
      <c r="BK195" s="148">
        <f t="shared" si="19"/>
        <v>0</v>
      </c>
      <c r="BL195" s="17" t="s">
        <v>188</v>
      </c>
      <c r="BM195" s="147" t="s">
        <v>695</v>
      </c>
    </row>
    <row r="196" spans="2:65" s="11" customFormat="1" ht="25.9" customHeight="1">
      <c r="B196" s="124"/>
      <c r="D196" s="125" t="s">
        <v>73</v>
      </c>
      <c r="E196" s="126" t="s">
        <v>1983</v>
      </c>
      <c r="F196" s="126" t="s">
        <v>1984</v>
      </c>
      <c r="I196" s="127"/>
      <c r="J196" s="128">
        <f>BK196</f>
        <v>0</v>
      </c>
      <c r="L196" s="124"/>
      <c r="M196" s="129"/>
      <c r="P196" s="130">
        <f>P197+P202+P227+P230+P235</f>
        <v>0</v>
      </c>
      <c r="R196" s="130">
        <f>R197+R202+R227+R230+R235</f>
        <v>0</v>
      </c>
      <c r="T196" s="131">
        <f>T197+T202+T227+T230+T235</f>
        <v>0</v>
      </c>
      <c r="AR196" s="125" t="s">
        <v>82</v>
      </c>
      <c r="AT196" s="132" t="s">
        <v>73</v>
      </c>
      <c r="AU196" s="132" t="s">
        <v>74</v>
      </c>
      <c r="AY196" s="125" t="s">
        <v>180</v>
      </c>
      <c r="BK196" s="133">
        <f>BK197+BK202+BK227+BK230+BK235</f>
        <v>0</v>
      </c>
    </row>
    <row r="197" spans="2:65" s="11" customFormat="1" ht="22.8" customHeight="1">
      <c r="B197" s="124"/>
      <c r="D197" s="125" t="s">
        <v>73</v>
      </c>
      <c r="E197" s="134" t="s">
        <v>1985</v>
      </c>
      <c r="F197" s="134" t="s">
        <v>1986</v>
      </c>
      <c r="I197" s="127"/>
      <c r="J197" s="135">
        <f>BK197</f>
        <v>0</v>
      </c>
      <c r="L197" s="124"/>
      <c r="M197" s="129"/>
      <c r="P197" s="130">
        <f>SUM(P198:P201)</f>
        <v>0</v>
      </c>
      <c r="R197" s="130">
        <f>SUM(R198:R201)</f>
        <v>0</v>
      </c>
      <c r="T197" s="131">
        <f>SUM(T198:T201)</f>
        <v>0</v>
      </c>
      <c r="AR197" s="125" t="s">
        <v>82</v>
      </c>
      <c r="AT197" s="132" t="s">
        <v>73</v>
      </c>
      <c r="AU197" s="132" t="s">
        <v>82</v>
      </c>
      <c r="AY197" s="125" t="s">
        <v>180</v>
      </c>
      <c r="BK197" s="133">
        <f>SUM(BK198:BK201)</f>
        <v>0</v>
      </c>
    </row>
    <row r="198" spans="2:65" s="1" customFormat="1" ht="37.799999999999997" customHeight="1">
      <c r="B198" s="32"/>
      <c r="C198" s="136" t="s">
        <v>471</v>
      </c>
      <c r="D198" s="136" t="s">
        <v>183</v>
      </c>
      <c r="E198" s="137" t="s">
        <v>1987</v>
      </c>
      <c r="F198" s="138" t="s">
        <v>1988</v>
      </c>
      <c r="G198" s="139" t="s">
        <v>1836</v>
      </c>
      <c r="H198" s="140">
        <v>1</v>
      </c>
      <c r="I198" s="141"/>
      <c r="J198" s="142">
        <f>ROUND(I198*H198,2)</f>
        <v>0</v>
      </c>
      <c r="K198" s="138" t="s">
        <v>1</v>
      </c>
      <c r="L198" s="32"/>
      <c r="M198" s="143" t="s">
        <v>1</v>
      </c>
      <c r="N198" s="144" t="s">
        <v>39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188</v>
      </c>
      <c r="AT198" s="147" t="s">
        <v>183</v>
      </c>
      <c r="AU198" s="147" t="s">
        <v>84</v>
      </c>
      <c r="AY198" s="17" t="s">
        <v>180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7" t="s">
        <v>82</v>
      </c>
      <c r="BK198" s="148">
        <f>ROUND(I198*H198,2)</f>
        <v>0</v>
      </c>
      <c r="BL198" s="17" t="s">
        <v>188</v>
      </c>
      <c r="BM198" s="147" t="s">
        <v>710</v>
      </c>
    </row>
    <row r="199" spans="2:65" s="1" customFormat="1" ht="16.5" customHeight="1">
      <c r="B199" s="32"/>
      <c r="C199" s="136" t="s">
        <v>477</v>
      </c>
      <c r="D199" s="136" t="s">
        <v>183</v>
      </c>
      <c r="E199" s="137" t="s">
        <v>1983</v>
      </c>
      <c r="F199" s="138" t="s">
        <v>1989</v>
      </c>
      <c r="G199" s="139" t="s">
        <v>1836</v>
      </c>
      <c r="H199" s="140">
        <v>1</v>
      </c>
      <c r="I199" s="141"/>
      <c r="J199" s="142">
        <f>ROUND(I199*H199,2)</f>
        <v>0</v>
      </c>
      <c r="K199" s="138" t="s">
        <v>1</v>
      </c>
      <c r="L199" s="32"/>
      <c r="M199" s="143" t="s">
        <v>1</v>
      </c>
      <c r="N199" s="144" t="s">
        <v>39</v>
      </c>
      <c r="P199" s="145">
        <f>O199*H199</f>
        <v>0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188</v>
      </c>
      <c r="AT199" s="147" t="s">
        <v>183</v>
      </c>
      <c r="AU199" s="147" t="s">
        <v>84</v>
      </c>
      <c r="AY199" s="17" t="s">
        <v>180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7" t="s">
        <v>82</v>
      </c>
      <c r="BK199" s="148">
        <f>ROUND(I199*H199,2)</f>
        <v>0</v>
      </c>
      <c r="BL199" s="17" t="s">
        <v>188</v>
      </c>
      <c r="BM199" s="147" t="s">
        <v>720</v>
      </c>
    </row>
    <row r="200" spans="2:65" s="1" customFormat="1" ht="16.5" customHeight="1">
      <c r="B200" s="32"/>
      <c r="C200" s="136" t="s">
        <v>492</v>
      </c>
      <c r="D200" s="136" t="s">
        <v>183</v>
      </c>
      <c r="E200" s="137" t="s">
        <v>1990</v>
      </c>
      <c r="F200" s="138" t="s">
        <v>1991</v>
      </c>
      <c r="G200" s="139" t="s">
        <v>1836</v>
      </c>
      <c r="H200" s="140">
        <v>2</v>
      </c>
      <c r="I200" s="141"/>
      <c r="J200" s="142">
        <f>ROUND(I200*H200,2)</f>
        <v>0</v>
      </c>
      <c r="K200" s="138" t="s">
        <v>1</v>
      </c>
      <c r="L200" s="32"/>
      <c r="M200" s="143" t="s">
        <v>1</v>
      </c>
      <c r="N200" s="144" t="s">
        <v>39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188</v>
      </c>
      <c r="AT200" s="147" t="s">
        <v>183</v>
      </c>
      <c r="AU200" s="147" t="s">
        <v>84</v>
      </c>
      <c r="AY200" s="17" t="s">
        <v>180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82</v>
      </c>
      <c r="BK200" s="148">
        <f>ROUND(I200*H200,2)</f>
        <v>0</v>
      </c>
      <c r="BL200" s="17" t="s">
        <v>188</v>
      </c>
      <c r="BM200" s="147" t="s">
        <v>1680</v>
      </c>
    </row>
    <row r="201" spans="2:65" s="1" customFormat="1" ht="18">
      <c r="B201" s="32"/>
      <c r="D201" s="150" t="s">
        <v>556</v>
      </c>
      <c r="F201" s="188" t="s">
        <v>1992</v>
      </c>
      <c r="I201" s="189"/>
      <c r="L201" s="32"/>
      <c r="M201" s="190"/>
      <c r="T201" s="56"/>
      <c r="AT201" s="17" t="s">
        <v>556</v>
      </c>
      <c r="AU201" s="17" t="s">
        <v>84</v>
      </c>
    </row>
    <row r="202" spans="2:65" s="11" customFormat="1" ht="22.8" customHeight="1">
      <c r="B202" s="124"/>
      <c r="D202" s="125" t="s">
        <v>73</v>
      </c>
      <c r="E202" s="134" t="s">
        <v>1993</v>
      </c>
      <c r="F202" s="134" t="s">
        <v>1994</v>
      </c>
      <c r="I202" s="127"/>
      <c r="J202" s="135">
        <f>BK202</f>
        <v>0</v>
      </c>
      <c r="L202" s="124"/>
      <c r="M202" s="129"/>
      <c r="P202" s="130">
        <f>SUM(P203:P226)</f>
        <v>0</v>
      </c>
      <c r="R202" s="130">
        <f>SUM(R203:R226)</f>
        <v>0</v>
      </c>
      <c r="T202" s="131">
        <f>SUM(T203:T226)</f>
        <v>0</v>
      </c>
      <c r="AR202" s="125" t="s">
        <v>82</v>
      </c>
      <c r="AT202" s="132" t="s">
        <v>73</v>
      </c>
      <c r="AU202" s="132" t="s">
        <v>82</v>
      </c>
      <c r="AY202" s="125" t="s">
        <v>180</v>
      </c>
      <c r="BK202" s="133">
        <f>SUM(BK203:BK226)</f>
        <v>0</v>
      </c>
    </row>
    <row r="203" spans="2:65" s="1" customFormat="1" ht="16.5" customHeight="1">
      <c r="B203" s="32"/>
      <c r="C203" s="136" t="s">
        <v>496</v>
      </c>
      <c r="D203" s="136" t="s">
        <v>183</v>
      </c>
      <c r="E203" s="137" t="s">
        <v>1995</v>
      </c>
      <c r="F203" s="138" t="s">
        <v>1996</v>
      </c>
      <c r="G203" s="139" t="s">
        <v>1836</v>
      </c>
      <c r="H203" s="140">
        <v>32</v>
      </c>
      <c r="I203" s="141"/>
      <c r="J203" s="142">
        <f>ROUND(I203*H203,2)</f>
        <v>0</v>
      </c>
      <c r="K203" s="138" t="s">
        <v>1</v>
      </c>
      <c r="L203" s="32"/>
      <c r="M203" s="143" t="s">
        <v>1</v>
      </c>
      <c r="N203" s="144" t="s">
        <v>39</v>
      </c>
      <c r="P203" s="145">
        <f>O203*H203</f>
        <v>0</v>
      </c>
      <c r="Q203" s="145">
        <v>0</v>
      </c>
      <c r="R203" s="145">
        <f>Q203*H203</f>
        <v>0</v>
      </c>
      <c r="S203" s="145">
        <v>0</v>
      </c>
      <c r="T203" s="146">
        <f>S203*H203</f>
        <v>0</v>
      </c>
      <c r="AR203" s="147" t="s">
        <v>188</v>
      </c>
      <c r="AT203" s="147" t="s">
        <v>183</v>
      </c>
      <c r="AU203" s="147" t="s">
        <v>84</v>
      </c>
      <c r="AY203" s="17" t="s">
        <v>180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7" t="s">
        <v>82</v>
      </c>
      <c r="BK203" s="148">
        <f>ROUND(I203*H203,2)</f>
        <v>0</v>
      </c>
      <c r="BL203" s="17" t="s">
        <v>188</v>
      </c>
      <c r="BM203" s="147" t="s">
        <v>731</v>
      </c>
    </row>
    <row r="204" spans="2:65" s="1" customFormat="1" ht="18">
      <c r="B204" s="32"/>
      <c r="D204" s="150" t="s">
        <v>556</v>
      </c>
      <c r="F204" s="188" t="s">
        <v>1997</v>
      </c>
      <c r="I204" s="189"/>
      <c r="L204" s="32"/>
      <c r="M204" s="190"/>
      <c r="T204" s="56"/>
      <c r="AT204" s="17" t="s">
        <v>556</v>
      </c>
      <c r="AU204" s="17" t="s">
        <v>84</v>
      </c>
    </row>
    <row r="205" spans="2:65" s="1" customFormat="1" ht="21.75" customHeight="1">
      <c r="B205" s="32"/>
      <c r="C205" s="136" t="s">
        <v>512</v>
      </c>
      <c r="D205" s="136" t="s">
        <v>183</v>
      </c>
      <c r="E205" s="137" t="s">
        <v>1998</v>
      </c>
      <c r="F205" s="138" t="s">
        <v>1999</v>
      </c>
      <c r="G205" s="139" t="s">
        <v>1836</v>
      </c>
      <c r="H205" s="140">
        <v>30</v>
      </c>
      <c r="I205" s="141"/>
      <c r="J205" s="142">
        <f>ROUND(I205*H205,2)</f>
        <v>0</v>
      </c>
      <c r="K205" s="138" t="s">
        <v>1</v>
      </c>
      <c r="L205" s="32"/>
      <c r="M205" s="143" t="s">
        <v>1</v>
      </c>
      <c r="N205" s="144" t="s">
        <v>39</v>
      </c>
      <c r="P205" s="145">
        <f>O205*H205</f>
        <v>0</v>
      </c>
      <c r="Q205" s="145">
        <v>0</v>
      </c>
      <c r="R205" s="145">
        <f>Q205*H205</f>
        <v>0</v>
      </c>
      <c r="S205" s="145">
        <v>0</v>
      </c>
      <c r="T205" s="146">
        <f>S205*H205</f>
        <v>0</v>
      </c>
      <c r="AR205" s="147" t="s">
        <v>188</v>
      </c>
      <c r="AT205" s="147" t="s">
        <v>183</v>
      </c>
      <c r="AU205" s="147" t="s">
        <v>84</v>
      </c>
      <c r="AY205" s="17" t="s">
        <v>180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7" t="s">
        <v>82</v>
      </c>
      <c r="BK205" s="148">
        <f>ROUND(I205*H205,2)</f>
        <v>0</v>
      </c>
      <c r="BL205" s="17" t="s">
        <v>188</v>
      </c>
      <c r="BM205" s="147" t="s">
        <v>739</v>
      </c>
    </row>
    <row r="206" spans="2:65" s="1" customFormat="1" ht="16.5" customHeight="1">
      <c r="B206" s="32"/>
      <c r="C206" s="136" t="s">
        <v>525</v>
      </c>
      <c r="D206" s="136" t="s">
        <v>183</v>
      </c>
      <c r="E206" s="137" t="s">
        <v>2000</v>
      </c>
      <c r="F206" s="138" t="s">
        <v>2001</v>
      </c>
      <c r="G206" s="139" t="s">
        <v>1836</v>
      </c>
      <c r="H206" s="140">
        <v>32</v>
      </c>
      <c r="I206" s="141"/>
      <c r="J206" s="142">
        <f>ROUND(I206*H206,2)</f>
        <v>0</v>
      </c>
      <c r="K206" s="138" t="s">
        <v>1</v>
      </c>
      <c r="L206" s="32"/>
      <c r="M206" s="143" t="s">
        <v>1</v>
      </c>
      <c r="N206" s="144" t="s">
        <v>39</v>
      </c>
      <c r="P206" s="145">
        <f>O206*H206</f>
        <v>0</v>
      </c>
      <c r="Q206" s="145">
        <v>0</v>
      </c>
      <c r="R206" s="145">
        <f>Q206*H206</f>
        <v>0</v>
      </c>
      <c r="S206" s="145">
        <v>0</v>
      </c>
      <c r="T206" s="146">
        <f>S206*H206</f>
        <v>0</v>
      </c>
      <c r="AR206" s="147" t="s">
        <v>188</v>
      </c>
      <c r="AT206" s="147" t="s">
        <v>183</v>
      </c>
      <c r="AU206" s="147" t="s">
        <v>84</v>
      </c>
      <c r="AY206" s="17" t="s">
        <v>180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82</v>
      </c>
      <c r="BK206" s="148">
        <f>ROUND(I206*H206,2)</f>
        <v>0</v>
      </c>
      <c r="BL206" s="17" t="s">
        <v>188</v>
      </c>
      <c r="BM206" s="147" t="s">
        <v>751</v>
      </c>
    </row>
    <row r="207" spans="2:65" s="1" customFormat="1" ht="18">
      <c r="B207" s="32"/>
      <c r="D207" s="150" t="s">
        <v>556</v>
      </c>
      <c r="F207" s="188" t="s">
        <v>2002</v>
      </c>
      <c r="I207" s="189"/>
      <c r="L207" s="32"/>
      <c r="M207" s="190"/>
      <c r="T207" s="56"/>
      <c r="AT207" s="17" t="s">
        <v>556</v>
      </c>
      <c r="AU207" s="17" t="s">
        <v>84</v>
      </c>
    </row>
    <row r="208" spans="2:65" s="1" customFormat="1" ht="16.5" customHeight="1">
      <c r="B208" s="32"/>
      <c r="C208" s="136" t="s">
        <v>531</v>
      </c>
      <c r="D208" s="136" t="s">
        <v>183</v>
      </c>
      <c r="E208" s="137" t="s">
        <v>2003</v>
      </c>
      <c r="F208" s="138" t="s">
        <v>2004</v>
      </c>
      <c r="G208" s="139" t="s">
        <v>1836</v>
      </c>
      <c r="H208" s="140">
        <v>30</v>
      </c>
      <c r="I208" s="141"/>
      <c r="J208" s="142">
        <f>ROUND(I208*H208,2)</f>
        <v>0</v>
      </c>
      <c r="K208" s="138" t="s">
        <v>1</v>
      </c>
      <c r="L208" s="32"/>
      <c r="M208" s="143" t="s">
        <v>1</v>
      </c>
      <c r="N208" s="144" t="s">
        <v>39</v>
      </c>
      <c r="P208" s="145">
        <f>O208*H208</f>
        <v>0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188</v>
      </c>
      <c r="AT208" s="147" t="s">
        <v>183</v>
      </c>
      <c r="AU208" s="147" t="s">
        <v>84</v>
      </c>
      <c r="AY208" s="17" t="s">
        <v>180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7" t="s">
        <v>82</v>
      </c>
      <c r="BK208" s="148">
        <f>ROUND(I208*H208,2)</f>
        <v>0</v>
      </c>
      <c r="BL208" s="17" t="s">
        <v>188</v>
      </c>
      <c r="BM208" s="147" t="s">
        <v>800</v>
      </c>
    </row>
    <row r="209" spans="2:65" s="1" customFormat="1" ht="18">
      <c r="B209" s="32"/>
      <c r="D209" s="150" t="s">
        <v>556</v>
      </c>
      <c r="F209" s="188" t="s">
        <v>2002</v>
      </c>
      <c r="I209" s="189"/>
      <c r="L209" s="32"/>
      <c r="M209" s="190"/>
      <c r="T209" s="56"/>
      <c r="AT209" s="17" t="s">
        <v>556</v>
      </c>
      <c r="AU209" s="17" t="s">
        <v>84</v>
      </c>
    </row>
    <row r="210" spans="2:65" s="1" customFormat="1" ht="16.5" customHeight="1">
      <c r="B210" s="32"/>
      <c r="C210" s="136" t="s">
        <v>540</v>
      </c>
      <c r="D210" s="136" t="s">
        <v>183</v>
      </c>
      <c r="E210" s="137" t="s">
        <v>2005</v>
      </c>
      <c r="F210" s="138" t="s">
        <v>2006</v>
      </c>
      <c r="G210" s="139" t="s">
        <v>1836</v>
      </c>
      <c r="H210" s="140">
        <v>2</v>
      </c>
      <c r="I210" s="141"/>
      <c r="J210" s="142">
        <f>ROUND(I210*H210,2)</f>
        <v>0</v>
      </c>
      <c r="K210" s="138" t="s">
        <v>1</v>
      </c>
      <c r="L210" s="32"/>
      <c r="M210" s="143" t="s">
        <v>1</v>
      </c>
      <c r="N210" s="144" t="s">
        <v>39</v>
      </c>
      <c r="P210" s="145">
        <f>O210*H210</f>
        <v>0</v>
      </c>
      <c r="Q210" s="145">
        <v>0</v>
      </c>
      <c r="R210" s="145">
        <f>Q210*H210</f>
        <v>0</v>
      </c>
      <c r="S210" s="145">
        <v>0</v>
      </c>
      <c r="T210" s="146">
        <f>S210*H210</f>
        <v>0</v>
      </c>
      <c r="AR210" s="147" t="s">
        <v>188</v>
      </c>
      <c r="AT210" s="147" t="s">
        <v>183</v>
      </c>
      <c r="AU210" s="147" t="s">
        <v>84</v>
      </c>
      <c r="AY210" s="17" t="s">
        <v>180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7" t="s">
        <v>82</v>
      </c>
      <c r="BK210" s="148">
        <f>ROUND(I210*H210,2)</f>
        <v>0</v>
      </c>
      <c r="BL210" s="17" t="s">
        <v>188</v>
      </c>
      <c r="BM210" s="147" t="s">
        <v>810</v>
      </c>
    </row>
    <row r="211" spans="2:65" s="1" customFormat="1" ht="18">
      <c r="B211" s="32"/>
      <c r="D211" s="150" t="s">
        <v>556</v>
      </c>
      <c r="F211" s="188" t="s">
        <v>2007</v>
      </c>
      <c r="I211" s="189"/>
      <c r="L211" s="32"/>
      <c r="M211" s="190"/>
      <c r="T211" s="56"/>
      <c r="AT211" s="17" t="s">
        <v>556</v>
      </c>
      <c r="AU211" s="17" t="s">
        <v>84</v>
      </c>
    </row>
    <row r="212" spans="2:65" s="1" customFormat="1" ht="16.5" customHeight="1">
      <c r="B212" s="32"/>
      <c r="C212" s="136" t="s">
        <v>546</v>
      </c>
      <c r="D212" s="136" t="s">
        <v>183</v>
      </c>
      <c r="E212" s="137" t="s">
        <v>2008</v>
      </c>
      <c r="F212" s="138" t="s">
        <v>2009</v>
      </c>
      <c r="G212" s="139" t="s">
        <v>1836</v>
      </c>
      <c r="H212" s="140">
        <v>2</v>
      </c>
      <c r="I212" s="141"/>
      <c r="J212" s="142">
        <f>ROUND(I212*H212,2)</f>
        <v>0</v>
      </c>
      <c r="K212" s="138" t="s">
        <v>1</v>
      </c>
      <c r="L212" s="32"/>
      <c r="M212" s="143" t="s">
        <v>1</v>
      </c>
      <c r="N212" s="144" t="s">
        <v>39</v>
      </c>
      <c r="P212" s="145">
        <f>O212*H212</f>
        <v>0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188</v>
      </c>
      <c r="AT212" s="147" t="s">
        <v>183</v>
      </c>
      <c r="AU212" s="147" t="s">
        <v>84</v>
      </c>
      <c r="AY212" s="17" t="s">
        <v>180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82</v>
      </c>
      <c r="BK212" s="148">
        <f>ROUND(I212*H212,2)</f>
        <v>0</v>
      </c>
      <c r="BL212" s="17" t="s">
        <v>188</v>
      </c>
      <c r="BM212" s="147" t="s">
        <v>825</v>
      </c>
    </row>
    <row r="213" spans="2:65" s="1" customFormat="1" ht="18">
      <c r="B213" s="32"/>
      <c r="D213" s="150" t="s">
        <v>556</v>
      </c>
      <c r="F213" s="188" t="s">
        <v>2010</v>
      </c>
      <c r="I213" s="189"/>
      <c r="L213" s="32"/>
      <c r="M213" s="190"/>
      <c r="T213" s="56"/>
      <c r="AT213" s="17" t="s">
        <v>556</v>
      </c>
      <c r="AU213" s="17" t="s">
        <v>84</v>
      </c>
    </row>
    <row r="214" spans="2:65" s="1" customFormat="1" ht="16.5" customHeight="1">
      <c r="B214" s="32"/>
      <c r="C214" s="136" t="s">
        <v>552</v>
      </c>
      <c r="D214" s="136" t="s">
        <v>183</v>
      </c>
      <c r="E214" s="137" t="s">
        <v>264</v>
      </c>
      <c r="F214" s="138" t="s">
        <v>2011</v>
      </c>
      <c r="G214" s="139" t="s">
        <v>1836</v>
      </c>
      <c r="H214" s="140">
        <v>2</v>
      </c>
      <c r="I214" s="141"/>
      <c r="J214" s="142">
        <f>ROUND(I214*H214,2)</f>
        <v>0</v>
      </c>
      <c r="K214" s="138" t="s">
        <v>1</v>
      </c>
      <c r="L214" s="32"/>
      <c r="M214" s="143" t="s">
        <v>1</v>
      </c>
      <c r="N214" s="144" t="s">
        <v>39</v>
      </c>
      <c r="P214" s="145">
        <f>O214*H214</f>
        <v>0</v>
      </c>
      <c r="Q214" s="145">
        <v>0</v>
      </c>
      <c r="R214" s="145">
        <f>Q214*H214</f>
        <v>0</v>
      </c>
      <c r="S214" s="145">
        <v>0</v>
      </c>
      <c r="T214" s="146">
        <f>S214*H214</f>
        <v>0</v>
      </c>
      <c r="AR214" s="147" t="s">
        <v>188</v>
      </c>
      <c r="AT214" s="147" t="s">
        <v>183</v>
      </c>
      <c r="AU214" s="147" t="s">
        <v>84</v>
      </c>
      <c r="AY214" s="17" t="s">
        <v>180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82</v>
      </c>
      <c r="BK214" s="148">
        <f>ROUND(I214*H214,2)</f>
        <v>0</v>
      </c>
      <c r="BL214" s="17" t="s">
        <v>188</v>
      </c>
      <c r="BM214" s="147" t="s">
        <v>851</v>
      </c>
    </row>
    <row r="215" spans="2:65" s="1" customFormat="1" ht="21.75" customHeight="1">
      <c r="B215" s="32"/>
      <c r="C215" s="136" t="s">
        <v>560</v>
      </c>
      <c r="D215" s="136" t="s">
        <v>183</v>
      </c>
      <c r="E215" s="137" t="s">
        <v>2012</v>
      </c>
      <c r="F215" s="138" t="s">
        <v>2013</v>
      </c>
      <c r="G215" s="139" t="s">
        <v>1836</v>
      </c>
      <c r="H215" s="140">
        <v>4</v>
      </c>
      <c r="I215" s="141"/>
      <c r="J215" s="142">
        <f>ROUND(I215*H215,2)</f>
        <v>0</v>
      </c>
      <c r="K215" s="138" t="s">
        <v>1</v>
      </c>
      <c r="L215" s="32"/>
      <c r="M215" s="143" t="s">
        <v>1</v>
      </c>
      <c r="N215" s="144" t="s">
        <v>39</v>
      </c>
      <c r="P215" s="145">
        <f>O215*H215</f>
        <v>0</v>
      </c>
      <c r="Q215" s="145">
        <v>0</v>
      </c>
      <c r="R215" s="145">
        <f>Q215*H215</f>
        <v>0</v>
      </c>
      <c r="S215" s="145">
        <v>0</v>
      </c>
      <c r="T215" s="146">
        <f>S215*H215</f>
        <v>0</v>
      </c>
      <c r="AR215" s="147" t="s">
        <v>188</v>
      </c>
      <c r="AT215" s="147" t="s">
        <v>183</v>
      </c>
      <c r="AU215" s="147" t="s">
        <v>84</v>
      </c>
      <c r="AY215" s="17" t="s">
        <v>180</v>
      </c>
      <c r="BE215" s="148">
        <f>IF(N215="základní",J215,0)</f>
        <v>0</v>
      </c>
      <c r="BF215" s="148">
        <f>IF(N215="snížená",J215,0)</f>
        <v>0</v>
      </c>
      <c r="BG215" s="148">
        <f>IF(N215="zákl. přenesená",J215,0)</f>
        <v>0</v>
      </c>
      <c r="BH215" s="148">
        <f>IF(N215="sníž. přenesená",J215,0)</f>
        <v>0</v>
      </c>
      <c r="BI215" s="148">
        <f>IF(N215="nulová",J215,0)</f>
        <v>0</v>
      </c>
      <c r="BJ215" s="17" t="s">
        <v>82</v>
      </c>
      <c r="BK215" s="148">
        <f>ROUND(I215*H215,2)</f>
        <v>0</v>
      </c>
      <c r="BL215" s="17" t="s">
        <v>188</v>
      </c>
      <c r="BM215" s="147" t="s">
        <v>863</v>
      </c>
    </row>
    <row r="216" spans="2:65" s="1" customFormat="1" ht="18">
      <c r="B216" s="32"/>
      <c r="D216" s="150" t="s">
        <v>556</v>
      </c>
      <c r="F216" s="188" t="s">
        <v>2014</v>
      </c>
      <c r="I216" s="189"/>
      <c r="L216" s="32"/>
      <c r="M216" s="190"/>
      <c r="T216" s="56"/>
      <c r="AT216" s="17" t="s">
        <v>556</v>
      </c>
      <c r="AU216" s="17" t="s">
        <v>84</v>
      </c>
    </row>
    <row r="217" spans="2:65" s="1" customFormat="1" ht="16.5" customHeight="1">
      <c r="B217" s="32"/>
      <c r="C217" s="136" t="s">
        <v>565</v>
      </c>
      <c r="D217" s="136" t="s">
        <v>183</v>
      </c>
      <c r="E217" s="137" t="s">
        <v>2015</v>
      </c>
      <c r="F217" s="138" t="s">
        <v>2016</v>
      </c>
      <c r="G217" s="139" t="s">
        <v>1836</v>
      </c>
      <c r="H217" s="140">
        <v>4</v>
      </c>
      <c r="I217" s="141"/>
      <c r="J217" s="142">
        <f>ROUND(I217*H217,2)</f>
        <v>0</v>
      </c>
      <c r="K217" s="138" t="s">
        <v>1</v>
      </c>
      <c r="L217" s="32"/>
      <c r="M217" s="143" t="s">
        <v>1</v>
      </c>
      <c r="N217" s="144" t="s">
        <v>39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188</v>
      </c>
      <c r="AT217" s="147" t="s">
        <v>183</v>
      </c>
      <c r="AU217" s="147" t="s">
        <v>84</v>
      </c>
      <c r="AY217" s="17" t="s">
        <v>180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82</v>
      </c>
      <c r="BK217" s="148">
        <f>ROUND(I217*H217,2)</f>
        <v>0</v>
      </c>
      <c r="BL217" s="17" t="s">
        <v>188</v>
      </c>
      <c r="BM217" s="147" t="s">
        <v>892</v>
      </c>
    </row>
    <row r="218" spans="2:65" s="1" customFormat="1" ht="18">
      <c r="B218" s="32"/>
      <c r="D218" s="150" t="s">
        <v>556</v>
      </c>
      <c r="F218" s="188" t="s">
        <v>2017</v>
      </c>
      <c r="I218" s="189"/>
      <c r="L218" s="32"/>
      <c r="M218" s="190"/>
      <c r="T218" s="56"/>
      <c r="AT218" s="17" t="s">
        <v>556</v>
      </c>
      <c r="AU218" s="17" t="s">
        <v>84</v>
      </c>
    </row>
    <row r="219" spans="2:65" s="1" customFormat="1" ht="16.5" customHeight="1">
      <c r="B219" s="32"/>
      <c r="C219" s="136" t="s">
        <v>570</v>
      </c>
      <c r="D219" s="136" t="s">
        <v>183</v>
      </c>
      <c r="E219" s="137" t="s">
        <v>2018</v>
      </c>
      <c r="F219" s="138" t="s">
        <v>2019</v>
      </c>
      <c r="G219" s="139" t="s">
        <v>1836</v>
      </c>
      <c r="H219" s="140">
        <v>4</v>
      </c>
      <c r="I219" s="141"/>
      <c r="J219" s="142">
        <f>ROUND(I219*H219,2)</f>
        <v>0</v>
      </c>
      <c r="K219" s="138" t="s">
        <v>1</v>
      </c>
      <c r="L219" s="32"/>
      <c r="M219" s="143" t="s">
        <v>1</v>
      </c>
      <c r="N219" s="144" t="s">
        <v>39</v>
      </c>
      <c r="P219" s="145">
        <f>O219*H219</f>
        <v>0</v>
      </c>
      <c r="Q219" s="145">
        <v>0</v>
      </c>
      <c r="R219" s="145">
        <f>Q219*H219</f>
        <v>0</v>
      </c>
      <c r="S219" s="145">
        <v>0</v>
      </c>
      <c r="T219" s="146">
        <f>S219*H219</f>
        <v>0</v>
      </c>
      <c r="AR219" s="147" t="s">
        <v>188</v>
      </c>
      <c r="AT219" s="147" t="s">
        <v>183</v>
      </c>
      <c r="AU219" s="147" t="s">
        <v>84</v>
      </c>
      <c r="AY219" s="17" t="s">
        <v>180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82</v>
      </c>
      <c r="BK219" s="148">
        <f>ROUND(I219*H219,2)</f>
        <v>0</v>
      </c>
      <c r="BL219" s="17" t="s">
        <v>188</v>
      </c>
      <c r="BM219" s="147" t="s">
        <v>902</v>
      </c>
    </row>
    <row r="220" spans="2:65" s="1" customFormat="1" ht="18">
      <c r="B220" s="32"/>
      <c r="D220" s="150" t="s">
        <v>556</v>
      </c>
      <c r="F220" s="188" t="s">
        <v>2020</v>
      </c>
      <c r="I220" s="189"/>
      <c r="L220" s="32"/>
      <c r="M220" s="190"/>
      <c r="T220" s="56"/>
      <c r="AT220" s="17" t="s">
        <v>556</v>
      </c>
      <c r="AU220" s="17" t="s">
        <v>84</v>
      </c>
    </row>
    <row r="221" spans="2:65" s="1" customFormat="1" ht="16.5" customHeight="1">
      <c r="B221" s="32"/>
      <c r="C221" s="136" t="s">
        <v>575</v>
      </c>
      <c r="D221" s="136" t="s">
        <v>183</v>
      </c>
      <c r="E221" s="137" t="s">
        <v>2021</v>
      </c>
      <c r="F221" s="138" t="s">
        <v>2022</v>
      </c>
      <c r="G221" s="139" t="s">
        <v>1836</v>
      </c>
      <c r="H221" s="140">
        <v>4</v>
      </c>
      <c r="I221" s="141"/>
      <c r="J221" s="142">
        <f>ROUND(I221*H221,2)</f>
        <v>0</v>
      </c>
      <c r="K221" s="138" t="s">
        <v>1</v>
      </c>
      <c r="L221" s="32"/>
      <c r="M221" s="143" t="s">
        <v>1</v>
      </c>
      <c r="N221" s="144" t="s">
        <v>39</v>
      </c>
      <c r="P221" s="145">
        <f>O221*H221</f>
        <v>0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AR221" s="147" t="s">
        <v>188</v>
      </c>
      <c r="AT221" s="147" t="s">
        <v>183</v>
      </c>
      <c r="AU221" s="147" t="s">
        <v>84</v>
      </c>
      <c r="AY221" s="17" t="s">
        <v>180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82</v>
      </c>
      <c r="BK221" s="148">
        <f>ROUND(I221*H221,2)</f>
        <v>0</v>
      </c>
      <c r="BL221" s="17" t="s">
        <v>188</v>
      </c>
      <c r="BM221" s="147" t="s">
        <v>925</v>
      </c>
    </row>
    <row r="222" spans="2:65" s="1" customFormat="1" ht="18">
      <c r="B222" s="32"/>
      <c r="D222" s="150" t="s">
        <v>556</v>
      </c>
      <c r="F222" s="188" t="s">
        <v>2023</v>
      </c>
      <c r="I222" s="189"/>
      <c r="L222" s="32"/>
      <c r="M222" s="190"/>
      <c r="T222" s="56"/>
      <c r="AT222" s="17" t="s">
        <v>556</v>
      </c>
      <c r="AU222" s="17" t="s">
        <v>84</v>
      </c>
    </row>
    <row r="223" spans="2:65" s="1" customFormat="1" ht="16.5" customHeight="1">
      <c r="B223" s="32"/>
      <c r="C223" s="136" t="s">
        <v>580</v>
      </c>
      <c r="D223" s="136" t="s">
        <v>183</v>
      </c>
      <c r="E223" s="137" t="s">
        <v>2024</v>
      </c>
      <c r="F223" s="138" t="s">
        <v>2025</v>
      </c>
      <c r="G223" s="139" t="s">
        <v>1836</v>
      </c>
      <c r="H223" s="140">
        <v>4</v>
      </c>
      <c r="I223" s="141"/>
      <c r="J223" s="142">
        <f>ROUND(I223*H223,2)</f>
        <v>0</v>
      </c>
      <c r="K223" s="138" t="s">
        <v>1</v>
      </c>
      <c r="L223" s="32"/>
      <c r="M223" s="143" t="s">
        <v>1</v>
      </c>
      <c r="N223" s="144" t="s">
        <v>39</v>
      </c>
      <c r="P223" s="145">
        <f>O223*H223</f>
        <v>0</v>
      </c>
      <c r="Q223" s="145">
        <v>0</v>
      </c>
      <c r="R223" s="145">
        <f>Q223*H223</f>
        <v>0</v>
      </c>
      <c r="S223" s="145">
        <v>0</v>
      </c>
      <c r="T223" s="146">
        <f>S223*H223</f>
        <v>0</v>
      </c>
      <c r="AR223" s="147" t="s">
        <v>188</v>
      </c>
      <c r="AT223" s="147" t="s">
        <v>183</v>
      </c>
      <c r="AU223" s="147" t="s">
        <v>84</v>
      </c>
      <c r="AY223" s="17" t="s">
        <v>180</v>
      </c>
      <c r="BE223" s="148">
        <f>IF(N223="základní",J223,0)</f>
        <v>0</v>
      </c>
      <c r="BF223" s="148">
        <f>IF(N223="snížená",J223,0)</f>
        <v>0</v>
      </c>
      <c r="BG223" s="148">
        <f>IF(N223="zákl. přenesená",J223,0)</f>
        <v>0</v>
      </c>
      <c r="BH223" s="148">
        <f>IF(N223="sníž. přenesená",J223,0)</f>
        <v>0</v>
      </c>
      <c r="BI223" s="148">
        <f>IF(N223="nulová",J223,0)</f>
        <v>0</v>
      </c>
      <c r="BJ223" s="17" t="s">
        <v>82</v>
      </c>
      <c r="BK223" s="148">
        <f>ROUND(I223*H223,2)</f>
        <v>0</v>
      </c>
      <c r="BL223" s="17" t="s">
        <v>188</v>
      </c>
      <c r="BM223" s="147" t="s">
        <v>935</v>
      </c>
    </row>
    <row r="224" spans="2:65" s="1" customFormat="1" ht="18">
      <c r="B224" s="32"/>
      <c r="D224" s="150" t="s">
        <v>556</v>
      </c>
      <c r="F224" s="188" t="s">
        <v>2026</v>
      </c>
      <c r="I224" s="189"/>
      <c r="L224" s="32"/>
      <c r="M224" s="190"/>
      <c r="T224" s="56"/>
      <c r="AT224" s="17" t="s">
        <v>556</v>
      </c>
      <c r="AU224" s="17" t="s">
        <v>84</v>
      </c>
    </row>
    <row r="225" spans="2:65" s="1" customFormat="1" ht="16.5" customHeight="1">
      <c r="B225" s="32"/>
      <c r="C225" s="136" t="s">
        <v>587</v>
      </c>
      <c r="D225" s="136" t="s">
        <v>183</v>
      </c>
      <c r="E225" s="137" t="s">
        <v>2027</v>
      </c>
      <c r="F225" s="138" t="s">
        <v>2028</v>
      </c>
      <c r="G225" s="139" t="s">
        <v>1836</v>
      </c>
      <c r="H225" s="140">
        <v>100</v>
      </c>
      <c r="I225" s="141"/>
      <c r="J225" s="142">
        <f>ROUND(I225*H225,2)</f>
        <v>0</v>
      </c>
      <c r="K225" s="138" t="s">
        <v>1</v>
      </c>
      <c r="L225" s="32"/>
      <c r="M225" s="143" t="s">
        <v>1</v>
      </c>
      <c r="N225" s="144" t="s">
        <v>39</v>
      </c>
      <c r="P225" s="145">
        <f>O225*H225</f>
        <v>0</v>
      </c>
      <c r="Q225" s="145">
        <v>0</v>
      </c>
      <c r="R225" s="145">
        <f>Q225*H225</f>
        <v>0</v>
      </c>
      <c r="S225" s="145">
        <v>0</v>
      </c>
      <c r="T225" s="146">
        <f>S225*H225</f>
        <v>0</v>
      </c>
      <c r="AR225" s="147" t="s">
        <v>188</v>
      </c>
      <c r="AT225" s="147" t="s">
        <v>183</v>
      </c>
      <c r="AU225" s="147" t="s">
        <v>84</v>
      </c>
      <c r="AY225" s="17" t="s">
        <v>180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7" t="s">
        <v>82</v>
      </c>
      <c r="BK225" s="148">
        <f>ROUND(I225*H225,2)</f>
        <v>0</v>
      </c>
      <c r="BL225" s="17" t="s">
        <v>188</v>
      </c>
      <c r="BM225" s="147" t="s">
        <v>943</v>
      </c>
    </row>
    <row r="226" spans="2:65" s="1" customFormat="1" ht="18">
      <c r="B226" s="32"/>
      <c r="D226" s="150" t="s">
        <v>556</v>
      </c>
      <c r="F226" s="188" t="s">
        <v>2029</v>
      </c>
      <c r="I226" s="189"/>
      <c r="L226" s="32"/>
      <c r="M226" s="190"/>
      <c r="T226" s="56"/>
      <c r="AT226" s="17" t="s">
        <v>556</v>
      </c>
      <c r="AU226" s="17" t="s">
        <v>84</v>
      </c>
    </row>
    <row r="227" spans="2:65" s="11" customFormat="1" ht="22.8" customHeight="1">
      <c r="B227" s="124"/>
      <c r="D227" s="125" t="s">
        <v>73</v>
      </c>
      <c r="E227" s="134" t="s">
        <v>2030</v>
      </c>
      <c r="F227" s="134" t="s">
        <v>2031</v>
      </c>
      <c r="I227" s="127"/>
      <c r="J227" s="135">
        <f>BK227</f>
        <v>0</v>
      </c>
      <c r="L227" s="124"/>
      <c r="M227" s="129"/>
      <c r="P227" s="130">
        <f>SUM(P228:P229)</f>
        <v>0</v>
      </c>
      <c r="R227" s="130">
        <f>SUM(R228:R229)</f>
        <v>0</v>
      </c>
      <c r="T227" s="131">
        <f>SUM(T228:T229)</f>
        <v>0</v>
      </c>
      <c r="AR227" s="125" t="s">
        <v>82</v>
      </c>
      <c r="AT227" s="132" t="s">
        <v>73</v>
      </c>
      <c r="AU227" s="132" t="s">
        <v>82</v>
      </c>
      <c r="AY227" s="125" t="s">
        <v>180</v>
      </c>
      <c r="BK227" s="133">
        <f>SUM(BK228:BK229)</f>
        <v>0</v>
      </c>
    </row>
    <row r="228" spans="2:65" s="1" customFormat="1" ht="16.5" customHeight="1">
      <c r="B228" s="32"/>
      <c r="C228" s="136" t="s">
        <v>593</v>
      </c>
      <c r="D228" s="136" t="s">
        <v>183</v>
      </c>
      <c r="E228" s="137" t="s">
        <v>2032</v>
      </c>
      <c r="F228" s="138" t="s">
        <v>2033</v>
      </c>
      <c r="G228" s="139" t="s">
        <v>1836</v>
      </c>
      <c r="H228" s="140">
        <v>10</v>
      </c>
      <c r="I228" s="141"/>
      <c r="J228" s="142">
        <f>ROUND(I228*H228,2)</f>
        <v>0</v>
      </c>
      <c r="K228" s="138" t="s">
        <v>1</v>
      </c>
      <c r="L228" s="32"/>
      <c r="M228" s="143" t="s">
        <v>1</v>
      </c>
      <c r="N228" s="144" t="s">
        <v>39</v>
      </c>
      <c r="P228" s="145">
        <f>O228*H228</f>
        <v>0</v>
      </c>
      <c r="Q228" s="145">
        <v>0</v>
      </c>
      <c r="R228" s="145">
        <f>Q228*H228</f>
        <v>0</v>
      </c>
      <c r="S228" s="145">
        <v>0</v>
      </c>
      <c r="T228" s="146">
        <f>S228*H228</f>
        <v>0</v>
      </c>
      <c r="AR228" s="147" t="s">
        <v>188</v>
      </c>
      <c r="AT228" s="147" t="s">
        <v>183</v>
      </c>
      <c r="AU228" s="147" t="s">
        <v>84</v>
      </c>
      <c r="AY228" s="17" t="s">
        <v>180</v>
      </c>
      <c r="BE228" s="148">
        <f>IF(N228="základní",J228,0)</f>
        <v>0</v>
      </c>
      <c r="BF228" s="148">
        <f>IF(N228="snížená",J228,0)</f>
        <v>0</v>
      </c>
      <c r="BG228" s="148">
        <f>IF(N228="zákl. přenesená",J228,0)</f>
        <v>0</v>
      </c>
      <c r="BH228" s="148">
        <f>IF(N228="sníž. přenesená",J228,0)</f>
        <v>0</v>
      </c>
      <c r="BI228" s="148">
        <f>IF(N228="nulová",J228,0)</f>
        <v>0</v>
      </c>
      <c r="BJ228" s="17" t="s">
        <v>82</v>
      </c>
      <c r="BK228" s="148">
        <f>ROUND(I228*H228,2)</f>
        <v>0</v>
      </c>
      <c r="BL228" s="17" t="s">
        <v>188</v>
      </c>
      <c r="BM228" s="147" t="s">
        <v>954</v>
      </c>
    </row>
    <row r="229" spans="2:65" s="1" customFormat="1" ht="16.5" customHeight="1">
      <c r="B229" s="32"/>
      <c r="C229" s="136" t="s">
        <v>599</v>
      </c>
      <c r="D229" s="136" t="s">
        <v>183</v>
      </c>
      <c r="E229" s="137" t="s">
        <v>320</v>
      </c>
      <c r="F229" s="138" t="s">
        <v>2034</v>
      </c>
      <c r="G229" s="139" t="s">
        <v>1836</v>
      </c>
      <c r="H229" s="140">
        <v>10</v>
      </c>
      <c r="I229" s="141"/>
      <c r="J229" s="142">
        <f>ROUND(I229*H229,2)</f>
        <v>0</v>
      </c>
      <c r="K229" s="138" t="s">
        <v>1</v>
      </c>
      <c r="L229" s="32"/>
      <c r="M229" s="143" t="s">
        <v>1</v>
      </c>
      <c r="N229" s="144" t="s">
        <v>39</v>
      </c>
      <c r="P229" s="145">
        <f>O229*H229</f>
        <v>0</v>
      </c>
      <c r="Q229" s="145">
        <v>0</v>
      </c>
      <c r="R229" s="145">
        <f>Q229*H229</f>
        <v>0</v>
      </c>
      <c r="S229" s="145">
        <v>0</v>
      </c>
      <c r="T229" s="146">
        <f>S229*H229</f>
        <v>0</v>
      </c>
      <c r="AR229" s="147" t="s">
        <v>188</v>
      </c>
      <c r="AT229" s="147" t="s">
        <v>183</v>
      </c>
      <c r="AU229" s="147" t="s">
        <v>84</v>
      </c>
      <c r="AY229" s="17" t="s">
        <v>180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17" t="s">
        <v>82</v>
      </c>
      <c r="BK229" s="148">
        <f>ROUND(I229*H229,2)</f>
        <v>0</v>
      </c>
      <c r="BL229" s="17" t="s">
        <v>188</v>
      </c>
      <c r="BM229" s="147" t="s">
        <v>986</v>
      </c>
    </row>
    <row r="230" spans="2:65" s="11" customFormat="1" ht="22.8" customHeight="1">
      <c r="B230" s="124"/>
      <c r="D230" s="125" t="s">
        <v>73</v>
      </c>
      <c r="E230" s="134" t="s">
        <v>2035</v>
      </c>
      <c r="F230" s="134" t="s">
        <v>2036</v>
      </c>
      <c r="I230" s="127"/>
      <c r="J230" s="135">
        <f>BK230</f>
        <v>0</v>
      </c>
      <c r="L230" s="124"/>
      <c r="M230" s="129"/>
      <c r="P230" s="130">
        <f>SUM(P231:P234)</f>
        <v>0</v>
      </c>
      <c r="R230" s="130">
        <f>SUM(R231:R234)</f>
        <v>0</v>
      </c>
      <c r="T230" s="131">
        <f>SUM(T231:T234)</f>
        <v>0</v>
      </c>
      <c r="AR230" s="125" t="s">
        <v>82</v>
      </c>
      <c r="AT230" s="132" t="s">
        <v>73</v>
      </c>
      <c r="AU230" s="132" t="s">
        <v>82</v>
      </c>
      <c r="AY230" s="125" t="s">
        <v>180</v>
      </c>
      <c r="BK230" s="133">
        <f>SUM(BK231:BK234)</f>
        <v>0</v>
      </c>
    </row>
    <row r="231" spans="2:65" s="1" customFormat="1" ht="24.15" customHeight="1">
      <c r="B231" s="32"/>
      <c r="C231" s="136" t="s">
        <v>606</v>
      </c>
      <c r="D231" s="136" t="s">
        <v>183</v>
      </c>
      <c r="E231" s="137" t="s">
        <v>335</v>
      </c>
      <c r="F231" s="138" t="s">
        <v>2037</v>
      </c>
      <c r="G231" s="139" t="s">
        <v>279</v>
      </c>
      <c r="H231" s="140">
        <v>1650</v>
      </c>
      <c r="I231" s="141"/>
      <c r="J231" s="142">
        <f>ROUND(I231*H231,2)</f>
        <v>0</v>
      </c>
      <c r="K231" s="138" t="s">
        <v>1</v>
      </c>
      <c r="L231" s="32"/>
      <c r="M231" s="143" t="s">
        <v>1</v>
      </c>
      <c r="N231" s="144" t="s">
        <v>39</v>
      </c>
      <c r="P231" s="145">
        <f>O231*H231</f>
        <v>0</v>
      </c>
      <c r="Q231" s="145">
        <v>0</v>
      </c>
      <c r="R231" s="145">
        <f>Q231*H231</f>
        <v>0</v>
      </c>
      <c r="S231" s="145">
        <v>0</v>
      </c>
      <c r="T231" s="146">
        <f>S231*H231</f>
        <v>0</v>
      </c>
      <c r="AR231" s="147" t="s">
        <v>188</v>
      </c>
      <c r="AT231" s="147" t="s">
        <v>183</v>
      </c>
      <c r="AU231" s="147" t="s">
        <v>84</v>
      </c>
      <c r="AY231" s="17" t="s">
        <v>180</v>
      </c>
      <c r="BE231" s="148">
        <f>IF(N231="základní",J231,0)</f>
        <v>0</v>
      </c>
      <c r="BF231" s="148">
        <f>IF(N231="snížená",J231,0)</f>
        <v>0</v>
      </c>
      <c r="BG231" s="148">
        <f>IF(N231="zákl. přenesená",J231,0)</f>
        <v>0</v>
      </c>
      <c r="BH231" s="148">
        <f>IF(N231="sníž. přenesená",J231,0)</f>
        <v>0</v>
      </c>
      <c r="BI231" s="148">
        <f>IF(N231="nulová",J231,0)</f>
        <v>0</v>
      </c>
      <c r="BJ231" s="17" t="s">
        <v>82</v>
      </c>
      <c r="BK231" s="148">
        <f>ROUND(I231*H231,2)</f>
        <v>0</v>
      </c>
      <c r="BL231" s="17" t="s">
        <v>188</v>
      </c>
      <c r="BM231" s="147" t="s">
        <v>2038</v>
      </c>
    </row>
    <row r="232" spans="2:65" s="1" customFormat="1" ht="18">
      <c r="B232" s="32"/>
      <c r="D232" s="150" t="s">
        <v>556</v>
      </c>
      <c r="F232" s="188" t="s">
        <v>2039</v>
      </c>
      <c r="I232" s="189"/>
      <c r="L232" s="32"/>
      <c r="M232" s="190"/>
      <c r="T232" s="56"/>
      <c r="AT232" s="17" t="s">
        <v>556</v>
      </c>
      <c r="AU232" s="17" t="s">
        <v>84</v>
      </c>
    </row>
    <row r="233" spans="2:65" s="1" customFormat="1" ht="16.5" customHeight="1">
      <c r="B233" s="32"/>
      <c r="C233" s="136" t="s">
        <v>611</v>
      </c>
      <c r="D233" s="136" t="s">
        <v>183</v>
      </c>
      <c r="E233" s="137" t="s">
        <v>340</v>
      </c>
      <c r="F233" s="138" t="s">
        <v>2040</v>
      </c>
      <c r="G233" s="139" t="s">
        <v>1836</v>
      </c>
      <c r="H233" s="140">
        <v>800</v>
      </c>
      <c r="I233" s="141"/>
      <c r="J233" s="142">
        <f>ROUND(I233*H233,2)</f>
        <v>0</v>
      </c>
      <c r="K233" s="138" t="s">
        <v>1</v>
      </c>
      <c r="L233" s="32"/>
      <c r="M233" s="143" t="s">
        <v>1</v>
      </c>
      <c r="N233" s="144" t="s">
        <v>39</v>
      </c>
      <c r="P233" s="145">
        <f>O233*H233</f>
        <v>0</v>
      </c>
      <c r="Q233" s="145">
        <v>0</v>
      </c>
      <c r="R233" s="145">
        <f>Q233*H233</f>
        <v>0</v>
      </c>
      <c r="S233" s="145">
        <v>0</v>
      </c>
      <c r="T233" s="146">
        <f>S233*H233</f>
        <v>0</v>
      </c>
      <c r="AR233" s="147" t="s">
        <v>188</v>
      </c>
      <c r="AT233" s="147" t="s">
        <v>183</v>
      </c>
      <c r="AU233" s="147" t="s">
        <v>84</v>
      </c>
      <c r="AY233" s="17" t="s">
        <v>180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17" t="s">
        <v>82</v>
      </c>
      <c r="BK233" s="148">
        <f>ROUND(I233*H233,2)</f>
        <v>0</v>
      </c>
      <c r="BL233" s="17" t="s">
        <v>188</v>
      </c>
      <c r="BM233" s="147" t="s">
        <v>2041</v>
      </c>
    </row>
    <row r="234" spans="2:65" s="1" customFormat="1" ht="16.5" customHeight="1">
      <c r="B234" s="32"/>
      <c r="C234" s="136" t="s">
        <v>616</v>
      </c>
      <c r="D234" s="136" t="s">
        <v>183</v>
      </c>
      <c r="E234" s="137" t="s">
        <v>347</v>
      </c>
      <c r="F234" s="138" t="s">
        <v>2042</v>
      </c>
      <c r="G234" s="139" t="s">
        <v>279</v>
      </c>
      <c r="H234" s="140">
        <v>150</v>
      </c>
      <c r="I234" s="141"/>
      <c r="J234" s="142">
        <f>ROUND(I234*H234,2)</f>
        <v>0</v>
      </c>
      <c r="K234" s="138" t="s">
        <v>1</v>
      </c>
      <c r="L234" s="32"/>
      <c r="M234" s="143" t="s">
        <v>1</v>
      </c>
      <c r="N234" s="144" t="s">
        <v>39</v>
      </c>
      <c r="P234" s="145">
        <f>O234*H234</f>
        <v>0</v>
      </c>
      <c r="Q234" s="145">
        <v>0</v>
      </c>
      <c r="R234" s="145">
        <f>Q234*H234</f>
        <v>0</v>
      </c>
      <c r="S234" s="145">
        <v>0</v>
      </c>
      <c r="T234" s="146">
        <f>S234*H234</f>
        <v>0</v>
      </c>
      <c r="AR234" s="147" t="s">
        <v>188</v>
      </c>
      <c r="AT234" s="147" t="s">
        <v>183</v>
      </c>
      <c r="AU234" s="147" t="s">
        <v>84</v>
      </c>
      <c r="AY234" s="17" t="s">
        <v>180</v>
      </c>
      <c r="BE234" s="148">
        <f>IF(N234="základní",J234,0)</f>
        <v>0</v>
      </c>
      <c r="BF234" s="148">
        <f>IF(N234="snížená",J234,0)</f>
        <v>0</v>
      </c>
      <c r="BG234" s="148">
        <f>IF(N234="zákl. přenesená",J234,0)</f>
        <v>0</v>
      </c>
      <c r="BH234" s="148">
        <f>IF(N234="sníž. přenesená",J234,0)</f>
        <v>0</v>
      </c>
      <c r="BI234" s="148">
        <f>IF(N234="nulová",J234,0)</f>
        <v>0</v>
      </c>
      <c r="BJ234" s="17" t="s">
        <v>82</v>
      </c>
      <c r="BK234" s="148">
        <f>ROUND(I234*H234,2)</f>
        <v>0</v>
      </c>
      <c r="BL234" s="17" t="s">
        <v>188</v>
      </c>
      <c r="BM234" s="147" t="s">
        <v>1181</v>
      </c>
    </row>
    <row r="235" spans="2:65" s="11" customFormat="1" ht="22.8" customHeight="1">
      <c r="B235" s="124"/>
      <c r="D235" s="125" t="s">
        <v>73</v>
      </c>
      <c r="E235" s="134" t="s">
        <v>1973</v>
      </c>
      <c r="F235" s="134" t="s">
        <v>1974</v>
      </c>
      <c r="I235" s="127"/>
      <c r="J235" s="135">
        <f>BK235</f>
        <v>0</v>
      </c>
      <c r="L235" s="124"/>
      <c r="M235" s="129"/>
      <c r="P235" s="130">
        <f>SUM(P236:P239)</f>
        <v>0</v>
      </c>
      <c r="R235" s="130">
        <f>SUM(R236:R239)</f>
        <v>0</v>
      </c>
      <c r="T235" s="131">
        <f>SUM(T236:T239)</f>
        <v>0</v>
      </c>
      <c r="AR235" s="125" t="s">
        <v>82</v>
      </c>
      <c r="AT235" s="132" t="s">
        <v>73</v>
      </c>
      <c r="AU235" s="132" t="s">
        <v>82</v>
      </c>
      <c r="AY235" s="125" t="s">
        <v>180</v>
      </c>
      <c r="BK235" s="133">
        <f>SUM(BK236:BK239)</f>
        <v>0</v>
      </c>
    </row>
    <row r="236" spans="2:65" s="1" customFormat="1" ht="16.5" customHeight="1">
      <c r="B236" s="32"/>
      <c r="C236" s="136" t="s">
        <v>620</v>
      </c>
      <c r="D236" s="136" t="s">
        <v>183</v>
      </c>
      <c r="E236" s="137" t="s">
        <v>2043</v>
      </c>
      <c r="F236" s="138" t="s">
        <v>2044</v>
      </c>
      <c r="G236" s="139" t="s">
        <v>1836</v>
      </c>
      <c r="H236" s="140">
        <v>1</v>
      </c>
      <c r="I236" s="141"/>
      <c r="J236" s="142">
        <f>ROUND(I236*H236,2)</f>
        <v>0</v>
      </c>
      <c r="K236" s="138" t="s">
        <v>1</v>
      </c>
      <c r="L236" s="32"/>
      <c r="M236" s="143" t="s">
        <v>1</v>
      </c>
      <c r="N236" s="144" t="s">
        <v>39</v>
      </c>
      <c r="P236" s="145">
        <f>O236*H236</f>
        <v>0</v>
      </c>
      <c r="Q236" s="145">
        <v>0</v>
      </c>
      <c r="R236" s="145">
        <f>Q236*H236</f>
        <v>0</v>
      </c>
      <c r="S236" s="145">
        <v>0</v>
      </c>
      <c r="T236" s="146">
        <f>S236*H236</f>
        <v>0</v>
      </c>
      <c r="AR236" s="147" t="s">
        <v>188</v>
      </c>
      <c r="AT236" s="147" t="s">
        <v>183</v>
      </c>
      <c r="AU236" s="147" t="s">
        <v>84</v>
      </c>
      <c r="AY236" s="17" t="s">
        <v>180</v>
      </c>
      <c r="BE236" s="148">
        <f>IF(N236="základní",J236,0)</f>
        <v>0</v>
      </c>
      <c r="BF236" s="148">
        <f>IF(N236="snížená",J236,0)</f>
        <v>0</v>
      </c>
      <c r="BG236" s="148">
        <f>IF(N236="zákl. přenesená",J236,0)</f>
        <v>0</v>
      </c>
      <c r="BH236" s="148">
        <f>IF(N236="sníž. přenesená",J236,0)</f>
        <v>0</v>
      </c>
      <c r="BI236" s="148">
        <f>IF(N236="nulová",J236,0)</f>
        <v>0</v>
      </c>
      <c r="BJ236" s="17" t="s">
        <v>82</v>
      </c>
      <c r="BK236" s="148">
        <f>ROUND(I236*H236,2)</f>
        <v>0</v>
      </c>
      <c r="BL236" s="17" t="s">
        <v>188</v>
      </c>
      <c r="BM236" s="147" t="s">
        <v>2045</v>
      </c>
    </row>
    <row r="237" spans="2:65" s="1" customFormat="1" ht="16.5" customHeight="1">
      <c r="B237" s="32"/>
      <c r="C237" s="136" t="s">
        <v>1606</v>
      </c>
      <c r="D237" s="136" t="s">
        <v>183</v>
      </c>
      <c r="E237" s="137" t="s">
        <v>2046</v>
      </c>
      <c r="F237" s="138" t="s">
        <v>2047</v>
      </c>
      <c r="G237" s="139" t="s">
        <v>646</v>
      </c>
      <c r="H237" s="140">
        <v>1</v>
      </c>
      <c r="I237" s="141"/>
      <c r="J237" s="142">
        <f>ROUND(I237*H237,2)</f>
        <v>0</v>
      </c>
      <c r="K237" s="138" t="s">
        <v>1</v>
      </c>
      <c r="L237" s="32"/>
      <c r="M237" s="143" t="s">
        <v>1</v>
      </c>
      <c r="N237" s="144" t="s">
        <v>39</v>
      </c>
      <c r="P237" s="145">
        <f>O237*H237</f>
        <v>0</v>
      </c>
      <c r="Q237" s="145">
        <v>0</v>
      </c>
      <c r="R237" s="145">
        <f>Q237*H237</f>
        <v>0</v>
      </c>
      <c r="S237" s="145">
        <v>0</v>
      </c>
      <c r="T237" s="146">
        <f>S237*H237</f>
        <v>0</v>
      </c>
      <c r="AR237" s="147" t="s">
        <v>188</v>
      </c>
      <c r="AT237" s="147" t="s">
        <v>183</v>
      </c>
      <c r="AU237" s="147" t="s">
        <v>84</v>
      </c>
      <c r="AY237" s="17" t="s">
        <v>180</v>
      </c>
      <c r="BE237" s="148">
        <f>IF(N237="základní",J237,0)</f>
        <v>0</v>
      </c>
      <c r="BF237" s="148">
        <f>IF(N237="snížená",J237,0)</f>
        <v>0</v>
      </c>
      <c r="BG237" s="148">
        <f>IF(N237="zákl. přenesená",J237,0)</f>
        <v>0</v>
      </c>
      <c r="BH237" s="148">
        <f>IF(N237="sníž. přenesená",J237,0)</f>
        <v>0</v>
      </c>
      <c r="BI237" s="148">
        <f>IF(N237="nulová",J237,0)</f>
        <v>0</v>
      </c>
      <c r="BJ237" s="17" t="s">
        <v>82</v>
      </c>
      <c r="BK237" s="148">
        <f>ROUND(I237*H237,2)</f>
        <v>0</v>
      </c>
      <c r="BL237" s="17" t="s">
        <v>188</v>
      </c>
      <c r="BM237" s="147" t="s">
        <v>2048</v>
      </c>
    </row>
    <row r="238" spans="2:65" s="1" customFormat="1" ht="16.5" customHeight="1">
      <c r="B238" s="32"/>
      <c r="C238" s="136" t="s">
        <v>624</v>
      </c>
      <c r="D238" s="136" t="s">
        <v>183</v>
      </c>
      <c r="E238" s="137" t="s">
        <v>2049</v>
      </c>
      <c r="F238" s="138" t="s">
        <v>2050</v>
      </c>
      <c r="G238" s="139" t="s">
        <v>646</v>
      </c>
      <c r="H238" s="140">
        <v>1</v>
      </c>
      <c r="I238" s="141"/>
      <c r="J238" s="142">
        <f>ROUND(I238*H238,2)</f>
        <v>0</v>
      </c>
      <c r="K238" s="138" t="s">
        <v>1</v>
      </c>
      <c r="L238" s="32"/>
      <c r="M238" s="143" t="s">
        <v>1</v>
      </c>
      <c r="N238" s="144" t="s">
        <v>39</v>
      </c>
      <c r="P238" s="145">
        <f>O238*H238</f>
        <v>0</v>
      </c>
      <c r="Q238" s="145">
        <v>0</v>
      </c>
      <c r="R238" s="145">
        <f>Q238*H238</f>
        <v>0</v>
      </c>
      <c r="S238" s="145">
        <v>0</v>
      </c>
      <c r="T238" s="146">
        <f>S238*H238</f>
        <v>0</v>
      </c>
      <c r="AR238" s="147" t="s">
        <v>188</v>
      </c>
      <c r="AT238" s="147" t="s">
        <v>183</v>
      </c>
      <c r="AU238" s="147" t="s">
        <v>84</v>
      </c>
      <c r="AY238" s="17" t="s">
        <v>180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7" t="s">
        <v>82</v>
      </c>
      <c r="BK238" s="148">
        <f>ROUND(I238*H238,2)</f>
        <v>0</v>
      </c>
      <c r="BL238" s="17" t="s">
        <v>188</v>
      </c>
      <c r="BM238" s="147" t="s">
        <v>2051</v>
      </c>
    </row>
    <row r="239" spans="2:65" s="1" customFormat="1" ht="16.5" customHeight="1">
      <c r="B239" s="32"/>
      <c r="C239" s="136" t="s">
        <v>628</v>
      </c>
      <c r="D239" s="136" t="s">
        <v>183</v>
      </c>
      <c r="E239" s="137" t="s">
        <v>2052</v>
      </c>
      <c r="F239" s="138" t="s">
        <v>1979</v>
      </c>
      <c r="G239" s="139" t="s">
        <v>646</v>
      </c>
      <c r="H239" s="140">
        <v>1</v>
      </c>
      <c r="I239" s="141"/>
      <c r="J239" s="142">
        <f>ROUND(I239*H239,2)</f>
        <v>0</v>
      </c>
      <c r="K239" s="138" t="s">
        <v>1</v>
      </c>
      <c r="L239" s="32"/>
      <c r="M239" s="143" t="s">
        <v>1</v>
      </c>
      <c r="N239" s="144" t="s">
        <v>39</v>
      </c>
      <c r="P239" s="145">
        <f>O239*H239</f>
        <v>0</v>
      </c>
      <c r="Q239" s="145">
        <v>0</v>
      </c>
      <c r="R239" s="145">
        <f>Q239*H239</f>
        <v>0</v>
      </c>
      <c r="S239" s="145">
        <v>0</v>
      </c>
      <c r="T239" s="146">
        <f>S239*H239</f>
        <v>0</v>
      </c>
      <c r="AR239" s="147" t="s">
        <v>188</v>
      </c>
      <c r="AT239" s="147" t="s">
        <v>183</v>
      </c>
      <c r="AU239" s="147" t="s">
        <v>84</v>
      </c>
      <c r="AY239" s="17" t="s">
        <v>180</v>
      </c>
      <c r="BE239" s="148">
        <f>IF(N239="základní",J239,0)</f>
        <v>0</v>
      </c>
      <c r="BF239" s="148">
        <f>IF(N239="snížená",J239,0)</f>
        <v>0</v>
      </c>
      <c r="BG239" s="148">
        <f>IF(N239="zákl. přenesená",J239,0)</f>
        <v>0</v>
      </c>
      <c r="BH239" s="148">
        <f>IF(N239="sníž. přenesená",J239,0)</f>
        <v>0</v>
      </c>
      <c r="BI239" s="148">
        <f>IF(N239="nulová",J239,0)</f>
        <v>0</v>
      </c>
      <c r="BJ239" s="17" t="s">
        <v>82</v>
      </c>
      <c r="BK239" s="148">
        <f>ROUND(I239*H239,2)</f>
        <v>0</v>
      </c>
      <c r="BL239" s="17" t="s">
        <v>188</v>
      </c>
      <c r="BM239" s="147" t="s">
        <v>2053</v>
      </c>
    </row>
    <row r="240" spans="2:65" s="11" customFormat="1" ht="25.9" customHeight="1">
      <c r="B240" s="124"/>
      <c r="D240" s="125" t="s">
        <v>73</v>
      </c>
      <c r="E240" s="126" t="s">
        <v>1990</v>
      </c>
      <c r="F240" s="126" t="s">
        <v>2054</v>
      </c>
      <c r="I240" s="127"/>
      <c r="J240" s="128">
        <f>BK240</f>
        <v>0</v>
      </c>
      <c r="L240" s="124"/>
      <c r="M240" s="129"/>
      <c r="P240" s="130">
        <f>P241+P248+P255+P259</f>
        <v>0</v>
      </c>
      <c r="R240" s="130">
        <f>R241+R248+R255+R259</f>
        <v>0</v>
      </c>
      <c r="T240" s="131">
        <f>T241+T248+T255+T259</f>
        <v>0</v>
      </c>
      <c r="AR240" s="125" t="s">
        <v>82</v>
      </c>
      <c r="AT240" s="132" t="s">
        <v>73</v>
      </c>
      <c r="AU240" s="132" t="s">
        <v>74</v>
      </c>
      <c r="AY240" s="125" t="s">
        <v>180</v>
      </c>
      <c r="BK240" s="133">
        <f>BK241+BK248+BK255+BK259</f>
        <v>0</v>
      </c>
    </row>
    <row r="241" spans="2:65" s="11" customFormat="1" ht="22.8" customHeight="1">
      <c r="B241" s="124"/>
      <c r="D241" s="125" t="s">
        <v>73</v>
      </c>
      <c r="E241" s="134" t="s">
        <v>2055</v>
      </c>
      <c r="F241" s="134" t="s">
        <v>2056</v>
      </c>
      <c r="I241" s="127"/>
      <c r="J241" s="135">
        <f>BK241</f>
        <v>0</v>
      </c>
      <c r="L241" s="124"/>
      <c r="M241" s="129"/>
      <c r="P241" s="130">
        <f>SUM(P242:P247)</f>
        <v>0</v>
      </c>
      <c r="R241" s="130">
        <f>SUM(R242:R247)</f>
        <v>0</v>
      </c>
      <c r="T241" s="131">
        <f>SUM(T242:T247)</f>
        <v>0</v>
      </c>
      <c r="AR241" s="125" t="s">
        <v>82</v>
      </c>
      <c r="AT241" s="132" t="s">
        <v>73</v>
      </c>
      <c r="AU241" s="132" t="s">
        <v>82</v>
      </c>
      <c r="AY241" s="125" t="s">
        <v>180</v>
      </c>
      <c r="BK241" s="133">
        <f>SUM(BK242:BK247)</f>
        <v>0</v>
      </c>
    </row>
    <row r="242" spans="2:65" s="1" customFormat="1" ht="37.799999999999997" customHeight="1">
      <c r="B242" s="32"/>
      <c r="C242" s="136" t="s">
        <v>636</v>
      </c>
      <c r="D242" s="136" t="s">
        <v>183</v>
      </c>
      <c r="E242" s="137" t="s">
        <v>82</v>
      </c>
      <c r="F242" s="138" t="s">
        <v>2057</v>
      </c>
      <c r="G242" s="139" t="s">
        <v>1836</v>
      </c>
      <c r="H242" s="140">
        <v>1</v>
      </c>
      <c r="I242" s="141"/>
      <c r="J242" s="142">
        <f>ROUND(I242*H242,2)</f>
        <v>0</v>
      </c>
      <c r="K242" s="138" t="s">
        <v>1</v>
      </c>
      <c r="L242" s="32"/>
      <c r="M242" s="143" t="s">
        <v>1</v>
      </c>
      <c r="N242" s="144" t="s">
        <v>39</v>
      </c>
      <c r="P242" s="145">
        <f>O242*H242</f>
        <v>0</v>
      </c>
      <c r="Q242" s="145">
        <v>0</v>
      </c>
      <c r="R242" s="145">
        <f>Q242*H242</f>
        <v>0</v>
      </c>
      <c r="S242" s="145">
        <v>0</v>
      </c>
      <c r="T242" s="146">
        <f>S242*H242</f>
        <v>0</v>
      </c>
      <c r="AR242" s="147" t="s">
        <v>188</v>
      </c>
      <c r="AT242" s="147" t="s">
        <v>183</v>
      </c>
      <c r="AU242" s="147" t="s">
        <v>84</v>
      </c>
      <c r="AY242" s="17" t="s">
        <v>180</v>
      </c>
      <c r="BE242" s="148">
        <f>IF(N242="základní",J242,0)</f>
        <v>0</v>
      </c>
      <c r="BF242" s="148">
        <f>IF(N242="snížená",J242,0)</f>
        <v>0</v>
      </c>
      <c r="BG242" s="148">
        <f>IF(N242="zákl. přenesená",J242,0)</f>
        <v>0</v>
      </c>
      <c r="BH242" s="148">
        <f>IF(N242="sníž. přenesená",J242,0)</f>
        <v>0</v>
      </c>
      <c r="BI242" s="148">
        <f>IF(N242="nulová",J242,0)</f>
        <v>0</v>
      </c>
      <c r="BJ242" s="17" t="s">
        <v>82</v>
      </c>
      <c r="BK242" s="148">
        <f>ROUND(I242*H242,2)</f>
        <v>0</v>
      </c>
      <c r="BL242" s="17" t="s">
        <v>188</v>
      </c>
      <c r="BM242" s="147" t="s">
        <v>2058</v>
      </c>
    </row>
    <row r="243" spans="2:65" s="1" customFormat="1" ht="18">
      <c r="B243" s="32"/>
      <c r="D243" s="150" t="s">
        <v>556</v>
      </c>
      <c r="F243" s="188" t="s">
        <v>2059</v>
      </c>
      <c r="I243" s="189"/>
      <c r="L243" s="32"/>
      <c r="M243" s="190"/>
      <c r="T243" s="56"/>
      <c r="AT243" s="17" t="s">
        <v>556</v>
      </c>
      <c r="AU243" s="17" t="s">
        <v>84</v>
      </c>
    </row>
    <row r="244" spans="2:65" s="1" customFormat="1" ht="16.5" customHeight="1">
      <c r="B244" s="32"/>
      <c r="C244" s="136" t="s">
        <v>643</v>
      </c>
      <c r="D244" s="136" t="s">
        <v>183</v>
      </c>
      <c r="E244" s="137" t="s">
        <v>1852</v>
      </c>
      <c r="F244" s="138" t="s">
        <v>2060</v>
      </c>
      <c r="G244" s="139" t="s">
        <v>1836</v>
      </c>
      <c r="H244" s="140">
        <v>2</v>
      </c>
      <c r="I244" s="141"/>
      <c r="J244" s="142">
        <f>ROUND(I244*H244,2)</f>
        <v>0</v>
      </c>
      <c r="K244" s="138" t="s">
        <v>1</v>
      </c>
      <c r="L244" s="32"/>
      <c r="M244" s="143" t="s">
        <v>1</v>
      </c>
      <c r="N244" s="144" t="s">
        <v>39</v>
      </c>
      <c r="P244" s="145">
        <f>O244*H244</f>
        <v>0</v>
      </c>
      <c r="Q244" s="145">
        <v>0</v>
      </c>
      <c r="R244" s="145">
        <f>Q244*H244</f>
        <v>0</v>
      </c>
      <c r="S244" s="145">
        <v>0</v>
      </c>
      <c r="T244" s="146">
        <f>S244*H244</f>
        <v>0</v>
      </c>
      <c r="AR244" s="147" t="s">
        <v>188</v>
      </c>
      <c r="AT244" s="147" t="s">
        <v>183</v>
      </c>
      <c r="AU244" s="147" t="s">
        <v>84</v>
      </c>
      <c r="AY244" s="17" t="s">
        <v>180</v>
      </c>
      <c r="BE244" s="148">
        <f>IF(N244="základní",J244,0)</f>
        <v>0</v>
      </c>
      <c r="BF244" s="148">
        <f>IF(N244="snížená",J244,0)</f>
        <v>0</v>
      </c>
      <c r="BG244" s="148">
        <f>IF(N244="zákl. přenesená",J244,0)</f>
        <v>0</v>
      </c>
      <c r="BH244" s="148">
        <f>IF(N244="sníž. přenesená",J244,0)</f>
        <v>0</v>
      </c>
      <c r="BI244" s="148">
        <f>IF(N244="nulová",J244,0)</f>
        <v>0</v>
      </c>
      <c r="BJ244" s="17" t="s">
        <v>82</v>
      </c>
      <c r="BK244" s="148">
        <f>ROUND(I244*H244,2)</f>
        <v>0</v>
      </c>
      <c r="BL244" s="17" t="s">
        <v>188</v>
      </c>
      <c r="BM244" s="147" t="s">
        <v>1602</v>
      </c>
    </row>
    <row r="245" spans="2:65" s="1" customFormat="1" ht="18">
      <c r="B245" s="32"/>
      <c r="D245" s="150" t="s">
        <v>556</v>
      </c>
      <c r="F245" s="188" t="s">
        <v>2061</v>
      </c>
      <c r="I245" s="189"/>
      <c r="L245" s="32"/>
      <c r="M245" s="190"/>
      <c r="T245" s="56"/>
      <c r="AT245" s="17" t="s">
        <v>556</v>
      </c>
      <c r="AU245" s="17" t="s">
        <v>84</v>
      </c>
    </row>
    <row r="246" spans="2:65" s="1" customFormat="1" ht="37.799999999999997" customHeight="1">
      <c r="B246" s="32"/>
      <c r="C246" s="136" t="s">
        <v>649</v>
      </c>
      <c r="D246" s="136" t="s">
        <v>183</v>
      </c>
      <c r="E246" s="137" t="s">
        <v>1854</v>
      </c>
      <c r="F246" s="138" t="s">
        <v>2062</v>
      </c>
      <c r="G246" s="139" t="s">
        <v>1836</v>
      </c>
      <c r="H246" s="140">
        <v>2</v>
      </c>
      <c r="I246" s="141"/>
      <c r="J246" s="142">
        <f>ROUND(I246*H246,2)</f>
        <v>0</v>
      </c>
      <c r="K246" s="138" t="s">
        <v>1</v>
      </c>
      <c r="L246" s="32"/>
      <c r="M246" s="143" t="s">
        <v>1</v>
      </c>
      <c r="N246" s="144" t="s">
        <v>39</v>
      </c>
      <c r="P246" s="145">
        <f>O246*H246</f>
        <v>0</v>
      </c>
      <c r="Q246" s="145">
        <v>0</v>
      </c>
      <c r="R246" s="145">
        <f>Q246*H246</f>
        <v>0</v>
      </c>
      <c r="S246" s="145">
        <v>0</v>
      </c>
      <c r="T246" s="146">
        <f>S246*H246</f>
        <v>0</v>
      </c>
      <c r="AR246" s="147" t="s">
        <v>188</v>
      </c>
      <c r="AT246" s="147" t="s">
        <v>183</v>
      </c>
      <c r="AU246" s="147" t="s">
        <v>84</v>
      </c>
      <c r="AY246" s="17" t="s">
        <v>180</v>
      </c>
      <c r="BE246" s="148">
        <f>IF(N246="základní",J246,0)</f>
        <v>0</v>
      </c>
      <c r="BF246" s="148">
        <f>IF(N246="snížená",J246,0)</f>
        <v>0</v>
      </c>
      <c r="BG246" s="148">
        <f>IF(N246="zákl. přenesená",J246,0)</f>
        <v>0</v>
      </c>
      <c r="BH246" s="148">
        <f>IF(N246="sníž. přenesená",J246,0)</f>
        <v>0</v>
      </c>
      <c r="BI246" s="148">
        <f>IF(N246="nulová",J246,0)</f>
        <v>0</v>
      </c>
      <c r="BJ246" s="17" t="s">
        <v>82</v>
      </c>
      <c r="BK246" s="148">
        <f>ROUND(I246*H246,2)</f>
        <v>0</v>
      </c>
      <c r="BL246" s="17" t="s">
        <v>188</v>
      </c>
      <c r="BM246" s="147" t="s">
        <v>2063</v>
      </c>
    </row>
    <row r="247" spans="2:65" s="1" customFormat="1" ht="18">
      <c r="B247" s="32"/>
      <c r="D247" s="150" t="s">
        <v>556</v>
      </c>
      <c r="F247" s="188" t="s">
        <v>2064</v>
      </c>
      <c r="I247" s="189"/>
      <c r="L247" s="32"/>
      <c r="M247" s="190"/>
      <c r="T247" s="56"/>
      <c r="AT247" s="17" t="s">
        <v>556</v>
      </c>
      <c r="AU247" s="17" t="s">
        <v>84</v>
      </c>
    </row>
    <row r="248" spans="2:65" s="11" customFormat="1" ht="22.8" customHeight="1">
      <c r="B248" s="124"/>
      <c r="D248" s="125" t="s">
        <v>73</v>
      </c>
      <c r="E248" s="134" t="s">
        <v>188</v>
      </c>
      <c r="F248" s="134" t="s">
        <v>2065</v>
      </c>
      <c r="I248" s="127"/>
      <c r="J248" s="135">
        <f>BK248</f>
        <v>0</v>
      </c>
      <c r="L248" s="124"/>
      <c r="M248" s="129"/>
      <c r="P248" s="130">
        <f>SUM(P249:P254)</f>
        <v>0</v>
      </c>
      <c r="R248" s="130">
        <f>SUM(R249:R254)</f>
        <v>0</v>
      </c>
      <c r="T248" s="131">
        <f>SUM(T249:T254)</f>
        <v>0</v>
      </c>
      <c r="AR248" s="125" t="s">
        <v>82</v>
      </c>
      <c r="AT248" s="132" t="s">
        <v>73</v>
      </c>
      <c r="AU248" s="132" t="s">
        <v>82</v>
      </c>
      <c r="AY248" s="125" t="s">
        <v>180</v>
      </c>
      <c r="BK248" s="133">
        <f>SUM(BK249:BK254)</f>
        <v>0</v>
      </c>
    </row>
    <row r="249" spans="2:65" s="1" customFormat="1" ht="37.799999999999997" customHeight="1">
      <c r="B249" s="32"/>
      <c r="C249" s="136" t="s">
        <v>656</v>
      </c>
      <c r="D249" s="136" t="s">
        <v>183</v>
      </c>
      <c r="E249" s="137" t="s">
        <v>1856</v>
      </c>
      <c r="F249" s="138" t="s">
        <v>2066</v>
      </c>
      <c r="G249" s="139" t="s">
        <v>1836</v>
      </c>
      <c r="H249" s="140">
        <v>19</v>
      </c>
      <c r="I249" s="141"/>
      <c r="J249" s="142">
        <f>ROUND(I249*H249,2)</f>
        <v>0</v>
      </c>
      <c r="K249" s="138" t="s">
        <v>1</v>
      </c>
      <c r="L249" s="32"/>
      <c r="M249" s="143" t="s">
        <v>1</v>
      </c>
      <c r="N249" s="144" t="s">
        <v>39</v>
      </c>
      <c r="P249" s="145">
        <f>O249*H249</f>
        <v>0</v>
      </c>
      <c r="Q249" s="145">
        <v>0</v>
      </c>
      <c r="R249" s="145">
        <f>Q249*H249</f>
        <v>0</v>
      </c>
      <c r="S249" s="145">
        <v>0</v>
      </c>
      <c r="T249" s="146">
        <f>S249*H249</f>
        <v>0</v>
      </c>
      <c r="AR249" s="147" t="s">
        <v>188</v>
      </c>
      <c r="AT249" s="147" t="s">
        <v>183</v>
      </c>
      <c r="AU249" s="147" t="s">
        <v>84</v>
      </c>
      <c r="AY249" s="17" t="s">
        <v>180</v>
      </c>
      <c r="BE249" s="148">
        <f>IF(N249="základní",J249,0)</f>
        <v>0</v>
      </c>
      <c r="BF249" s="148">
        <f>IF(N249="snížená",J249,0)</f>
        <v>0</v>
      </c>
      <c r="BG249" s="148">
        <f>IF(N249="zákl. přenesená",J249,0)</f>
        <v>0</v>
      </c>
      <c r="BH249" s="148">
        <f>IF(N249="sníž. přenesená",J249,0)</f>
        <v>0</v>
      </c>
      <c r="BI249" s="148">
        <f>IF(N249="nulová",J249,0)</f>
        <v>0</v>
      </c>
      <c r="BJ249" s="17" t="s">
        <v>82</v>
      </c>
      <c r="BK249" s="148">
        <f>ROUND(I249*H249,2)</f>
        <v>0</v>
      </c>
      <c r="BL249" s="17" t="s">
        <v>188</v>
      </c>
      <c r="BM249" s="147" t="s">
        <v>2067</v>
      </c>
    </row>
    <row r="250" spans="2:65" s="1" customFormat="1" ht="18">
      <c r="B250" s="32"/>
      <c r="D250" s="150" t="s">
        <v>556</v>
      </c>
      <c r="F250" s="188" t="s">
        <v>2068</v>
      </c>
      <c r="I250" s="189"/>
      <c r="L250" s="32"/>
      <c r="M250" s="190"/>
      <c r="T250" s="56"/>
      <c r="AT250" s="17" t="s">
        <v>556</v>
      </c>
      <c r="AU250" s="17" t="s">
        <v>84</v>
      </c>
    </row>
    <row r="251" spans="2:65" s="1" customFormat="1" ht="37.799999999999997" customHeight="1">
      <c r="B251" s="32"/>
      <c r="C251" s="136" t="s">
        <v>662</v>
      </c>
      <c r="D251" s="136" t="s">
        <v>183</v>
      </c>
      <c r="E251" s="137" t="s">
        <v>1858</v>
      </c>
      <c r="F251" s="138" t="s">
        <v>2069</v>
      </c>
      <c r="G251" s="139" t="s">
        <v>1836</v>
      </c>
      <c r="H251" s="140">
        <v>34</v>
      </c>
      <c r="I251" s="141"/>
      <c r="J251" s="142">
        <f>ROUND(I251*H251,2)</f>
        <v>0</v>
      </c>
      <c r="K251" s="138" t="s">
        <v>1</v>
      </c>
      <c r="L251" s="32"/>
      <c r="M251" s="143" t="s">
        <v>1</v>
      </c>
      <c r="N251" s="144" t="s">
        <v>39</v>
      </c>
      <c r="P251" s="145">
        <f>O251*H251</f>
        <v>0</v>
      </c>
      <c r="Q251" s="145">
        <v>0</v>
      </c>
      <c r="R251" s="145">
        <f>Q251*H251</f>
        <v>0</v>
      </c>
      <c r="S251" s="145">
        <v>0</v>
      </c>
      <c r="T251" s="146">
        <f>S251*H251</f>
        <v>0</v>
      </c>
      <c r="AR251" s="147" t="s">
        <v>188</v>
      </c>
      <c r="AT251" s="147" t="s">
        <v>183</v>
      </c>
      <c r="AU251" s="147" t="s">
        <v>84</v>
      </c>
      <c r="AY251" s="17" t="s">
        <v>180</v>
      </c>
      <c r="BE251" s="148">
        <f>IF(N251="základní",J251,0)</f>
        <v>0</v>
      </c>
      <c r="BF251" s="148">
        <f>IF(N251="snížená",J251,0)</f>
        <v>0</v>
      </c>
      <c r="BG251" s="148">
        <f>IF(N251="zákl. přenesená",J251,0)</f>
        <v>0</v>
      </c>
      <c r="BH251" s="148">
        <f>IF(N251="sníž. přenesená",J251,0)</f>
        <v>0</v>
      </c>
      <c r="BI251" s="148">
        <f>IF(N251="nulová",J251,0)</f>
        <v>0</v>
      </c>
      <c r="BJ251" s="17" t="s">
        <v>82</v>
      </c>
      <c r="BK251" s="148">
        <f>ROUND(I251*H251,2)</f>
        <v>0</v>
      </c>
      <c r="BL251" s="17" t="s">
        <v>188</v>
      </c>
      <c r="BM251" s="147" t="s">
        <v>2070</v>
      </c>
    </row>
    <row r="252" spans="2:65" s="1" customFormat="1" ht="18">
      <c r="B252" s="32"/>
      <c r="D252" s="150" t="s">
        <v>556</v>
      </c>
      <c r="F252" s="188" t="s">
        <v>2071</v>
      </c>
      <c r="I252" s="189"/>
      <c r="L252" s="32"/>
      <c r="M252" s="190"/>
      <c r="T252" s="56"/>
      <c r="AT252" s="17" t="s">
        <v>556</v>
      </c>
      <c r="AU252" s="17" t="s">
        <v>84</v>
      </c>
    </row>
    <row r="253" spans="2:65" s="1" customFormat="1" ht="21.75" customHeight="1">
      <c r="B253" s="32"/>
      <c r="C253" s="136" t="s">
        <v>666</v>
      </c>
      <c r="D253" s="136" t="s">
        <v>183</v>
      </c>
      <c r="E253" s="137" t="s">
        <v>1859</v>
      </c>
      <c r="F253" s="138" t="s">
        <v>2072</v>
      </c>
      <c r="G253" s="139" t="s">
        <v>1836</v>
      </c>
      <c r="H253" s="140">
        <v>37</v>
      </c>
      <c r="I253" s="141"/>
      <c r="J253" s="142">
        <f>ROUND(I253*H253,2)</f>
        <v>0</v>
      </c>
      <c r="K253" s="138" t="s">
        <v>1</v>
      </c>
      <c r="L253" s="32"/>
      <c r="M253" s="143" t="s">
        <v>1</v>
      </c>
      <c r="N253" s="144" t="s">
        <v>39</v>
      </c>
      <c r="P253" s="145">
        <f>O253*H253</f>
        <v>0</v>
      </c>
      <c r="Q253" s="145">
        <v>0</v>
      </c>
      <c r="R253" s="145">
        <f>Q253*H253</f>
        <v>0</v>
      </c>
      <c r="S253" s="145">
        <v>0</v>
      </c>
      <c r="T253" s="146">
        <f>S253*H253</f>
        <v>0</v>
      </c>
      <c r="AR253" s="147" t="s">
        <v>188</v>
      </c>
      <c r="AT253" s="147" t="s">
        <v>183</v>
      </c>
      <c r="AU253" s="147" t="s">
        <v>84</v>
      </c>
      <c r="AY253" s="17" t="s">
        <v>180</v>
      </c>
      <c r="BE253" s="148">
        <f>IF(N253="základní",J253,0)</f>
        <v>0</v>
      </c>
      <c r="BF253" s="148">
        <f>IF(N253="snížená",J253,0)</f>
        <v>0</v>
      </c>
      <c r="BG253" s="148">
        <f>IF(N253="zákl. přenesená",J253,0)</f>
        <v>0</v>
      </c>
      <c r="BH253" s="148">
        <f>IF(N253="sníž. přenesená",J253,0)</f>
        <v>0</v>
      </c>
      <c r="BI253" s="148">
        <f>IF(N253="nulová",J253,0)</f>
        <v>0</v>
      </c>
      <c r="BJ253" s="17" t="s">
        <v>82</v>
      </c>
      <c r="BK253" s="148">
        <f>ROUND(I253*H253,2)</f>
        <v>0</v>
      </c>
      <c r="BL253" s="17" t="s">
        <v>188</v>
      </c>
      <c r="BM253" s="147" t="s">
        <v>2073</v>
      </c>
    </row>
    <row r="254" spans="2:65" s="1" customFormat="1" ht="18">
      <c r="B254" s="32"/>
      <c r="D254" s="150" t="s">
        <v>556</v>
      </c>
      <c r="F254" s="188" t="s">
        <v>2074</v>
      </c>
      <c r="I254" s="189"/>
      <c r="L254" s="32"/>
      <c r="M254" s="190"/>
      <c r="T254" s="56"/>
      <c r="AT254" s="17" t="s">
        <v>556</v>
      </c>
      <c r="AU254" s="17" t="s">
        <v>84</v>
      </c>
    </row>
    <row r="255" spans="2:65" s="11" customFormat="1" ht="22.8" customHeight="1">
      <c r="B255" s="124"/>
      <c r="D255" s="125" t="s">
        <v>73</v>
      </c>
      <c r="E255" s="134" t="s">
        <v>1969</v>
      </c>
      <c r="F255" s="134" t="s">
        <v>1970</v>
      </c>
      <c r="I255" s="127"/>
      <c r="J255" s="135">
        <f>BK255</f>
        <v>0</v>
      </c>
      <c r="L255" s="124"/>
      <c r="M255" s="129"/>
      <c r="P255" s="130">
        <f>SUM(P256:P258)</f>
        <v>0</v>
      </c>
      <c r="R255" s="130">
        <f>SUM(R256:R258)</f>
        <v>0</v>
      </c>
      <c r="T255" s="131">
        <f>SUM(T256:T258)</f>
        <v>0</v>
      </c>
      <c r="AR255" s="125" t="s">
        <v>82</v>
      </c>
      <c r="AT255" s="132" t="s">
        <v>73</v>
      </c>
      <c r="AU255" s="132" t="s">
        <v>82</v>
      </c>
      <c r="AY255" s="125" t="s">
        <v>180</v>
      </c>
      <c r="BK255" s="133">
        <f>SUM(BK256:BK258)</f>
        <v>0</v>
      </c>
    </row>
    <row r="256" spans="2:65" s="1" customFormat="1" ht="21.75" customHeight="1">
      <c r="B256" s="32"/>
      <c r="C256" s="136" t="s">
        <v>362</v>
      </c>
      <c r="D256" s="136" t="s">
        <v>183</v>
      </c>
      <c r="E256" s="137" t="s">
        <v>1861</v>
      </c>
      <c r="F256" s="138" t="s">
        <v>2075</v>
      </c>
      <c r="G256" s="139" t="s">
        <v>279</v>
      </c>
      <c r="H256" s="140">
        <v>1450</v>
      </c>
      <c r="I256" s="141"/>
      <c r="J256" s="142">
        <f>ROUND(I256*H256,2)</f>
        <v>0</v>
      </c>
      <c r="K256" s="138" t="s">
        <v>1</v>
      </c>
      <c r="L256" s="32"/>
      <c r="M256" s="143" t="s">
        <v>1</v>
      </c>
      <c r="N256" s="144" t="s">
        <v>39</v>
      </c>
      <c r="P256" s="145">
        <f>O256*H256</f>
        <v>0</v>
      </c>
      <c r="Q256" s="145">
        <v>0</v>
      </c>
      <c r="R256" s="145">
        <f>Q256*H256</f>
        <v>0</v>
      </c>
      <c r="S256" s="145">
        <v>0</v>
      </c>
      <c r="T256" s="146">
        <f>S256*H256</f>
        <v>0</v>
      </c>
      <c r="AR256" s="147" t="s">
        <v>188</v>
      </c>
      <c r="AT256" s="147" t="s">
        <v>183</v>
      </c>
      <c r="AU256" s="147" t="s">
        <v>84</v>
      </c>
      <c r="AY256" s="17" t="s">
        <v>180</v>
      </c>
      <c r="BE256" s="148">
        <f>IF(N256="základní",J256,0)</f>
        <v>0</v>
      </c>
      <c r="BF256" s="148">
        <f>IF(N256="snížená",J256,0)</f>
        <v>0</v>
      </c>
      <c r="BG256" s="148">
        <f>IF(N256="zákl. přenesená",J256,0)</f>
        <v>0</v>
      </c>
      <c r="BH256" s="148">
        <f>IF(N256="sníž. přenesená",J256,0)</f>
        <v>0</v>
      </c>
      <c r="BI256" s="148">
        <f>IF(N256="nulová",J256,0)</f>
        <v>0</v>
      </c>
      <c r="BJ256" s="17" t="s">
        <v>82</v>
      </c>
      <c r="BK256" s="148">
        <f>ROUND(I256*H256,2)</f>
        <v>0</v>
      </c>
      <c r="BL256" s="17" t="s">
        <v>188</v>
      </c>
      <c r="BM256" s="147" t="s">
        <v>2076</v>
      </c>
    </row>
    <row r="257" spans="2:65" s="1" customFormat="1" ht="16.5" customHeight="1">
      <c r="B257" s="32"/>
      <c r="C257" s="136" t="s">
        <v>676</v>
      </c>
      <c r="D257" s="136" t="s">
        <v>183</v>
      </c>
      <c r="E257" s="137" t="s">
        <v>2077</v>
      </c>
      <c r="F257" s="138" t="s">
        <v>2078</v>
      </c>
      <c r="G257" s="139" t="s">
        <v>279</v>
      </c>
      <c r="H257" s="140">
        <v>1100</v>
      </c>
      <c r="I257" s="141"/>
      <c r="J257" s="142">
        <f>ROUND(I257*H257,2)</f>
        <v>0</v>
      </c>
      <c r="K257" s="138" t="s">
        <v>1</v>
      </c>
      <c r="L257" s="32"/>
      <c r="M257" s="143" t="s">
        <v>1</v>
      </c>
      <c r="N257" s="144" t="s">
        <v>39</v>
      </c>
      <c r="P257" s="145">
        <f>O257*H257</f>
        <v>0</v>
      </c>
      <c r="Q257" s="145">
        <v>0</v>
      </c>
      <c r="R257" s="145">
        <f>Q257*H257</f>
        <v>0</v>
      </c>
      <c r="S257" s="145">
        <v>0</v>
      </c>
      <c r="T257" s="146">
        <f>S257*H257</f>
        <v>0</v>
      </c>
      <c r="AR257" s="147" t="s">
        <v>188</v>
      </c>
      <c r="AT257" s="147" t="s">
        <v>183</v>
      </c>
      <c r="AU257" s="147" t="s">
        <v>84</v>
      </c>
      <c r="AY257" s="17" t="s">
        <v>180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82</v>
      </c>
      <c r="BK257" s="148">
        <f>ROUND(I257*H257,2)</f>
        <v>0</v>
      </c>
      <c r="BL257" s="17" t="s">
        <v>188</v>
      </c>
      <c r="BM257" s="147" t="s">
        <v>2079</v>
      </c>
    </row>
    <row r="258" spans="2:65" s="1" customFormat="1" ht="16.5" customHeight="1">
      <c r="B258" s="32"/>
      <c r="C258" s="136" t="s">
        <v>682</v>
      </c>
      <c r="D258" s="136" t="s">
        <v>183</v>
      </c>
      <c r="E258" s="137" t="s">
        <v>2080</v>
      </c>
      <c r="F258" s="138" t="s">
        <v>2081</v>
      </c>
      <c r="G258" s="139" t="s">
        <v>279</v>
      </c>
      <c r="H258" s="140">
        <v>60</v>
      </c>
      <c r="I258" s="141"/>
      <c r="J258" s="142">
        <f>ROUND(I258*H258,2)</f>
        <v>0</v>
      </c>
      <c r="K258" s="138" t="s">
        <v>1</v>
      </c>
      <c r="L258" s="32"/>
      <c r="M258" s="143" t="s">
        <v>1</v>
      </c>
      <c r="N258" s="144" t="s">
        <v>39</v>
      </c>
      <c r="P258" s="145">
        <f>O258*H258</f>
        <v>0</v>
      </c>
      <c r="Q258" s="145">
        <v>0</v>
      </c>
      <c r="R258" s="145">
        <f>Q258*H258</f>
        <v>0</v>
      </c>
      <c r="S258" s="145">
        <v>0</v>
      </c>
      <c r="T258" s="146">
        <f>S258*H258</f>
        <v>0</v>
      </c>
      <c r="AR258" s="147" t="s">
        <v>188</v>
      </c>
      <c r="AT258" s="147" t="s">
        <v>183</v>
      </c>
      <c r="AU258" s="147" t="s">
        <v>84</v>
      </c>
      <c r="AY258" s="17" t="s">
        <v>180</v>
      </c>
      <c r="BE258" s="148">
        <f>IF(N258="základní",J258,0)</f>
        <v>0</v>
      </c>
      <c r="BF258" s="148">
        <f>IF(N258="snížená",J258,0)</f>
        <v>0</v>
      </c>
      <c r="BG258" s="148">
        <f>IF(N258="zákl. přenesená",J258,0)</f>
        <v>0</v>
      </c>
      <c r="BH258" s="148">
        <f>IF(N258="sníž. přenesená",J258,0)</f>
        <v>0</v>
      </c>
      <c r="BI258" s="148">
        <f>IF(N258="nulová",J258,0)</f>
        <v>0</v>
      </c>
      <c r="BJ258" s="17" t="s">
        <v>82</v>
      </c>
      <c r="BK258" s="148">
        <f>ROUND(I258*H258,2)</f>
        <v>0</v>
      </c>
      <c r="BL258" s="17" t="s">
        <v>188</v>
      </c>
      <c r="BM258" s="147" t="s">
        <v>2082</v>
      </c>
    </row>
    <row r="259" spans="2:65" s="11" customFormat="1" ht="22.8" customHeight="1">
      <c r="B259" s="124"/>
      <c r="D259" s="125" t="s">
        <v>73</v>
      </c>
      <c r="E259" s="134" t="s">
        <v>1973</v>
      </c>
      <c r="F259" s="134" t="s">
        <v>1974</v>
      </c>
      <c r="I259" s="127"/>
      <c r="J259" s="135">
        <f>BK259</f>
        <v>0</v>
      </c>
      <c r="L259" s="124"/>
      <c r="M259" s="129"/>
      <c r="P259" s="130">
        <f>SUM(P260:P267)</f>
        <v>0</v>
      </c>
      <c r="R259" s="130">
        <f>SUM(R260:R267)</f>
        <v>0</v>
      </c>
      <c r="T259" s="131">
        <f>SUM(T260:T267)</f>
        <v>0</v>
      </c>
      <c r="AR259" s="125" t="s">
        <v>82</v>
      </c>
      <c r="AT259" s="132" t="s">
        <v>73</v>
      </c>
      <c r="AU259" s="132" t="s">
        <v>82</v>
      </c>
      <c r="AY259" s="125" t="s">
        <v>180</v>
      </c>
      <c r="BK259" s="133">
        <f>SUM(BK260:BK267)</f>
        <v>0</v>
      </c>
    </row>
    <row r="260" spans="2:65" s="1" customFormat="1" ht="16.5" customHeight="1">
      <c r="B260" s="32"/>
      <c r="C260" s="136" t="s">
        <v>690</v>
      </c>
      <c r="D260" s="136" t="s">
        <v>183</v>
      </c>
      <c r="E260" s="137" t="s">
        <v>2083</v>
      </c>
      <c r="F260" s="138" t="s">
        <v>2047</v>
      </c>
      <c r="G260" s="139" t="s">
        <v>1976</v>
      </c>
      <c r="H260" s="140">
        <v>1</v>
      </c>
      <c r="I260" s="141"/>
      <c r="J260" s="142">
        <f t="shared" ref="J260:J267" si="20">ROUND(I260*H260,2)</f>
        <v>0</v>
      </c>
      <c r="K260" s="138" t="s">
        <v>1</v>
      </c>
      <c r="L260" s="32"/>
      <c r="M260" s="143" t="s">
        <v>1</v>
      </c>
      <c r="N260" s="144" t="s">
        <v>39</v>
      </c>
      <c r="P260" s="145">
        <f t="shared" ref="P260:P267" si="21">O260*H260</f>
        <v>0</v>
      </c>
      <c r="Q260" s="145">
        <v>0</v>
      </c>
      <c r="R260" s="145">
        <f t="shared" ref="R260:R267" si="22">Q260*H260</f>
        <v>0</v>
      </c>
      <c r="S260" s="145">
        <v>0</v>
      </c>
      <c r="T260" s="146">
        <f t="shared" ref="T260:T267" si="23">S260*H260</f>
        <v>0</v>
      </c>
      <c r="AR260" s="147" t="s">
        <v>188</v>
      </c>
      <c r="AT260" s="147" t="s">
        <v>183</v>
      </c>
      <c r="AU260" s="147" t="s">
        <v>84</v>
      </c>
      <c r="AY260" s="17" t="s">
        <v>180</v>
      </c>
      <c r="BE260" s="148">
        <f t="shared" ref="BE260:BE267" si="24">IF(N260="základní",J260,0)</f>
        <v>0</v>
      </c>
      <c r="BF260" s="148">
        <f t="shared" ref="BF260:BF267" si="25">IF(N260="snížená",J260,0)</f>
        <v>0</v>
      </c>
      <c r="BG260" s="148">
        <f t="shared" ref="BG260:BG267" si="26">IF(N260="zákl. přenesená",J260,0)</f>
        <v>0</v>
      </c>
      <c r="BH260" s="148">
        <f t="shared" ref="BH260:BH267" si="27">IF(N260="sníž. přenesená",J260,0)</f>
        <v>0</v>
      </c>
      <c r="BI260" s="148">
        <f t="shared" ref="BI260:BI267" si="28">IF(N260="nulová",J260,0)</f>
        <v>0</v>
      </c>
      <c r="BJ260" s="17" t="s">
        <v>82</v>
      </c>
      <c r="BK260" s="148">
        <f t="shared" ref="BK260:BK267" si="29">ROUND(I260*H260,2)</f>
        <v>0</v>
      </c>
      <c r="BL260" s="17" t="s">
        <v>188</v>
      </c>
      <c r="BM260" s="147" t="s">
        <v>2084</v>
      </c>
    </row>
    <row r="261" spans="2:65" s="1" customFormat="1" ht="16.5" customHeight="1">
      <c r="B261" s="32"/>
      <c r="C261" s="136" t="s">
        <v>695</v>
      </c>
      <c r="D261" s="136" t="s">
        <v>183</v>
      </c>
      <c r="E261" s="137" t="s">
        <v>2085</v>
      </c>
      <c r="F261" s="138" t="s">
        <v>1979</v>
      </c>
      <c r="G261" s="139" t="s">
        <v>1980</v>
      </c>
      <c r="H261" s="140">
        <v>1</v>
      </c>
      <c r="I261" s="141"/>
      <c r="J261" s="142">
        <f t="shared" si="20"/>
        <v>0</v>
      </c>
      <c r="K261" s="138" t="s">
        <v>1</v>
      </c>
      <c r="L261" s="32"/>
      <c r="M261" s="143" t="s">
        <v>1</v>
      </c>
      <c r="N261" s="144" t="s">
        <v>39</v>
      </c>
      <c r="P261" s="145">
        <f t="shared" si="21"/>
        <v>0</v>
      </c>
      <c r="Q261" s="145">
        <v>0</v>
      </c>
      <c r="R261" s="145">
        <f t="shared" si="22"/>
        <v>0</v>
      </c>
      <c r="S261" s="145">
        <v>0</v>
      </c>
      <c r="T261" s="146">
        <f t="shared" si="23"/>
        <v>0</v>
      </c>
      <c r="AR261" s="147" t="s">
        <v>188</v>
      </c>
      <c r="AT261" s="147" t="s">
        <v>183</v>
      </c>
      <c r="AU261" s="147" t="s">
        <v>84</v>
      </c>
      <c r="AY261" s="17" t="s">
        <v>180</v>
      </c>
      <c r="BE261" s="148">
        <f t="shared" si="24"/>
        <v>0</v>
      </c>
      <c r="BF261" s="148">
        <f t="shared" si="25"/>
        <v>0</v>
      </c>
      <c r="BG261" s="148">
        <f t="shared" si="26"/>
        <v>0</v>
      </c>
      <c r="BH261" s="148">
        <f t="shared" si="27"/>
        <v>0</v>
      </c>
      <c r="BI261" s="148">
        <f t="shared" si="28"/>
        <v>0</v>
      </c>
      <c r="BJ261" s="17" t="s">
        <v>82</v>
      </c>
      <c r="BK261" s="148">
        <f t="shared" si="29"/>
        <v>0</v>
      </c>
      <c r="BL261" s="17" t="s">
        <v>188</v>
      </c>
      <c r="BM261" s="147" t="s">
        <v>2086</v>
      </c>
    </row>
    <row r="262" spans="2:65" s="1" customFormat="1" ht="16.5" customHeight="1">
      <c r="B262" s="32"/>
      <c r="C262" s="136" t="s">
        <v>704</v>
      </c>
      <c r="D262" s="136" t="s">
        <v>183</v>
      </c>
      <c r="E262" s="137" t="s">
        <v>2087</v>
      </c>
      <c r="F262" s="138" t="s">
        <v>2088</v>
      </c>
      <c r="G262" s="139" t="s">
        <v>646</v>
      </c>
      <c r="H262" s="140">
        <v>1</v>
      </c>
      <c r="I262" s="141"/>
      <c r="J262" s="142">
        <f t="shared" si="20"/>
        <v>0</v>
      </c>
      <c r="K262" s="138" t="s">
        <v>1</v>
      </c>
      <c r="L262" s="32"/>
      <c r="M262" s="143" t="s">
        <v>1</v>
      </c>
      <c r="N262" s="144" t="s">
        <v>39</v>
      </c>
      <c r="P262" s="145">
        <f t="shared" si="21"/>
        <v>0</v>
      </c>
      <c r="Q262" s="145">
        <v>0</v>
      </c>
      <c r="R262" s="145">
        <f t="shared" si="22"/>
        <v>0</v>
      </c>
      <c r="S262" s="145">
        <v>0</v>
      </c>
      <c r="T262" s="146">
        <f t="shared" si="23"/>
        <v>0</v>
      </c>
      <c r="AR262" s="147" t="s">
        <v>188</v>
      </c>
      <c r="AT262" s="147" t="s">
        <v>183</v>
      </c>
      <c r="AU262" s="147" t="s">
        <v>84</v>
      </c>
      <c r="AY262" s="17" t="s">
        <v>180</v>
      </c>
      <c r="BE262" s="148">
        <f t="shared" si="24"/>
        <v>0</v>
      </c>
      <c r="BF262" s="148">
        <f t="shared" si="25"/>
        <v>0</v>
      </c>
      <c r="BG262" s="148">
        <f t="shared" si="26"/>
        <v>0</v>
      </c>
      <c r="BH262" s="148">
        <f t="shared" si="27"/>
        <v>0</v>
      </c>
      <c r="BI262" s="148">
        <f t="shared" si="28"/>
        <v>0</v>
      </c>
      <c r="BJ262" s="17" t="s">
        <v>82</v>
      </c>
      <c r="BK262" s="148">
        <f t="shared" si="29"/>
        <v>0</v>
      </c>
      <c r="BL262" s="17" t="s">
        <v>188</v>
      </c>
      <c r="BM262" s="147" t="s">
        <v>1155</v>
      </c>
    </row>
    <row r="263" spans="2:65" s="1" customFormat="1" ht="16.5" customHeight="1">
      <c r="B263" s="32"/>
      <c r="C263" s="136" t="s">
        <v>710</v>
      </c>
      <c r="D263" s="136" t="s">
        <v>183</v>
      </c>
      <c r="E263" s="137" t="s">
        <v>2089</v>
      </c>
      <c r="F263" s="138" t="s">
        <v>2090</v>
      </c>
      <c r="G263" s="139" t="s">
        <v>1980</v>
      </c>
      <c r="H263" s="140">
        <v>1</v>
      </c>
      <c r="I263" s="141"/>
      <c r="J263" s="142">
        <f t="shared" si="20"/>
        <v>0</v>
      </c>
      <c r="K263" s="138" t="s">
        <v>1</v>
      </c>
      <c r="L263" s="32"/>
      <c r="M263" s="143" t="s">
        <v>1</v>
      </c>
      <c r="N263" s="144" t="s">
        <v>39</v>
      </c>
      <c r="P263" s="145">
        <f t="shared" si="21"/>
        <v>0</v>
      </c>
      <c r="Q263" s="145">
        <v>0</v>
      </c>
      <c r="R263" s="145">
        <f t="shared" si="22"/>
        <v>0</v>
      </c>
      <c r="S263" s="145">
        <v>0</v>
      </c>
      <c r="T263" s="146">
        <f t="shared" si="23"/>
        <v>0</v>
      </c>
      <c r="AR263" s="147" t="s">
        <v>188</v>
      </c>
      <c r="AT263" s="147" t="s">
        <v>183</v>
      </c>
      <c r="AU263" s="147" t="s">
        <v>84</v>
      </c>
      <c r="AY263" s="17" t="s">
        <v>180</v>
      </c>
      <c r="BE263" s="148">
        <f t="shared" si="24"/>
        <v>0</v>
      </c>
      <c r="BF263" s="148">
        <f t="shared" si="25"/>
        <v>0</v>
      </c>
      <c r="BG263" s="148">
        <f t="shared" si="26"/>
        <v>0</v>
      </c>
      <c r="BH263" s="148">
        <f t="shared" si="27"/>
        <v>0</v>
      </c>
      <c r="BI263" s="148">
        <f t="shared" si="28"/>
        <v>0</v>
      </c>
      <c r="BJ263" s="17" t="s">
        <v>82</v>
      </c>
      <c r="BK263" s="148">
        <f t="shared" si="29"/>
        <v>0</v>
      </c>
      <c r="BL263" s="17" t="s">
        <v>188</v>
      </c>
      <c r="BM263" s="147" t="s">
        <v>2091</v>
      </c>
    </row>
    <row r="264" spans="2:65" s="1" customFormat="1" ht="16.5" customHeight="1">
      <c r="B264" s="32"/>
      <c r="C264" s="136" t="s">
        <v>715</v>
      </c>
      <c r="D264" s="136" t="s">
        <v>183</v>
      </c>
      <c r="E264" s="137" t="s">
        <v>2092</v>
      </c>
      <c r="F264" s="138" t="s">
        <v>1982</v>
      </c>
      <c r="G264" s="139" t="s">
        <v>1980</v>
      </c>
      <c r="H264" s="140">
        <v>1</v>
      </c>
      <c r="I264" s="141"/>
      <c r="J264" s="142">
        <f t="shared" si="20"/>
        <v>0</v>
      </c>
      <c r="K264" s="138" t="s">
        <v>1</v>
      </c>
      <c r="L264" s="32"/>
      <c r="M264" s="143" t="s">
        <v>1</v>
      </c>
      <c r="N264" s="144" t="s">
        <v>39</v>
      </c>
      <c r="P264" s="145">
        <f t="shared" si="21"/>
        <v>0</v>
      </c>
      <c r="Q264" s="145">
        <v>0</v>
      </c>
      <c r="R264" s="145">
        <f t="shared" si="22"/>
        <v>0</v>
      </c>
      <c r="S264" s="145">
        <v>0</v>
      </c>
      <c r="T264" s="146">
        <f t="shared" si="23"/>
        <v>0</v>
      </c>
      <c r="AR264" s="147" t="s">
        <v>188</v>
      </c>
      <c r="AT264" s="147" t="s">
        <v>183</v>
      </c>
      <c r="AU264" s="147" t="s">
        <v>84</v>
      </c>
      <c r="AY264" s="17" t="s">
        <v>180</v>
      </c>
      <c r="BE264" s="148">
        <f t="shared" si="24"/>
        <v>0</v>
      </c>
      <c r="BF264" s="148">
        <f t="shared" si="25"/>
        <v>0</v>
      </c>
      <c r="BG264" s="148">
        <f t="shared" si="26"/>
        <v>0</v>
      </c>
      <c r="BH264" s="148">
        <f t="shared" si="27"/>
        <v>0</v>
      </c>
      <c r="BI264" s="148">
        <f t="shared" si="28"/>
        <v>0</v>
      </c>
      <c r="BJ264" s="17" t="s">
        <v>82</v>
      </c>
      <c r="BK264" s="148">
        <f t="shared" si="29"/>
        <v>0</v>
      </c>
      <c r="BL264" s="17" t="s">
        <v>188</v>
      </c>
      <c r="BM264" s="147" t="s">
        <v>2093</v>
      </c>
    </row>
    <row r="265" spans="2:65" s="1" customFormat="1" ht="16.5" customHeight="1">
      <c r="B265" s="32"/>
      <c r="C265" s="136" t="s">
        <v>720</v>
      </c>
      <c r="D265" s="136" t="s">
        <v>183</v>
      </c>
      <c r="E265" s="137" t="s">
        <v>2094</v>
      </c>
      <c r="F265" s="138" t="s">
        <v>2095</v>
      </c>
      <c r="G265" s="139" t="s">
        <v>1980</v>
      </c>
      <c r="H265" s="140">
        <v>1</v>
      </c>
      <c r="I265" s="141"/>
      <c r="J265" s="142">
        <f t="shared" si="20"/>
        <v>0</v>
      </c>
      <c r="K265" s="138" t="s">
        <v>1</v>
      </c>
      <c r="L265" s="32"/>
      <c r="M265" s="143" t="s">
        <v>1</v>
      </c>
      <c r="N265" s="144" t="s">
        <v>39</v>
      </c>
      <c r="P265" s="145">
        <f t="shared" si="21"/>
        <v>0</v>
      </c>
      <c r="Q265" s="145">
        <v>0</v>
      </c>
      <c r="R265" s="145">
        <f t="shared" si="22"/>
        <v>0</v>
      </c>
      <c r="S265" s="145">
        <v>0</v>
      </c>
      <c r="T265" s="146">
        <f t="shared" si="23"/>
        <v>0</v>
      </c>
      <c r="AR265" s="147" t="s">
        <v>188</v>
      </c>
      <c r="AT265" s="147" t="s">
        <v>183</v>
      </c>
      <c r="AU265" s="147" t="s">
        <v>84</v>
      </c>
      <c r="AY265" s="17" t="s">
        <v>180</v>
      </c>
      <c r="BE265" s="148">
        <f t="shared" si="24"/>
        <v>0</v>
      </c>
      <c r="BF265" s="148">
        <f t="shared" si="25"/>
        <v>0</v>
      </c>
      <c r="BG265" s="148">
        <f t="shared" si="26"/>
        <v>0</v>
      </c>
      <c r="BH265" s="148">
        <f t="shared" si="27"/>
        <v>0</v>
      </c>
      <c r="BI265" s="148">
        <f t="shared" si="28"/>
        <v>0</v>
      </c>
      <c r="BJ265" s="17" t="s">
        <v>82</v>
      </c>
      <c r="BK265" s="148">
        <f t="shared" si="29"/>
        <v>0</v>
      </c>
      <c r="BL265" s="17" t="s">
        <v>188</v>
      </c>
      <c r="BM265" s="147" t="s">
        <v>2096</v>
      </c>
    </row>
    <row r="266" spans="2:65" s="1" customFormat="1" ht="16.5" customHeight="1">
      <c r="B266" s="32"/>
      <c r="C266" s="136" t="s">
        <v>1674</v>
      </c>
      <c r="D266" s="136" t="s">
        <v>183</v>
      </c>
      <c r="E266" s="137" t="s">
        <v>2097</v>
      </c>
      <c r="F266" s="138" t="s">
        <v>2098</v>
      </c>
      <c r="G266" s="139" t="s">
        <v>1980</v>
      </c>
      <c r="H266" s="140">
        <v>1</v>
      </c>
      <c r="I266" s="141"/>
      <c r="J266" s="142">
        <f t="shared" si="20"/>
        <v>0</v>
      </c>
      <c r="K266" s="138" t="s">
        <v>1</v>
      </c>
      <c r="L266" s="32"/>
      <c r="M266" s="143" t="s">
        <v>1</v>
      </c>
      <c r="N266" s="144" t="s">
        <v>39</v>
      </c>
      <c r="P266" s="145">
        <f t="shared" si="21"/>
        <v>0</v>
      </c>
      <c r="Q266" s="145">
        <v>0</v>
      </c>
      <c r="R266" s="145">
        <f t="shared" si="22"/>
        <v>0</v>
      </c>
      <c r="S266" s="145">
        <v>0</v>
      </c>
      <c r="T266" s="146">
        <f t="shared" si="23"/>
        <v>0</v>
      </c>
      <c r="AR266" s="147" t="s">
        <v>188</v>
      </c>
      <c r="AT266" s="147" t="s">
        <v>183</v>
      </c>
      <c r="AU266" s="147" t="s">
        <v>84</v>
      </c>
      <c r="AY266" s="17" t="s">
        <v>180</v>
      </c>
      <c r="BE266" s="148">
        <f t="shared" si="24"/>
        <v>0</v>
      </c>
      <c r="BF266" s="148">
        <f t="shared" si="25"/>
        <v>0</v>
      </c>
      <c r="BG266" s="148">
        <f t="shared" si="26"/>
        <v>0</v>
      </c>
      <c r="BH266" s="148">
        <f t="shared" si="27"/>
        <v>0</v>
      </c>
      <c r="BI266" s="148">
        <f t="shared" si="28"/>
        <v>0</v>
      </c>
      <c r="BJ266" s="17" t="s">
        <v>82</v>
      </c>
      <c r="BK266" s="148">
        <f t="shared" si="29"/>
        <v>0</v>
      </c>
      <c r="BL266" s="17" t="s">
        <v>188</v>
      </c>
      <c r="BM266" s="147" t="s">
        <v>2099</v>
      </c>
    </row>
    <row r="267" spans="2:65" s="1" customFormat="1" ht="16.5" customHeight="1">
      <c r="B267" s="32"/>
      <c r="C267" s="136" t="s">
        <v>1680</v>
      </c>
      <c r="D267" s="136" t="s">
        <v>183</v>
      </c>
      <c r="E267" s="137" t="s">
        <v>2100</v>
      </c>
      <c r="F267" s="138" t="s">
        <v>1982</v>
      </c>
      <c r="G267" s="139" t="s">
        <v>1980</v>
      </c>
      <c r="H267" s="140">
        <v>1</v>
      </c>
      <c r="I267" s="141"/>
      <c r="J267" s="142">
        <f t="shared" si="20"/>
        <v>0</v>
      </c>
      <c r="K267" s="138" t="s">
        <v>1</v>
      </c>
      <c r="L267" s="32"/>
      <c r="M267" s="143" t="s">
        <v>1</v>
      </c>
      <c r="N267" s="144" t="s">
        <v>39</v>
      </c>
      <c r="P267" s="145">
        <f t="shared" si="21"/>
        <v>0</v>
      </c>
      <c r="Q267" s="145">
        <v>0</v>
      </c>
      <c r="R267" s="145">
        <f t="shared" si="22"/>
        <v>0</v>
      </c>
      <c r="S267" s="145">
        <v>0</v>
      </c>
      <c r="T267" s="146">
        <f t="shared" si="23"/>
        <v>0</v>
      </c>
      <c r="AR267" s="147" t="s">
        <v>188</v>
      </c>
      <c r="AT267" s="147" t="s">
        <v>183</v>
      </c>
      <c r="AU267" s="147" t="s">
        <v>84</v>
      </c>
      <c r="AY267" s="17" t="s">
        <v>180</v>
      </c>
      <c r="BE267" s="148">
        <f t="shared" si="24"/>
        <v>0</v>
      </c>
      <c r="BF267" s="148">
        <f t="shared" si="25"/>
        <v>0</v>
      </c>
      <c r="BG267" s="148">
        <f t="shared" si="26"/>
        <v>0</v>
      </c>
      <c r="BH267" s="148">
        <f t="shared" si="27"/>
        <v>0</v>
      </c>
      <c r="BI267" s="148">
        <f t="shared" si="28"/>
        <v>0</v>
      </c>
      <c r="BJ267" s="17" t="s">
        <v>82</v>
      </c>
      <c r="BK267" s="148">
        <f t="shared" si="29"/>
        <v>0</v>
      </c>
      <c r="BL267" s="17" t="s">
        <v>188</v>
      </c>
      <c r="BM267" s="147" t="s">
        <v>2101</v>
      </c>
    </row>
    <row r="268" spans="2:65" s="11" customFormat="1" ht="25.9" customHeight="1">
      <c r="B268" s="124"/>
      <c r="D268" s="125" t="s">
        <v>73</v>
      </c>
      <c r="E268" s="126" t="s">
        <v>2102</v>
      </c>
      <c r="F268" s="126" t="s">
        <v>2103</v>
      </c>
      <c r="I268" s="127"/>
      <c r="J268" s="128">
        <f>BK268</f>
        <v>0</v>
      </c>
      <c r="L268" s="124"/>
      <c r="M268" s="129"/>
      <c r="P268" s="130">
        <f>P269+P270+P271+P273</f>
        <v>0</v>
      </c>
      <c r="R268" s="130">
        <f>R269+R270+R271+R273</f>
        <v>0</v>
      </c>
      <c r="T268" s="131">
        <f>T269+T270+T271+T273</f>
        <v>0</v>
      </c>
      <c r="AR268" s="125" t="s">
        <v>82</v>
      </c>
      <c r="AT268" s="132" t="s">
        <v>73</v>
      </c>
      <c r="AU268" s="132" t="s">
        <v>74</v>
      </c>
      <c r="AY268" s="125" t="s">
        <v>180</v>
      </c>
      <c r="BK268" s="133">
        <f>BK269+BK270+BK271+BK273</f>
        <v>0</v>
      </c>
    </row>
    <row r="269" spans="2:65" s="1" customFormat="1" ht="16.5" customHeight="1">
      <c r="B269" s="32"/>
      <c r="C269" s="136" t="s">
        <v>725</v>
      </c>
      <c r="D269" s="136" t="s">
        <v>183</v>
      </c>
      <c r="E269" s="137" t="s">
        <v>2104</v>
      </c>
      <c r="F269" s="138" t="s">
        <v>2105</v>
      </c>
      <c r="G269" s="139" t="s">
        <v>1836</v>
      </c>
      <c r="H269" s="140">
        <v>4</v>
      </c>
      <c r="I269" s="141"/>
      <c r="J269" s="142">
        <f>ROUND(I269*H269,2)</f>
        <v>0</v>
      </c>
      <c r="K269" s="138" t="s">
        <v>1</v>
      </c>
      <c r="L269" s="32"/>
      <c r="M269" s="143" t="s">
        <v>1</v>
      </c>
      <c r="N269" s="144" t="s">
        <v>39</v>
      </c>
      <c r="P269" s="145">
        <f>O269*H269</f>
        <v>0</v>
      </c>
      <c r="Q269" s="145">
        <v>0</v>
      </c>
      <c r="R269" s="145">
        <f>Q269*H269</f>
        <v>0</v>
      </c>
      <c r="S269" s="145">
        <v>0</v>
      </c>
      <c r="T269" s="146">
        <f>S269*H269</f>
        <v>0</v>
      </c>
      <c r="AR269" s="147" t="s">
        <v>188</v>
      </c>
      <c r="AT269" s="147" t="s">
        <v>183</v>
      </c>
      <c r="AU269" s="147" t="s">
        <v>82</v>
      </c>
      <c r="AY269" s="17" t="s">
        <v>180</v>
      </c>
      <c r="BE269" s="148">
        <f>IF(N269="základní",J269,0)</f>
        <v>0</v>
      </c>
      <c r="BF269" s="148">
        <f>IF(N269="snížená",J269,0)</f>
        <v>0</v>
      </c>
      <c r="BG269" s="148">
        <f>IF(N269="zákl. přenesená",J269,0)</f>
        <v>0</v>
      </c>
      <c r="BH269" s="148">
        <f>IF(N269="sníž. přenesená",J269,0)</f>
        <v>0</v>
      </c>
      <c r="BI269" s="148">
        <f>IF(N269="nulová",J269,0)</f>
        <v>0</v>
      </c>
      <c r="BJ269" s="17" t="s">
        <v>82</v>
      </c>
      <c r="BK269" s="148">
        <f>ROUND(I269*H269,2)</f>
        <v>0</v>
      </c>
      <c r="BL269" s="17" t="s">
        <v>188</v>
      </c>
      <c r="BM269" s="147" t="s">
        <v>2106</v>
      </c>
    </row>
    <row r="270" spans="2:65" s="1" customFormat="1" ht="16.5" customHeight="1">
      <c r="B270" s="32"/>
      <c r="C270" s="136" t="s">
        <v>731</v>
      </c>
      <c r="D270" s="136" t="s">
        <v>183</v>
      </c>
      <c r="E270" s="137" t="s">
        <v>2107</v>
      </c>
      <c r="F270" s="138" t="s">
        <v>2108</v>
      </c>
      <c r="G270" s="139" t="s">
        <v>1836</v>
      </c>
      <c r="H270" s="140">
        <v>4</v>
      </c>
      <c r="I270" s="141"/>
      <c r="J270" s="142">
        <f>ROUND(I270*H270,2)</f>
        <v>0</v>
      </c>
      <c r="K270" s="138" t="s">
        <v>1</v>
      </c>
      <c r="L270" s="32"/>
      <c r="M270" s="143" t="s">
        <v>1</v>
      </c>
      <c r="N270" s="144" t="s">
        <v>39</v>
      </c>
      <c r="P270" s="145">
        <f>O270*H270</f>
        <v>0</v>
      </c>
      <c r="Q270" s="145">
        <v>0</v>
      </c>
      <c r="R270" s="145">
        <f>Q270*H270</f>
        <v>0</v>
      </c>
      <c r="S270" s="145">
        <v>0</v>
      </c>
      <c r="T270" s="146">
        <f>S270*H270</f>
        <v>0</v>
      </c>
      <c r="AR270" s="147" t="s">
        <v>188</v>
      </c>
      <c r="AT270" s="147" t="s">
        <v>183</v>
      </c>
      <c r="AU270" s="147" t="s">
        <v>82</v>
      </c>
      <c r="AY270" s="17" t="s">
        <v>180</v>
      </c>
      <c r="BE270" s="148">
        <f>IF(N270="základní",J270,0)</f>
        <v>0</v>
      </c>
      <c r="BF270" s="148">
        <f>IF(N270="snížená",J270,0)</f>
        <v>0</v>
      </c>
      <c r="BG270" s="148">
        <f>IF(N270="zákl. přenesená",J270,0)</f>
        <v>0</v>
      </c>
      <c r="BH270" s="148">
        <f>IF(N270="sníž. přenesená",J270,0)</f>
        <v>0</v>
      </c>
      <c r="BI270" s="148">
        <f>IF(N270="nulová",J270,0)</f>
        <v>0</v>
      </c>
      <c r="BJ270" s="17" t="s">
        <v>82</v>
      </c>
      <c r="BK270" s="148">
        <f>ROUND(I270*H270,2)</f>
        <v>0</v>
      </c>
      <c r="BL270" s="17" t="s">
        <v>188</v>
      </c>
      <c r="BM270" s="147" t="s">
        <v>2109</v>
      </c>
    </row>
    <row r="271" spans="2:65" s="11" customFormat="1" ht="22.8" customHeight="1">
      <c r="B271" s="124"/>
      <c r="D271" s="125" t="s">
        <v>73</v>
      </c>
      <c r="E271" s="134" t="s">
        <v>2110</v>
      </c>
      <c r="F271" s="134" t="s">
        <v>2111</v>
      </c>
      <c r="I271" s="127"/>
      <c r="J271" s="135">
        <f>BK271</f>
        <v>0</v>
      </c>
      <c r="L271" s="124"/>
      <c r="M271" s="129"/>
      <c r="P271" s="130">
        <f>P272</f>
        <v>0</v>
      </c>
      <c r="R271" s="130">
        <f>R272</f>
        <v>0</v>
      </c>
      <c r="T271" s="131">
        <f>T272</f>
        <v>0</v>
      </c>
      <c r="AR271" s="125" t="s">
        <v>82</v>
      </c>
      <c r="AT271" s="132" t="s">
        <v>73</v>
      </c>
      <c r="AU271" s="132" t="s">
        <v>82</v>
      </c>
      <c r="AY271" s="125" t="s">
        <v>180</v>
      </c>
      <c r="BK271" s="133">
        <f>BK272</f>
        <v>0</v>
      </c>
    </row>
    <row r="272" spans="2:65" s="1" customFormat="1" ht="16.5" customHeight="1">
      <c r="B272" s="32"/>
      <c r="C272" s="136" t="s">
        <v>735</v>
      </c>
      <c r="D272" s="136" t="s">
        <v>183</v>
      </c>
      <c r="E272" s="137" t="s">
        <v>2112</v>
      </c>
      <c r="F272" s="138" t="s">
        <v>2113</v>
      </c>
      <c r="G272" s="139" t="s">
        <v>279</v>
      </c>
      <c r="H272" s="140">
        <v>250</v>
      </c>
      <c r="I272" s="141"/>
      <c r="J272" s="142">
        <f>ROUND(I272*H272,2)</f>
        <v>0</v>
      </c>
      <c r="K272" s="138" t="s">
        <v>1</v>
      </c>
      <c r="L272" s="32"/>
      <c r="M272" s="143" t="s">
        <v>1</v>
      </c>
      <c r="N272" s="144" t="s">
        <v>39</v>
      </c>
      <c r="P272" s="145">
        <f>O272*H272</f>
        <v>0</v>
      </c>
      <c r="Q272" s="145">
        <v>0</v>
      </c>
      <c r="R272" s="145">
        <f>Q272*H272</f>
        <v>0</v>
      </c>
      <c r="S272" s="145">
        <v>0</v>
      </c>
      <c r="T272" s="146">
        <f>S272*H272</f>
        <v>0</v>
      </c>
      <c r="AR272" s="147" t="s">
        <v>188</v>
      </c>
      <c r="AT272" s="147" t="s">
        <v>183</v>
      </c>
      <c r="AU272" s="147" t="s">
        <v>84</v>
      </c>
      <c r="AY272" s="17" t="s">
        <v>180</v>
      </c>
      <c r="BE272" s="148">
        <f>IF(N272="základní",J272,0)</f>
        <v>0</v>
      </c>
      <c r="BF272" s="148">
        <f>IF(N272="snížená",J272,0)</f>
        <v>0</v>
      </c>
      <c r="BG272" s="148">
        <f>IF(N272="zákl. přenesená",J272,0)</f>
        <v>0</v>
      </c>
      <c r="BH272" s="148">
        <f>IF(N272="sníž. přenesená",J272,0)</f>
        <v>0</v>
      </c>
      <c r="BI272" s="148">
        <f>IF(N272="nulová",J272,0)</f>
        <v>0</v>
      </c>
      <c r="BJ272" s="17" t="s">
        <v>82</v>
      </c>
      <c r="BK272" s="148">
        <f>ROUND(I272*H272,2)</f>
        <v>0</v>
      </c>
      <c r="BL272" s="17" t="s">
        <v>188</v>
      </c>
      <c r="BM272" s="147" t="s">
        <v>2114</v>
      </c>
    </row>
    <row r="273" spans="2:65" s="11" customFormat="1" ht="22.8" customHeight="1">
      <c r="B273" s="124"/>
      <c r="D273" s="125" t="s">
        <v>73</v>
      </c>
      <c r="E273" s="134" t="s">
        <v>1973</v>
      </c>
      <c r="F273" s="134" t="s">
        <v>1974</v>
      </c>
      <c r="I273" s="127"/>
      <c r="J273" s="135">
        <f>BK273</f>
        <v>0</v>
      </c>
      <c r="L273" s="124"/>
      <c r="M273" s="129"/>
      <c r="P273" s="130">
        <f>SUM(P274:P275)</f>
        <v>0</v>
      </c>
      <c r="R273" s="130">
        <f>SUM(R274:R275)</f>
        <v>0</v>
      </c>
      <c r="T273" s="131">
        <f>SUM(T274:T275)</f>
        <v>0</v>
      </c>
      <c r="AR273" s="125" t="s">
        <v>82</v>
      </c>
      <c r="AT273" s="132" t="s">
        <v>73</v>
      </c>
      <c r="AU273" s="132" t="s">
        <v>82</v>
      </c>
      <c r="AY273" s="125" t="s">
        <v>180</v>
      </c>
      <c r="BK273" s="133">
        <f>SUM(BK274:BK275)</f>
        <v>0</v>
      </c>
    </row>
    <row r="274" spans="2:65" s="1" customFormat="1" ht="16.5" customHeight="1">
      <c r="B274" s="32"/>
      <c r="C274" s="136" t="s">
        <v>739</v>
      </c>
      <c r="D274" s="136" t="s">
        <v>183</v>
      </c>
      <c r="E274" s="137" t="s">
        <v>2115</v>
      </c>
      <c r="F274" s="138" t="s">
        <v>2047</v>
      </c>
      <c r="G274" s="139" t="s">
        <v>1976</v>
      </c>
      <c r="H274" s="140">
        <v>1</v>
      </c>
      <c r="I274" s="141"/>
      <c r="J274" s="142">
        <f>ROUND(I274*H274,2)</f>
        <v>0</v>
      </c>
      <c r="K274" s="138" t="s">
        <v>1</v>
      </c>
      <c r="L274" s="32"/>
      <c r="M274" s="143" t="s">
        <v>1</v>
      </c>
      <c r="N274" s="144" t="s">
        <v>39</v>
      </c>
      <c r="P274" s="145">
        <f>O274*H274</f>
        <v>0</v>
      </c>
      <c r="Q274" s="145">
        <v>0</v>
      </c>
      <c r="R274" s="145">
        <f>Q274*H274</f>
        <v>0</v>
      </c>
      <c r="S274" s="145">
        <v>0</v>
      </c>
      <c r="T274" s="146">
        <f>S274*H274</f>
        <v>0</v>
      </c>
      <c r="AR274" s="147" t="s">
        <v>188</v>
      </c>
      <c r="AT274" s="147" t="s">
        <v>183</v>
      </c>
      <c r="AU274" s="147" t="s">
        <v>84</v>
      </c>
      <c r="AY274" s="17" t="s">
        <v>180</v>
      </c>
      <c r="BE274" s="148">
        <f>IF(N274="základní",J274,0)</f>
        <v>0</v>
      </c>
      <c r="BF274" s="148">
        <f>IF(N274="snížená",J274,0)</f>
        <v>0</v>
      </c>
      <c r="BG274" s="148">
        <f>IF(N274="zákl. přenesená",J274,0)</f>
        <v>0</v>
      </c>
      <c r="BH274" s="148">
        <f>IF(N274="sníž. přenesená",J274,0)</f>
        <v>0</v>
      </c>
      <c r="BI274" s="148">
        <f>IF(N274="nulová",J274,0)</f>
        <v>0</v>
      </c>
      <c r="BJ274" s="17" t="s">
        <v>82</v>
      </c>
      <c r="BK274" s="148">
        <f>ROUND(I274*H274,2)</f>
        <v>0</v>
      </c>
      <c r="BL274" s="17" t="s">
        <v>188</v>
      </c>
      <c r="BM274" s="147" t="s">
        <v>2116</v>
      </c>
    </row>
    <row r="275" spans="2:65" s="1" customFormat="1" ht="16.5" customHeight="1">
      <c r="B275" s="32"/>
      <c r="C275" s="136" t="s">
        <v>743</v>
      </c>
      <c r="D275" s="136" t="s">
        <v>183</v>
      </c>
      <c r="E275" s="137" t="s">
        <v>2117</v>
      </c>
      <c r="F275" s="138" t="s">
        <v>1979</v>
      </c>
      <c r="G275" s="139" t="s">
        <v>1980</v>
      </c>
      <c r="H275" s="140">
        <v>1</v>
      </c>
      <c r="I275" s="141"/>
      <c r="J275" s="142">
        <f>ROUND(I275*H275,2)</f>
        <v>0</v>
      </c>
      <c r="K275" s="138" t="s">
        <v>1</v>
      </c>
      <c r="L275" s="32"/>
      <c r="M275" s="143" t="s">
        <v>1</v>
      </c>
      <c r="N275" s="144" t="s">
        <v>39</v>
      </c>
      <c r="P275" s="145">
        <f>O275*H275</f>
        <v>0</v>
      </c>
      <c r="Q275" s="145">
        <v>0</v>
      </c>
      <c r="R275" s="145">
        <f>Q275*H275</f>
        <v>0</v>
      </c>
      <c r="S275" s="145">
        <v>0</v>
      </c>
      <c r="T275" s="146">
        <f>S275*H275</f>
        <v>0</v>
      </c>
      <c r="AR275" s="147" t="s">
        <v>188</v>
      </c>
      <c r="AT275" s="147" t="s">
        <v>183</v>
      </c>
      <c r="AU275" s="147" t="s">
        <v>84</v>
      </c>
      <c r="AY275" s="17" t="s">
        <v>180</v>
      </c>
      <c r="BE275" s="148">
        <f>IF(N275="základní",J275,0)</f>
        <v>0</v>
      </c>
      <c r="BF275" s="148">
        <f>IF(N275="snížená",J275,0)</f>
        <v>0</v>
      </c>
      <c r="BG275" s="148">
        <f>IF(N275="zákl. přenesená",J275,0)</f>
        <v>0</v>
      </c>
      <c r="BH275" s="148">
        <f>IF(N275="sníž. přenesená",J275,0)</f>
        <v>0</v>
      </c>
      <c r="BI275" s="148">
        <f>IF(N275="nulová",J275,0)</f>
        <v>0</v>
      </c>
      <c r="BJ275" s="17" t="s">
        <v>82</v>
      </c>
      <c r="BK275" s="148">
        <f>ROUND(I275*H275,2)</f>
        <v>0</v>
      </c>
      <c r="BL275" s="17" t="s">
        <v>188</v>
      </c>
      <c r="BM275" s="147" t="s">
        <v>2118</v>
      </c>
    </row>
    <row r="276" spans="2:65" s="11" customFormat="1" ht="25.9" customHeight="1">
      <c r="B276" s="124"/>
      <c r="D276" s="125" t="s">
        <v>73</v>
      </c>
      <c r="E276" s="126" t="s">
        <v>221</v>
      </c>
      <c r="F276" s="126" t="s">
        <v>2119</v>
      </c>
      <c r="I276" s="127"/>
      <c r="J276" s="128">
        <f>BK276</f>
        <v>0</v>
      </c>
      <c r="L276" s="124"/>
      <c r="M276" s="129"/>
      <c r="P276" s="130">
        <f>P277+P281+P284</f>
        <v>0</v>
      </c>
      <c r="R276" s="130">
        <f>R277+R281+R284</f>
        <v>0</v>
      </c>
      <c r="T276" s="131">
        <f>T277+T281+T284</f>
        <v>0</v>
      </c>
      <c r="AR276" s="125" t="s">
        <v>82</v>
      </c>
      <c r="AT276" s="132" t="s">
        <v>73</v>
      </c>
      <c r="AU276" s="132" t="s">
        <v>74</v>
      </c>
      <c r="AY276" s="125" t="s">
        <v>180</v>
      </c>
      <c r="BK276" s="133">
        <f>BK277+BK281+BK284</f>
        <v>0</v>
      </c>
    </row>
    <row r="277" spans="2:65" s="11" customFormat="1" ht="22.8" customHeight="1">
      <c r="B277" s="124"/>
      <c r="D277" s="125" t="s">
        <v>73</v>
      </c>
      <c r="E277" s="134" t="s">
        <v>2120</v>
      </c>
      <c r="F277" s="134" t="s">
        <v>2121</v>
      </c>
      <c r="I277" s="127"/>
      <c r="J277" s="135">
        <f>BK277</f>
        <v>0</v>
      </c>
      <c r="L277" s="124"/>
      <c r="M277" s="129"/>
      <c r="P277" s="130">
        <f>SUM(P278:P280)</f>
        <v>0</v>
      </c>
      <c r="R277" s="130">
        <f>SUM(R278:R280)</f>
        <v>0</v>
      </c>
      <c r="T277" s="131">
        <f>SUM(T278:T280)</f>
        <v>0</v>
      </c>
      <c r="AR277" s="125" t="s">
        <v>82</v>
      </c>
      <c r="AT277" s="132" t="s">
        <v>73</v>
      </c>
      <c r="AU277" s="132" t="s">
        <v>82</v>
      </c>
      <c r="AY277" s="125" t="s">
        <v>180</v>
      </c>
      <c r="BK277" s="133">
        <f>SUM(BK278:BK280)</f>
        <v>0</v>
      </c>
    </row>
    <row r="278" spans="2:65" s="1" customFormat="1" ht="16.5" customHeight="1">
      <c r="B278" s="32"/>
      <c r="C278" s="136" t="s">
        <v>751</v>
      </c>
      <c r="D278" s="136" t="s">
        <v>183</v>
      </c>
      <c r="E278" s="137" t="s">
        <v>2122</v>
      </c>
      <c r="F278" s="138" t="s">
        <v>2123</v>
      </c>
      <c r="G278" s="139" t="s">
        <v>279</v>
      </c>
      <c r="H278" s="140">
        <v>150</v>
      </c>
      <c r="I278" s="141"/>
      <c r="J278" s="142">
        <f>ROUND(I278*H278,2)</f>
        <v>0</v>
      </c>
      <c r="K278" s="138" t="s">
        <v>1</v>
      </c>
      <c r="L278" s="32"/>
      <c r="M278" s="143" t="s">
        <v>1</v>
      </c>
      <c r="N278" s="144" t="s">
        <v>39</v>
      </c>
      <c r="P278" s="145">
        <f>O278*H278</f>
        <v>0</v>
      </c>
      <c r="Q278" s="145">
        <v>0</v>
      </c>
      <c r="R278" s="145">
        <f>Q278*H278</f>
        <v>0</v>
      </c>
      <c r="S278" s="145">
        <v>0</v>
      </c>
      <c r="T278" s="146">
        <f>S278*H278</f>
        <v>0</v>
      </c>
      <c r="AR278" s="147" t="s">
        <v>188</v>
      </c>
      <c r="AT278" s="147" t="s">
        <v>183</v>
      </c>
      <c r="AU278" s="147" t="s">
        <v>84</v>
      </c>
      <c r="AY278" s="17" t="s">
        <v>180</v>
      </c>
      <c r="BE278" s="148">
        <f>IF(N278="základní",J278,0)</f>
        <v>0</v>
      </c>
      <c r="BF278" s="148">
        <f>IF(N278="snížená",J278,0)</f>
        <v>0</v>
      </c>
      <c r="BG278" s="148">
        <f>IF(N278="zákl. přenesená",J278,0)</f>
        <v>0</v>
      </c>
      <c r="BH278" s="148">
        <f>IF(N278="sníž. přenesená",J278,0)</f>
        <v>0</v>
      </c>
      <c r="BI278" s="148">
        <f>IF(N278="nulová",J278,0)</f>
        <v>0</v>
      </c>
      <c r="BJ278" s="17" t="s">
        <v>82</v>
      </c>
      <c r="BK278" s="148">
        <f>ROUND(I278*H278,2)</f>
        <v>0</v>
      </c>
      <c r="BL278" s="17" t="s">
        <v>188</v>
      </c>
      <c r="BM278" s="147" t="s">
        <v>2124</v>
      </c>
    </row>
    <row r="279" spans="2:65" s="1" customFormat="1" ht="16.5" customHeight="1">
      <c r="B279" s="32"/>
      <c r="C279" s="136" t="s">
        <v>795</v>
      </c>
      <c r="D279" s="136" t="s">
        <v>183</v>
      </c>
      <c r="E279" s="137" t="s">
        <v>2125</v>
      </c>
      <c r="F279" s="138" t="s">
        <v>2126</v>
      </c>
      <c r="G279" s="139" t="s">
        <v>279</v>
      </c>
      <c r="H279" s="140">
        <v>150</v>
      </c>
      <c r="I279" s="141"/>
      <c r="J279" s="142">
        <f>ROUND(I279*H279,2)</f>
        <v>0</v>
      </c>
      <c r="K279" s="138" t="s">
        <v>1</v>
      </c>
      <c r="L279" s="32"/>
      <c r="M279" s="143" t="s">
        <v>1</v>
      </c>
      <c r="N279" s="144" t="s">
        <v>39</v>
      </c>
      <c r="P279" s="145">
        <f>O279*H279</f>
        <v>0</v>
      </c>
      <c r="Q279" s="145">
        <v>0</v>
      </c>
      <c r="R279" s="145">
        <f>Q279*H279</f>
        <v>0</v>
      </c>
      <c r="S279" s="145">
        <v>0</v>
      </c>
      <c r="T279" s="146">
        <f>S279*H279</f>
        <v>0</v>
      </c>
      <c r="AR279" s="147" t="s">
        <v>188</v>
      </c>
      <c r="AT279" s="147" t="s">
        <v>183</v>
      </c>
      <c r="AU279" s="147" t="s">
        <v>84</v>
      </c>
      <c r="AY279" s="17" t="s">
        <v>180</v>
      </c>
      <c r="BE279" s="148">
        <f>IF(N279="základní",J279,0)</f>
        <v>0</v>
      </c>
      <c r="BF279" s="148">
        <f>IF(N279="snížená",J279,0)</f>
        <v>0</v>
      </c>
      <c r="BG279" s="148">
        <f>IF(N279="zákl. přenesená",J279,0)</f>
        <v>0</v>
      </c>
      <c r="BH279" s="148">
        <f>IF(N279="sníž. přenesená",J279,0)</f>
        <v>0</v>
      </c>
      <c r="BI279" s="148">
        <f>IF(N279="nulová",J279,0)</f>
        <v>0</v>
      </c>
      <c r="BJ279" s="17" t="s">
        <v>82</v>
      </c>
      <c r="BK279" s="148">
        <f>ROUND(I279*H279,2)</f>
        <v>0</v>
      </c>
      <c r="BL279" s="17" t="s">
        <v>188</v>
      </c>
      <c r="BM279" s="147" t="s">
        <v>2127</v>
      </c>
    </row>
    <row r="280" spans="2:65" s="1" customFormat="1" ht="16.5" customHeight="1">
      <c r="B280" s="32"/>
      <c r="C280" s="136" t="s">
        <v>800</v>
      </c>
      <c r="D280" s="136" t="s">
        <v>183</v>
      </c>
      <c r="E280" s="137" t="s">
        <v>2128</v>
      </c>
      <c r="F280" s="138" t="s">
        <v>1978</v>
      </c>
      <c r="G280" s="139" t="s">
        <v>1976</v>
      </c>
      <c r="H280" s="140">
        <v>1</v>
      </c>
      <c r="I280" s="141"/>
      <c r="J280" s="142">
        <f>ROUND(I280*H280,2)</f>
        <v>0</v>
      </c>
      <c r="K280" s="138" t="s">
        <v>1</v>
      </c>
      <c r="L280" s="32"/>
      <c r="M280" s="143" t="s">
        <v>1</v>
      </c>
      <c r="N280" s="144" t="s">
        <v>39</v>
      </c>
      <c r="P280" s="145">
        <f>O280*H280</f>
        <v>0</v>
      </c>
      <c r="Q280" s="145">
        <v>0</v>
      </c>
      <c r="R280" s="145">
        <f>Q280*H280</f>
        <v>0</v>
      </c>
      <c r="S280" s="145">
        <v>0</v>
      </c>
      <c r="T280" s="146">
        <f>S280*H280</f>
        <v>0</v>
      </c>
      <c r="AR280" s="147" t="s">
        <v>188</v>
      </c>
      <c r="AT280" s="147" t="s">
        <v>183</v>
      </c>
      <c r="AU280" s="147" t="s">
        <v>84</v>
      </c>
      <c r="AY280" s="17" t="s">
        <v>180</v>
      </c>
      <c r="BE280" s="148">
        <f>IF(N280="základní",J280,0)</f>
        <v>0</v>
      </c>
      <c r="BF280" s="148">
        <f>IF(N280="snížená",J280,0)</f>
        <v>0</v>
      </c>
      <c r="BG280" s="148">
        <f>IF(N280="zákl. přenesená",J280,0)</f>
        <v>0</v>
      </c>
      <c r="BH280" s="148">
        <f>IF(N280="sníž. přenesená",J280,0)</f>
        <v>0</v>
      </c>
      <c r="BI280" s="148">
        <f>IF(N280="nulová",J280,0)</f>
        <v>0</v>
      </c>
      <c r="BJ280" s="17" t="s">
        <v>82</v>
      </c>
      <c r="BK280" s="148">
        <f>ROUND(I280*H280,2)</f>
        <v>0</v>
      </c>
      <c r="BL280" s="17" t="s">
        <v>188</v>
      </c>
      <c r="BM280" s="147" t="s">
        <v>2129</v>
      </c>
    </row>
    <row r="281" spans="2:65" s="11" customFormat="1" ht="22.8" customHeight="1">
      <c r="B281" s="124"/>
      <c r="D281" s="125" t="s">
        <v>73</v>
      </c>
      <c r="E281" s="134" t="s">
        <v>2115</v>
      </c>
      <c r="F281" s="134" t="s">
        <v>2130</v>
      </c>
      <c r="I281" s="127"/>
      <c r="J281" s="135">
        <f>BK281</f>
        <v>0</v>
      </c>
      <c r="L281" s="124"/>
      <c r="M281" s="129"/>
      <c r="P281" s="130">
        <f>SUM(P282:P283)</f>
        <v>0</v>
      </c>
      <c r="R281" s="130">
        <f>SUM(R282:R283)</f>
        <v>0</v>
      </c>
      <c r="T281" s="131">
        <f>SUM(T282:T283)</f>
        <v>0</v>
      </c>
      <c r="AR281" s="125" t="s">
        <v>82</v>
      </c>
      <c r="AT281" s="132" t="s">
        <v>73</v>
      </c>
      <c r="AU281" s="132" t="s">
        <v>82</v>
      </c>
      <c r="AY281" s="125" t="s">
        <v>180</v>
      </c>
      <c r="BK281" s="133">
        <f>SUM(BK282:BK283)</f>
        <v>0</v>
      </c>
    </row>
    <row r="282" spans="2:65" s="1" customFormat="1" ht="16.5" customHeight="1">
      <c r="B282" s="32"/>
      <c r="C282" s="136" t="s">
        <v>806</v>
      </c>
      <c r="D282" s="136" t="s">
        <v>183</v>
      </c>
      <c r="E282" s="137" t="s">
        <v>2131</v>
      </c>
      <c r="F282" s="138" t="s">
        <v>2132</v>
      </c>
      <c r="G282" s="139" t="s">
        <v>279</v>
      </c>
      <c r="H282" s="140">
        <v>150</v>
      </c>
      <c r="I282" s="141"/>
      <c r="J282" s="142">
        <f>ROUND(I282*H282,2)</f>
        <v>0</v>
      </c>
      <c r="K282" s="138" t="s">
        <v>1</v>
      </c>
      <c r="L282" s="32"/>
      <c r="M282" s="143" t="s">
        <v>1</v>
      </c>
      <c r="N282" s="144" t="s">
        <v>39</v>
      </c>
      <c r="P282" s="145">
        <f>O282*H282</f>
        <v>0</v>
      </c>
      <c r="Q282" s="145">
        <v>0</v>
      </c>
      <c r="R282" s="145">
        <f>Q282*H282</f>
        <v>0</v>
      </c>
      <c r="S282" s="145">
        <v>0</v>
      </c>
      <c r="T282" s="146">
        <f>S282*H282</f>
        <v>0</v>
      </c>
      <c r="AR282" s="147" t="s">
        <v>188</v>
      </c>
      <c r="AT282" s="147" t="s">
        <v>183</v>
      </c>
      <c r="AU282" s="147" t="s">
        <v>84</v>
      </c>
      <c r="AY282" s="17" t="s">
        <v>180</v>
      </c>
      <c r="BE282" s="148">
        <f>IF(N282="základní",J282,0)</f>
        <v>0</v>
      </c>
      <c r="BF282" s="148">
        <f>IF(N282="snížená",J282,0)</f>
        <v>0</v>
      </c>
      <c r="BG282" s="148">
        <f>IF(N282="zákl. přenesená",J282,0)</f>
        <v>0</v>
      </c>
      <c r="BH282" s="148">
        <f>IF(N282="sníž. přenesená",J282,0)</f>
        <v>0</v>
      </c>
      <c r="BI282" s="148">
        <f>IF(N282="nulová",J282,0)</f>
        <v>0</v>
      </c>
      <c r="BJ282" s="17" t="s">
        <v>82</v>
      </c>
      <c r="BK282" s="148">
        <f>ROUND(I282*H282,2)</f>
        <v>0</v>
      </c>
      <c r="BL282" s="17" t="s">
        <v>188</v>
      </c>
      <c r="BM282" s="147" t="s">
        <v>2133</v>
      </c>
    </row>
    <row r="283" spans="2:65" s="1" customFormat="1" ht="16.5" customHeight="1">
      <c r="B283" s="32"/>
      <c r="C283" s="136" t="s">
        <v>810</v>
      </c>
      <c r="D283" s="136" t="s">
        <v>183</v>
      </c>
      <c r="E283" s="137" t="s">
        <v>2134</v>
      </c>
      <c r="F283" s="138" t="s">
        <v>2135</v>
      </c>
      <c r="G283" s="139" t="s">
        <v>1836</v>
      </c>
      <c r="H283" s="140">
        <v>10</v>
      </c>
      <c r="I283" s="141"/>
      <c r="J283" s="142">
        <f>ROUND(I283*H283,2)</f>
        <v>0</v>
      </c>
      <c r="K283" s="138" t="s">
        <v>1</v>
      </c>
      <c r="L283" s="32"/>
      <c r="M283" s="143" t="s">
        <v>1</v>
      </c>
      <c r="N283" s="144" t="s">
        <v>39</v>
      </c>
      <c r="P283" s="145">
        <f>O283*H283</f>
        <v>0</v>
      </c>
      <c r="Q283" s="145">
        <v>0</v>
      </c>
      <c r="R283" s="145">
        <f>Q283*H283</f>
        <v>0</v>
      </c>
      <c r="S283" s="145">
        <v>0</v>
      </c>
      <c r="T283" s="146">
        <f>S283*H283</f>
        <v>0</v>
      </c>
      <c r="AR283" s="147" t="s">
        <v>188</v>
      </c>
      <c r="AT283" s="147" t="s">
        <v>183</v>
      </c>
      <c r="AU283" s="147" t="s">
        <v>84</v>
      </c>
      <c r="AY283" s="17" t="s">
        <v>180</v>
      </c>
      <c r="BE283" s="148">
        <f>IF(N283="základní",J283,0)</f>
        <v>0</v>
      </c>
      <c r="BF283" s="148">
        <f>IF(N283="snížená",J283,0)</f>
        <v>0</v>
      </c>
      <c r="BG283" s="148">
        <f>IF(N283="zákl. přenesená",J283,0)</f>
        <v>0</v>
      </c>
      <c r="BH283" s="148">
        <f>IF(N283="sníž. přenesená",J283,0)</f>
        <v>0</v>
      </c>
      <c r="BI283" s="148">
        <f>IF(N283="nulová",J283,0)</f>
        <v>0</v>
      </c>
      <c r="BJ283" s="17" t="s">
        <v>82</v>
      </c>
      <c r="BK283" s="148">
        <f>ROUND(I283*H283,2)</f>
        <v>0</v>
      </c>
      <c r="BL283" s="17" t="s">
        <v>188</v>
      </c>
      <c r="BM283" s="147" t="s">
        <v>2136</v>
      </c>
    </row>
    <row r="284" spans="2:65" s="11" customFormat="1" ht="22.8" customHeight="1">
      <c r="B284" s="124"/>
      <c r="D284" s="125" t="s">
        <v>73</v>
      </c>
      <c r="E284" s="134" t="s">
        <v>2003</v>
      </c>
      <c r="F284" s="134" t="s">
        <v>1974</v>
      </c>
      <c r="I284" s="127"/>
      <c r="J284" s="135">
        <f>BK284</f>
        <v>0</v>
      </c>
      <c r="L284" s="124"/>
      <c r="M284" s="129"/>
      <c r="P284" s="130">
        <f>SUM(P285:P289)</f>
        <v>0</v>
      </c>
      <c r="R284" s="130">
        <f>SUM(R285:R289)</f>
        <v>0</v>
      </c>
      <c r="T284" s="131">
        <f>SUM(T285:T289)</f>
        <v>0</v>
      </c>
      <c r="AR284" s="125" t="s">
        <v>82</v>
      </c>
      <c r="AT284" s="132" t="s">
        <v>73</v>
      </c>
      <c r="AU284" s="132" t="s">
        <v>82</v>
      </c>
      <c r="AY284" s="125" t="s">
        <v>180</v>
      </c>
      <c r="BK284" s="133">
        <f>SUM(BK285:BK289)</f>
        <v>0</v>
      </c>
    </row>
    <row r="285" spans="2:65" s="1" customFormat="1" ht="16.5" customHeight="1">
      <c r="B285" s="32"/>
      <c r="C285" s="136" t="s">
        <v>819</v>
      </c>
      <c r="D285" s="136" t="s">
        <v>183</v>
      </c>
      <c r="E285" s="137" t="s">
        <v>2137</v>
      </c>
      <c r="F285" s="138" t="s">
        <v>2138</v>
      </c>
      <c r="G285" s="139" t="s">
        <v>1980</v>
      </c>
      <c r="H285" s="140">
        <v>20</v>
      </c>
      <c r="I285" s="141"/>
      <c r="J285" s="142">
        <f>ROUND(I285*H285,2)</f>
        <v>0</v>
      </c>
      <c r="K285" s="138" t="s">
        <v>1</v>
      </c>
      <c r="L285" s="32"/>
      <c r="M285" s="143" t="s">
        <v>1</v>
      </c>
      <c r="N285" s="144" t="s">
        <v>39</v>
      </c>
      <c r="P285" s="145">
        <f>O285*H285</f>
        <v>0</v>
      </c>
      <c r="Q285" s="145">
        <v>0</v>
      </c>
      <c r="R285" s="145">
        <f>Q285*H285</f>
        <v>0</v>
      </c>
      <c r="S285" s="145">
        <v>0</v>
      </c>
      <c r="T285" s="146">
        <f>S285*H285</f>
        <v>0</v>
      </c>
      <c r="AR285" s="147" t="s">
        <v>188</v>
      </c>
      <c r="AT285" s="147" t="s">
        <v>183</v>
      </c>
      <c r="AU285" s="147" t="s">
        <v>84</v>
      </c>
      <c r="AY285" s="17" t="s">
        <v>180</v>
      </c>
      <c r="BE285" s="148">
        <f>IF(N285="základní",J285,0)</f>
        <v>0</v>
      </c>
      <c r="BF285" s="148">
        <f>IF(N285="snížená",J285,0)</f>
        <v>0</v>
      </c>
      <c r="BG285" s="148">
        <f>IF(N285="zákl. přenesená",J285,0)</f>
        <v>0</v>
      </c>
      <c r="BH285" s="148">
        <f>IF(N285="sníž. přenesená",J285,0)</f>
        <v>0</v>
      </c>
      <c r="BI285" s="148">
        <f>IF(N285="nulová",J285,0)</f>
        <v>0</v>
      </c>
      <c r="BJ285" s="17" t="s">
        <v>82</v>
      </c>
      <c r="BK285" s="148">
        <f>ROUND(I285*H285,2)</f>
        <v>0</v>
      </c>
      <c r="BL285" s="17" t="s">
        <v>188</v>
      </c>
      <c r="BM285" s="147" t="s">
        <v>2139</v>
      </c>
    </row>
    <row r="286" spans="2:65" s="1" customFormat="1" ht="16.5" customHeight="1">
      <c r="B286" s="32"/>
      <c r="C286" s="136" t="s">
        <v>825</v>
      </c>
      <c r="D286" s="136" t="s">
        <v>183</v>
      </c>
      <c r="E286" s="137" t="s">
        <v>2140</v>
      </c>
      <c r="F286" s="138" t="s">
        <v>2141</v>
      </c>
      <c r="G286" s="139" t="s">
        <v>1980</v>
      </c>
      <c r="H286" s="140">
        <v>5</v>
      </c>
      <c r="I286" s="141"/>
      <c r="J286" s="142">
        <f>ROUND(I286*H286,2)</f>
        <v>0</v>
      </c>
      <c r="K286" s="138" t="s">
        <v>1</v>
      </c>
      <c r="L286" s="32"/>
      <c r="M286" s="143" t="s">
        <v>1</v>
      </c>
      <c r="N286" s="144" t="s">
        <v>39</v>
      </c>
      <c r="P286" s="145">
        <f>O286*H286</f>
        <v>0</v>
      </c>
      <c r="Q286" s="145">
        <v>0</v>
      </c>
      <c r="R286" s="145">
        <f>Q286*H286</f>
        <v>0</v>
      </c>
      <c r="S286" s="145">
        <v>0</v>
      </c>
      <c r="T286" s="146">
        <f>S286*H286</f>
        <v>0</v>
      </c>
      <c r="AR286" s="147" t="s">
        <v>188</v>
      </c>
      <c r="AT286" s="147" t="s">
        <v>183</v>
      </c>
      <c r="AU286" s="147" t="s">
        <v>84</v>
      </c>
      <c r="AY286" s="17" t="s">
        <v>180</v>
      </c>
      <c r="BE286" s="148">
        <f>IF(N286="základní",J286,0)</f>
        <v>0</v>
      </c>
      <c r="BF286" s="148">
        <f>IF(N286="snížená",J286,0)</f>
        <v>0</v>
      </c>
      <c r="BG286" s="148">
        <f>IF(N286="zákl. přenesená",J286,0)</f>
        <v>0</v>
      </c>
      <c r="BH286" s="148">
        <f>IF(N286="sníž. přenesená",J286,0)</f>
        <v>0</v>
      </c>
      <c r="BI286" s="148">
        <f>IF(N286="nulová",J286,0)</f>
        <v>0</v>
      </c>
      <c r="BJ286" s="17" t="s">
        <v>82</v>
      </c>
      <c r="BK286" s="148">
        <f>ROUND(I286*H286,2)</f>
        <v>0</v>
      </c>
      <c r="BL286" s="17" t="s">
        <v>188</v>
      </c>
      <c r="BM286" s="147" t="s">
        <v>2142</v>
      </c>
    </row>
    <row r="287" spans="2:65" s="1" customFormat="1" ht="16.5" customHeight="1">
      <c r="B287" s="32"/>
      <c r="C287" s="136" t="s">
        <v>830</v>
      </c>
      <c r="D287" s="136" t="s">
        <v>183</v>
      </c>
      <c r="E287" s="137" t="s">
        <v>2143</v>
      </c>
      <c r="F287" s="138" t="s">
        <v>2144</v>
      </c>
      <c r="G287" s="139" t="s">
        <v>1980</v>
      </c>
      <c r="H287" s="140">
        <v>2</v>
      </c>
      <c r="I287" s="141"/>
      <c r="J287" s="142">
        <f>ROUND(I287*H287,2)</f>
        <v>0</v>
      </c>
      <c r="K287" s="138" t="s">
        <v>1</v>
      </c>
      <c r="L287" s="32"/>
      <c r="M287" s="143" t="s">
        <v>1</v>
      </c>
      <c r="N287" s="144" t="s">
        <v>39</v>
      </c>
      <c r="P287" s="145">
        <f>O287*H287</f>
        <v>0</v>
      </c>
      <c r="Q287" s="145">
        <v>0</v>
      </c>
      <c r="R287" s="145">
        <f>Q287*H287</f>
        <v>0</v>
      </c>
      <c r="S287" s="145">
        <v>0</v>
      </c>
      <c r="T287" s="146">
        <f>S287*H287</f>
        <v>0</v>
      </c>
      <c r="AR287" s="147" t="s">
        <v>188</v>
      </c>
      <c r="AT287" s="147" t="s">
        <v>183</v>
      </c>
      <c r="AU287" s="147" t="s">
        <v>84</v>
      </c>
      <c r="AY287" s="17" t="s">
        <v>180</v>
      </c>
      <c r="BE287" s="148">
        <f>IF(N287="základní",J287,0)</f>
        <v>0</v>
      </c>
      <c r="BF287" s="148">
        <f>IF(N287="snížená",J287,0)</f>
        <v>0</v>
      </c>
      <c r="BG287" s="148">
        <f>IF(N287="zákl. přenesená",J287,0)</f>
        <v>0</v>
      </c>
      <c r="BH287" s="148">
        <f>IF(N287="sníž. přenesená",J287,0)</f>
        <v>0</v>
      </c>
      <c r="BI287" s="148">
        <f>IF(N287="nulová",J287,0)</f>
        <v>0</v>
      </c>
      <c r="BJ287" s="17" t="s">
        <v>82</v>
      </c>
      <c r="BK287" s="148">
        <f>ROUND(I287*H287,2)</f>
        <v>0</v>
      </c>
      <c r="BL287" s="17" t="s">
        <v>188</v>
      </c>
      <c r="BM287" s="147" t="s">
        <v>2145</v>
      </c>
    </row>
    <row r="288" spans="2:65" s="1" customFormat="1" ht="16.5" customHeight="1">
      <c r="B288" s="32"/>
      <c r="C288" s="136" t="s">
        <v>851</v>
      </c>
      <c r="D288" s="136" t="s">
        <v>183</v>
      </c>
      <c r="E288" s="137" t="s">
        <v>2083</v>
      </c>
      <c r="F288" s="138" t="s">
        <v>2047</v>
      </c>
      <c r="G288" s="139" t="s">
        <v>1976</v>
      </c>
      <c r="H288" s="140">
        <v>1</v>
      </c>
      <c r="I288" s="141"/>
      <c r="J288" s="142">
        <f>ROUND(I288*H288,2)</f>
        <v>0</v>
      </c>
      <c r="K288" s="138" t="s">
        <v>1</v>
      </c>
      <c r="L288" s="32"/>
      <c r="M288" s="143" t="s">
        <v>1</v>
      </c>
      <c r="N288" s="144" t="s">
        <v>39</v>
      </c>
      <c r="P288" s="145">
        <f>O288*H288</f>
        <v>0</v>
      </c>
      <c r="Q288" s="145">
        <v>0</v>
      </c>
      <c r="R288" s="145">
        <f>Q288*H288</f>
        <v>0</v>
      </c>
      <c r="S288" s="145">
        <v>0</v>
      </c>
      <c r="T288" s="146">
        <f>S288*H288</f>
        <v>0</v>
      </c>
      <c r="AR288" s="147" t="s">
        <v>188</v>
      </c>
      <c r="AT288" s="147" t="s">
        <v>183</v>
      </c>
      <c r="AU288" s="147" t="s">
        <v>84</v>
      </c>
      <c r="AY288" s="17" t="s">
        <v>180</v>
      </c>
      <c r="BE288" s="148">
        <f>IF(N288="základní",J288,0)</f>
        <v>0</v>
      </c>
      <c r="BF288" s="148">
        <f>IF(N288="snížená",J288,0)</f>
        <v>0</v>
      </c>
      <c r="BG288" s="148">
        <f>IF(N288="zákl. přenesená",J288,0)</f>
        <v>0</v>
      </c>
      <c r="BH288" s="148">
        <f>IF(N288="sníž. přenesená",J288,0)</f>
        <v>0</v>
      </c>
      <c r="BI288" s="148">
        <f>IF(N288="nulová",J288,0)</f>
        <v>0</v>
      </c>
      <c r="BJ288" s="17" t="s">
        <v>82</v>
      </c>
      <c r="BK288" s="148">
        <f>ROUND(I288*H288,2)</f>
        <v>0</v>
      </c>
      <c r="BL288" s="17" t="s">
        <v>188</v>
      </c>
      <c r="BM288" s="147" t="s">
        <v>2146</v>
      </c>
    </row>
    <row r="289" spans="2:65" s="1" customFormat="1" ht="16.5" customHeight="1">
      <c r="B289" s="32"/>
      <c r="C289" s="136" t="s">
        <v>856</v>
      </c>
      <c r="D289" s="136" t="s">
        <v>183</v>
      </c>
      <c r="E289" s="137" t="s">
        <v>2147</v>
      </c>
      <c r="F289" s="138" t="s">
        <v>2095</v>
      </c>
      <c r="G289" s="139" t="s">
        <v>1980</v>
      </c>
      <c r="H289" s="140">
        <v>1</v>
      </c>
      <c r="I289" s="141"/>
      <c r="J289" s="142">
        <f>ROUND(I289*H289,2)</f>
        <v>0</v>
      </c>
      <c r="K289" s="138" t="s">
        <v>1</v>
      </c>
      <c r="L289" s="32"/>
      <c r="M289" s="143" t="s">
        <v>1</v>
      </c>
      <c r="N289" s="144" t="s">
        <v>39</v>
      </c>
      <c r="P289" s="145">
        <f>O289*H289</f>
        <v>0</v>
      </c>
      <c r="Q289" s="145">
        <v>0</v>
      </c>
      <c r="R289" s="145">
        <f>Q289*H289</f>
        <v>0</v>
      </c>
      <c r="S289" s="145">
        <v>0</v>
      </c>
      <c r="T289" s="146">
        <f>S289*H289</f>
        <v>0</v>
      </c>
      <c r="AR289" s="147" t="s">
        <v>188</v>
      </c>
      <c r="AT289" s="147" t="s">
        <v>183</v>
      </c>
      <c r="AU289" s="147" t="s">
        <v>84</v>
      </c>
      <c r="AY289" s="17" t="s">
        <v>180</v>
      </c>
      <c r="BE289" s="148">
        <f>IF(N289="základní",J289,0)</f>
        <v>0</v>
      </c>
      <c r="BF289" s="148">
        <f>IF(N289="snížená",J289,0)</f>
        <v>0</v>
      </c>
      <c r="BG289" s="148">
        <f>IF(N289="zákl. přenesená",J289,0)</f>
        <v>0</v>
      </c>
      <c r="BH289" s="148">
        <f>IF(N289="sníž. přenesená",J289,0)</f>
        <v>0</v>
      </c>
      <c r="BI289" s="148">
        <f>IF(N289="nulová",J289,0)</f>
        <v>0</v>
      </c>
      <c r="BJ289" s="17" t="s">
        <v>82</v>
      </c>
      <c r="BK289" s="148">
        <f>ROUND(I289*H289,2)</f>
        <v>0</v>
      </c>
      <c r="BL289" s="17" t="s">
        <v>188</v>
      </c>
      <c r="BM289" s="147" t="s">
        <v>2148</v>
      </c>
    </row>
    <row r="290" spans="2:65" s="11" customFormat="1" ht="25.9" customHeight="1">
      <c r="B290" s="124"/>
      <c r="D290" s="125" t="s">
        <v>73</v>
      </c>
      <c r="E290" s="126" t="s">
        <v>2149</v>
      </c>
      <c r="F290" s="126" t="s">
        <v>2150</v>
      </c>
      <c r="I290" s="127"/>
      <c r="J290" s="128">
        <f>BK290</f>
        <v>0</v>
      </c>
      <c r="L290" s="124"/>
      <c r="M290" s="129"/>
      <c r="P290" s="130">
        <f>P291</f>
        <v>0</v>
      </c>
      <c r="R290" s="130">
        <f>R291</f>
        <v>0</v>
      </c>
      <c r="T290" s="131">
        <f>T291</f>
        <v>0</v>
      </c>
      <c r="AR290" s="125" t="s">
        <v>82</v>
      </c>
      <c r="AT290" s="132" t="s">
        <v>73</v>
      </c>
      <c r="AU290" s="132" t="s">
        <v>74</v>
      </c>
      <c r="AY290" s="125" t="s">
        <v>180</v>
      </c>
      <c r="BK290" s="133">
        <f>BK291</f>
        <v>0</v>
      </c>
    </row>
    <row r="291" spans="2:65" s="1" customFormat="1" ht="16.5" customHeight="1">
      <c r="B291" s="32"/>
      <c r="C291" s="136" t="s">
        <v>863</v>
      </c>
      <c r="D291" s="136" t="s">
        <v>183</v>
      </c>
      <c r="E291" s="137" t="s">
        <v>863</v>
      </c>
      <c r="F291" s="138" t="s">
        <v>2151</v>
      </c>
      <c r="G291" s="139" t="s">
        <v>646</v>
      </c>
      <c r="H291" s="140">
        <v>1</v>
      </c>
      <c r="I291" s="141"/>
      <c r="J291" s="142">
        <f>ROUND(I291*H291,2)</f>
        <v>0</v>
      </c>
      <c r="K291" s="138" t="s">
        <v>1</v>
      </c>
      <c r="L291" s="32"/>
      <c r="M291" s="191" t="s">
        <v>1</v>
      </c>
      <c r="N291" s="192" t="s">
        <v>39</v>
      </c>
      <c r="O291" s="193"/>
      <c r="P291" s="194">
        <f>O291*H291</f>
        <v>0</v>
      </c>
      <c r="Q291" s="194">
        <v>0</v>
      </c>
      <c r="R291" s="194">
        <f>Q291*H291</f>
        <v>0</v>
      </c>
      <c r="S291" s="194">
        <v>0</v>
      </c>
      <c r="T291" s="195">
        <f>S291*H291</f>
        <v>0</v>
      </c>
      <c r="AR291" s="147" t="s">
        <v>188</v>
      </c>
      <c r="AT291" s="147" t="s">
        <v>183</v>
      </c>
      <c r="AU291" s="147" t="s">
        <v>82</v>
      </c>
      <c r="AY291" s="17" t="s">
        <v>180</v>
      </c>
      <c r="BE291" s="148">
        <f>IF(N291="základní",J291,0)</f>
        <v>0</v>
      </c>
      <c r="BF291" s="148">
        <f>IF(N291="snížená",J291,0)</f>
        <v>0</v>
      </c>
      <c r="BG291" s="148">
        <f>IF(N291="zákl. přenesená",J291,0)</f>
        <v>0</v>
      </c>
      <c r="BH291" s="148">
        <f>IF(N291="sníž. přenesená",J291,0)</f>
        <v>0</v>
      </c>
      <c r="BI291" s="148">
        <f>IF(N291="nulová",J291,0)</f>
        <v>0</v>
      </c>
      <c r="BJ291" s="17" t="s">
        <v>82</v>
      </c>
      <c r="BK291" s="148">
        <f>ROUND(I291*H291,2)</f>
        <v>0</v>
      </c>
      <c r="BL291" s="17" t="s">
        <v>188</v>
      </c>
      <c r="BM291" s="147" t="s">
        <v>2152</v>
      </c>
    </row>
    <row r="292" spans="2:65" s="1" customFormat="1" ht="7" customHeight="1">
      <c r="B292" s="44"/>
      <c r="C292" s="45"/>
      <c r="D292" s="45"/>
      <c r="E292" s="45"/>
      <c r="F292" s="45"/>
      <c r="G292" s="45"/>
      <c r="H292" s="45"/>
      <c r="I292" s="45"/>
      <c r="J292" s="45"/>
      <c r="K292" s="45"/>
      <c r="L292" s="32"/>
    </row>
  </sheetData>
  <sheetProtection algorithmName="SHA-512" hashValue="h3H4HeQG23BTsqTqht0plAzYBVDkHLje9YKpDfVWZI5HioJww2QChLaUdQSd3HHaLLjgadtmKH5t0bNyBN508g==" saltValue="yAchLGo/n8mM2mSY6vxOMh9mDTxHIylbOmmwLrFMgZziFdUXRGQ2R+N7U27Ujd8yUpWtIpgSbxsfoXVszeKuTw==" spinCount="100000" sheet="1" objects="1" scenarios="1" formatColumns="0" formatRows="0" autoFilter="0"/>
  <autoFilter ref="C147:K291" xr:uid="{00000000-0009-0000-0000-000005000000}"/>
  <mergeCells count="12">
    <mergeCell ref="E140:H140"/>
    <mergeCell ref="L2:V2"/>
    <mergeCell ref="E85:H85"/>
    <mergeCell ref="E87:H87"/>
    <mergeCell ref="E89:H89"/>
    <mergeCell ref="E136:H136"/>
    <mergeCell ref="E138:H13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20"/>
  <sheetViews>
    <sheetView showGridLines="0" workbookViewId="0"/>
  </sheetViews>
  <sheetFormatPr defaultRowHeight="14.4"/>
  <cols>
    <col min="1" max="1" width="8.33203125" customWidth="1"/>
    <col min="2" max="2" width="1.19921875" customWidth="1"/>
    <col min="3" max="3" width="4.1328125" customWidth="1"/>
    <col min="4" max="4" width="4.33203125" customWidth="1"/>
    <col min="5" max="5" width="17.1328125" customWidth="1"/>
    <col min="6" max="6" width="100.796875" customWidth="1"/>
    <col min="7" max="7" width="7.46484375" customWidth="1"/>
    <col min="8" max="8" width="14" customWidth="1"/>
    <col min="9" max="9" width="15.796875" customWidth="1"/>
    <col min="10" max="11" width="22.33203125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106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ZŠ NA SMETÁNCE - oprava střešního pláště a rekonstrukce podkroví</v>
      </c>
      <c r="F7" s="245"/>
      <c r="G7" s="245"/>
      <c r="H7" s="245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44" t="s">
        <v>1820</v>
      </c>
      <c r="F9" s="246"/>
      <c r="G9" s="246"/>
      <c r="H9" s="24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07" t="s">
        <v>2153</v>
      </c>
      <c r="F11" s="246"/>
      <c r="G11" s="246"/>
      <c r="H11" s="246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7" t="str">
        <f>'Rekapitulace stavby'!E14</f>
        <v>Vyplň údaj</v>
      </c>
      <c r="F20" s="213"/>
      <c r="G20" s="213"/>
      <c r="H20" s="213"/>
      <c r="I20" s="27" t="s">
        <v>26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18" t="s">
        <v>1</v>
      </c>
      <c r="F29" s="218"/>
      <c r="G29" s="218"/>
      <c r="H29" s="218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45" customHeight="1">
      <c r="B32" s="32"/>
      <c r="D32" s="95" t="s">
        <v>34</v>
      </c>
      <c r="J32" s="66">
        <f>ROUND(J128,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" customHeight="1">
      <c r="B35" s="32"/>
      <c r="D35" s="55" t="s">
        <v>38</v>
      </c>
      <c r="E35" s="27" t="s">
        <v>39</v>
      </c>
      <c r="F35" s="86">
        <f>ROUND((SUM(BE128:BE219)),  2)</f>
        <v>0</v>
      </c>
      <c r="I35" s="96">
        <v>0.21</v>
      </c>
      <c r="J35" s="86">
        <f>ROUND(((SUM(BE128:BE219))*I35),  2)</f>
        <v>0</v>
      </c>
      <c r="L35" s="32"/>
    </row>
    <row r="36" spans="2:12" s="1" customFormat="1" ht="14.4" customHeight="1">
      <c r="B36" s="32"/>
      <c r="E36" s="27" t="s">
        <v>40</v>
      </c>
      <c r="F36" s="86">
        <f>ROUND((SUM(BF128:BF219)),  2)</f>
        <v>0</v>
      </c>
      <c r="I36" s="96">
        <v>0.15</v>
      </c>
      <c r="J36" s="86">
        <f>ROUND(((SUM(BF128:BF219))*I36),  2)</f>
        <v>0</v>
      </c>
      <c r="L36" s="32"/>
    </row>
    <row r="37" spans="2:12" s="1" customFormat="1" ht="14.4" hidden="1" customHeight="1">
      <c r="B37" s="32"/>
      <c r="E37" s="27" t="s">
        <v>41</v>
      </c>
      <c r="F37" s="86">
        <f>ROUND((SUM(BG128:BG219)),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42</v>
      </c>
      <c r="F38" s="86">
        <f>ROUND((SUM(BH128:BH219)),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43</v>
      </c>
      <c r="F39" s="86">
        <f>ROUND((SUM(BI128:BI219)),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2.3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2.3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2.3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143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4" t="str">
        <f>E7</f>
        <v>ZŠ NA SMETÁNCE - oprava střešního pláště a rekonstrukce podkroví</v>
      </c>
      <c r="F85" s="245"/>
      <c r="G85" s="245"/>
      <c r="H85" s="245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44" t="s">
        <v>1820</v>
      </c>
      <c r="F87" s="246"/>
      <c r="G87" s="246"/>
      <c r="H87" s="24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07" t="str">
        <f>E11</f>
        <v>EI - SLN - Silnoproud</v>
      </c>
      <c r="F89" s="246"/>
      <c r="G89" s="246"/>
      <c r="H89" s="246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7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" customHeight="1">
      <c r="B97" s="32"/>
      <c r="L97" s="32"/>
    </row>
    <row r="98" spans="2:47" s="1" customFormat="1" ht="22.8" customHeight="1">
      <c r="B98" s="32"/>
      <c r="C98" s="107" t="s">
        <v>146</v>
      </c>
      <c r="J98" s="66">
        <f>J128</f>
        <v>0</v>
      </c>
      <c r="L98" s="32"/>
      <c r="AU98" s="17" t="s">
        <v>147</v>
      </c>
    </row>
    <row r="99" spans="2:47" s="8" customFormat="1" ht="25" customHeight="1">
      <c r="B99" s="108"/>
      <c r="D99" s="109" t="s">
        <v>2154</v>
      </c>
      <c r="E99" s="110"/>
      <c r="F99" s="110"/>
      <c r="G99" s="110"/>
      <c r="H99" s="110"/>
      <c r="I99" s="110"/>
      <c r="J99" s="111">
        <f>J129</f>
        <v>0</v>
      </c>
      <c r="L99" s="108"/>
    </row>
    <row r="100" spans="2:47" s="9" customFormat="1" ht="19.899999999999999" customHeight="1">
      <c r="B100" s="112"/>
      <c r="D100" s="113" t="s">
        <v>2155</v>
      </c>
      <c r="E100" s="114"/>
      <c r="F100" s="114"/>
      <c r="G100" s="114"/>
      <c r="H100" s="114"/>
      <c r="I100" s="114"/>
      <c r="J100" s="115">
        <f>J130</f>
        <v>0</v>
      </c>
      <c r="L100" s="112"/>
    </row>
    <row r="101" spans="2:47" s="9" customFormat="1" ht="19.899999999999999" customHeight="1">
      <c r="B101" s="112"/>
      <c r="D101" s="113" t="s">
        <v>2156</v>
      </c>
      <c r="E101" s="114"/>
      <c r="F101" s="114"/>
      <c r="G101" s="114"/>
      <c r="H101" s="114"/>
      <c r="I101" s="114"/>
      <c r="J101" s="115">
        <f>J147</f>
        <v>0</v>
      </c>
      <c r="L101" s="112"/>
    </row>
    <row r="102" spans="2:47" s="9" customFormat="1" ht="19.899999999999999" customHeight="1">
      <c r="B102" s="112"/>
      <c r="D102" s="113" t="s">
        <v>2157</v>
      </c>
      <c r="E102" s="114"/>
      <c r="F102" s="114"/>
      <c r="G102" s="114"/>
      <c r="H102" s="114"/>
      <c r="I102" s="114"/>
      <c r="J102" s="115">
        <f>J155</f>
        <v>0</v>
      </c>
      <c r="L102" s="112"/>
    </row>
    <row r="103" spans="2:47" s="9" customFormat="1" ht="19.899999999999999" customHeight="1">
      <c r="B103" s="112"/>
      <c r="D103" s="113" t="s">
        <v>2158</v>
      </c>
      <c r="E103" s="114"/>
      <c r="F103" s="114"/>
      <c r="G103" s="114"/>
      <c r="H103" s="114"/>
      <c r="I103" s="114"/>
      <c r="J103" s="115">
        <f>J171</f>
        <v>0</v>
      </c>
      <c r="L103" s="112"/>
    </row>
    <row r="104" spans="2:47" s="9" customFormat="1" ht="19.899999999999999" customHeight="1">
      <c r="B104" s="112"/>
      <c r="D104" s="113" t="s">
        <v>2159</v>
      </c>
      <c r="E104" s="114"/>
      <c r="F104" s="114"/>
      <c r="G104" s="114"/>
      <c r="H104" s="114"/>
      <c r="I104" s="114"/>
      <c r="J104" s="115">
        <f>J186</f>
        <v>0</v>
      </c>
      <c r="L104" s="112"/>
    </row>
    <row r="105" spans="2:47" s="9" customFormat="1" ht="19.899999999999999" customHeight="1">
      <c r="B105" s="112"/>
      <c r="D105" s="113" t="s">
        <v>2160</v>
      </c>
      <c r="E105" s="114"/>
      <c r="F105" s="114"/>
      <c r="G105" s="114"/>
      <c r="H105" s="114"/>
      <c r="I105" s="114"/>
      <c r="J105" s="115">
        <f>J202</f>
        <v>0</v>
      </c>
      <c r="L105" s="112"/>
    </row>
    <row r="106" spans="2:47" s="9" customFormat="1" ht="19.899999999999999" customHeight="1">
      <c r="B106" s="112"/>
      <c r="D106" s="113" t="s">
        <v>2161</v>
      </c>
      <c r="E106" s="114"/>
      <c r="F106" s="114"/>
      <c r="G106" s="114"/>
      <c r="H106" s="114"/>
      <c r="I106" s="114"/>
      <c r="J106" s="115">
        <f>J216</f>
        <v>0</v>
      </c>
      <c r="L106" s="112"/>
    </row>
    <row r="107" spans="2:47" s="1" customFormat="1" ht="21.85" customHeight="1">
      <c r="B107" s="32"/>
      <c r="L107" s="32"/>
    </row>
    <row r="108" spans="2:47" s="1" customFormat="1" ht="7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47" s="1" customFormat="1" ht="7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3" s="1" customFormat="1" ht="25" customHeight="1">
      <c r="B113" s="32"/>
      <c r="C113" s="21" t="s">
        <v>165</v>
      </c>
      <c r="L113" s="32"/>
    </row>
    <row r="114" spans="2:63" s="1" customFormat="1" ht="7" customHeight="1">
      <c r="B114" s="32"/>
      <c r="L114" s="32"/>
    </row>
    <row r="115" spans="2:63" s="1" customFormat="1" ht="12" customHeight="1">
      <c r="B115" s="32"/>
      <c r="C115" s="27" t="s">
        <v>16</v>
      </c>
      <c r="L115" s="32"/>
    </row>
    <row r="116" spans="2:63" s="1" customFormat="1" ht="16.5" customHeight="1">
      <c r="B116" s="32"/>
      <c r="E116" s="244" t="str">
        <f>E7</f>
        <v>ZŠ NA SMETÁNCE - oprava střešního pláště a rekonstrukce podkroví</v>
      </c>
      <c r="F116" s="245"/>
      <c r="G116" s="245"/>
      <c r="H116" s="245"/>
      <c r="L116" s="32"/>
    </row>
    <row r="117" spans="2:63" ht="12" customHeight="1">
      <c r="B117" s="20"/>
      <c r="C117" s="27" t="s">
        <v>141</v>
      </c>
      <c r="L117" s="20"/>
    </row>
    <row r="118" spans="2:63" s="1" customFormat="1" ht="16.5" customHeight="1">
      <c r="B118" s="32"/>
      <c r="E118" s="244" t="s">
        <v>1820</v>
      </c>
      <c r="F118" s="246"/>
      <c r="G118" s="246"/>
      <c r="H118" s="246"/>
      <c r="L118" s="32"/>
    </row>
    <row r="119" spans="2:63" s="1" customFormat="1" ht="12" customHeight="1">
      <c r="B119" s="32"/>
      <c r="C119" s="27" t="s">
        <v>991</v>
      </c>
      <c r="L119" s="32"/>
    </row>
    <row r="120" spans="2:63" s="1" customFormat="1" ht="16.5" customHeight="1">
      <c r="B120" s="32"/>
      <c r="E120" s="207" t="str">
        <f>E11</f>
        <v>EI - SLN - Silnoproud</v>
      </c>
      <c r="F120" s="246"/>
      <c r="G120" s="246"/>
      <c r="H120" s="246"/>
      <c r="L120" s="32"/>
    </row>
    <row r="121" spans="2:63" s="1" customFormat="1" ht="7" customHeight="1">
      <c r="B121" s="32"/>
      <c r="L121" s="32"/>
    </row>
    <row r="122" spans="2:63" s="1" customFormat="1" ht="12" customHeight="1">
      <c r="B122" s="32"/>
      <c r="C122" s="27" t="s">
        <v>20</v>
      </c>
      <c r="F122" s="25" t="str">
        <f>F14</f>
        <v xml:space="preserve"> </v>
      </c>
      <c r="I122" s="27" t="s">
        <v>22</v>
      </c>
      <c r="J122" s="52" t="str">
        <f>IF(J14="","",J14)</f>
        <v>24. 5. 2023</v>
      </c>
      <c r="L122" s="32"/>
    </row>
    <row r="123" spans="2:63" s="1" customFormat="1" ht="7" customHeight="1">
      <c r="B123" s="32"/>
      <c r="L123" s="32"/>
    </row>
    <row r="124" spans="2:63" s="1" customFormat="1" ht="15.15" customHeight="1">
      <c r="B124" s="32"/>
      <c r="C124" s="27" t="s">
        <v>24</v>
      </c>
      <c r="F124" s="25" t="str">
        <f>E17</f>
        <v xml:space="preserve"> </v>
      </c>
      <c r="I124" s="27" t="s">
        <v>29</v>
      </c>
      <c r="J124" s="30" t="str">
        <f>E23</f>
        <v xml:space="preserve"> </v>
      </c>
      <c r="L124" s="32"/>
    </row>
    <row r="125" spans="2:63" s="1" customFormat="1" ht="25.65" customHeight="1">
      <c r="B125" s="32"/>
      <c r="C125" s="27" t="s">
        <v>27</v>
      </c>
      <c r="F125" s="25" t="str">
        <f>IF(E20="","",E20)</f>
        <v>Vyplň údaj</v>
      </c>
      <c r="I125" s="27" t="s">
        <v>31</v>
      </c>
      <c r="J125" s="30" t="str">
        <f>E26</f>
        <v>KAVRO - Ing. Veronika Kloudová</v>
      </c>
      <c r="L125" s="32"/>
    </row>
    <row r="126" spans="2:63" s="1" customFormat="1" ht="10.3" customHeight="1">
      <c r="B126" s="32"/>
      <c r="L126" s="32"/>
    </row>
    <row r="127" spans="2:63" s="10" customFormat="1" ht="29.25" customHeight="1">
      <c r="B127" s="116"/>
      <c r="C127" s="117" t="s">
        <v>166</v>
      </c>
      <c r="D127" s="118" t="s">
        <v>59</v>
      </c>
      <c r="E127" s="118" t="s">
        <v>55</v>
      </c>
      <c r="F127" s="118" t="s">
        <v>56</v>
      </c>
      <c r="G127" s="118" t="s">
        <v>167</v>
      </c>
      <c r="H127" s="118" t="s">
        <v>168</v>
      </c>
      <c r="I127" s="118" t="s">
        <v>169</v>
      </c>
      <c r="J127" s="118" t="s">
        <v>145</v>
      </c>
      <c r="K127" s="119" t="s">
        <v>170</v>
      </c>
      <c r="L127" s="116"/>
      <c r="M127" s="59" t="s">
        <v>1</v>
      </c>
      <c r="N127" s="60" t="s">
        <v>38</v>
      </c>
      <c r="O127" s="60" t="s">
        <v>171</v>
      </c>
      <c r="P127" s="60" t="s">
        <v>172</v>
      </c>
      <c r="Q127" s="60" t="s">
        <v>173</v>
      </c>
      <c r="R127" s="60" t="s">
        <v>174</v>
      </c>
      <c r="S127" s="60" t="s">
        <v>175</v>
      </c>
      <c r="T127" s="61" t="s">
        <v>176</v>
      </c>
    </row>
    <row r="128" spans="2:63" s="1" customFormat="1" ht="22.8" customHeight="1">
      <c r="B128" s="32"/>
      <c r="C128" s="64" t="s">
        <v>177</v>
      </c>
      <c r="J128" s="120">
        <f>BK128</f>
        <v>0</v>
      </c>
      <c r="L128" s="32"/>
      <c r="M128" s="62"/>
      <c r="N128" s="53"/>
      <c r="O128" s="53"/>
      <c r="P128" s="121">
        <f>P129</f>
        <v>0</v>
      </c>
      <c r="Q128" s="53"/>
      <c r="R128" s="121">
        <f>R129</f>
        <v>0</v>
      </c>
      <c r="S128" s="53"/>
      <c r="T128" s="122">
        <f>T129</f>
        <v>0</v>
      </c>
      <c r="AT128" s="17" t="s">
        <v>73</v>
      </c>
      <c r="AU128" s="17" t="s">
        <v>147</v>
      </c>
      <c r="BK128" s="123">
        <f>BK129</f>
        <v>0</v>
      </c>
    </row>
    <row r="129" spans="2:65" s="11" customFormat="1" ht="25.9" customHeight="1">
      <c r="B129" s="124"/>
      <c r="D129" s="125" t="s">
        <v>73</v>
      </c>
      <c r="E129" s="126" t="s">
        <v>1939</v>
      </c>
      <c r="F129" s="126" t="s">
        <v>2162</v>
      </c>
      <c r="I129" s="127"/>
      <c r="J129" s="128">
        <f>BK129</f>
        <v>0</v>
      </c>
      <c r="L129" s="124"/>
      <c r="M129" s="129"/>
      <c r="P129" s="130">
        <f>P130+P147+P155+P171+P186+P202+P216</f>
        <v>0</v>
      </c>
      <c r="R129" s="130">
        <f>R130+R147+R155+R171+R186+R202+R216</f>
        <v>0</v>
      </c>
      <c r="T129" s="131">
        <f>T130+T147+T155+T171+T186+T202+T216</f>
        <v>0</v>
      </c>
      <c r="AR129" s="125" t="s">
        <v>82</v>
      </c>
      <c r="AT129" s="132" t="s">
        <v>73</v>
      </c>
      <c r="AU129" s="132" t="s">
        <v>74</v>
      </c>
      <c r="AY129" s="125" t="s">
        <v>180</v>
      </c>
      <c r="BK129" s="133">
        <f>BK130+BK147+BK155+BK171+BK186+BK202+BK216</f>
        <v>0</v>
      </c>
    </row>
    <row r="130" spans="2:65" s="11" customFormat="1" ht="22.8" customHeight="1">
      <c r="B130" s="124"/>
      <c r="D130" s="125" t="s">
        <v>73</v>
      </c>
      <c r="E130" s="134" t="s">
        <v>1830</v>
      </c>
      <c r="F130" s="134" t="s">
        <v>2163</v>
      </c>
      <c r="I130" s="127"/>
      <c r="J130" s="135">
        <f>BK130</f>
        <v>0</v>
      </c>
      <c r="L130" s="124"/>
      <c r="M130" s="129"/>
      <c r="P130" s="130">
        <f>SUM(P131:P146)</f>
        <v>0</v>
      </c>
      <c r="R130" s="130">
        <f>SUM(R131:R146)</f>
        <v>0</v>
      </c>
      <c r="T130" s="131">
        <f>SUM(T131:T146)</f>
        <v>0</v>
      </c>
      <c r="AR130" s="125" t="s">
        <v>82</v>
      </c>
      <c r="AT130" s="132" t="s">
        <v>73</v>
      </c>
      <c r="AU130" s="132" t="s">
        <v>82</v>
      </c>
      <c r="AY130" s="125" t="s">
        <v>180</v>
      </c>
      <c r="BK130" s="133">
        <f>SUM(BK131:BK146)</f>
        <v>0</v>
      </c>
    </row>
    <row r="131" spans="2:65" s="1" customFormat="1" ht="16.5" customHeight="1">
      <c r="B131" s="32"/>
      <c r="C131" s="136" t="s">
        <v>82</v>
      </c>
      <c r="D131" s="136" t="s">
        <v>183</v>
      </c>
      <c r="E131" s="137" t="s">
        <v>82</v>
      </c>
      <c r="F131" s="138" t="s">
        <v>2164</v>
      </c>
      <c r="G131" s="139" t="s">
        <v>279</v>
      </c>
      <c r="H131" s="140">
        <v>20</v>
      </c>
      <c r="I131" s="141"/>
      <c r="J131" s="142">
        <f t="shared" ref="J131:J146" si="0">ROUND(I131*H131,2)</f>
        <v>0</v>
      </c>
      <c r="K131" s="138" t="s">
        <v>1</v>
      </c>
      <c r="L131" s="32"/>
      <c r="M131" s="143" t="s">
        <v>1</v>
      </c>
      <c r="N131" s="144" t="s">
        <v>39</v>
      </c>
      <c r="P131" s="145">
        <f t="shared" ref="P131:P146" si="1">O131*H131</f>
        <v>0</v>
      </c>
      <c r="Q131" s="145">
        <v>0</v>
      </c>
      <c r="R131" s="145">
        <f t="shared" ref="R131:R146" si="2">Q131*H131</f>
        <v>0</v>
      </c>
      <c r="S131" s="145">
        <v>0</v>
      </c>
      <c r="T131" s="146">
        <f t="shared" ref="T131:T146" si="3">S131*H131</f>
        <v>0</v>
      </c>
      <c r="AR131" s="147" t="s">
        <v>188</v>
      </c>
      <c r="AT131" s="147" t="s">
        <v>183</v>
      </c>
      <c r="AU131" s="147" t="s">
        <v>84</v>
      </c>
      <c r="AY131" s="17" t="s">
        <v>180</v>
      </c>
      <c r="BE131" s="148">
        <f t="shared" ref="BE131:BE146" si="4">IF(N131="základní",J131,0)</f>
        <v>0</v>
      </c>
      <c r="BF131" s="148">
        <f t="shared" ref="BF131:BF146" si="5">IF(N131="snížená",J131,0)</f>
        <v>0</v>
      </c>
      <c r="BG131" s="148">
        <f t="shared" ref="BG131:BG146" si="6">IF(N131="zákl. přenesená",J131,0)</f>
        <v>0</v>
      </c>
      <c r="BH131" s="148">
        <f t="shared" ref="BH131:BH146" si="7">IF(N131="sníž. přenesená",J131,0)</f>
        <v>0</v>
      </c>
      <c r="BI131" s="148">
        <f t="shared" ref="BI131:BI146" si="8">IF(N131="nulová",J131,0)</f>
        <v>0</v>
      </c>
      <c r="BJ131" s="17" t="s">
        <v>82</v>
      </c>
      <c r="BK131" s="148">
        <f t="shared" ref="BK131:BK146" si="9">ROUND(I131*H131,2)</f>
        <v>0</v>
      </c>
      <c r="BL131" s="17" t="s">
        <v>188</v>
      </c>
      <c r="BM131" s="147" t="s">
        <v>84</v>
      </c>
    </row>
    <row r="132" spans="2:65" s="1" customFormat="1" ht="16.5" customHeight="1">
      <c r="B132" s="32"/>
      <c r="C132" s="136" t="s">
        <v>84</v>
      </c>
      <c r="D132" s="136" t="s">
        <v>183</v>
      </c>
      <c r="E132" s="137" t="s">
        <v>84</v>
      </c>
      <c r="F132" s="138" t="s">
        <v>2165</v>
      </c>
      <c r="G132" s="139" t="s">
        <v>279</v>
      </c>
      <c r="H132" s="140">
        <v>45</v>
      </c>
      <c r="I132" s="141"/>
      <c r="J132" s="142">
        <f t="shared" si="0"/>
        <v>0</v>
      </c>
      <c r="K132" s="138" t="s">
        <v>1</v>
      </c>
      <c r="L132" s="32"/>
      <c r="M132" s="143" t="s">
        <v>1</v>
      </c>
      <c r="N132" s="144" t="s">
        <v>39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188</v>
      </c>
      <c r="AT132" s="147" t="s">
        <v>183</v>
      </c>
      <c r="AU132" s="147" t="s">
        <v>84</v>
      </c>
      <c r="AY132" s="17" t="s">
        <v>180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7" t="s">
        <v>82</v>
      </c>
      <c r="BK132" s="148">
        <f t="shared" si="9"/>
        <v>0</v>
      </c>
      <c r="BL132" s="17" t="s">
        <v>188</v>
      </c>
      <c r="BM132" s="147" t="s">
        <v>188</v>
      </c>
    </row>
    <row r="133" spans="2:65" s="1" customFormat="1" ht="16.5" customHeight="1">
      <c r="B133" s="32"/>
      <c r="C133" s="136" t="s">
        <v>181</v>
      </c>
      <c r="D133" s="136" t="s">
        <v>183</v>
      </c>
      <c r="E133" s="137" t="s">
        <v>181</v>
      </c>
      <c r="F133" s="138" t="s">
        <v>2166</v>
      </c>
      <c r="G133" s="139" t="s">
        <v>279</v>
      </c>
      <c r="H133" s="140">
        <v>30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39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188</v>
      </c>
      <c r="AT133" s="147" t="s">
        <v>183</v>
      </c>
      <c r="AU133" s="147" t="s">
        <v>84</v>
      </c>
      <c r="AY133" s="17" t="s">
        <v>180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82</v>
      </c>
      <c r="BK133" s="148">
        <f t="shared" si="9"/>
        <v>0</v>
      </c>
      <c r="BL133" s="17" t="s">
        <v>188</v>
      </c>
      <c r="BM133" s="147" t="s">
        <v>216</v>
      </c>
    </row>
    <row r="134" spans="2:65" s="1" customFormat="1" ht="16.5" customHeight="1">
      <c r="B134" s="32"/>
      <c r="C134" s="136" t="s">
        <v>188</v>
      </c>
      <c r="D134" s="136" t="s">
        <v>183</v>
      </c>
      <c r="E134" s="137" t="s">
        <v>188</v>
      </c>
      <c r="F134" s="138" t="s">
        <v>2167</v>
      </c>
      <c r="G134" s="139" t="s">
        <v>279</v>
      </c>
      <c r="H134" s="140">
        <v>40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39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188</v>
      </c>
      <c r="AT134" s="147" t="s">
        <v>183</v>
      </c>
      <c r="AU134" s="147" t="s">
        <v>84</v>
      </c>
      <c r="AY134" s="17" t="s">
        <v>180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82</v>
      </c>
      <c r="BK134" s="148">
        <f t="shared" si="9"/>
        <v>0</v>
      </c>
      <c r="BL134" s="17" t="s">
        <v>188</v>
      </c>
      <c r="BM134" s="147" t="s">
        <v>242</v>
      </c>
    </row>
    <row r="135" spans="2:65" s="1" customFormat="1" ht="16.5" customHeight="1">
      <c r="B135" s="32"/>
      <c r="C135" s="136" t="s">
        <v>221</v>
      </c>
      <c r="D135" s="136" t="s">
        <v>183</v>
      </c>
      <c r="E135" s="137" t="s">
        <v>221</v>
      </c>
      <c r="F135" s="138" t="s">
        <v>2168</v>
      </c>
      <c r="G135" s="139" t="s">
        <v>279</v>
      </c>
      <c r="H135" s="140">
        <v>40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39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188</v>
      </c>
      <c r="AT135" s="147" t="s">
        <v>183</v>
      </c>
      <c r="AU135" s="147" t="s">
        <v>84</v>
      </c>
      <c r="AY135" s="17" t="s">
        <v>180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82</v>
      </c>
      <c r="BK135" s="148">
        <f t="shared" si="9"/>
        <v>0</v>
      </c>
      <c r="BL135" s="17" t="s">
        <v>188</v>
      </c>
      <c r="BM135" s="147" t="s">
        <v>256</v>
      </c>
    </row>
    <row r="136" spans="2:65" s="1" customFormat="1" ht="16.5" customHeight="1">
      <c r="B136" s="32"/>
      <c r="C136" s="136" t="s">
        <v>216</v>
      </c>
      <c r="D136" s="136" t="s">
        <v>183</v>
      </c>
      <c r="E136" s="137" t="s">
        <v>216</v>
      </c>
      <c r="F136" s="138" t="s">
        <v>2169</v>
      </c>
      <c r="G136" s="139" t="s">
        <v>279</v>
      </c>
      <c r="H136" s="140">
        <v>1690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39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188</v>
      </c>
      <c r="AT136" s="147" t="s">
        <v>183</v>
      </c>
      <c r="AU136" s="147" t="s">
        <v>84</v>
      </c>
      <c r="AY136" s="17" t="s">
        <v>180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82</v>
      </c>
      <c r="BK136" s="148">
        <f t="shared" si="9"/>
        <v>0</v>
      </c>
      <c r="BL136" s="17" t="s">
        <v>188</v>
      </c>
      <c r="BM136" s="147" t="s">
        <v>270</v>
      </c>
    </row>
    <row r="137" spans="2:65" s="1" customFormat="1" ht="16.5" customHeight="1">
      <c r="B137" s="32"/>
      <c r="C137" s="136" t="s">
        <v>232</v>
      </c>
      <c r="D137" s="136" t="s">
        <v>183</v>
      </c>
      <c r="E137" s="137" t="s">
        <v>232</v>
      </c>
      <c r="F137" s="138" t="s">
        <v>2170</v>
      </c>
      <c r="G137" s="139" t="s">
        <v>279</v>
      </c>
      <c r="H137" s="140">
        <v>1160</v>
      </c>
      <c r="I137" s="141"/>
      <c r="J137" s="142">
        <f t="shared" si="0"/>
        <v>0</v>
      </c>
      <c r="K137" s="138" t="s">
        <v>1</v>
      </c>
      <c r="L137" s="32"/>
      <c r="M137" s="143" t="s">
        <v>1</v>
      </c>
      <c r="N137" s="144" t="s">
        <v>39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188</v>
      </c>
      <c r="AT137" s="147" t="s">
        <v>183</v>
      </c>
      <c r="AU137" s="147" t="s">
        <v>84</v>
      </c>
      <c r="AY137" s="17" t="s">
        <v>180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7" t="s">
        <v>82</v>
      </c>
      <c r="BK137" s="148">
        <f t="shared" si="9"/>
        <v>0</v>
      </c>
      <c r="BL137" s="17" t="s">
        <v>188</v>
      </c>
      <c r="BM137" s="147" t="s">
        <v>283</v>
      </c>
    </row>
    <row r="138" spans="2:65" s="1" customFormat="1" ht="16.5" customHeight="1">
      <c r="B138" s="32"/>
      <c r="C138" s="136" t="s">
        <v>242</v>
      </c>
      <c r="D138" s="136" t="s">
        <v>183</v>
      </c>
      <c r="E138" s="137" t="s">
        <v>242</v>
      </c>
      <c r="F138" s="138" t="s">
        <v>2171</v>
      </c>
      <c r="G138" s="139" t="s">
        <v>279</v>
      </c>
      <c r="H138" s="140">
        <v>490</v>
      </c>
      <c r="I138" s="141"/>
      <c r="J138" s="142">
        <f t="shared" si="0"/>
        <v>0</v>
      </c>
      <c r="K138" s="138" t="s">
        <v>1</v>
      </c>
      <c r="L138" s="32"/>
      <c r="M138" s="143" t="s">
        <v>1</v>
      </c>
      <c r="N138" s="144" t="s">
        <v>39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188</v>
      </c>
      <c r="AT138" s="147" t="s">
        <v>183</v>
      </c>
      <c r="AU138" s="147" t="s">
        <v>84</v>
      </c>
      <c r="AY138" s="17" t="s">
        <v>180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7" t="s">
        <v>82</v>
      </c>
      <c r="BK138" s="148">
        <f t="shared" si="9"/>
        <v>0</v>
      </c>
      <c r="BL138" s="17" t="s">
        <v>188</v>
      </c>
      <c r="BM138" s="147" t="s">
        <v>294</v>
      </c>
    </row>
    <row r="139" spans="2:65" s="1" customFormat="1" ht="16.5" customHeight="1">
      <c r="B139" s="32"/>
      <c r="C139" s="136" t="s">
        <v>252</v>
      </c>
      <c r="D139" s="136" t="s">
        <v>183</v>
      </c>
      <c r="E139" s="137" t="s">
        <v>252</v>
      </c>
      <c r="F139" s="138" t="s">
        <v>2172</v>
      </c>
      <c r="G139" s="139" t="s">
        <v>279</v>
      </c>
      <c r="H139" s="140">
        <v>380</v>
      </c>
      <c r="I139" s="141"/>
      <c r="J139" s="142">
        <f t="shared" si="0"/>
        <v>0</v>
      </c>
      <c r="K139" s="138" t="s">
        <v>1</v>
      </c>
      <c r="L139" s="32"/>
      <c r="M139" s="143" t="s">
        <v>1</v>
      </c>
      <c r="N139" s="144" t="s">
        <v>39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188</v>
      </c>
      <c r="AT139" s="147" t="s">
        <v>183</v>
      </c>
      <c r="AU139" s="147" t="s">
        <v>84</v>
      </c>
      <c r="AY139" s="17" t="s">
        <v>180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7" t="s">
        <v>82</v>
      </c>
      <c r="BK139" s="148">
        <f t="shared" si="9"/>
        <v>0</v>
      </c>
      <c r="BL139" s="17" t="s">
        <v>188</v>
      </c>
      <c r="BM139" s="147" t="s">
        <v>305</v>
      </c>
    </row>
    <row r="140" spans="2:65" s="1" customFormat="1" ht="16.5" customHeight="1">
      <c r="B140" s="32"/>
      <c r="C140" s="136" t="s">
        <v>256</v>
      </c>
      <c r="D140" s="136" t="s">
        <v>183</v>
      </c>
      <c r="E140" s="137" t="s">
        <v>256</v>
      </c>
      <c r="F140" s="138" t="s">
        <v>2173</v>
      </c>
      <c r="G140" s="139" t="s">
        <v>279</v>
      </c>
      <c r="H140" s="140">
        <v>60</v>
      </c>
      <c r="I140" s="141"/>
      <c r="J140" s="142">
        <f t="shared" si="0"/>
        <v>0</v>
      </c>
      <c r="K140" s="138" t="s">
        <v>1</v>
      </c>
      <c r="L140" s="32"/>
      <c r="M140" s="143" t="s">
        <v>1</v>
      </c>
      <c r="N140" s="144" t="s">
        <v>39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188</v>
      </c>
      <c r="AT140" s="147" t="s">
        <v>183</v>
      </c>
      <c r="AU140" s="147" t="s">
        <v>84</v>
      </c>
      <c r="AY140" s="17" t="s">
        <v>180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7" t="s">
        <v>82</v>
      </c>
      <c r="BK140" s="148">
        <f t="shared" si="9"/>
        <v>0</v>
      </c>
      <c r="BL140" s="17" t="s">
        <v>188</v>
      </c>
      <c r="BM140" s="147" t="s">
        <v>320</v>
      </c>
    </row>
    <row r="141" spans="2:65" s="1" customFormat="1" ht="16.5" customHeight="1">
      <c r="B141" s="32"/>
      <c r="C141" s="136" t="s">
        <v>264</v>
      </c>
      <c r="D141" s="136" t="s">
        <v>183</v>
      </c>
      <c r="E141" s="137" t="s">
        <v>264</v>
      </c>
      <c r="F141" s="138" t="s">
        <v>2174</v>
      </c>
      <c r="G141" s="139" t="s">
        <v>279</v>
      </c>
      <c r="H141" s="140">
        <v>80</v>
      </c>
      <c r="I141" s="141"/>
      <c r="J141" s="142">
        <f t="shared" si="0"/>
        <v>0</v>
      </c>
      <c r="K141" s="138" t="s">
        <v>1</v>
      </c>
      <c r="L141" s="32"/>
      <c r="M141" s="143" t="s">
        <v>1</v>
      </c>
      <c r="N141" s="144" t="s">
        <v>39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188</v>
      </c>
      <c r="AT141" s="147" t="s">
        <v>183</v>
      </c>
      <c r="AU141" s="147" t="s">
        <v>84</v>
      </c>
      <c r="AY141" s="17" t="s">
        <v>180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7" t="s">
        <v>82</v>
      </c>
      <c r="BK141" s="148">
        <f t="shared" si="9"/>
        <v>0</v>
      </c>
      <c r="BL141" s="17" t="s">
        <v>188</v>
      </c>
      <c r="BM141" s="147" t="s">
        <v>335</v>
      </c>
    </row>
    <row r="142" spans="2:65" s="1" customFormat="1" ht="16.5" customHeight="1">
      <c r="B142" s="32"/>
      <c r="C142" s="136" t="s">
        <v>270</v>
      </c>
      <c r="D142" s="136" t="s">
        <v>183</v>
      </c>
      <c r="E142" s="137" t="s">
        <v>270</v>
      </c>
      <c r="F142" s="138" t="s">
        <v>2175</v>
      </c>
      <c r="G142" s="139" t="s">
        <v>279</v>
      </c>
      <c r="H142" s="140">
        <v>140</v>
      </c>
      <c r="I142" s="141"/>
      <c r="J142" s="142">
        <f t="shared" si="0"/>
        <v>0</v>
      </c>
      <c r="K142" s="138" t="s">
        <v>1</v>
      </c>
      <c r="L142" s="32"/>
      <c r="M142" s="143" t="s">
        <v>1</v>
      </c>
      <c r="N142" s="144" t="s">
        <v>39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188</v>
      </c>
      <c r="AT142" s="147" t="s">
        <v>183</v>
      </c>
      <c r="AU142" s="147" t="s">
        <v>84</v>
      </c>
      <c r="AY142" s="17" t="s">
        <v>180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7" t="s">
        <v>82</v>
      </c>
      <c r="BK142" s="148">
        <f t="shared" si="9"/>
        <v>0</v>
      </c>
      <c r="BL142" s="17" t="s">
        <v>188</v>
      </c>
      <c r="BM142" s="147" t="s">
        <v>347</v>
      </c>
    </row>
    <row r="143" spans="2:65" s="1" customFormat="1" ht="16.5" customHeight="1">
      <c r="B143" s="32"/>
      <c r="C143" s="136" t="s">
        <v>276</v>
      </c>
      <c r="D143" s="136" t="s">
        <v>183</v>
      </c>
      <c r="E143" s="137" t="s">
        <v>276</v>
      </c>
      <c r="F143" s="138" t="s">
        <v>2176</v>
      </c>
      <c r="G143" s="139" t="s">
        <v>279</v>
      </c>
      <c r="H143" s="140">
        <v>100</v>
      </c>
      <c r="I143" s="141"/>
      <c r="J143" s="142">
        <f t="shared" si="0"/>
        <v>0</v>
      </c>
      <c r="K143" s="138" t="s">
        <v>1</v>
      </c>
      <c r="L143" s="32"/>
      <c r="M143" s="143" t="s">
        <v>1</v>
      </c>
      <c r="N143" s="144" t="s">
        <v>39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188</v>
      </c>
      <c r="AT143" s="147" t="s">
        <v>183</v>
      </c>
      <c r="AU143" s="147" t="s">
        <v>84</v>
      </c>
      <c r="AY143" s="17" t="s">
        <v>180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7" t="s">
        <v>82</v>
      </c>
      <c r="BK143" s="148">
        <f t="shared" si="9"/>
        <v>0</v>
      </c>
      <c r="BL143" s="17" t="s">
        <v>188</v>
      </c>
      <c r="BM143" s="147" t="s">
        <v>363</v>
      </c>
    </row>
    <row r="144" spans="2:65" s="1" customFormat="1" ht="16.5" customHeight="1">
      <c r="B144" s="32"/>
      <c r="C144" s="136" t="s">
        <v>283</v>
      </c>
      <c r="D144" s="136" t="s">
        <v>183</v>
      </c>
      <c r="E144" s="137" t="s">
        <v>283</v>
      </c>
      <c r="F144" s="138" t="s">
        <v>2177</v>
      </c>
      <c r="G144" s="139" t="s">
        <v>1836</v>
      </c>
      <c r="H144" s="140">
        <v>3</v>
      </c>
      <c r="I144" s="141"/>
      <c r="J144" s="142">
        <f t="shared" si="0"/>
        <v>0</v>
      </c>
      <c r="K144" s="138" t="s">
        <v>1</v>
      </c>
      <c r="L144" s="32"/>
      <c r="M144" s="143" t="s">
        <v>1</v>
      </c>
      <c r="N144" s="144" t="s">
        <v>39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188</v>
      </c>
      <c r="AT144" s="147" t="s">
        <v>183</v>
      </c>
      <c r="AU144" s="147" t="s">
        <v>84</v>
      </c>
      <c r="AY144" s="17" t="s">
        <v>180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7" t="s">
        <v>82</v>
      </c>
      <c r="BK144" s="148">
        <f t="shared" si="9"/>
        <v>0</v>
      </c>
      <c r="BL144" s="17" t="s">
        <v>188</v>
      </c>
      <c r="BM144" s="147" t="s">
        <v>376</v>
      </c>
    </row>
    <row r="145" spans="2:65" s="1" customFormat="1" ht="16.5" customHeight="1">
      <c r="B145" s="32"/>
      <c r="C145" s="136" t="s">
        <v>8</v>
      </c>
      <c r="D145" s="136" t="s">
        <v>183</v>
      </c>
      <c r="E145" s="137" t="s">
        <v>8</v>
      </c>
      <c r="F145" s="138" t="s">
        <v>2178</v>
      </c>
      <c r="G145" s="139" t="s">
        <v>1836</v>
      </c>
      <c r="H145" s="140">
        <v>2</v>
      </c>
      <c r="I145" s="141"/>
      <c r="J145" s="142">
        <f t="shared" si="0"/>
        <v>0</v>
      </c>
      <c r="K145" s="138" t="s">
        <v>1</v>
      </c>
      <c r="L145" s="32"/>
      <c r="M145" s="143" t="s">
        <v>1</v>
      </c>
      <c r="N145" s="144" t="s">
        <v>39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188</v>
      </c>
      <c r="AT145" s="147" t="s">
        <v>183</v>
      </c>
      <c r="AU145" s="147" t="s">
        <v>84</v>
      </c>
      <c r="AY145" s="17" t="s">
        <v>180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7" t="s">
        <v>82</v>
      </c>
      <c r="BK145" s="148">
        <f t="shared" si="9"/>
        <v>0</v>
      </c>
      <c r="BL145" s="17" t="s">
        <v>188</v>
      </c>
      <c r="BM145" s="147" t="s">
        <v>389</v>
      </c>
    </row>
    <row r="146" spans="2:65" s="1" customFormat="1" ht="16.5" customHeight="1">
      <c r="B146" s="32"/>
      <c r="C146" s="136" t="s">
        <v>294</v>
      </c>
      <c r="D146" s="136" t="s">
        <v>183</v>
      </c>
      <c r="E146" s="137" t="s">
        <v>294</v>
      </c>
      <c r="F146" s="138" t="s">
        <v>2179</v>
      </c>
      <c r="G146" s="139" t="s">
        <v>646</v>
      </c>
      <c r="H146" s="140">
        <v>1</v>
      </c>
      <c r="I146" s="141"/>
      <c r="J146" s="142">
        <f t="shared" si="0"/>
        <v>0</v>
      </c>
      <c r="K146" s="138" t="s">
        <v>1</v>
      </c>
      <c r="L146" s="32"/>
      <c r="M146" s="143" t="s">
        <v>1</v>
      </c>
      <c r="N146" s="144" t="s">
        <v>39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188</v>
      </c>
      <c r="AT146" s="147" t="s">
        <v>183</v>
      </c>
      <c r="AU146" s="147" t="s">
        <v>84</v>
      </c>
      <c r="AY146" s="17" t="s">
        <v>180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7" t="s">
        <v>82</v>
      </c>
      <c r="BK146" s="148">
        <f t="shared" si="9"/>
        <v>0</v>
      </c>
      <c r="BL146" s="17" t="s">
        <v>188</v>
      </c>
      <c r="BM146" s="147" t="s">
        <v>331</v>
      </c>
    </row>
    <row r="147" spans="2:65" s="11" customFormat="1" ht="22.8" customHeight="1">
      <c r="B147" s="124"/>
      <c r="D147" s="125" t="s">
        <v>73</v>
      </c>
      <c r="E147" s="134" t="s">
        <v>1848</v>
      </c>
      <c r="F147" s="134" t="s">
        <v>2180</v>
      </c>
      <c r="I147" s="127"/>
      <c r="J147" s="135">
        <f>BK147</f>
        <v>0</v>
      </c>
      <c r="L147" s="124"/>
      <c r="M147" s="129"/>
      <c r="P147" s="130">
        <f>SUM(P148:P154)</f>
        <v>0</v>
      </c>
      <c r="R147" s="130">
        <f>SUM(R148:R154)</f>
        <v>0</v>
      </c>
      <c r="T147" s="131">
        <f>SUM(T148:T154)</f>
        <v>0</v>
      </c>
      <c r="AR147" s="125" t="s">
        <v>82</v>
      </c>
      <c r="AT147" s="132" t="s">
        <v>73</v>
      </c>
      <c r="AU147" s="132" t="s">
        <v>82</v>
      </c>
      <c r="AY147" s="125" t="s">
        <v>180</v>
      </c>
      <c r="BK147" s="133">
        <f>SUM(BK148:BK154)</f>
        <v>0</v>
      </c>
    </row>
    <row r="148" spans="2:65" s="1" customFormat="1" ht="16.5" customHeight="1">
      <c r="B148" s="32"/>
      <c r="C148" s="136" t="s">
        <v>301</v>
      </c>
      <c r="D148" s="136" t="s">
        <v>183</v>
      </c>
      <c r="E148" s="137" t="s">
        <v>1850</v>
      </c>
      <c r="F148" s="138" t="s">
        <v>2181</v>
      </c>
      <c r="G148" s="139" t="s">
        <v>1836</v>
      </c>
      <c r="H148" s="140">
        <v>1</v>
      </c>
      <c r="I148" s="141"/>
      <c r="J148" s="142">
        <f t="shared" ref="J148:J154" si="10">ROUND(I148*H148,2)</f>
        <v>0</v>
      </c>
      <c r="K148" s="138" t="s">
        <v>1</v>
      </c>
      <c r="L148" s="32"/>
      <c r="M148" s="143" t="s">
        <v>1</v>
      </c>
      <c r="N148" s="144" t="s">
        <v>39</v>
      </c>
      <c r="P148" s="145">
        <f t="shared" ref="P148:P154" si="11">O148*H148</f>
        <v>0</v>
      </c>
      <c r="Q148" s="145">
        <v>0</v>
      </c>
      <c r="R148" s="145">
        <f t="shared" ref="R148:R154" si="12">Q148*H148</f>
        <v>0</v>
      </c>
      <c r="S148" s="145">
        <v>0</v>
      </c>
      <c r="T148" s="146">
        <f t="shared" ref="T148:T154" si="13">S148*H148</f>
        <v>0</v>
      </c>
      <c r="AR148" s="147" t="s">
        <v>188</v>
      </c>
      <c r="AT148" s="147" t="s">
        <v>183</v>
      </c>
      <c r="AU148" s="147" t="s">
        <v>84</v>
      </c>
      <c r="AY148" s="17" t="s">
        <v>180</v>
      </c>
      <c r="BE148" s="148">
        <f t="shared" ref="BE148:BE154" si="14">IF(N148="základní",J148,0)</f>
        <v>0</v>
      </c>
      <c r="BF148" s="148">
        <f t="shared" ref="BF148:BF154" si="15">IF(N148="snížená",J148,0)</f>
        <v>0</v>
      </c>
      <c r="BG148" s="148">
        <f t="shared" ref="BG148:BG154" si="16">IF(N148="zákl. přenesená",J148,0)</f>
        <v>0</v>
      </c>
      <c r="BH148" s="148">
        <f t="shared" ref="BH148:BH154" si="17">IF(N148="sníž. přenesená",J148,0)</f>
        <v>0</v>
      </c>
      <c r="BI148" s="148">
        <f t="shared" ref="BI148:BI154" si="18">IF(N148="nulová",J148,0)</f>
        <v>0</v>
      </c>
      <c r="BJ148" s="17" t="s">
        <v>82</v>
      </c>
      <c r="BK148" s="148">
        <f t="shared" ref="BK148:BK154" si="19">ROUND(I148*H148,2)</f>
        <v>0</v>
      </c>
      <c r="BL148" s="17" t="s">
        <v>188</v>
      </c>
      <c r="BM148" s="147" t="s">
        <v>442</v>
      </c>
    </row>
    <row r="149" spans="2:65" s="1" customFormat="1" ht="16.5" customHeight="1">
      <c r="B149" s="32"/>
      <c r="C149" s="136" t="s">
        <v>305</v>
      </c>
      <c r="D149" s="136" t="s">
        <v>183</v>
      </c>
      <c r="E149" s="137" t="s">
        <v>1852</v>
      </c>
      <c r="F149" s="138" t="s">
        <v>2182</v>
      </c>
      <c r="G149" s="139" t="s">
        <v>1836</v>
      </c>
      <c r="H149" s="140">
        <v>1</v>
      </c>
      <c r="I149" s="141"/>
      <c r="J149" s="142">
        <f t="shared" si="10"/>
        <v>0</v>
      </c>
      <c r="K149" s="138" t="s">
        <v>1</v>
      </c>
      <c r="L149" s="32"/>
      <c r="M149" s="143" t="s">
        <v>1</v>
      </c>
      <c r="N149" s="144" t="s">
        <v>39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188</v>
      </c>
      <c r="AT149" s="147" t="s">
        <v>183</v>
      </c>
      <c r="AU149" s="147" t="s">
        <v>84</v>
      </c>
      <c r="AY149" s="17" t="s">
        <v>180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7" t="s">
        <v>82</v>
      </c>
      <c r="BK149" s="148">
        <f t="shared" si="19"/>
        <v>0</v>
      </c>
      <c r="BL149" s="17" t="s">
        <v>188</v>
      </c>
      <c r="BM149" s="147" t="s">
        <v>456</v>
      </c>
    </row>
    <row r="150" spans="2:65" s="1" customFormat="1" ht="16.5" customHeight="1">
      <c r="B150" s="32"/>
      <c r="C150" s="136" t="s">
        <v>312</v>
      </c>
      <c r="D150" s="136" t="s">
        <v>183</v>
      </c>
      <c r="E150" s="137" t="s">
        <v>1854</v>
      </c>
      <c r="F150" s="138" t="s">
        <v>2183</v>
      </c>
      <c r="G150" s="139" t="s">
        <v>1836</v>
      </c>
      <c r="H150" s="140">
        <v>1</v>
      </c>
      <c r="I150" s="141"/>
      <c r="J150" s="142">
        <f t="shared" si="10"/>
        <v>0</v>
      </c>
      <c r="K150" s="138" t="s">
        <v>1</v>
      </c>
      <c r="L150" s="32"/>
      <c r="M150" s="143" t="s">
        <v>1</v>
      </c>
      <c r="N150" s="144" t="s">
        <v>39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188</v>
      </c>
      <c r="AT150" s="147" t="s">
        <v>183</v>
      </c>
      <c r="AU150" s="147" t="s">
        <v>84</v>
      </c>
      <c r="AY150" s="17" t="s">
        <v>180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7" t="s">
        <v>82</v>
      </c>
      <c r="BK150" s="148">
        <f t="shared" si="19"/>
        <v>0</v>
      </c>
      <c r="BL150" s="17" t="s">
        <v>188</v>
      </c>
      <c r="BM150" s="147" t="s">
        <v>467</v>
      </c>
    </row>
    <row r="151" spans="2:65" s="1" customFormat="1" ht="16.5" customHeight="1">
      <c r="B151" s="32"/>
      <c r="C151" s="136" t="s">
        <v>320</v>
      </c>
      <c r="D151" s="136" t="s">
        <v>183</v>
      </c>
      <c r="E151" s="137" t="s">
        <v>2184</v>
      </c>
      <c r="F151" s="138" t="s">
        <v>2185</v>
      </c>
      <c r="G151" s="139" t="s">
        <v>1836</v>
      </c>
      <c r="H151" s="140">
        <v>8</v>
      </c>
      <c r="I151" s="141"/>
      <c r="J151" s="142">
        <f t="shared" si="10"/>
        <v>0</v>
      </c>
      <c r="K151" s="138" t="s">
        <v>1</v>
      </c>
      <c r="L151" s="32"/>
      <c r="M151" s="143" t="s">
        <v>1</v>
      </c>
      <c r="N151" s="144" t="s">
        <v>39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188</v>
      </c>
      <c r="AT151" s="147" t="s">
        <v>183</v>
      </c>
      <c r="AU151" s="147" t="s">
        <v>84</v>
      </c>
      <c r="AY151" s="17" t="s">
        <v>180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7" t="s">
        <v>82</v>
      </c>
      <c r="BK151" s="148">
        <f t="shared" si="19"/>
        <v>0</v>
      </c>
      <c r="BL151" s="17" t="s">
        <v>188</v>
      </c>
      <c r="BM151" s="147" t="s">
        <v>477</v>
      </c>
    </row>
    <row r="152" spans="2:65" s="1" customFormat="1" ht="16.5" customHeight="1">
      <c r="B152" s="32"/>
      <c r="C152" s="136" t="s">
        <v>7</v>
      </c>
      <c r="D152" s="136" t="s">
        <v>183</v>
      </c>
      <c r="E152" s="137" t="s">
        <v>1856</v>
      </c>
      <c r="F152" s="138" t="s">
        <v>2186</v>
      </c>
      <c r="G152" s="139" t="s">
        <v>1836</v>
      </c>
      <c r="H152" s="140">
        <v>1</v>
      </c>
      <c r="I152" s="141"/>
      <c r="J152" s="142">
        <f t="shared" si="10"/>
        <v>0</v>
      </c>
      <c r="K152" s="138" t="s">
        <v>1</v>
      </c>
      <c r="L152" s="32"/>
      <c r="M152" s="143" t="s">
        <v>1</v>
      </c>
      <c r="N152" s="144" t="s">
        <v>39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188</v>
      </c>
      <c r="AT152" s="147" t="s">
        <v>183</v>
      </c>
      <c r="AU152" s="147" t="s">
        <v>84</v>
      </c>
      <c r="AY152" s="17" t="s">
        <v>180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7" t="s">
        <v>82</v>
      </c>
      <c r="BK152" s="148">
        <f t="shared" si="19"/>
        <v>0</v>
      </c>
      <c r="BL152" s="17" t="s">
        <v>188</v>
      </c>
      <c r="BM152" s="147" t="s">
        <v>496</v>
      </c>
    </row>
    <row r="153" spans="2:65" s="1" customFormat="1" ht="16.5" customHeight="1">
      <c r="B153" s="32"/>
      <c r="C153" s="136" t="s">
        <v>335</v>
      </c>
      <c r="D153" s="136" t="s">
        <v>183</v>
      </c>
      <c r="E153" s="137" t="s">
        <v>1858</v>
      </c>
      <c r="F153" s="138" t="s">
        <v>2187</v>
      </c>
      <c r="G153" s="139" t="s">
        <v>1836</v>
      </c>
      <c r="H153" s="140">
        <v>1</v>
      </c>
      <c r="I153" s="141"/>
      <c r="J153" s="142">
        <f t="shared" si="10"/>
        <v>0</v>
      </c>
      <c r="K153" s="138" t="s">
        <v>1</v>
      </c>
      <c r="L153" s="32"/>
      <c r="M153" s="143" t="s">
        <v>1</v>
      </c>
      <c r="N153" s="144" t="s">
        <v>39</v>
      </c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188</v>
      </c>
      <c r="AT153" s="147" t="s">
        <v>183</v>
      </c>
      <c r="AU153" s="147" t="s">
        <v>84</v>
      </c>
      <c r="AY153" s="17" t="s">
        <v>180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7" t="s">
        <v>82</v>
      </c>
      <c r="BK153" s="148">
        <f t="shared" si="19"/>
        <v>0</v>
      </c>
      <c r="BL153" s="17" t="s">
        <v>188</v>
      </c>
      <c r="BM153" s="147" t="s">
        <v>525</v>
      </c>
    </row>
    <row r="154" spans="2:65" s="1" customFormat="1" ht="16.5" customHeight="1">
      <c r="B154" s="32"/>
      <c r="C154" s="136" t="s">
        <v>340</v>
      </c>
      <c r="D154" s="136" t="s">
        <v>183</v>
      </c>
      <c r="E154" s="137" t="s">
        <v>1859</v>
      </c>
      <c r="F154" s="138" t="s">
        <v>2188</v>
      </c>
      <c r="G154" s="139" t="s">
        <v>646</v>
      </c>
      <c r="H154" s="140">
        <v>1</v>
      </c>
      <c r="I154" s="141"/>
      <c r="J154" s="142">
        <f t="shared" si="10"/>
        <v>0</v>
      </c>
      <c r="K154" s="138" t="s">
        <v>1</v>
      </c>
      <c r="L154" s="32"/>
      <c r="M154" s="143" t="s">
        <v>1</v>
      </c>
      <c r="N154" s="144" t="s">
        <v>39</v>
      </c>
      <c r="P154" s="145">
        <f t="shared" si="11"/>
        <v>0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188</v>
      </c>
      <c r="AT154" s="147" t="s">
        <v>183</v>
      </c>
      <c r="AU154" s="147" t="s">
        <v>84</v>
      </c>
      <c r="AY154" s="17" t="s">
        <v>180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7" t="s">
        <v>82</v>
      </c>
      <c r="BK154" s="148">
        <f t="shared" si="19"/>
        <v>0</v>
      </c>
      <c r="BL154" s="17" t="s">
        <v>188</v>
      </c>
      <c r="BM154" s="147" t="s">
        <v>540</v>
      </c>
    </row>
    <row r="155" spans="2:65" s="11" customFormat="1" ht="22.8" customHeight="1">
      <c r="B155" s="124"/>
      <c r="D155" s="125" t="s">
        <v>73</v>
      </c>
      <c r="E155" s="134" t="s">
        <v>1969</v>
      </c>
      <c r="F155" s="134" t="s">
        <v>2189</v>
      </c>
      <c r="I155" s="127"/>
      <c r="J155" s="135">
        <f>BK155</f>
        <v>0</v>
      </c>
      <c r="L155" s="124"/>
      <c r="M155" s="129"/>
      <c r="P155" s="130">
        <f>SUM(P156:P170)</f>
        <v>0</v>
      </c>
      <c r="R155" s="130">
        <f>SUM(R156:R170)</f>
        <v>0</v>
      </c>
      <c r="T155" s="131">
        <f>SUM(T156:T170)</f>
        <v>0</v>
      </c>
      <c r="AR155" s="125" t="s">
        <v>82</v>
      </c>
      <c r="AT155" s="132" t="s">
        <v>73</v>
      </c>
      <c r="AU155" s="132" t="s">
        <v>82</v>
      </c>
      <c r="AY155" s="125" t="s">
        <v>180</v>
      </c>
      <c r="BK155" s="133">
        <f>SUM(BK156:BK170)</f>
        <v>0</v>
      </c>
    </row>
    <row r="156" spans="2:65" s="1" customFormat="1" ht="16.5" customHeight="1">
      <c r="B156" s="32"/>
      <c r="C156" s="136" t="s">
        <v>347</v>
      </c>
      <c r="D156" s="136" t="s">
        <v>183</v>
      </c>
      <c r="E156" s="137" t="s">
        <v>2190</v>
      </c>
      <c r="F156" s="138" t="s">
        <v>2191</v>
      </c>
      <c r="G156" s="139" t="s">
        <v>1836</v>
      </c>
      <c r="H156" s="140">
        <v>1</v>
      </c>
      <c r="I156" s="141"/>
      <c r="J156" s="142">
        <f t="shared" ref="J156:J170" si="20">ROUND(I156*H156,2)</f>
        <v>0</v>
      </c>
      <c r="K156" s="138" t="s">
        <v>1</v>
      </c>
      <c r="L156" s="32"/>
      <c r="M156" s="143" t="s">
        <v>1</v>
      </c>
      <c r="N156" s="144" t="s">
        <v>39</v>
      </c>
      <c r="P156" s="145">
        <f t="shared" ref="P156:P170" si="21">O156*H156</f>
        <v>0</v>
      </c>
      <c r="Q156" s="145">
        <v>0</v>
      </c>
      <c r="R156" s="145">
        <f t="shared" ref="R156:R170" si="22">Q156*H156</f>
        <v>0</v>
      </c>
      <c r="S156" s="145">
        <v>0</v>
      </c>
      <c r="T156" s="146">
        <f t="shared" ref="T156:T170" si="23">S156*H156</f>
        <v>0</v>
      </c>
      <c r="AR156" s="147" t="s">
        <v>188</v>
      </c>
      <c r="AT156" s="147" t="s">
        <v>183</v>
      </c>
      <c r="AU156" s="147" t="s">
        <v>84</v>
      </c>
      <c r="AY156" s="17" t="s">
        <v>180</v>
      </c>
      <c r="BE156" s="148">
        <f t="shared" ref="BE156:BE170" si="24">IF(N156="základní",J156,0)</f>
        <v>0</v>
      </c>
      <c r="BF156" s="148">
        <f t="shared" ref="BF156:BF170" si="25">IF(N156="snížená",J156,0)</f>
        <v>0</v>
      </c>
      <c r="BG156" s="148">
        <f t="shared" ref="BG156:BG170" si="26">IF(N156="zákl. přenesená",J156,0)</f>
        <v>0</v>
      </c>
      <c r="BH156" s="148">
        <f t="shared" ref="BH156:BH170" si="27">IF(N156="sníž. přenesená",J156,0)</f>
        <v>0</v>
      </c>
      <c r="BI156" s="148">
        <f t="shared" ref="BI156:BI170" si="28">IF(N156="nulová",J156,0)</f>
        <v>0</v>
      </c>
      <c r="BJ156" s="17" t="s">
        <v>82</v>
      </c>
      <c r="BK156" s="148">
        <f t="shared" ref="BK156:BK170" si="29">ROUND(I156*H156,2)</f>
        <v>0</v>
      </c>
      <c r="BL156" s="17" t="s">
        <v>188</v>
      </c>
      <c r="BM156" s="147" t="s">
        <v>552</v>
      </c>
    </row>
    <row r="157" spans="2:65" s="1" customFormat="1" ht="16.5" customHeight="1">
      <c r="B157" s="32"/>
      <c r="C157" s="136" t="s">
        <v>352</v>
      </c>
      <c r="D157" s="136" t="s">
        <v>183</v>
      </c>
      <c r="E157" s="137" t="s">
        <v>2192</v>
      </c>
      <c r="F157" s="138" t="s">
        <v>2193</v>
      </c>
      <c r="G157" s="139" t="s">
        <v>1836</v>
      </c>
      <c r="H157" s="140">
        <v>1</v>
      </c>
      <c r="I157" s="141"/>
      <c r="J157" s="142">
        <f t="shared" si="20"/>
        <v>0</v>
      </c>
      <c r="K157" s="138" t="s">
        <v>1</v>
      </c>
      <c r="L157" s="32"/>
      <c r="M157" s="143" t="s">
        <v>1</v>
      </c>
      <c r="N157" s="144" t="s">
        <v>39</v>
      </c>
      <c r="P157" s="145">
        <f t="shared" si="21"/>
        <v>0</v>
      </c>
      <c r="Q157" s="145">
        <v>0</v>
      </c>
      <c r="R157" s="145">
        <f t="shared" si="22"/>
        <v>0</v>
      </c>
      <c r="S157" s="145">
        <v>0</v>
      </c>
      <c r="T157" s="146">
        <f t="shared" si="23"/>
        <v>0</v>
      </c>
      <c r="AR157" s="147" t="s">
        <v>188</v>
      </c>
      <c r="AT157" s="147" t="s">
        <v>183</v>
      </c>
      <c r="AU157" s="147" t="s">
        <v>84</v>
      </c>
      <c r="AY157" s="17" t="s">
        <v>180</v>
      </c>
      <c r="BE157" s="148">
        <f t="shared" si="24"/>
        <v>0</v>
      </c>
      <c r="BF157" s="148">
        <f t="shared" si="25"/>
        <v>0</v>
      </c>
      <c r="BG157" s="148">
        <f t="shared" si="26"/>
        <v>0</v>
      </c>
      <c r="BH157" s="148">
        <f t="shared" si="27"/>
        <v>0</v>
      </c>
      <c r="BI157" s="148">
        <f t="shared" si="28"/>
        <v>0</v>
      </c>
      <c r="BJ157" s="17" t="s">
        <v>82</v>
      </c>
      <c r="BK157" s="148">
        <f t="shared" si="29"/>
        <v>0</v>
      </c>
      <c r="BL157" s="17" t="s">
        <v>188</v>
      </c>
      <c r="BM157" s="147" t="s">
        <v>565</v>
      </c>
    </row>
    <row r="158" spans="2:65" s="1" customFormat="1" ht="16.5" customHeight="1">
      <c r="B158" s="32"/>
      <c r="C158" s="136" t="s">
        <v>363</v>
      </c>
      <c r="D158" s="136" t="s">
        <v>183</v>
      </c>
      <c r="E158" s="137" t="s">
        <v>2194</v>
      </c>
      <c r="F158" s="138" t="s">
        <v>2195</v>
      </c>
      <c r="G158" s="139" t="s">
        <v>1836</v>
      </c>
      <c r="H158" s="140">
        <v>1</v>
      </c>
      <c r="I158" s="141"/>
      <c r="J158" s="142">
        <f t="shared" si="20"/>
        <v>0</v>
      </c>
      <c r="K158" s="138" t="s">
        <v>1</v>
      </c>
      <c r="L158" s="32"/>
      <c r="M158" s="143" t="s">
        <v>1</v>
      </c>
      <c r="N158" s="144" t="s">
        <v>39</v>
      </c>
      <c r="P158" s="145">
        <f t="shared" si="21"/>
        <v>0</v>
      </c>
      <c r="Q158" s="145">
        <v>0</v>
      </c>
      <c r="R158" s="145">
        <f t="shared" si="22"/>
        <v>0</v>
      </c>
      <c r="S158" s="145">
        <v>0</v>
      </c>
      <c r="T158" s="146">
        <f t="shared" si="23"/>
        <v>0</v>
      </c>
      <c r="AR158" s="147" t="s">
        <v>188</v>
      </c>
      <c r="AT158" s="147" t="s">
        <v>183</v>
      </c>
      <c r="AU158" s="147" t="s">
        <v>84</v>
      </c>
      <c r="AY158" s="17" t="s">
        <v>180</v>
      </c>
      <c r="BE158" s="148">
        <f t="shared" si="24"/>
        <v>0</v>
      </c>
      <c r="BF158" s="148">
        <f t="shared" si="25"/>
        <v>0</v>
      </c>
      <c r="BG158" s="148">
        <f t="shared" si="26"/>
        <v>0</v>
      </c>
      <c r="BH158" s="148">
        <f t="shared" si="27"/>
        <v>0</v>
      </c>
      <c r="BI158" s="148">
        <f t="shared" si="28"/>
        <v>0</v>
      </c>
      <c r="BJ158" s="17" t="s">
        <v>82</v>
      </c>
      <c r="BK158" s="148">
        <f t="shared" si="29"/>
        <v>0</v>
      </c>
      <c r="BL158" s="17" t="s">
        <v>188</v>
      </c>
      <c r="BM158" s="147" t="s">
        <v>575</v>
      </c>
    </row>
    <row r="159" spans="2:65" s="1" customFormat="1" ht="16.5" customHeight="1">
      <c r="B159" s="32"/>
      <c r="C159" s="136" t="s">
        <v>370</v>
      </c>
      <c r="D159" s="136" t="s">
        <v>183</v>
      </c>
      <c r="E159" s="137" t="s">
        <v>2196</v>
      </c>
      <c r="F159" s="138" t="s">
        <v>2197</v>
      </c>
      <c r="G159" s="139" t="s">
        <v>1836</v>
      </c>
      <c r="H159" s="140">
        <v>1</v>
      </c>
      <c r="I159" s="141"/>
      <c r="J159" s="142">
        <f t="shared" si="20"/>
        <v>0</v>
      </c>
      <c r="K159" s="138" t="s">
        <v>1</v>
      </c>
      <c r="L159" s="32"/>
      <c r="M159" s="143" t="s">
        <v>1</v>
      </c>
      <c r="N159" s="144" t="s">
        <v>39</v>
      </c>
      <c r="P159" s="145">
        <f t="shared" si="21"/>
        <v>0</v>
      </c>
      <c r="Q159" s="145">
        <v>0</v>
      </c>
      <c r="R159" s="145">
        <f t="shared" si="22"/>
        <v>0</v>
      </c>
      <c r="S159" s="145">
        <v>0</v>
      </c>
      <c r="T159" s="146">
        <f t="shared" si="23"/>
        <v>0</v>
      </c>
      <c r="AR159" s="147" t="s">
        <v>188</v>
      </c>
      <c r="AT159" s="147" t="s">
        <v>183</v>
      </c>
      <c r="AU159" s="147" t="s">
        <v>84</v>
      </c>
      <c r="AY159" s="17" t="s">
        <v>180</v>
      </c>
      <c r="BE159" s="148">
        <f t="shared" si="24"/>
        <v>0</v>
      </c>
      <c r="BF159" s="148">
        <f t="shared" si="25"/>
        <v>0</v>
      </c>
      <c r="BG159" s="148">
        <f t="shared" si="26"/>
        <v>0</v>
      </c>
      <c r="BH159" s="148">
        <f t="shared" si="27"/>
        <v>0</v>
      </c>
      <c r="BI159" s="148">
        <f t="shared" si="28"/>
        <v>0</v>
      </c>
      <c r="BJ159" s="17" t="s">
        <v>82</v>
      </c>
      <c r="BK159" s="148">
        <f t="shared" si="29"/>
        <v>0</v>
      </c>
      <c r="BL159" s="17" t="s">
        <v>188</v>
      </c>
      <c r="BM159" s="147" t="s">
        <v>587</v>
      </c>
    </row>
    <row r="160" spans="2:65" s="1" customFormat="1" ht="16.5" customHeight="1">
      <c r="B160" s="32"/>
      <c r="C160" s="136" t="s">
        <v>376</v>
      </c>
      <c r="D160" s="136" t="s">
        <v>183</v>
      </c>
      <c r="E160" s="137" t="s">
        <v>2198</v>
      </c>
      <c r="F160" s="138" t="s">
        <v>2199</v>
      </c>
      <c r="G160" s="139" t="s">
        <v>1836</v>
      </c>
      <c r="H160" s="140">
        <v>1</v>
      </c>
      <c r="I160" s="141"/>
      <c r="J160" s="142">
        <f t="shared" si="20"/>
        <v>0</v>
      </c>
      <c r="K160" s="138" t="s">
        <v>1</v>
      </c>
      <c r="L160" s="32"/>
      <c r="M160" s="143" t="s">
        <v>1</v>
      </c>
      <c r="N160" s="144" t="s">
        <v>39</v>
      </c>
      <c r="P160" s="145">
        <f t="shared" si="21"/>
        <v>0</v>
      </c>
      <c r="Q160" s="145">
        <v>0</v>
      </c>
      <c r="R160" s="145">
        <f t="shared" si="22"/>
        <v>0</v>
      </c>
      <c r="S160" s="145">
        <v>0</v>
      </c>
      <c r="T160" s="146">
        <f t="shared" si="23"/>
        <v>0</v>
      </c>
      <c r="AR160" s="147" t="s">
        <v>188</v>
      </c>
      <c r="AT160" s="147" t="s">
        <v>183</v>
      </c>
      <c r="AU160" s="147" t="s">
        <v>84</v>
      </c>
      <c r="AY160" s="17" t="s">
        <v>180</v>
      </c>
      <c r="BE160" s="148">
        <f t="shared" si="24"/>
        <v>0</v>
      </c>
      <c r="BF160" s="148">
        <f t="shared" si="25"/>
        <v>0</v>
      </c>
      <c r="BG160" s="148">
        <f t="shared" si="26"/>
        <v>0</v>
      </c>
      <c r="BH160" s="148">
        <f t="shared" si="27"/>
        <v>0</v>
      </c>
      <c r="BI160" s="148">
        <f t="shared" si="28"/>
        <v>0</v>
      </c>
      <c r="BJ160" s="17" t="s">
        <v>82</v>
      </c>
      <c r="BK160" s="148">
        <f t="shared" si="29"/>
        <v>0</v>
      </c>
      <c r="BL160" s="17" t="s">
        <v>188</v>
      </c>
      <c r="BM160" s="147" t="s">
        <v>599</v>
      </c>
    </row>
    <row r="161" spans="2:65" s="1" customFormat="1" ht="16.5" customHeight="1">
      <c r="B161" s="32"/>
      <c r="C161" s="136" t="s">
        <v>382</v>
      </c>
      <c r="D161" s="136" t="s">
        <v>183</v>
      </c>
      <c r="E161" s="137" t="s">
        <v>2200</v>
      </c>
      <c r="F161" s="138" t="s">
        <v>2201</v>
      </c>
      <c r="G161" s="139" t="s">
        <v>1836</v>
      </c>
      <c r="H161" s="140">
        <v>1</v>
      </c>
      <c r="I161" s="141"/>
      <c r="J161" s="142">
        <f t="shared" si="20"/>
        <v>0</v>
      </c>
      <c r="K161" s="138" t="s">
        <v>1</v>
      </c>
      <c r="L161" s="32"/>
      <c r="M161" s="143" t="s">
        <v>1</v>
      </c>
      <c r="N161" s="144" t="s">
        <v>39</v>
      </c>
      <c r="P161" s="145">
        <f t="shared" si="21"/>
        <v>0</v>
      </c>
      <c r="Q161" s="145">
        <v>0</v>
      </c>
      <c r="R161" s="145">
        <f t="shared" si="22"/>
        <v>0</v>
      </c>
      <c r="S161" s="145">
        <v>0</v>
      </c>
      <c r="T161" s="146">
        <f t="shared" si="23"/>
        <v>0</v>
      </c>
      <c r="AR161" s="147" t="s">
        <v>188</v>
      </c>
      <c r="AT161" s="147" t="s">
        <v>183</v>
      </c>
      <c r="AU161" s="147" t="s">
        <v>84</v>
      </c>
      <c r="AY161" s="17" t="s">
        <v>180</v>
      </c>
      <c r="BE161" s="148">
        <f t="shared" si="24"/>
        <v>0</v>
      </c>
      <c r="BF161" s="148">
        <f t="shared" si="25"/>
        <v>0</v>
      </c>
      <c r="BG161" s="148">
        <f t="shared" si="26"/>
        <v>0</v>
      </c>
      <c r="BH161" s="148">
        <f t="shared" si="27"/>
        <v>0</v>
      </c>
      <c r="BI161" s="148">
        <f t="shared" si="28"/>
        <v>0</v>
      </c>
      <c r="BJ161" s="17" t="s">
        <v>82</v>
      </c>
      <c r="BK161" s="148">
        <f t="shared" si="29"/>
        <v>0</v>
      </c>
      <c r="BL161" s="17" t="s">
        <v>188</v>
      </c>
      <c r="BM161" s="147" t="s">
        <v>611</v>
      </c>
    </row>
    <row r="162" spans="2:65" s="1" customFormat="1" ht="16.5" customHeight="1">
      <c r="B162" s="32"/>
      <c r="C162" s="136" t="s">
        <v>389</v>
      </c>
      <c r="D162" s="136" t="s">
        <v>183</v>
      </c>
      <c r="E162" s="137" t="s">
        <v>2202</v>
      </c>
      <c r="F162" s="138" t="s">
        <v>2203</v>
      </c>
      <c r="G162" s="139" t="s">
        <v>1836</v>
      </c>
      <c r="H162" s="140">
        <v>1</v>
      </c>
      <c r="I162" s="141"/>
      <c r="J162" s="142">
        <f t="shared" si="20"/>
        <v>0</v>
      </c>
      <c r="K162" s="138" t="s">
        <v>1</v>
      </c>
      <c r="L162" s="32"/>
      <c r="M162" s="143" t="s">
        <v>1</v>
      </c>
      <c r="N162" s="144" t="s">
        <v>39</v>
      </c>
      <c r="P162" s="145">
        <f t="shared" si="21"/>
        <v>0</v>
      </c>
      <c r="Q162" s="145">
        <v>0</v>
      </c>
      <c r="R162" s="145">
        <f t="shared" si="22"/>
        <v>0</v>
      </c>
      <c r="S162" s="145">
        <v>0</v>
      </c>
      <c r="T162" s="146">
        <f t="shared" si="23"/>
        <v>0</v>
      </c>
      <c r="AR162" s="147" t="s">
        <v>188</v>
      </c>
      <c r="AT162" s="147" t="s">
        <v>183</v>
      </c>
      <c r="AU162" s="147" t="s">
        <v>84</v>
      </c>
      <c r="AY162" s="17" t="s">
        <v>180</v>
      </c>
      <c r="BE162" s="148">
        <f t="shared" si="24"/>
        <v>0</v>
      </c>
      <c r="BF162" s="148">
        <f t="shared" si="25"/>
        <v>0</v>
      </c>
      <c r="BG162" s="148">
        <f t="shared" si="26"/>
        <v>0</v>
      </c>
      <c r="BH162" s="148">
        <f t="shared" si="27"/>
        <v>0</v>
      </c>
      <c r="BI162" s="148">
        <f t="shared" si="28"/>
        <v>0</v>
      </c>
      <c r="BJ162" s="17" t="s">
        <v>82</v>
      </c>
      <c r="BK162" s="148">
        <f t="shared" si="29"/>
        <v>0</v>
      </c>
      <c r="BL162" s="17" t="s">
        <v>188</v>
      </c>
      <c r="BM162" s="147" t="s">
        <v>620</v>
      </c>
    </row>
    <row r="163" spans="2:65" s="1" customFormat="1" ht="16.5" customHeight="1">
      <c r="B163" s="32"/>
      <c r="C163" s="136" t="s">
        <v>396</v>
      </c>
      <c r="D163" s="136" t="s">
        <v>183</v>
      </c>
      <c r="E163" s="137" t="s">
        <v>2204</v>
      </c>
      <c r="F163" s="138" t="s">
        <v>2185</v>
      </c>
      <c r="G163" s="139" t="s">
        <v>1836</v>
      </c>
      <c r="H163" s="140">
        <v>14</v>
      </c>
      <c r="I163" s="141"/>
      <c r="J163" s="142">
        <f t="shared" si="20"/>
        <v>0</v>
      </c>
      <c r="K163" s="138" t="s">
        <v>1</v>
      </c>
      <c r="L163" s="32"/>
      <c r="M163" s="143" t="s">
        <v>1</v>
      </c>
      <c r="N163" s="144" t="s">
        <v>39</v>
      </c>
      <c r="P163" s="145">
        <f t="shared" si="21"/>
        <v>0</v>
      </c>
      <c r="Q163" s="145">
        <v>0</v>
      </c>
      <c r="R163" s="145">
        <f t="shared" si="22"/>
        <v>0</v>
      </c>
      <c r="S163" s="145">
        <v>0</v>
      </c>
      <c r="T163" s="146">
        <f t="shared" si="23"/>
        <v>0</v>
      </c>
      <c r="AR163" s="147" t="s">
        <v>188</v>
      </c>
      <c r="AT163" s="147" t="s">
        <v>183</v>
      </c>
      <c r="AU163" s="147" t="s">
        <v>84</v>
      </c>
      <c r="AY163" s="17" t="s">
        <v>180</v>
      </c>
      <c r="BE163" s="148">
        <f t="shared" si="24"/>
        <v>0</v>
      </c>
      <c r="BF163" s="148">
        <f t="shared" si="25"/>
        <v>0</v>
      </c>
      <c r="BG163" s="148">
        <f t="shared" si="26"/>
        <v>0</v>
      </c>
      <c r="BH163" s="148">
        <f t="shared" si="27"/>
        <v>0</v>
      </c>
      <c r="BI163" s="148">
        <f t="shared" si="28"/>
        <v>0</v>
      </c>
      <c r="BJ163" s="17" t="s">
        <v>82</v>
      </c>
      <c r="BK163" s="148">
        <f t="shared" si="29"/>
        <v>0</v>
      </c>
      <c r="BL163" s="17" t="s">
        <v>188</v>
      </c>
      <c r="BM163" s="147" t="s">
        <v>624</v>
      </c>
    </row>
    <row r="164" spans="2:65" s="1" customFormat="1" ht="16.5" customHeight="1">
      <c r="B164" s="32"/>
      <c r="C164" s="136" t="s">
        <v>331</v>
      </c>
      <c r="D164" s="136" t="s">
        <v>183</v>
      </c>
      <c r="E164" s="137" t="s">
        <v>1861</v>
      </c>
      <c r="F164" s="138" t="s">
        <v>2186</v>
      </c>
      <c r="G164" s="139" t="s">
        <v>1836</v>
      </c>
      <c r="H164" s="140">
        <v>5</v>
      </c>
      <c r="I164" s="141"/>
      <c r="J164" s="142">
        <f t="shared" si="20"/>
        <v>0</v>
      </c>
      <c r="K164" s="138" t="s">
        <v>1</v>
      </c>
      <c r="L164" s="32"/>
      <c r="M164" s="143" t="s">
        <v>1</v>
      </c>
      <c r="N164" s="144" t="s">
        <v>39</v>
      </c>
      <c r="P164" s="145">
        <f t="shared" si="21"/>
        <v>0</v>
      </c>
      <c r="Q164" s="145">
        <v>0</v>
      </c>
      <c r="R164" s="145">
        <f t="shared" si="22"/>
        <v>0</v>
      </c>
      <c r="S164" s="145">
        <v>0</v>
      </c>
      <c r="T164" s="146">
        <f t="shared" si="23"/>
        <v>0</v>
      </c>
      <c r="AR164" s="147" t="s">
        <v>188</v>
      </c>
      <c r="AT164" s="147" t="s">
        <v>183</v>
      </c>
      <c r="AU164" s="147" t="s">
        <v>84</v>
      </c>
      <c r="AY164" s="17" t="s">
        <v>180</v>
      </c>
      <c r="BE164" s="148">
        <f t="shared" si="24"/>
        <v>0</v>
      </c>
      <c r="BF164" s="148">
        <f t="shared" si="25"/>
        <v>0</v>
      </c>
      <c r="BG164" s="148">
        <f t="shared" si="26"/>
        <v>0</v>
      </c>
      <c r="BH164" s="148">
        <f t="shared" si="27"/>
        <v>0</v>
      </c>
      <c r="BI164" s="148">
        <f t="shared" si="28"/>
        <v>0</v>
      </c>
      <c r="BJ164" s="17" t="s">
        <v>82</v>
      </c>
      <c r="BK164" s="148">
        <f t="shared" si="29"/>
        <v>0</v>
      </c>
      <c r="BL164" s="17" t="s">
        <v>188</v>
      </c>
      <c r="BM164" s="147" t="s">
        <v>636</v>
      </c>
    </row>
    <row r="165" spans="2:65" s="1" customFormat="1" ht="16.5" customHeight="1">
      <c r="B165" s="32"/>
      <c r="C165" s="136" t="s">
        <v>431</v>
      </c>
      <c r="D165" s="136" t="s">
        <v>183</v>
      </c>
      <c r="E165" s="137" t="s">
        <v>2008</v>
      </c>
      <c r="F165" s="138" t="s">
        <v>2205</v>
      </c>
      <c r="G165" s="139" t="s">
        <v>1836</v>
      </c>
      <c r="H165" s="140">
        <v>1</v>
      </c>
      <c r="I165" s="141"/>
      <c r="J165" s="142">
        <f t="shared" si="20"/>
        <v>0</v>
      </c>
      <c r="K165" s="138" t="s">
        <v>1</v>
      </c>
      <c r="L165" s="32"/>
      <c r="M165" s="143" t="s">
        <v>1</v>
      </c>
      <c r="N165" s="144" t="s">
        <v>39</v>
      </c>
      <c r="P165" s="145">
        <f t="shared" si="21"/>
        <v>0</v>
      </c>
      <c r="Q165" s="145">
        <v>0</v>
      </c>
      <c r="R165" s="145">
        <f t="shared" si="22"/>
        <v>0</v>
      </c>
      <c r="S165" s="145">
        <v>0</v>
      </c>
      <c r="T165" s="146">
        <f t="shared" si="23"/>
        <v>0</v>
      </c>
      <c r="AR165" s="147" t="s">
        <v>188</v>
      </c>
      <c r="AT165" s="147" t="s">
        <v>183</v>
      </c>
      <c r="AU165" s="147" t="s">
        <v>84</v>
      </c>
      <c r="AY165" s="17" t="s">
        <v>180</v>
      </c>
      <c r="BE165" s="148">
        <f t="shared" si="24"/>
        <v>0</v>
      </c>
      <c r="BF165" s="148">
        <f t="shared" si="25"/>
        <v>0</v>
      </c>
      <c r="BG165" s="148">
        <f t="shared" si="26"/>
        <v>0</v>
      </c>
      <c r="BH165" s="148">
        <f t="shared" si="27"/>
        <v>0</v>
      </c>
      <c r="BI165" s="148">
        <f t="shared" si="28"/>
        <v>0</v>
      </c>
      <c r="BJ165" s="17" t="s">
        <v>82</v>
      </c>
      <c r="BK165" s="148">
        <f t="shared" si="29"/>
        <v>0</v>
      </c>
      <c r="BL165" s="17" t="s">
        <v>188</v>
      </c>
      <c r="BM165" s="147" t="s">
        <v>649</v>
      </c>
    </row>
    <row r="166" spans="2:65" s="1" customFormat="1" ht="16.5" customHeight="1">
      <c r="B166" s="32"/>
      <c r="C166" s="136" t="s">
        <v>442</v>
      </c>
      <c r="D166" s="136" t="s">
        <v>183</v>
      </c>
      <c r="E166" s="137" t="s">
        <v>2080</v>
      </c>
      <c r="F166" s="138" t="s">
        <v>2187</v>
      </c>
      <c r="G166" s="139" t="s">
        <v>1836</v>
      </c>
      <c r="H166" s="140">
        <v>1</v>
      </c>
      <c r="I166" s="141"/>
      <c r="J166" s="142">
        <f t="shared" si="20"/>
        <v>0</v>
      </c>
      <c r="K166" s="138" t="s">
        <v>1</v>
      </c>
      <c r="L166" s="32"/>
      <c r="M166" s="143" t="s">
        <v>1</v>
      </c>
      <c r="N166" s="144" t="s">
        <v>39</v>
      </c>
      <c r="P166" s="145">
        <f t="shared" si="21"/>
        <v>0</v>
      </c>
      <c r="Q166" s="145">
        <v>0</v>
      </c>
      <c r="R166" s="145">
        <f t="shared" si="22"/>
        <v>0</v>
      </c>
      <c r="S166" s="145">
        <v>0</v>
      </c>
      <c r="T166" s="146">
        <f t="shared" si="23"/>
        <v>0</v>
      </c>
      <c r="AR166" s="147" t="s">
        <v>188</v>
      </c>
      <c r="AT166" s="147" t="s">
        <v>183</v>
      </c>
      <c r="AU166" s="147" t="s">
        <v>84</v>
      </c>
      <c r="AY166" s="17" t="s">
        <v>180</v>
      </c>
      <c r="BE166" s="148">
        <f t="shared" si="24"/>
        <v>0</v>
      </c>
      <c r="BF166" s="148">
        <f t="shared" si="25"/>
        <v>0</v>
      </c>
      <c r="BG166" s="148">
        <f t="shared" si="26"/>
        <v>0</v>
      </c>
      <c r="BH166" s="148">
        <f t="shared" si="27"/>
        <v>0</v>
      </c>
      <c r="BI166" s="148">
        <f t="shared" si="28"/>
        <v>0</v>
      </c>
      <c r="BJ166" s="17" t="s">
        <v>82</v>
      </c>
      <c r="BK166" s="148">
        <f t="shared" si="29"/>
        <v>0</v>
      </c>
      <c r="BL166" s="17" t="s">
        <v>188</v>
      </c>
      <c r="BM166" s="147" t="s">
        <v>662</v>
      </c>
    </row>
    <row r="167" spans="2:65" s="1" customFormat="1" ht="16.5" customHeight="1">
      <c r="B167" s="32"/>
      <c r="C167" s="136" t="s">
        <v>449</v>
      </c>
      <c r="D167" s="136" t="s">
        <v>183</v>
      </c>
      <c r="E167" s="137" t="s">
        <v>2012</v>
      </c>
      <c r="F167" s="138" t="s">
        <v>2206</v>
      </c>
      <c r="G167" s="139" t="s">
        <v>1836</v>
      </c>
      <c r="H167" s="140">
        <v>2</v>
      </c>
      <c r="I167" s="141"/>
      <c r="J167" s="142">
        <f t="shared" si="20"/>
        <v>0</v>
      </c>
      <c r="K167" s="138" t="s">
        <v>1</v>
      </c>
      <c r="L167" s="32"/>
      <c r="M167" s="143" t="s">
        <v>1</v>
      </c>
      <c r="N167" s="144" t="s">
        <v>39</v>
      </c>
      <c r="P167" s="145">
        <f t="shared" si="21"/>
        <v>0</v>
      </c>
      <c r="Q167" s="145">
        <v>0</v>
      </c>
      <c r="R167" s="145">
        <f t="shared" si="22"/>
        <v>0</v>
      </c>
      <c r="S167" s="145">
        <v>0</v>
      </c>
      <c r="T167" s="146">
        <f t="shared" si="23"/>
        <v>0</v>
      </c>
      <c r="AR167" s="147" t="s">
        <v>188</v>
      </c>
      <c r="AT167" s="147" t="s">
        <v>183</v>
      </c>
      <c r="AU167" s="147" t="s">
        <v>84</v>
      </c>
      <c r="AY167" s="17" t="s">
        <v>180</v>
      </c>
      <c r="BE167" s="148">
        <f t="shared" si="24"/>
        <v>0</v>
      </c>
      <c r="BF167" s="148">
        <f t="shared" si="25"/>
        <v>0</v>
      </c>
      <c r="BG167" s="148">
        <f t="shared" si="26"/>
        <v>0</v>
      </c>
      <c r="BH167" s="148">
        <f t="shared" si="27"/>
        <v>0</v>
      </c>
      <c r="BI167" s="148">
        <f t="shared" si="28"/>
        <v>0</v>
      </c>
      <c r="BJ167" s="17" t="s">
        <v>82</v>
      </c>
      <c r="BK167" s="148">
        <f t="shared" si="29"/>
        <v>0</v>
      </c>
      <c r="BL167" s="17" t="s">
        <v>188</v>
      </c>
      <c r="BM167" s="147" t="s">
        <v>362</v>
      </c>
    </row>
    <row r="168" spans="2:65" s="1" customFormat="1" ht="16.5" customHeight="1">
      <c r="B168" s="32"/>
      <c r="C168" s="136" t="s">
        <v>456</v>
      </c>
      <c r="D168" s="136" t="s">
        <v>183</v>
      </c>
      <c r="E168" s="137" t="s">
        <v>2015</v>
      </c>
      <c r="F168" s="138" t="s">
        <v>2207</v>
      </c>
      <c r="G168" s="139" t="s">
        <v>1836</v>
      </c>
      <c r="H168" s="140">
        <v>2</v>
      </c>
      <c r="I168" s="141"/>
      <c r="J168" s="142">
        <f t="shared" si="20"/>
        <v>0</v>
      </c>
      <c r="K168" s="138" t="s">
        <v>1</v>
      </c>
      <c r="L168" s="32"/>
      <c r="M168" s="143" t="s">
        <v>1</v>
      </c>
      <c r="N168" s="144" t="s">
        <v>39</v>
      </c>
      <c r="P168" s="145">
        <f t="shared" si="21"/>
        <v>0</v>
      </c>
      <c r="Q168" s="145">
        <v>0</v>
      </c>
      <c r="R168" s="145">
        <f t="shared" si="22"/>
        <v>0</v>
      </c>
      <c r="S168" s="145">
        <v>0</v>
      </c>
      <c r="T168" s="146">
        <f t="shared" si="23"/>
        <v>0</v>
      </c>
      <c r="AR168" s="147" t="s">
        <v>188</v>
      </c>
      <c r="AT168" s="147" t="s">
        <v>183</v>
      </c>
      <c r="AU168" s="147" t="s">
        <v>84</v>
      </c>
      <c r="AY168" s="17" t="s">
        <v>180</v>
      </c>
      <c r="BE168" s="148">
        <f t="shared" si="24"/>
        <v>0</v>
      </c>
      <c r="BF168" s="148">
        <f t="shared" si="25"/>
        <v>0</v>
      </c>
      <c r="BG168" s="148">
        <f t="shared" si="26"/>
        <v>0</v>
      </c>
      <c r="BH168" s="148">
        <f t="shared" si="27"/>
        <v>0</v>
      </c>
      <c r="BI168" s="148">
        <f t="shared" si="28"/>
        <v>0</v>
      </c>
      <c r="BJ168" s="17" t="s">
        <v>82</v>
      </c>
      <c r="BK168" s="148">
        <f t="shared" si="29"/>
        <v>0</v>
      </c>
      <c r="BL168" s="17" t="s">
        <v>188</v>
      </c>
      <c r="BM168" s="147" t="s">
        <v>682</v>
      </c>
    </row>
    <row r="169" spans="2:65" s="1" customFormat="1" ht="16.5" customHeight="1">
      <c r="B169" s="32"/>
      <c r="C169" s="136" t="s">
        <v>461</v>
      </c>
      <c r="D169" s="136" t="s">
        <v>183</v>
      </c>
      <c r="E169" s="137" t="s">
        <v>2018</v>
      </c>
      <c r="F169" s="138" t="s">
        <v>2208</v>
      </c>
      <c r="G169" s="139" t="s">
        <v>1836</v>
      </c>
      <c r="H169" s="140">
        <v>1</v>
      </c>
      <c r="I169" s="141"/>
      <c r="J169" s="142">
        <f t="shared" si="20"/>
        <v>0</v>
      </c>
      <c r="K169" s="138" t="s">
        <v>1</v>
      </c>
      <c r="L169" s="32"/>
      <c r="M169" s="143" t="s">
        <v>1</v>
      </c>
      <c r="N169" s="144" t="s">
        <v>39</v>
      </c>
      <c r="P169" s="145">
        <f t="shared" si="21"/>
        <v>0</v>
      </c>
      <c r="Q169" s="145">
        <v>0</v>
      </c>
      <c r="R169" s="145">
        <f t="shared" si="22"/>
        <v>0</v>
      </c>
      <c r="S169" s="145">
        <v>0</v>
      </c>
      <c r="T169" s="146">
        <f t="shared" si="23"/>
        <v>0</v>
      </c>
      <c r="AR169" s="147" t="s">
        <v>188</v>
      </c>
      <c r="AT169" s="147" t="s">
        <v>183</v>
      </c>
      <c r="AU169" s="147" t="s">
        <v>84</v>
      </c>
      <c r="AY169" s="17" t="s">
        <v>180</v>
      </c>
      <c r="BE169" s="148">
        <f t="shared" si="24"/>
        <v>0</v>
      </c>
      <c r="BF169" s="148">
        <f t="shared" si="25"/>
        <v>0</v>
      </c>
      <c r="BG169" s="148">
        <f t="shared" si="26"/>
        <v>0</v>
      </c>
      <c r="BH169" s="148">
        <f t="shared" si="27"/>
        <v>0</v>
      </c>
      <c r="BI169" s="148">
        <f t="shared" si="28"/>
        <v>0</v>
      </c>
      <c r="BJ169" s="17" t="s">
        <v>82</v>
      </c>
      <c r="BK169" s="148">
        <f t="shared" si="29"/>
        <v>0</v>
      </c>
      <c r="BL169" s="17" t="s">
        <v>188</v>
      </c>
      <c r="BM169" s="147" t="s">
        <v>695</v>
      </c>
    </row>
    <row r="170" spans="2:65" s="1" customFormat="1" ht="16.5" customHeight="1">
      <c r="B170" s="32"/>
      <c r="C170" s="136" t="s">
        <v>467</v>
      </c>
      <c r="D170" s="136" t="s">
        <v>183</v>
      </c>
      <c r="E170" s="137" t="s">
        <v>2021</v>
      </c>
      <c r="F170" s="138" t="s">
        <v>2188</v>
      </c>
      <c r="G170" s="139" t="s">
        <v>646</v>
      </c>
      <c r="H170" s="140">
        <v>1</v>
      </c>
      <c r="I170" s="141"/>
      <c r="J170" s="142">
        <f t="shared" si="20"/>
        <v>0</v>
      </c>
      <c r="K170" s="138" t="s">
        <v>1</v>
      </c>
      <c r="L170" s="32"/>
      <c r="M170" s="143" t="s">
        <v>1</v>
      </c>
      <c r="N170" s="144" t="s">
        <v>39</v>
      </c>
      <c r="P170" s="145">
        <f t="shared" si="21"/>
        <v>0</v>
      </c>
      <c r="Q170" s="145">
        <v>0</v>
      </c>
      <c r="R170" s="145">
        <f t="shared" si="22"/>
        <v>0</v>
      </c>
      <c r="S170" s="145">
        <v>0</v>
      </c>
      <c r="T170" s="146">
        <f t="shared" si="23"/>
        <v>0</v>
      </c>
      <c r="AR170" s="147" t="s">
        <v>188</v>
      </c>
      <c r="AT170" s="147" t="s">
        <v>183</v>
      </c>
      <c r="AU170" s="147" t="s">
        <v>84</v>
      </c>
      <c r="AY170" s="17" t="s">
        <v>180</v>
      </c>
      <c r="BE170" s="148">
        <f t="shared" si="24"/>
        <v>0</v>
      </c>
      <c r="BF170" s="148">
        <f t="shared" si="25"/>
        <v>0</v>
      </c>
      <c r="BG170" s="148">
        <f t="shared" si="26"/>
        <v>0</v>
      </c>
      <c r="BH170" s="148">
        <f t="shared" si="27"/>
        <v>0</v>
      </c>
      <c r="BI170" s="148">
        <f t="shared" si="28"/>
        <v>0</v>
      </c>
      <c r="BJ170" s="17" t="s">
        <v>82</v>
      </c>
      <c r="BK170" s="148">
        <f t="shared" si="29"/>
        <v>0</v>
      </c>
      <c r="BL170" s="17" t="s">
        <v>188</v>
      </c>
      <c r="BM170" s="147" t="s">
        <v>710</v>
      </c>
    </row>
    <row r="171" spans="2:65" s="11" customFormat="1" ht="22.8" customHeight="1">
      <c r="B171" s="124"/>
      <c r="D171" s="125" t="s">
        <v>73</v>
      </c>
      <c r="E171" s="134" t="s">
        <v>1973</v>
      </c>
      <c r="F171" s="134" t="s">
        <v>2209</v>
      </c>
      <c r="I171" s="127"/>
      <c r="J171" s="135">
        <f>BK171</f>
        <v>0</v>
      </c>
      <c r="L171" s="124"/>
      <c r="M171" s="129"/>
      <c r="P171" s="130">
        <f>SUM(P172:P185)</f>
        <v>0</v>
      </c>
      <c r="R171" s="130">
        <f>SUM(R172:R185)</f>
        <v>0</v>
      </c>
      <c r="T171" s="131">
        <f>SUM(T172:T185)</f>
        <v>0</v>
      </c>
      <c r="AR171" s="125" t="s">
        <v>82</v>
      </c>
      <c r="AT171" s="132" t="s">
        <v>73</v>
      </c>
      <c r="AU171" s="132" t="s">
        <v>82</v>
      </c>
      <c r="AY171" s="125" t="s">
        <v>180</v>
      </c>
      <c r="BK171" s="133">
        <f>SUM(BK172:BK185)</f>
        <v>0</v>
      </c>
    </row>
    <row r="172" spans="2:65" s="1" customFormat="1" ht="16.5" customHeight="1">
      <c r="B172" s="32"/>
      <c r="C172" s="136" t="s">
        <v>471</v>
      </c>
      <c r="D172" s="136" t="s">
        <v>183</v>
      </c>
      <c r="E172" s="137" t="s">
        <v>2190</v>
      </c>
      <c r="F172" s="138" t="s">
        <v>2191</v>
      </c>
      <c r="G172" s="139" t="s">
        <v>1836</v>
      </c>
      <c r="H172" s="140">
        <v>1</v>
      </c>
      <c r="I172" s="141"/>
      <c r="J172" s="142">
        <f t="shared" ref="J172:J185" si="30">ROUND(I172*H172,2)</f>
        <v>0</v>
      </c>
      <c r="K172" s="138" t="s">
        <v>1</v>
      </c>
      <c r="L172" s="32"/>
      <c r="M172" s="143" t="s">
        <v>1</v>
      </c>
      <c r="N172" s="144" t="s">
        <v>39</v>
      </c>
      <c r="P172" s="145">
        <f t="shared" ref="P172:P185" si="31">O172*H172</f>
        <v>0</v>
      </c>
      <c r="Q172" s="145">
        <v>0</v>
      </c>
      <c r="R172" s="145">
        <f t="shared" ref="R172:R185" si="32">Q172*H172</f>
        <v>0</v>
      </c>
      <c r="S172" s="145">
        <v>0</v>
      </c>
      <c r="T172" s="146">
        <f t="shared" ref="T172:T185" si="33">S172*H172</f>
        <v>0</v>
      </c>
      <c r="AR172" s="147" t="s">
        <v>188</v>
      </c>
      <c r="AT172" s="147" t="s">
        <v>183</v>
      </c>
      <c r="AU172" s="147" t="s">
        <v>84</v>
      </c>
      <c r="AY172" s="17" t="s">
        <v>180</v>
      </c>
      <c r="BE172" s="148">
        <f t="shared" ref="BE172:BE185" si="34">IF(N172="základní",J172,0)</f>
        <v>0</v>
      </c>
      <c r="BF172" s="148">
        <f t="shared" ref="BF172:BF185" si="35">IF(N172="snížená",J172,0)</f>
        <v>0</v>
      </c>
      <c r="BG172" s="148">
        <f t="shared" ref="BG172:BG185" si="36">IF(N172="zákl. přenesená",J172,0)</f>
        <v>0</v>
      </c>
      <c r="BH172" s="148">
        <f t="shared" ref="BH172:BH185" si="37">IF(N172="sníž. přenesená",J172,0)</f>
        <v>0</v>
      </c>
      <c r="BI172" s="148">
        <f t="shared" ref="BI172:BI185" si="38">IF(N172="nulová",J172,0)</f>
        <v>0</v>
      </c>
      <c r="BJ172" s="17" t="s">
        <v>82</v>
      </c>
      <c r="BK172" s="148">
        <f t="shared" ref="BK172:BK185" si="39">ROUND(I172*H172,2)</f>
        <v>0</v>
      </c>
      <c r="BL172" s="17" t="s">
        <v>188</v>
      </c>
      <c r="BM172" s="147" t="s">
        <v>720</v>
      </c>
    </row>
    <row r="173" spans="2:65" s="1" customFormat="1" ht="16.5" customHeight="1">
      <c r="B173" s="32"/>
      <c r="C173" s="136" t="s">
        <v>477</v>
      </c>
      <c r="D173" s="136" t="s">
        <v>183</v>
      </c>
      <c r="E173" s="137" t="s">
        <v>2192</v>
      </c>
      <c r="F173" s="138" t="s">
        <v>2193</v>
      </c>
      <c r="G173" s="139" t="s">
        <v>1836</v>
      </c>
      <c r="H173" s="140">
        <v>1</v>
      </c>
      <c r="I173" s="141"/>
      <c r="J173" s="142">
        <f t="shared" si="30"/>
        <v>0</v>
      </c>
      <c r="K173" s="138" t="s">
        <v>1</v>
      </c>
      <c r="L173" s="32"/>
      <c r="M173" s="143" t="s">
        <v>1</v>
      </c>
      <c r="N173" s="144" t="s">
        <v>39</v>
      </c>
      <c r="P173" s="145">
        <f t="shared" si="31"/>
        <v>0</v>
      </c>
      <c r="Q173" s="145">
        <v>0</v>
      </c>
      <c r="R173" s="145">
        <f t="shared" si="32"/>
        <v>0</v>
      </c>
      <c r="S173" s="145">
        <v>0</v>
      </c>
      <c r="T173" s="146">
        <f t="shared" si="33"/>
        <v>0</v>
      </c>
      <c r="AR173" s="147" t="s">
        <v>188</v>
      </c>
      <c r="AT173" s="147" t="s">
        <v>183</v>
      </c>
      <c r="AU173" s="147" t="s">
        <v>84</v>
      </c>
      <c r="AY173" s="17" t="s">
        <v>180</v>
      </c>
      <c r="BE173" s="148">
        <f t="shared" si="34"/>
        <v>0</v>
      </c>
      <c r="BF173" s="148">
        <f t="shared" si="35"/>
        <v>0</v>
      </c>
      <c r="BG173" s="148">
        <f t="shared" si="36"/>
        <v>0</v>
      </c>
      <c r="BH173" s="148">
        <f t="shared" si="37"/>
        <v>0</v>
      </c>
      <c r="BI173" s="148">
        <f t="shared" si="38"/>
        <v>0</v>
      </c>
      <c r="BJ173" s="17" t="s">
        <v>82</v>
      </c>
      <c r="BK173" s="148">
        <f t="shared" si="39"/>
        <v>0</v>
      </c>
      <c r="BL173" s="17" t="s">
        <v>188</v>
      </c>
      <c r="BM173" s="147" t="s">
        <v>1680</v>
      </c>
    </row>
    <row r="174" spans="2:65" s="1" customFormat="1" ht="16.5" customHeight="1">
      <c r="B174" s="32"/>
      <c r="C174" s="136" t="s">
        <v>492</v>
      </c>
      <c r="D174" s="136" t="s">
        <v>183</v>
      </c>
      <c r="E174" s="137" t="s">
        <v>2194</v>
      </c>
      <c r="F174" s="138" t="s">
        <v>2195</v>
      </c>
      <c r="G174" s="139" t="s">
        <v>1836</v>
      </c>
      <c r="H174" s="140">
        <v>1</v>
      </c>
      <c r="I174" s="141"/>
      <c r="J174" s="142">
        <f t="shared" si="30"/>
        <v>0</v>
      </c>
      <c r="K174" s="138" t="s">
        <v>1</v>
      </c>
      <c r="L174" s="32"/>
      <c r="M174" s="143" t="s">
        <v>1</v>
      </c>
      <c r="N174" s="144" t="s">
        <v>39</v>
      </c>
      <c r="P174" s="145">
        <f t="shared" si="31"/>
        <v>0</v>
      </c>
      <c r="Q174" s="145">
        <v>0</v>
      </c>
      <c r="R174" s="145">
        <f t="shared" si="32"/>
        <v>0</v>
      </c>
      <c r="S174" s="145">
        <v>0</v>
      </c>
      <c r="T174" s="146">
        <f t="shared" si="33"/>
        <v>0</v>
      </c>
      <c r="AR174" s="147" t="s">
        <v>188</v>
      </c>
      <c r="AT174" s="147" t="s">
        <v>183</v>
      </c>
      <c r="AU174" s="147" t="s">
        <v>84</v>
      </c>
      <c r="AY174" s="17" t="s">
        <v>180</v>
      </c>
      <c r="BE174" s="148">
        <f t="shared" si="34"/>
        <v>0</v>
      </c>
      <c r="BF174" s="148">
        <f t="shared" si="35"/>
        <v>0</v>
      </c>
      <c r="BG174" s="148">
        <f t="shared" si="36"/>
        <v>0</v>
      </c>
      <c r="BH174" s="148">
        <f t="shared" si="37"/>
        <v>0</v>
      </c>
      <c r="BI174" s="148">
        <f t="shared" si="38"/>
        <v>0</v>
      </c>
      <c r="BJ174" s="17" t="s">
        <v>82</v>
      </c>
      <c r="BK174" s="148">
        <f t="shared" si="39"/>
        <v>0</v>
      </c>
      <c r="BL174" s="17" t="s">
        <v>188</v>
      </c>
      <c r="BM174" s="147" t="s">
        <v>731</v>
      </c>
    </row>
    <row r="175" spans="2:65" s="1" customFormat="1" ht="16.5" customHeight="1">
      <c r="B175" s="32"/>
      <c r="C175" s="136" t="s">
        <v>496</v>
      </c>
      <c r="D175" s="136" t="s">
        <v>183</v>
      </c>
      <c r="E175" s="137" t="s">
        <v>2210</v>
      </c>
      <c r="F175" s="138" t="s">
        <v>2201</v>
      </c>
      <c r="G175" s="139" t="s">
        <v>1836</v>
      </c>
      <c r="H175" s="140">
        <v>1</v>
      </c>
      <c r="I175" s="141"/>
      <c r="J175" s="142">
        <f t="shared" si="30"/>
        <v>0</v>
      </c>
      <c r="K175" s="138" t="s">
        <v>1</v>
      </c>
      <c r="L175" s="32"/>
      <c r="M175" s="143" t="s">
        <v>1</v>
      </c>
      <c r="N175" s="144" t="s">
        <v>39</v>
      </c>
      <c r="P175" s="145">
        <f t="shared" si="31"/>
        <v>0</v>
      </c>
      <c r="Q175" s="145">
        <v>0</v>
      </c>
      <c r="R175" s="145">
        <f t="shared" si="32"/>
        <v>0</v>
      </c>
      <c r="S175" s="145">
        <v>0</v>
      </c>
      <c r="T175" s="146">
        <f t="shared" si="33"/>
        <v>0</v>
      </c>
      <c r="AR175" s="147" t="s">
        <v>188</v>
      </c>
      <c r="AT175" s="147" t="s">
        <v>183</v>
      </c>
      <c r="AU175" s="147" t="s">
        <v>84</v>
      </c>
      <c r="AY175" s="17" t="s">
        <v>180</v>
      </c>
      <c r="BE175" s="148">
        <f t="shared" si="34"/>
        <v>0</v>
      </c>
      <c r="BF175" s="148">
        <f t="shared" si="35"/>
        <v>0</v>
      </c>
      <c r="BG175" s="148">
        <f t="shared" si="36"/>
        <v>0</v>
      </c>
      <c r="BH175" s="148">
        <f t="shared" si="37"/>
        <v>0</v>
      </c>
      <c r="BI175" s="148">
        <f t="shared" si="38"/>
        <v>0</v>
      </c>
      <c r="BJ175" s="17" t="s">
        <v>82</v>
      </c>
      <c r="BK175" s="148">
        <f t="shared" si="39"/>
        <v>0</v>
      </c>
      <c r="BL175" s="17" t="s">
        <v>188</v>
      </c>
      <c r="BM175" s="147" t="s">
        <v>739</v>
      </c>
    </row>
    <row r="176" spans="2:65" s="1" customFormat="1" ht="16.5" customHeight="1">
      <c r="B176" s="32"/>
      <c r="C176" s="136" t="s">
        <v>512</v>
      </c>
      <c r="D176" s="136" t="s">
        <v>183</v>
      </c>
      <c r="E176" s="137" t="s">
        <v>2211</v>
      </c>
      <c r="F176" s="138" t="s">
        <v>2203</v>
      </c>
      <c r="G176" s="139" t="s">
        <v>1836</v>
      </c>
      <c r="H176" s="140">
        <v>1</v>
      </c>
      <c r="I176" s="141"/>
      <c r="J176" s="142">
        <f t="shared" si="30"/>
        <v>0</v>
      </c>
      <c r="K176" s="138" t="s">
        <v>1</v>
      </c>
      <c r="L176" s="32"/>
      <c r="M176" s="143" t="s">
        <v>1</v>
      </c>
      <c r="N176" s="144" t="s">
        <v>39</v>
      </c>
      <c r="P176" s="145">
        <f t="shared" si="31"/>
        <v>0</v>
      </c>
      <c r="Q176" s="145">
        <v>0</v>
      </c>
      <c r="R176" s="145">
        <f t="shared" si="32"/>
        <v>0</v>
      </c>
      <c r="S176" s="145">
        <v>0</v>
      </c>
      <c r="T176" s="146">
        <f t="shared" si="33"/>
        <v>0</v>
      </c>
      <c r="AR176" s="147" t="s">
        <v>188</v>
      </c>
      <c r="AT176" s="147" t="s">
        <v>183</v>
      </c>
      <c r="AU176" s="147" t="s">
        <v>84</v>
      </c>
      <c r="AY176" s="17" t="s">
        <v>180</v>
      </c>
      <c r="BE176" s="148">
        <f t="shared" si="34"/>
        <v>0</v>
      </c>
      <c r="BF176" s="148">
        <f t="shared" si="35"/>
        <v>0</v>
      </c>
      <c r="BG176" s="148">
        <f t="shared" si="36"/>
        <v>0</v>
      </c>
      <c r="BH176" s="148">
        <f t="shared" si="37"/>
        <v>0</v>
      </c>
      <c r="BI176" s="148">
        <f t="shared" si="38"/>
        <v>0</v>
      </c>
      <c r="BJ176" s="17" t="s">
        <v>82</v>
      </c>
      <c r="BK176" s="148">
        <f t="shared" si="39"/>
        <v>0</v>
      </c>
      <c r="BL176" s="17" t="s">
        <v>188</v>
      </c>
      <c r="BM176" s="147" t="s">
        <v>751</v>
      </c>
    </row>
    <row r="177" spans="2:65" s="1" customFormat="1" ht="16.5" customHeight="1">
      <c r="B177" s="32"/>
      <c r="C177" s="136" t="s">
        <v>525</v>
      </c>
      <c r="D177" s="136" t="s">
        <v>183</v>
      </c>
      <c r="E177" s="137" t="s">
        <v>2212</v>
      </c>
      <c r="F177" s="138" t="s">
        <v>2185</v>
      </c>
      <c r="G177" s="139" t="s">
        <v>1836</v>
      </c>
      <c r="H177" s="140">
        <v>14</v>
      </c>
      <c r="I177" s="141"/>
      <c r="J177" s="142">
        <f t="shared" si="30"/>
        <v>0</v>
      </c>
      <c r="K177" s="138" t="s">
        <v>1</v>
      </c>
      <c r="L177" s="32"/>
      <c r="M177" s="143" t="s">
        <v>1</v>
      </c>
      <c r="N177" s="144" t="s">
        <v>39</v>
      </c>
      <c r="P177" s="145">
        <f t="shared" si="31"/>
        <v>0</v>
      </c>
      <c r="Q177" s="145">
        <v>0</v>
      </c>
      <c r="R177" s="145">
        <f t="shared" si="32"/>
        <v>0</v>
      </c>
      <c r="S177" s="145">
        <v>0</v>
      </c>
      <c r="T177" s="146">
        <f t="shared" si="33"/>
        <v>0</v>
      </c>
      <c r="AR177" s="147" t="s">
        <v>188</v>
      </c>
      <c r="AT177" s="147" t="s">
        <v>183</v>
      </c>
      <c r="AU177" s="147" t="s">
        <v>84</v>
      </c>
      <c r="AY177" s="17" t="s">
        <v>180</v>
      </c>
      <c r="BE177" s="148">
        <f t="shared" si="34"/>
        <v>0</v>
      </c>
      <c r="BF177" s="148">
        <f t="shared" si="35"/>
        <v>0</v>
      </c>
      <c r="BG177" s="148">
        <f t="shared" si="36"/>
        <v>0</v>
      </c>
      <c r="BH177" s="148">
        <f t="shared" si="37"/>
        <v>0</v>
      </c>
      <c r="BI177" s="148">
        <f t="shared" si="38"/>
        <v>0</v>
      </c>
      <c r="BJ177" s="17" t="s">
        <v>82</v>
      </c>
      <c r="BK177" s="148">
        <f t="shared" si="39"/>
        <v>0</v>
      </c>
      <c r="BL177" s="17" t="s">
        <v>188</v>
      </c>
      <c r="BM177" s="147" t="s">
        <v>800</v>
      </c>
    </row>
    <row r="178" spans="2:65" s="1" customFormat="1" ht="16.5" customHeight="1">
      <c r="B178" s="32"/>
      <c r="C178" s="136" t="s">
        <v>531</v>
      </c>
      <c r="D178" s="136" t="s">
        <v>183</v>
      </c>
      <c r="E178" s="137" t="s">
        <v>2213</v>
      </c>
      <c r="F178" s="138" t="s">
        <v>2186</v>
      </c>
      <c r="G178" s="139" t="s">
        <v>1836</v>
      </c>
      <c r="H178" s="140">
        <v>4</v>
      </c>
      <c r="I178" s="141"/>
      <c r="J178" s="142">
        <f t="shared" si="30"/>
        <v>0</v>
      </c>
      <c r="K178" s="138" t="s">
        <v>1</v>
      </c>
      <c r="L178" s="32"/>
      <c r="M178" s="143" t="s">
        <v>1</v>
      </c>
      <c r="N178" s="144" t="s">
        <v>39</v>
      </c>
      <c r="P178" s="145">
        <f t="shared" si="31"/>
        <v>0</v>
      </c>
      <c r="Q178" s="145">
        <v>0</v>
      </c>
      <c r="R178" s="145">
        <f t="shared" si="32"/>
        <v>0</v>
      </c>
      <c r="S178" s="145">
        <v>0</v>
      </c>
      <c r="T178" s="146">
        <f t="shared" si="33"/>
        <v>0</v>
      </c>
      <c r="AR178" s="147" t="s">
        <v>188</v>
      </c>
      <c r="AT178" s="147" t="s">
        <v>183</v>
      </c>
      <c r="AU178" s="147" t="s">
        <v>84</v>
      </c>
      <c r="AY178" s="17" t="s">
        <v>180</v>
      </c>
      <c r="BE178" s="148">
        <f t="shared" si="34"/>
        <v>0</v>
      </c>
      <c r="BF178" s="148">
        <f t="shared" si="35"/>
        <v>0</v>
      </c>
      <c r="BG178" s="148">
        <f t="shared" si="36"/>
        <v>0</v>
      </c>
      <c r="BH178" s="148">
        <f t="shared" si="37"/>
        <v>0</v>
      </c>
      <c r="BI178" s="148">
        <f t="shared" si="38"/>
        <v>0</v>
      </c>
      <c r="BJ178" s="17" t="s">
        <v>82</v>
      </c>
      <c r="BK178" s="148">
        <f t="shared" si="39"/>
        <v>0</v>
      </c>
      <c r="BL178" s="17" t="s">
        <v>188</v>
      </c>
      <c r="BM178" s="147" t="s">
        <v>810</v>
      </c>
    </row>
    <row r="179" spans="2:65" s="1" customFormat="1" ht="16.5" customHeight="1">
      <c r="B179" s="32"/>
      <c r="C179" s="136" t="s">
        <v>540</v>
      </c>
      <c r="D179" s="136" t="s">
        <v>183</v>
      </c>
      <c r="E179" s="137" t="s">
        <v>2214</v>
      </c>
      <c r="F179" s="138" t="s">
        <v>2215</v>
      </c>
      <c r="G179" s="139" t="s">
        <v>1836</v>
      </c>
      <c r="H179" s="140">
        <v>1</v>
      </c>
      <c r="I179" s="141"/>
      <c r="J179" s="142">
        <f t="shared" si="30"/>
        <v>0</v>
      </c>
      <c r="K179" s="138" t="s">
        <v>1</v>
      </c>
      <c r="L179" s="32"/>
      <c r="M179" s="143" t="s">
        <v>1</v>
      </c>
      <c r="N179" s="144" t="s">
        <v>39</v>
      </c>
      <c r="P179" s="145">
        <f t="shared" si="31"/>
        <v>0</v>
      </c>
      <c r="Q179" s="145">
        <v>0</v>
      </c>
      <c r="R179" s="145">
        <f t="shared" si="32"/>
        <v>0</v>
      </c>
      <c r="S179" s="145">
        <v>0</v>
      </c>
      <c r="T179" s="146">
        <f t="shared" si="33"/>
        <v>0</v>
      </c>
      <c r="AR179" s="147" t="s">
        <v>188</v>
      </c>
      <c r="AT179" s="147" t="s">
        <v>183</v>
      </c>
      <c r="AU179" s="147" t="s">
        <v>84</v>
      </c>
      <c r="AY179" s="17" t="s">
        <v>180</v>
      </c>
      <c r="BE179" s="148">
        <f t="shared" si="34"/>
        <v>0</v>
      </c>
      <c r="BF179" s="148">
        <f t="shared" si="35"/>
        <v>0</v>
      </c>
      <c r="BG179" s="148">
        <f t="shared" si="36"/>
        <v>0</v>
      </c>
      <c r="BH179" s="148">
        <f t="shared" si="37"/>
        <v>0</v>
      </c>
      <c r="BI179" s="148">
        <f t="shared" si="38"/>
        <v>0</v>
      </c>
      <c r="BJ179" s="17" t="s">
        <v>82</v>
      </c>
      <c r="BK179" s="148">
        <f t="shared" si="39"/>
        <v>0</v>
      </c>
      <c r="BL179" s="17" t="s">
        <v>188</v>
      </c>
      <c r="BM179" s="147" t="s">
        <v>825</v>
      </c>
    </row>
    <row r="180" spans="2:65" s="1" customFormat="1" ht="16.5" customHeight="1">
      <c r="B180" s="32"/>
      <c r="C180" s="136" t="s">
        <v>546</v>
      </c>
      <c r="D180" s="136" t="s">
        <v>183</v>
      </c>
      <c r="E180" s="137" t="s">
        <v>2216</v>
      </c>
      <c r="F180" s="138" t="s">
        <v>2205</v>
      </c>
      <c r="G180" s="139" t="s">
        <v>1836</v>
      </c>
      <c r="H180" s="140">
        <v>2</v>
      </c>
      <c r="I180" s="141"/>
      <c r="J180" s="142">
        <f t="shared" si="30"/>
        <v>0</v>
      </c>
      <c r="K180" s="138" t="s">
        <v>1</v>
      </c>
      <c r="L180" s="32"/>
      <c r="M180" s="143" t="s">
        <v>1</v>
      </c>
      <c r="N180" s="144" t="s">
        <v>39</v>
      </c>
      <c r="P180" s="145">
        <f t="shared" si="31"/>
        <v>0</v>
      </c>
      <c r="Q180" s="145">
        <v>0</v>
      </c>
      <c r="R180" s="145">
        <f t="shared" si="32"/>
        <v>0</v>
      </c>
      <c r="S180" s="145">
        <v>0</v>
      </c>
      <c r="T180" s="146">
        <f t="shared" si="33"/>
        <v>0</v>
      </c>
      <c r="AR180" s="147" t="s">
        <v>188</v>
      </c>
      <c r="AT180" s="147" t="s">
        <v>183</v>
      </c>
      <c r="AU180" s="147" t="s">
        <v>84</v>
      </c>
      <c r="AY180" s="17" t="s">
        <v>180</v>
      </c>
      <c r="BE180" s="148">
        <f t="shared" si="34"/>
        <v>0</v>
      </c>
      <c r="BF180" s="148">
        <f t="shared" si="35"/>
        <v>0</v>
      </c>
      <c r="BG180" s="148">
        <f t="shared" si="36"/>
        <v>0</v>
      </c>
      <c r="BH180" s="148">
        <f t="shared" si="37"/>
        <v>0</v>
      </c>
      <c r="BI180" s="148">
        <f t="shared" si="38"/>
        <v>0</v>
      </c>
      <c r="BJ180" s="17" t="s">
        <v>82</v>
      </c>
      <c r="BK180" s="148">
        <f t="shared" si="39"/>
        <v>0</v>
      </c>
      <c r="BL180" s="17" t="s">
        <v>188</v>
      </c>
      <c r="BM180" s="147" t="s">
        <v>851</v>
      </c>
    </row>
    <row r="181" spans="2:65" s="1" customFormat="1" ht="16.5" customHeight="1">
      <c r="B181" s="32"/>
      <c r="C181" s="136" t="s">
        <v>552</v>
      </c>
      <c r="D181" s="136" t="s">
        <v>183</v>
      </c>
      <c r="E181" s="137" t="s">
        <v>2077</v>
      </c>
      <c r="F181" s="138" t="s">
        <v>2187</v>
      </c>
      <c r="G181" s="139" t="s">
        <v>1836</v>
      </c>
      <c r="H181" s="140">
        <v>1</v>
      </c>
      <c r="I181" s="141"/>
      <c r="J181" s="142">
        <f t="shared" si="30"/>
        <v>0</v>
      </c>
      <c r="K181" s="138" t="s">
        <v>1</v>
      </c>
      <c r="L181" s="32"/>
      <c r="M181" s="143" t="s">
        <v>1</v>
      </c>
      <c r="N181" s="144" t="s">
        <v>39</v>
      </c>
      <c r="P181" s="145">
        <f t="shared" si="31"/>
        <v>0</v>
      </c>
      <c r="Q181" s="145">
        <v>0</v>
      </c>
      <c r="R181" s="145">
        <f t="shared" si="32"/>
        <v>0</v>
      </c>
      <c r="S181" s="145">
        <v>0</v>
      </c>
      <c r="T181" s="146">
        <f t="shared" si="33"/>
        <v>0</v>
      </c>
      <c r="AR181" s="147" t="s">
        <v>188</v>
      </c>
      <c r="AT181" s="147" t="s">
        <v>183</v>
      </c>
      <c r="AU181" s="147" t="s">
        <v>84</v>
      </c>
      <c r="AY181" s="17" t="s">
        <v>180</v>
      </c>
      <c r="BE181" s="148">
        <f t="shared" si="34"/>
        <v>0</v>
      </c>
      <c r="BF181" s="148">
        <f t="shared" si="35"/>
        <v>0</v>
      </c>
      <c r="BG181" s="148">
        <f t="shared" si="36"/>
        <v>0</v>
      </c>
      <c r="BH181" s="148">
        <f t="shared" si="37"/>
        <v>0</v>
      </c>
      <c r="BI181" s="148">
        <f t="shared" si="38"/>
        <v>0</v>
      </c>
      <c r="BJ181" s="17" t="s">
        <v>82</v>
      </c>
      <c r="BK181" s="148">
        <f t="shared" si="39"/>
        <v>0</v>
      </c>
      <c r="BL181" s="17" t="s">
        <v>188</v>
      </c>
      <c r="BM181" s="147" t="s">
        <v>863</v>
      </c>
    </row>
    <row r="182" spans="2:65" s="1" customFormat="1" ht="16.5" customHeight="1">
      <c r="B182" s="32"/>
      <c r="C182" s="136" t="s">
        <v>560</v>
      </c>
      <c r="D182" s="136" t="s">
        <v>183</v>
      </c>
      <c r="E182" s="137" t="s">
        <v>2143</v>
      </c>
      <c r="F182" s="138" t="s">
        <v>2206</v>
      </c>
      <c r="G182" s="139" t="s">
        <v>1836</v>
      </c>
      <c r="H182" s="140">
        <v>3</v>
      </c>
      <c r="I182" s="141"/>
      <c r="J182" s="142">
        <f t="shared" si="30"/>
        <v>0</v>
      </c>
      <c r="K182" s="138" t="s">
        <v>1</v>
      </c>
      <c r="L182" s="32"/>
      <c r="M182" s="143" t="s">
        <v>1</v>
      </c>
      <c r="N182" s="144" t="s">
        <v>39</v>
      </c>
      <c r="P182" s="145">
        <f t="shared" si="31"/>
        <v>0</v>
      </c>
      <c r="Q182" s="145">
        <v>0</v>
      </c>
      <c r="R182" s="145">
        <f t="shared" si="32"/>
        <v>0</v>
      </c>
      <c r="S182" s="145">
        <v>0</v>
      </c>
      <c r="T182" s="146">
        <f t="shared" si="33"/>
        <v>0</v>
      </c>
      <c r="AR182" s="147" t="s">
        <v>188</v>
      </c>
      <c r="AT182" s="147" t="s">
        <v>183</v>
      </c>
      <c r="AU182" s="147" t="s">
        <v>84</v>
      </c>
      <c r="AY182" s="17" t="s">
        <v>180</v>
      </c>
      <c r="BE182" s="148">
        <f t="shared" si="34"/>
        <v>0</v>
      </c>
      <c r="BF182" s="148">
        <f t="shared" si="35"/>
        <v>0</v>
      </c>
      <c r="BG182" s="148">
        <f t="shared" si="36"/>
        <v>0</v>
      </c>
      <c r="BH182" s="148">
        <f t="shared" si="37"/>
        <v>0</v>
      </c>
      <c r="BI182" s="148">
        <f t="shared" si="38"/>
        <v>0</v>
      </c>
      <c r="BJ182" s="17" t="s">
        <v>82</v>
      </c>
      <c r="BK182" s="148">
        <f t="shared" si="39"/>
        <v>0</v>
      </c>
      <c r="BL182" s="17" t="s">
        <v>188</v>
      </c>
      <c r="BM182" s="147" t="s">
        <v>892</v>
      </c>
    </row>
    <row r="183" spans="2:65" s="1" customFormat="1" ht="16.5" customHeight="1">
      <c r="B183" s="32"/>
      <c r="C183" s="136" t="s">
        <v>565</v>
      </c>
      <c r="D183" s="136" t="s">
        <v>183</v>
      </c>
      <c r="E183" s="137" t="s">
        <v>2083</v>
      </c>
      <c r="F183" s="138" t="s">
        <v>2207</v>
      </c>
      <c r="G183" s="139" t="s">
        <v>1836</v>
      </c>
      <c r="H183" s="140">
        <v>2</v>
      </c>
      <c r="I183" s="141"/>
      <c r="J183" s="142">
        <f t="shared" si="30"/>
        <v>0</v>
      </c>
      <c r="K183" s="138" t="s">
        <v>1</v>
      </c>
      <c r="L183" s="32"/>
      <c r="M183" s="143" t="s">
        <v>1</v>
      </c>
      <c r="N183" s="144" t="s">
        <v>39</v>
      </c>
      <c r="P183" s="145">
        <f t="shared" si="31"/>
        <v>0</v>
      </c>
      <c r="Q183" s="145">
        <v>0</v>
      </c>
      <c r="R183" s="145">
        <f t="shared" si="32"/>
        <v>0</v>
      </c>
      <c r="S183" s="145">
        <v>0</v>
      </c>
      <c r="T183" s="146">
        <f t="shared" si="33"/>
        <v>0</v>
      </c>
      <c r="AR183" s="147" t="s">
        <v>188</v>
      </c>
      <c r="AT183" s="147" t="s">
        <v>183</v>
      </c>
      <c r="AU183" s="147" t="s">
        <v>84</v>
      </c>
      <c r="AY183" s="17" t="s">
        <v>180</v>
      </c>
      <c r="BE183" s="148">
        <f t="shared" si="34"/>
        <v>0</v>
      </c>
      <c r="BF183" s="148">
        <f t="shared" si="35"/>
        <v>0</v>
      </c>
      <c r="BG183" s="148">
        <f t="shared" si="36"/>
        <v>0</v>
      </c>
      <c r="BH183" s="148">
        <f t="shared" si="37"/>
        <v>0</v>
      </c>
      <c r="BI183" s="148">
        <f t="shared" si="38"/>
        <v>0</v>
      </c>
      <c r="BJ183" s="17" t="s">
        <v>82</v>
      </c>
      <c r="BK183" s="148">
        <f t="shared" si="39"/>
        <v>0</v>
      </c>
      <c r="BL183" s="17" t="s">
        <v>188</v>
      </c>
      <c r="BM183" s="147" t="s">
        <v>902</v>
      </c>
    </row>
    <row r="184" spans="2:65" s="1" customFormat="1" ht="16.5" customHeight="1">
      <c r="B184" s="32"/>
      <c r="C184" s="136" t="s">
        <v>570</v>
      </c>
      <c r="D184" s="136" t="s">
        <v>183</v>
      </c>
      <c r="E184" s="137" t="s">
        <v>2085</v>
      </c>
      <c r="F184" s="138" t="s">
        <v>2208</v>
      </c>
      <c r="G184" s="139" t="s">
        <v>1836</v>
      </c>
      <c r="H184" s="140">
        <v>1</v>
      </c>
      <c r="I184" s="141"/>
      <c r="J184" s="142">
        <f t="shared" si="30"/>
        <v>0</v>
      </c>
      <c r="K184" s="138" t="s">
        <v>1</v>
      </c>
      <c r="L184" s="32"/>
      <c r="M184" s="143" t="s">
        <v>1</v>
      </c>
      <c r="N184" s="144" t="s">
        <v>39</v>
      </c>
      <c r="P184" s="145">
        <f t="shared" si="31"/>
        <v>0</v>
      </c>
      <c r="Q184" s="145">
        <v>0</v>
      </c>
      <c r="R184" s="145">
        <f t="shared" si="32"/>
        <v>0</v>
      </c>
      <c r="S184" s="145">
        <v>0</v>
      </c>
      <c r="T184" s="146">
        <f t="shared" si="33"/>
        <v>0</v>
      </c>
      <c r="AR184" s="147" t="s">
        <v>188</v>
      </c>
      <c r="AT184" s="147" t="s">
        <v>183</v>
      </c>
      <c r="AU184" s="147" t="s">
        <v>84</v>
      </c>
      <c r="AY184" s="17" t="s">
        <v>180</v>
      </c>
      <c r="BE184" s="148">
        <f t="shared" si="34"/>
        <v>0</v>
      </c>
      <c r="BF184" s="148">
        <f t="shared" si="35"/>
        <v>0</v>
      </c>
      <c r="BG184" s="148">
        <f t="shared" si="36"/>
        <v>0</v>
      </c>
      <c r="BH184" s="148">
        <f t="shared" si="37"/>
        <v>0</v>
      </c>
      <c r="BI184" s="148">
        <f t="shared" si="38"/>
        <v>0</v>
      </c>
      <c r="BJ184" s="17" t="s">
        <v>82</v>
      </c>
      <c r="BK184" s="148">
        <f t="shared" si="39"/>
        <v>0</v>
      </c>
      <c r="BL184" s="17" t="s">
        <v>188</v>
      </c>
      <c r="BM184" s="147" t="s">
        <v>925</v>
      </c>
    </row>
    <row r="185" spans="2:65" s="1" customFormat="1" ht="16.5" customHeight="1">
      <c r="B185" s="32"/>
      <c r="C185" s="136" t="s">
        <v>575</v>
      </c>
      <c r="D185" s="136" t="s">
        <v>183</v>
      </c>
      <c r="E185" s="137" t="s">
        <v>2217</v>
      </c>
      <c r="F185" s="138" t="s">
        <v>2188</v>
      </c>
      <c r="G185" s="139" t="s">
        <v>646</v>
      </c>
      <c r="H185" s="140">
        <v>1</v>
      </c>
      <c r="I185" s="141"/>
      <c r="J185" s="142">
        <f t="shared" si="30"/>
        <v>0</v>
      </c>
      <c r="K185" s="138" t="s">
        <v>1</v>
      </c>
      <c r="L185" s="32"/>
      <c r="M185" s="143" t="s">
        <v>1</v>
      </c>
      <c r="N185" s="144" t="s">
        <v>39</v>
      </c>
      <c r="P185" s="145">
        <f t="shared" si="31"/>
        <v>0</v>
      </c>
      <c r="Q185" s="145">
        <v>0</v>
      </c>
      <c r="R185" s="145">
        <f t="shared" si="32"/>
        <v>0</v>
      </c>
      <c r="S185" s="145">
        <v>0</v>
      </c>
      <c r="T185" s="146">
        <f t="shared" si="33"/>
        <v>0</v>
      </c>
      <c r="AR185" s="147" t="s">
        <v>188</v>
      </c>
      <c r="AT185" s="147" t="s">
        <v>183</v>
      </c>
      <c r="AU185" s="147" t="s">
        <v>84</v>
      </c>
      <c r="AY185" s="17" t="s">
        <v>180</v>
      </c>
      <c r="BE185" s="148">
        <f t="shared" si="34"/>
        <v>0</v>
      </c>
      <c r="BF185" s="148">
        <f t="shared" si="35"/>
        <v>0</v>
      </c>
      <c r="BG185" s="148">
        <f t="shared" si="36"/>
        <v>0</v>
      </c>
      <c r="BH185" s="148">
        <f t="shared" si="37"/>
        <v>0</v>
      </c>
      <c r="BI185" s="148">
        <f t="shared" si="38"/>
        <v>0</v>
      </c>
      <c r="BJ185" s="17" t="s">
        <v>82</v>
      </c>
      <c r="BK185" s="148">
        <f t="shared" si="39"/>
        <v>0</v>
      </c>
      <c r="BL185" s="17" t="s">
        <v>188</v>
      </c>
      <c r="BM185" s="147" t="s">
        <v>935</v>
      </c>
    </row>
    <row r="186" spans="2:65" s="11" customFormat="1" ht="22.8" customHeight="1">
      <c r="B186" s="124"/>
      <c r="D186" s="125" t="s">
        <v>73</v>
      </c>
      <c r="E186" s="134" t="s">
        <v>1985</v>
      </c>
      <c r="F186" s="134" t="s">
        <v>2218</v>
      </c>
      <c r="I186" s="127"/>
      <c r="J186" s="135">
        <f>BK186</f>
        <v>0</v>
      </c>
      <c r="L186" s="124"/>
      <c r="M186" s="129"/>
      <c r="P186" s="130">
        <f>SUM(P187:P201)</f>
        <v>0</v>
      </c>
      <c r="R186" s="130">
        <f>SUM(R187:R201)</f>
        <v>0</v>
      </c>
      <c r="T186" s="131">
        <f>SUM(T187:T201)</f>
        <v>0</v>
      </c>
      <c r="AR186" s="125" t="s">
        <v>82</v>
      </c>
      <c r="AT186" s="132" t="s">
        <v>73</v>
      </c>
      <c r="AU186" s="132" t="s">
        <v>82</v>
      </c>
      <c r="AY186" s="125" t="s">
        <v>180</v>
      </c>
      <c r="BK186" s="133">
        <f>SUM(BK187:BK201)</f>
        <v>0</v>
      </c>
    </row>
    <row r="187" spans="2:65" s="1" customFormat="1" ht="16.5" customHeight="1">
      <c r="B187" s="32"/>
      <c r="C187" s="136" t="s">
        <v>580</v>
      </c>
      <c r="D187" s="136" t="s">
        <v>183</v>
      </c>
      <c r="E187" s="137" t="s">
        <v>2219</v>
      </c>
      <c r="F187" s="138" t="s">
        <v>2220</v>
      </c>
      <c r="G187" s="139" t="s">
        <v>1836</v>
      </c>
      <c r="H187" s="140">
        <v>47</v>
      </c>
      <c r="I187" s="141"/>
      <c r="J187" s="142">
        <f t="shared" ref="J187:J201" si="40">ROUND(I187*H187,2)</f>
        <v>0</v>
      </c>
      <c r="K187" s="138" t="s">
        <v>1</v>
      </c>
      <c r="L187" s="32"/>
      <c r="M187" s="143" t="s">
        <v>1</v>
      </c>
      <c r="N187" s="144" t="s">
        <v>39</v>
      </c>
      <c r="P187" s="145">
        <f t="shared" ref="P187:P201" si="41">O187*H187</f>
        <v>0</v>
      </c>
      <c r="Q187" s="145">
        <v>0</v>
      </c>
      <c r="R187" s="145">
        <f t="shared" ref="R187:R201" si="42">Q187*H187</f>
        <v>0</v>
      </c>
      <c r="S187" s="145">
        <v>0</v>
      </c>
      <c r="T187" s="146">
        <f t="shared" ref="T187:T201" si="43">S187*H187</f>
        <v>0</v>
      </c>
      <c r="AR187" s="147" t="s">
        <v>188</v>
      </c>
      <c r="AT187" s="147" t="s">
        <v>183</v>
      </c>
      <c r="AU187" s="147" t="s">
        <v>84</v>
      </c>
      <c r="AY187" s="17" t="s">
        <v>180</v>
      </c>
      <c r="BE187" s="148">
        <f t="shared" ref="BE187:BE201" si="44">IF(N187="základní",J187,0)</f>
        <v>0</v>
      </c>
      <c r="BF187" s="148">
        <f t="shared" ref="BF187:BF201" si="45">IF(N187="snížená",J187,0)</f>
        <v>0</v>
      </c>
      <c r="BG187" s="148">
        <f t="shared" ref="BG187:BG201" si="46">IF(N187="zákl. přenesená",J187,0)</f>
        <v>0</v>
      </c>
      <c r="BH187" s="148">
        <f t="shared" ref="BH187:BH201" si="47">IF(N187="sníž. přenesená",J187,0)</f>
        <v>0</v>
      </c>
      <c r="BI187" s="148">
        <f t="shared" ref="BI187:BI201" si="48">IF(N187="nulová",J187,0)</f>
        <v>0</v>
      </c>
      <c r="BJ187" s="17" t="s">
        <v>82</v>
      </c>
      <c r="BK187" s="148">
        <f t="shared" ref="BK187:BK201" si="49">ROUND(I187*H187,2)</f>
        <v>0</v>
      </c>
      <c r="BL187" s="17" t="s">
        <v>188</v>
      </c>
      <c r="BM187" s="147" t="s">
        <v>943</v>
      </c>
    </row>
    <row r="188" spans="2:65" s="1" customFormat="1" ht="16.5" customHeight="1">
      <c r="B188" s="32"/>
      <c r="C188" s="136" t="s">
        <v>587</v>
      </c>
      <c r="D188" s="136" t="s">
        <v>183</v>
      </c>
      <c r="E188" s="137" t="s">
        <v>2221</v>
      </c>
      <c r="F188" s="138" t="s">
        <v>2222</v>
      </c>
      <c r="G188" s="139" t="s">
        <v>1836</v>
      </c>
      <c r="H188" s="140">
        <v>6</v>
      </c>
      <c r="I188" s="141"/>
      <c r="J188" s="142">
        <f t="shared" si="40"/>
        <v>0</v>
      </c>
      <c r="K188" s="138" t="s">
        <v>1</v>
      </c>
      <c r="L188" s="32"/>
      <c r="M188" s="143" t="s">
        <v>1</v>
      </c>
      <c r="N188" s="144" t="s">
        <v>39</v>
      </c>
      <c r="P188" s="145">
        <f t="shared" si="41"/>
        <v>0</v>
      </c>
      <c r="Q188" s="145">
        <v>0</v>
      </c>
      <c r="R188" s="145">
        <f t="shared" si="42"/>
        <v>0</v>
      </c>
      <c r="S188" s="145">
        <v>0</v>
      </c>
      <c r="T188" s="146">
        <f t="shared" si="43"/>
        <v>0</v>
      </c>
      <c r="AR188" s="147" t="s">
        <v>188</v>
      </c>
      <c r="AT188" s="147" t="s">
        <v>183</v>
      </c>
      <c r="AU188" s="147" t="s">
        <v>84</v>
      </c>
      <c r="AY188" s="17" t="s">
        <v>180</v>
      </c>
      <c r="BE188" s="148">
        <f t="shared" si="44"/>
        <v>0</v>
      </c>
      <c r="BF188" s="148">
        <f t="shared" si="45"/>
        <v>0</v>
      </c>
      <c r="BG188" s="148">
        <f t="shared" si="46"/>
        <v>0</v>
      </c>
      <c r="BH188" s="148">
        <f t="shared" si="47"/>
        <v>0</v>
      </c>
      <c r="BI188" s="148">
        <f t="shared" si="48"/>
        <v>0</v>
      </c>
      <c r="BJ188" s="17" t="s">
        <v>82</v>
      </c>
      <c r="BK188" s="148">
        <f t="shared" si="49"/>
        <v>0</v>
      </c>
      <c r="BL188" s="17" t="s">
        <v>188</v>
      </c>
      <c r="BM188" s="147" t="s">
        <v>954</v>
      </c>
    </row>
    <row r="189" spans="2:65" s="1" customFormat="1" ht="16.5" customHeight="1">
      <c r="B189" s="32"/>
      <c r="C189" s="136" t="s">
        <v>593</v>
      </c>
      <c r="D189" s="136" t="s">
        <v>183</v>
      </c>
      <c r="E189" s="137" t="s">
        <v>2223</v>
      </c>
      <c r="F189" s="138" t="s">
        <v>2224</v>
      </c>
      <c r="G189" s="139" t="s">
        <v>1836</v>
      </c>
      <c r="H189" s="140">
        <v>3</v>
      </c>
      <c r="I189" s="141"/>
      <c r="J189" s="142">
        <f t="shared" si="40"/>
        <v>0</v>
      </c>
      <c r="K189" s="138" t="s">
        <v>1</v>
      </c>
      <c r="L189" s="32"/>
      <c r="M189" s="143" t="s">
        <v>1</v>
      </c>
      <c r="N189" s="144" t="s">
        <v>39</v>
      </c>
      <c r="P189" s="145">
        <f t="shared" si="41"/>
        <v>0</v>
      </c>
      <c r="Q189" s="145">
        <v>0</v>
      </c>
      <c r="R189" s="145">
        <f t="shared" si="42"/>
        <v>0</v>
      </c>
      <c r="S189" s="145">
        <v>0</v>
      </c>
      <c r="T189" s="146">
        <f t="shared" si="43"/>
        <v>0</v>
      </c>
      <c r="AR189" s="147" t="s">
        <v>188</v>
      </c>
      <c r="AT189" s="147" t="s">
        <v>183</v>
      </c>
      <c r="AU189" s="147" t="s">
        <v>84</v>
      </c>
      <c r="AY189" s="17" t="s">
        <v>180</v>
      </c>
      <c r="BE189" s="148">
        <f t="shared" si="44"/>
        <v>0</v>
      </c>
      <c r="BF189" s="148">
        <f t="shared" si="45"/>
        <v>0</v>
      </c>
      <c r="BG189" s="148">
        <f t="shared" si="46"/>
        <v>0</v>
      </c>
      <c r="BH189" s="148">
        <f t="shared" si="47"/>
        <v>0</v>
      </c>
      <c r="BI189" s="148">
        <f t="shared" si="48"/>
        <v>0</v>
      </c>
      <c r="BJ189" s="17" t="s">
        <v>82</v>
      </c>
      <c r="BK189" s="148">
        <f t="shared" si="49"/>
        <v>0</v>
      </c>
      <c r="BL189" s="17" t="s">
        <v>188</v>
      </c>
      <c r="BM189" s="147" t="s">
        <v>986</v>
      </c>
    </row>
    <row r="190" spans="2:65" s="1" customFormat="1" ht="16.5" customHeight="1">
      <c r="B190" s="32"/>
      <c r="C190" s="136" t="s">
        <v>599</v>
      </c>
      <c r="D190" s="136" t="s">
        <v>183</v>
      </c>
      <c r="E190" s="137" t="s">
        <v>2225</v>
      </c>
      <c r="F190" s="138" t="s">
        <v>2226</v>
      </c>
      <c r="G190" s="139" t="s">
        <v>1836</v>
      </c>
      <c r="H190" s="140">
        <v>6</v>
      </c>
      <c r="I190" s="141"/>
      <c r="J190" s="142">
        <f t="shared" si="40"/>
        <v>0</v>
      </c>
      <c r="K190" s="138" t="s">
        <v>1</v>
      </c>
      <c r="L190" s="32"/>
      <c r="M190" s="143" t="s">
        <v>1</v>
      </c>
      <c r="N190" s="144" t="s">
        <v>39</v>
      </c>
      <c r="P190" s="145">
        <f t="shared" si="41"/>
        <v>0</v>
      </c>
      <c r="Q190" s="145">
        <v>0</v>
      </c>
      <c r="R190" s="145">
        <f t="shared" si="42"/>
        <v>0</v>
      </c>
      <c r="S190" s="145">
        <v>0</v>
      </c>
      <c r="T190" s="146">
        <f t="shared" si="43"/>
        <v>0</v>
      </c>
      <c r="AR190" s="147" t="s">
        <v>188</v>
      </c>
      <c r="AT190" s="147" t="s">
        <v>183</v>
      </c>
      <c r="AU190" s="147" t="s">
        <v>84</v>
      </c>
      <c r="AY190" s="17" t="s">
        <v>180</v>
      </c>
      <c r="BE190" s="148">
        <f t="shared" si="44"/>
        <v>0</v>
      </c>
      <c r="BF190" s="148">
        <f t="shared" si="45"/>
        <v>0</v>
      </c>
      <c r="BG190" s="148">
        <f t="shared" si="46"/>
        <v>0</v>
      </c>
      <c r="BH190" s="148">
        <f t="shared" si="47"/>
        <v>0</v>
      </c>
      <c r="BI190" s="148">
        <f t="shared" si="48"/>
        <v>0</v>
      </c>
      <c r="BJ190" s="17" t="s">
        <v>82</v>
      </c>
      <c r="BK190" s="148">
        <f t="shared" si="49"/>
        <v>0</v>
      </c>
      <c r="BL190" s="17" t="s">
        <v>188</v>
      </c>
      <c r="BM190" s="147" t="s">
        <v>2038</v>
      </c>
    </row>
    <row r="191" spans="2:65" s="1" customFormat="1" ht="16.5" customHeight="1">
      <c r="B191" s="32"/>
      <c r="C191" s="136" t="s">
        <v>606</v>
      </c>
      <c r="D191" s="136" t="s">
        <v>183</v>
      </c>
      <c r="E191" s="137" t="s">
        <v>2227</v>
      </c>
      <c r="F191" s="138" t="s">
        <v>2228</v>
      </c>
      <c r="G191" s="139" t="s">
        <v>1836</v>
      </c>
      <c r="H191" s="140">
        <v>1</v>
      </c>
      <c r="I191" s="141"/>
      <c r="J191" s="142">
        <f t="shared" si="40"/>
        <v>0</v>
      </c>
      <c r="K191" s="138" t="s">
        <v>1</v>
      </c>
      <c r="L191" s="32"/>
      <c r="M191" s="143" t="s">
        <v>1</v>
      </c>
      <c r="N191" s="144" t="s">
        <v>39</v>
      </c>
      <c r="P191" s="145">
        <f t="shared" si="41"/>
        <v>0</v>
      </c>
      <c r="Q191" s="145">
        <v>0</v>
      </c>
      <c r="R191" s="145">
        <f t="shared" si="42"/>
        <v>0</v>
      </c>
      <c r="S191" s="145">
        <v>0</v>
      </c>
      <c r="T191" s="146">
        <f t="shared" si="43"/>
        <v>0</v>
      </c>
      <c r="AR191" s="147" t="s">
        <v>188</v>
      </c>
      <c r="AT191" s="147" t="s">
        <v>183</v>
      </c>
      <c r="AU191" s="147" t="s">
        <v>84</v>
      </c>
      <c r="AY191" s="17" t="s">
        <v>180</v>
      </c>
      <c r="BE191" s="148">
        <f t="shared" si="44"/>
        <v>0</v>
      </c>
      <c r="BF191" s="148">
        <f t="shared" si="45"/>
        <v>0</v>
      </c>
      <c r="BG191" s="148">
        <f t="shared" si="46"/>
        <v>0</v>
      </c>
      <c r="BH191" s="148">
        <f t="shared" si="47"/>
        <v>0</v>
      </c>
      <c r="BI191" s="148">
        <f t="shared" si="48"/>
        <v>0</v>
      </c>
      <c r="BJ191" s="17" t="s">
        <v>82</v>
      </c>
      <c r="BK191" s="148">
        <f t="shared" si="49"/>
        <v>0</v>
      </c>
      <c r="BL191" s="17" t="s">
        <v>188</v>
      </c>
      <c r="BM191" s="147" t="s">
        <v>2041</v>
      </c>
    </row>
    <row r="192" spans="2:65" s="1" customFormat="1" ht="16.5" customHeight="1">
      <c r="B192" s="32"/>
      <c r="C192" s="136" t="s">
        <v>611</v>
      </c>
      <c r="D192" s="136" t="s">
        <v>183</v>
      </c>
      <c r="E192" s="137" t="s">
        <v>2229</v>
      </c>
      <c r="F192" s="138" t="s">
        <v>2230</v>
      </c>
      <c r="G192" s="139" t="s">
        <v>1836</v>
      </c>
      <c r="H192" s="140">
        <v>21</v>
      </c>
      <c r="I192" s="141"/>
      <c r="J192" s="142">
        <f t="shared" si="40"/>
        <v>0</v>
      </c>
      <c r="K192" s="138" t="s">
        <v>1</v>
      </c>
      <c r="L192" s="32"/>
      <c r="M192" s="143" t="s">
        <v>1</v>
      </c>
      <c r="N192" s="144" t="s">
        <v>39</v>
      </c>
      <c r="P192" s="145">
        <f t="shared" si="41"/>
        <v>0</v>
      </c>
      <c r="Q192" s="145">
        <v>0</v>
      </c>
      <c r="R192" s="145">
        <f t="shared" si="42"/>
        <v>0</v>
      </c>
      <c r="S192" s="145">
        <v>0</v>
      </c>
      <c r="T192" s="146">
        <f t="shared" si="43"/>
        <v>0</v>
      </c>
      <c r="AR192" s="147" t="s">
        <v>188</v>
      </c>
      <c r="AT192" s="147" t="s">
        <v>183</v>
      </c>
      <c r="AU192" s="147" t="s">
        <v>84</v>
      </c>
      <c r="AY192" s="17" t="s">
        <v>180</v>
      </c>
      <c r="BE192" s="148">
        <f t="shared" si="44"/>
        <v>0</v>
      </c>
      <c r="BF192" s="148">
        <f t="shared" si="45"/>
        <v>0</v>
      </c>
      <c r="BG192" s="148">
        <f t="shared" si="46"/>
        <v>0</v>
      </c>
      <c r="BH192" s="148">
        <f t="shared" si="47"/>
        <v>0</v>
      </c>
      <c r="BI192" s="148">
        <f t="shared" si="48"/>
        <v>0</v>
      </c>
      <c r="BJ192" s="17" t="s">
        <v>82</v>
      </c>
      <c r="BK192" s="148">
        <f t="shared" si="49"/>
        <v>0</v>
      </c>
      <c r="BL192" s="17" t="s">
        <v>188</v>
      </c>
      <c r="BM192" s="147" t="s">
        <v>1181</v>
      </c>
    </row>
    <row r="193" spans="2:65" s="1" customFormat="1" ht="16.5" customHeight="1">
      <c r="B193" s="32"/>
      <c r="C193" s="136" t="s">
        <v>616</v>
      </c>
      <c r="D193" s="136" t="s">
        <v>183</v>
      </c>
      <c r="E193" s="137" t="s">
        <v>2231</v>
      </c>
      <c r="F193" s="138" t="s">
        <v>2232</v>
      </c>
      <c r="G193" s="139" t="s">
        <v>1836</v>
      </c>
      <c r="H193" s="140">
        <v>74</v>
      </c>
      <c r="I193" s="141"/>
      <c r="J193" s="142">
        <f t="shared" si="40"/>
        <v>0</v>
      </c>
      <c r="K193" s="138" t="s">
        <v>1</v>
      </c>
      <c r="L193" s="32"/>
      <c r="M193" s="143" t="s">
        <v>1</v>
      </c>
      <c r="N193" s="144" t="s">
        <v>39</v>
      </c>
      <c r="P193" s="145">
        <f t="shared" si="41"/>
        <v>0</v>
      </c>
      <c r="Q193" s="145">
        <v>0</v>
      </c>
      <c r="R193" s="145">
        <f t="shared" si="42"/>
        <v>0</v>
      </c>
      <c r="S193" s="145">
        <v>0</v>
      </c>
      <c r="T193" s="146">
        <f t="shared" si="43"/>
        <v>0</v>
      </c>
      <c r="AR193" s="147" t="s">
        <v>188</v>
      </c>
      <c r="AT193" s="147" t="s">
        <v>183</v>
      </c>
      <c r="AU193" s="147" t="s">
        <v>84</v>
      </c>
      <c r="AY193" s="17" t="s">
        <v>180</v>
      </c>
      <c r="BE193" s="148">
        <f t="shared" si="44"/>
        <v>0</v>
      </c>
      <c r="BF193" s="148">
        <f t="shared" si="45"/>
        <v>0</v>
      </c>
      <c r="BG193" s="148">
        <f t="shared" si="46"/>
        <v>0</v>
      </c>
      <c r="BH193" s="148">
        <f t="shared" si="47"/>
        <v>0</v>
      </c>
      <c r="BI193" s="148">
        <f t="shared" si="48"/>
        <v>0</v>
      </c>
      <c r="BJ193" s="17" t="s">
        <v>82</v>
      </c>
      <c r="BK193" s="148">
        <f t="shared" si="49"/>
        <v>0</v>
      </c>
      <c r="BL193" s="17" t="s">
        <v>188</v>
      </c>
      <c r="BM193" s="147" t="s">
        <v>2045</v>
      </c>
    </row>
    <row r="194" spans="2:65" s="1" customFormat="1" ht="16.5" customHeight="1">
      <c r="B194" s="32"/>
      <c r="C194" s="136" t="s">
        <v>620</v>
      </c>
      <c r="D194" s="136" t="s">
        <v>183</v>
      </c>
      <c r="E194" s="137" t="s">
        <v>2233</v>
      </c>
      <c r="F194" s="138" t="s">
        <v>2234</v>
      </c>
      <c r="G194" s="139" t="s">
        <v>1836</v>
      </c>
      <c r="H194" s="140">
        <v>4</v>
      </c>
      <c r="I194" s="141"/>
      <c r="J194" s="142">
        <f t="shared" si="40"/>
        <v>0</v>
      </c>
      <c r="K194" s="138" t="s">
        <v>1</v>
      </c>
      <c r="L194" s="32"/>
      <c r="M194" s="143" t="s">
        <v>1</v>
      </c>
      <c r="N194" s="144" t="s">
        <v>39</v>
      </c>
      <c r="P194" s="145">
        <f t="shared" si="41"/>
        <v>0</v>
      </c>
      <c r="Q194" s="145">
        <v>0</v>
      </c>
      <c r="R194" s="145">
        <f t="shared" si="42"/>
        <v>0</v>
      </c>
      <c r="S194" s="145">
        <v>0</v>
      </c>
      <c r="T194" s="146">
        <f t="shared" si="43"/>
        <v>0</v>
      </c>
      <c r="AR194" s="147" t="s">
        <v>188</v>
      </c>
      <c r="AT194" s="147" t="s">
        <v>183</v>
      </c>
      <c r="AU194" s="147" t="s">
        <v>84</v>
      </c>
      <c r="AY194" s="17" t="s">
        <v>180</v>
      </c>
      <c r="BE194" s="148">
        <f t="shared" si="44"/>
        <v>0</v>
      </c>
      <c r="BF194" s="148">
        <f t="shared" si="45"/>
        <v>0</v>
      </c>
      <c r="BG194" s="148">
        <f t="shared" si="46"/>
        <v>0</v>
      </c>
      <c r="BH194" s="148">
        <f t="shared" si="47"/>
        <v>0</v>
      </c>
      <c r="BI194" s="148">
        <f t="shared" si="48"/>
        <v>0</v>
      </c>
      <c r="BJ194" s="17" t="s">
        <v>82</v>
      </c>
      <c r="BK194" s="148">
        <f t="shared" si="49"/>
        <v>0</v>
      </c>
      <c r="BL194" s="17" t="s">
        <v>188</v>
      </c>
      <c r="BM194" s="147" t="s">
        <v>2048</v>
      </c>
    </row>
    <row r="195" spans="2:65" s="1" customFormat="1" ht="16.5" customHeight="1">
      <c r="B195" s="32"/>
      <c r="C195" s="136" t="s">
        <v>1606</v>
      </c>
      <c r="D195" s="136" t="s">
        <v>183</v>
      </c>
      <c r="E195" s="137" t="s">
        <v>2235</v>
      </c>
      <c r="F195" s="138" t="s">
        <v>2236</v>
      </c>
      <c r="G195" s="139" t="s">
        <v>1836</v>
      </c>
      <c r="H195" s="140">
        <v>4</v>
      </c>
      <c r="I195" s="141"/>
      <c r="J195" s="142">
        <f t="shared" si="40"/>
        <v>0</v>
      </c>
      <c r="K195" s="138" t="s">
        <v>1</v>
      </c>
      <c r="L195" s="32"/>
      <c r="M195" s="143" t="s">
        <v>1</v>
      </c>
      <c r="N195" s="144" t="s">
        <v>39</v>
      </c>
      <c r="P195" s="145">
        <f t="shared" si="41"/>
        <v>0</v>
      </c>
      <c r="Q195" s="145">
        <v>0</v>
      </c>
      <c r="R195" s="145">
        <f t="shared" si="42"/>
        <v>0</v>
      </c>
      <c r="S195" s="145">
        <v>0</v>
      </c>
      <c r="T195" s="146">
        <f t="shared" si="43"/>
        <v>0</v>
      </c>
      <c r="AR195" s="147" t="s">
        <v>188</v>
      </c>
      <c r="AT195" s="147" t="s">
        <v>183</v>
      </c>
      <c r="AU195" s="147" t="s">
        <v>84</v>
      </c>
      <c r="AY195" s="17" t="s">
        <v>180</v>
      </c>
      <c r="BE195" s="148">
        <f t="shared" si="44"/>
        <v>0</v>
      </c>
      <c r="BF195" s="148">
        <f t="shared" si="45"/>
        <v>0</v>
      </c>
      <c r="BG195" s="148">
        <f t="shared" si="46"/>
        <v>0</v>
      </c>
      <c r="BH195" s="148">
        <f t="shared" si="47"/>
        <v>0</v>
      </c>
      <c r="BI195" s="148">
        <f t="shared" si="48"/>
        <v>0</v>
      </c>
      <c r="BJ195" s="17" t="s">
        <v>82</v>
      </c>
      <c r="BK195" s="148">
        <f t="shared" si="49"/>
        <v>0</v>
      </c>
      <c r="BL195" s="17" t="s">
        <v>188</v>
      </c>
      <c r="BM195" s="147" t="s">
        <v>2051</v>
      </c>
    </row>
    <row r="196" spans="2:65" s="1" customFormat="1" ht="16.5" customHeight="1">
      <c r="B196" s="32"/>
      <c r="C196" s="136" t="s">
        <v>624</v>
      </c>
      <c r="D196" s="136" t="s">
        <v>183</v>
      </c>
      <c r="E196" s="137" t="s">
        <v>2140</v>
      </c>
      <c r="F196" s="138" t="s">
        <v>2237</v>
      </c>
      <c r="G196" s="139" t="s">
        <v>1836</v>
      </c>
      <c r="H196" s="140">
        <v>21</v>
      </c>
      <c r="I196" s="141"/>
      <c r="J196" s="142">
        <f t="shared" si="40"/>
        <v>0</v>
      </c>
      <c r="K196" s="138" t="s">
        <v>1</v>
      </c>
      <c r="L196" s="32"/>
      <c r="M196" s="143" t="s">
        <v>1</v>
      </c>
      <c r="N196" s="144" t="s">
        <v>39</v>
      </c>
      <c r="P196" s="145">
        <f t="shared" si="41"/>
        <v>0</v>
      </c>
      <c r="Q196" s="145">
        <v>0</v>
      </c>
      <c r="R196" s="145">
        <f t="shared" si="42"/>
        <v>0</v>
      </c>
      <c r="S196" s="145">
        <v>0</v>
      </c>
      <c r="T196" s="146">
        <f t="shared" si="43"/>
        <v>0</v>
      </c>
      <c r="AR196" s="147" t="s">
        <v>188</v>
      </c>
      <c r="AT196" s="147" t="s">
        <v>183</v>
      </c>
      <c r="AU196" s="147" t="s">
        <v>84</v>
      </c>
      <c r="AY196" s="17" t="s">
        <v>180</v>
      </c>
      <c r="BE196" s="148">
        <f t="shared" si="44"/>
        <v>0</v>
      </c>
      <c r="BF196" s="148">
        <f t="shared" si="45"/>
        <v>0</v>
      </c>
      <c r="BG196" s="148">
        <f t="shared" si="46"/>
        <v>0</v>
      </c>
      <c r="BH196" s="148">
        <f t="shared" si="47"/>
        <v>0</v>
      </c>
      <c r="BI196" s="148">
        <f t="shared" si="48"/>
        <v>0</v>
      </c>
      <c r="BJ196" s="17" t="s">
        <v>82</v>
      </c>
      <c r="BK196" s="148">
        <f t="shared" si="49"/>
        <v>0</v>
      </c>
      <c r="BL196" s="17" t="s">
        <v>188</v>
      </c>
      <c r="BM196" s="147" t="s">
        <v>2053</v>
      </c>
    </row>
    <row r="197" spans="2:65" s="1" customFormat="1" ht="16.5" customHeight="1">
      <c r="B197" s="32"/>
      <c r="C197" s="136" t="s">
        <v>628</v>
      </c>
      <c r="D197" s="136" t="s">
        <v>183</v>
      </c>
      <c r="E197" s="137" t="s">
        <v>2238</v>
      </c>
      <c r="F197" s="138" t="s">
        <v>2239</v>
      </c>
      <c r="G197" s="139" t="s">
        <v>1836</v>
      </c>
      <c r="H197" s="140">
        <v>11</v>
      </c>
      <c r="I197" s="141"/>
      <c r="J197" s="142">
        <f t="shared" si="40"/>
        <v>0</v>
      </c>
      <c r="K197" s="138" t="s">
        <v>1</v>
      </c>
      <c r="L197" s="32"/>
      <c r="M197" s="143" t="s">
        <v>1</v>
      </c>
      <c r="N197" s="144" t="s">
        <v>39</v>
      </c>
      <c r="P197" s="145">
        <f t="shared" si="41"/>
        <v>0</v>
      </c>
      <c r="Q197" s="145">
        <v>0</v>
      </c>
      <c r="R197" s="145">
        <f t="shared" si="42"/>
        <v>0</v>
      </c>
      <c r="S197" s="145">
        <v>0</v>
      </c>
      <c r="T197" s="146">
        <f t="shared" si="43"/>
        <v>0</v>
      </c>
      <c r="AR197" s="147" t="s">
        <v>188</v>
      </c>
      <c r="AT197" s="147" t="s">
        <v>183</v>
      </c>
      <c r="AU197" s="147" t="s">
        <v>84</v>
      </c>
      <c r="AY197" s="17" t="s">
        <v>180</v>
      </c>
      <c r="BE197" s="148">
        <f t="shared" si="44"/>
        <v>0</v>
      </c>
      <c r="BF197" s="148">
        <f t="shared" si="45"/>
        <v>0</v>
      </c>
      <c r="BG197" s="148">
        <f t="shared" si="46"/>
        <v>0</v>
      </c>
      <c r="BH197" s="148">
        <f t="shared" si="47"/>
        <v>0</v>
      </c>
      <c r="BI197" s="148">
        <f t="shared" si="48"/>
        <v>0</v>
      </c>
      <c r="BJ197" s="17" t="s">
        <v>82</v>
      </c>
      <c r="BK197" s="148">
        <f t="shared" si="49"/>
        <v>0</v>
      </c>
      <c r="BL197" s="17" t="s">
        <v>188</v>
      </c>
      <c r="BM197" s="147" t="s">
        <v>2058</v>
      </c>
    </row>
    <row r="198" spans="2:65" s="1" customFormat="1" ht="16.5" customHeight="1">
      <c r="B198" s="32"/>
      <c r="C198" s="136" t="s">
        <v>636</v>
      </c>
      <c r="D198" s="136" t="s">
        <v>183</v>
      </c>
      <c r="E198" s="137" t="s">
        <v>2240</v>
      </c>
      <c r="F198" s="138" t="s">
        <v>2241</v>
      </c>
      <c r="G198" s="139" t="s">
        <v>1836</v>
      </c>
      <c r="H198" s="140">
        <v>33</v>
      </c>
      <c r="I198" s="141"/>
      <c r="J198" s="142">
        <f t="shared" si="40"/>
        <v>0</v>
      </c>
      <c r="K198" s="138" t="s">
        <v>1</v>
      </c>
      <c r="L198" s="32"/>
      <c r="M198" s="143" t="s">
        <v>1</v>
      </c>
      <c r="N198" s="144" t="s">
        <v>39</v>
      </c>
      <c r="P198" s="145">
        <f t="shared" si="41"/>
        <v>0</v>
      </c>
      <c r="Q198" s="145">
        <v>0</v>
      </c>
      <c r="R198" s="145">
        <f t="shared" si="42"/>
        <v>0</v>
      </c>
      <c r="S198" s="145">
        <v>0</v>
      </c>
      <c r="T198" s="146">
        <f t="shared" si="43"/>
        <v>0</v>
      </c>
      <c r="AR198" s="147" t="s">
        <v>188</v>
      </c>
      <c r="AT198" s="147" t="s">
        <v>183</v>
      </c>
      <c r="AU198" s="147" t="s">
        <v>84</v>
      </c>
      <c r="AY198" s="17" t="s">
        <v>180</v>
      </c>
      <c r="BE198" s="148">
        <f t="shared" si="44"/>
        <v>0</v>
      </c>
      <c r="BF198" s="148">
        <f t="shared" si="45"/>
        <v>0</v>
      </c>
      <c r="BG198" s="148">
        <f t="shared" si="46"/>
        <v>0</v>
      </c>
      <c r="BH198" s="148">
        <f t="shared" si="47"/>
        <v>0</v>
      </c>
      <c r="BI198" s="148">
        <f t="shared" si="48"/>
        <v>0</v>
      </c>
      <c r="BJ198" s="17" t="s">
        <v>82</v>
      </c>
      <c r="BK198" s="148">
        <f t="shared" si="49"/>
        <v>0</v>
      </c>
      <c r="BL198" s="17" t="s">
        <v>188</v>
      </c>
      <c r="BM198" s="147" t="s">
        <v>1602</v>
      </c>
    </row>
    <row r="199" spans="2:65" s="1" customFormat="1" ht="16.5" customHeight="1">
      <c r="B199" s="32"/>
      <c r="C199" s="136" t="s">
        <v>643</v>
      </c>
      <c r="D199" s="136" t="s">
        <v>183</v>
      </c>
      <c r="E199" s="137" t="s">
        <v>2147</v>
      </c>
      <c r="F199" s="138" t="s">
        <v>2242</v>
      </c>
      <c r="G199" s="139" t="s">
        <v>1836</v>
      </c>
      <c r="H199" s="140">
        <v>170</v>
      </c>
      <c r="I199" s="141"/>
      <c r="J199" s="142">
        <f t="shared" si="40"/>
        <v>0</v>
      </c>
      <c r="K199" s="138" t="s">
        <v>1</v>
      </c>
      <c r="L199" s="32"/>
      <c r="M199" s="143" t="s">
        <v>1</v>
      </c>
      <c r="N199" s="144" t="s">
        <v>39</v>
      </c>
      <c r="P199" s="145">
        <f t="shared" si="41"/>
        <v>0</v>
      </c>
      <c r="Q199" s="145">
        <v>0</v>
      </c>
      <c r="R199" s="145">
        <f t="shared" si="42"/>
        <v>0</v>
      </c>
      <c r="S199" s="145">
        <v>0</v>
      </c>
      <c r="T199" s="146">
        <f t="shared" si="43"/>
        <v>0</v>
      </c>
      <c r="AR199" s="147" t="s">
        <v>188</v>
      </c>
      <c r="AT199" s="147" t="s">
        <v>183</v>
      </c>
      <c r="AU199" s="147" t="s">
        <v>84</v>
      </c>
      <c r="AY199" s="17" t="s">
        <v>180</v>
      </c>
      <c r="BE199" s="148">
        <f t="shared" si="44"/>
        <v>0</v>
      </c>
      <c r="BF199" s="148">
        <f t="shared" si="45"/>
        <v>0</v>
      </c>
      <c r="BG199" s="148">
        <f t="shared" si="46"/>
        <v>0</v>
      </c>
      <c r="BH199" s="148">
        <f t="shared" si="47"/>
        <v>0</v>
      </c>
      <c r="BI199" s="148">
        <f t="shared" si="48"/>
        <v>0</v>
      </c>
      <c r="BJ199" s="17" t="s">
        <v>82</v>
      </c>
      <c r="BK199" s="148">
        <f t="shared" si="49"/>
        <v>0</v>
      </c>
      <c r="BL199" s="17" t="s">
        <v>188</v>
      </c>
      <c r="BM199" s="147" t="s">
        <v>2063</v>
      </c>
    </row>
    <row r="200" spans="2:65" s="1" customFormat="1" ht="16.5" customHeight="1">
      <c r="B200" s="32"/>
      <c r="C200" s="136" t="s">
        <v>649</v>
      </c>
      <c r="D200" s="136" t="s">
        <v>183</v>
      </c>
      <c r="E200" s="137" t="s">
        <v>2243</v>
      </c>
      <c r="F200" s="138" t="s">
        <v>2244</v>
      </c>
      <c r="G200" s="139" t="s">
        <v>1836</v>
      </c>
      <c r="H200" s="140">
        <v>40</v>
      </c>
      <c r="I200" s="141"/>
      <c r="J200" s="142">
        <f t="shared" si="40"/>
        <v>0</v>
      </c>
      <c r="K200" s="138" t="s">
        <v>1</v>
      </c>
      <c r="L200" s="32"/>
      <c r="M200" s="143" t="s">
        <v>1</v>
      </c>
      <c r="N200" s="144" t="s">
        <v>39</v>
      </c>
      <c r="P200" s="145">
        <f t="shared" si="41"/>
        <v>0</v>
      </c>
      <c r="Q200" s="145">
        <v>0</v>
      </c>
      <c r="R200" s="145">
        <f t="shared" si="42"/>
        <v>0</v>
      </c>
      <c r="S200" s="145">
        <v>0</v>
      </c>
      <c r="T200" s="146">
        <f t="shared" si="43"/>
        <v>0</v>
      </c>
      <c r="AR200" s="147" t="s">
        <v>188</v>
      </c>
      <c r="AT200" s="147" t="s">
        <v>183</v>
      </c>
      <c r="AU200" s="147" t="s">
        <v>84</v>
      </c>
      <c r="AY200" s="17" t="s">
        <v>180</v>
      </c>
      <c r="BE200" s="148">
        <f t="shared" si="44"/>
        <v>0</v>
      </c>
      <c r="BF200" s="148">
        <f t="shared" si="45"/>
        <v>0</v>
      </c>
      <c r="BG200" s="148">
        <f t="shared" si="46"/>
        <v>0</v>
      </c>
      <c r="BH200" s="148">
        <f t="shared" si="47"/>
        <v>0</v>
      </c>
      <c r="BI200" s="148">
        <f t="shared" si="48"/>
        <v>0</v>
      </c>
      <c r="BJ200" s="17" t="s">
        <v>82</v>
      </c>
      <c r="BK200" s="148">
        <f t="shared" si="49"/>
        <v>0</v>
      </c>
      <c r="BL200" s="17" t="s">
        <v>188</v>
      </c>
      <c r="BM200" s="147" t="s">
        <v>2067</v>
      </c>
    </row>
    <row r="201" spans="2:65" s="1" customFormat="1" ht="16.5" customHeight="1">
      <c r="B201" s="32"/>
      <c r="C201" s="136" t="s">
        <v>656</v>
      </c>
      <c r="D201" s="136" t="s">
        <v>183</v>
      </c>
      <c r="E201" s="137" t="s">
        <v>2087</v>
      </c>
      <c r="F201" s="138" t="s">
        <v>2245</v>
      </c>
      <c r="G201" s="139" t="s">
        <v>646</v>
      </c>
      <c r="H201" s="140">
        <v>1</v>
      </c>
      <c r="I201" s="141"/>
      <c r="J201" s="142">
        <f t="shared" si="40"/>
        <v>0</v>
      </c>
      <c r="K201" s="138" t="s">
        <v>1</v>
      </c>
      <c r="L201" s="32"/>
      <c r="M201" s="143" t="s">
        <v>1</v>
      </c>
      <c r="N201" s="144" t="s">
        <v>39</v>
      </c>
      <c r="P201" s="145">
        <f t="shared" si="41"/>
        <v>0</v>
      </c>
      <c r="Q201" s="145">
        <v>0</v>
      </c>
      <c r="R201" s="145">
        <f t="shared" si="42"/>
        <v>0</v>
      </c>
      <c r="S201" s="145">
        <v>0</v>
      </c>
      <c r="T201" s="146">
        <f t="shared" si="43"/>
        <v>0</v>
      </c>
      <c r="AR201" s="147" t="s">
        <v>188</v>
      </c>
      <c r="AT201" s="147" t="s">
        <v>183</v>
      </c>
      <c r="AU201" s="147" t="s">
        <v>84</v>
      </c>
      <c r="AY201" s="17" t="s">
        <v>180</v>
      </c>
      <c r="BE201" s="148">
        <f t="shared" si="44"/>
        <v>0</v>
      </c>
      <c r="BF201" s="148">
        <f t="shared" si="45"/>
        <v>0</v>
      </c>
      <c r="BG201" s="148">
        <f t="shared" si="46"/>
        <v>0</v>
      </c>
      <c r="BH201" s="148">
        <f t="shared" si="47"/>
        <v>0</v>
      </c>
      <c r="BI201" s="148">
        <f t="shared" si="48"/>
        <v>0</v>
      </c>
      <c r="BJ201" s="17" t="s">
        <v>82</v>
      </c>
      <c r="BK201" s="148">
        <f t="shared" si="49"/>
        <v>0</v>
      </c>
      <c r="BL201" s="17" t="s">
        <v>188</v>
      </c>
      <c r="BM201" s="147" t="s">
        <v>2070</v>
      </c>
    </row>
    <row r="202" spans="2:65" s="11" customFormat="1" ht="22.8" customHeight="1">
      <c r="B202" s="124"/>
      <c r="D202" s="125" t="s">
        <v>73</v>
      </c>
      <c r="E202" s="134" t="s">
        <v>1993</v>
      </c>
      <c r="F202" s="134" t="s">
        <v>2246</v>
      </c>
      <c r="I202" s="127"/>
      <c r="J202" s="135">
        <f>BK202</f>
        <v>0</v>
      </c>
      <c r="L202" s="124"/>
      <c r="M202" s="129"/>
      <c r="P202" s="130">
        <f>SUM(P203:P215)</f>
        <v>0</v>
      </c>
      <c r="R202" s="130">
        <f>SUM(R203:R215)</f>
        <v>0</v>
      </c>
      <c r="T202" s="131">
        <f>SUM(T203:T215)</f>
        <v>0</v>
      </c>
      <c r="AR202" s="125" t="s">
        <v>82</v>
      </c>
      <c r="AT202" s="132" t="s">
        <v>73</v>
      </c>
      <c r="AU202" s="132" t="s">
        <v>82</v>
      </c>
      <c r="AY202" s="125" t="s">
        <v>180</v>
      </c>
      <c r="BK202" s="133">
        <f>SUM(BK203:BK215)</f>
        <v>0</v>
      </c>
    </row>
    <row r="203" spans="2:65" s="1" customFormat="1" ht="16.5" customHeight="1">
      <c r="B203" s="32"/>
      <c r="C203" s="136" t="s">
        <v>662</v>
      </c>
      <c r="D203" s="136" t="s">
        <v>183</v>
      </c>
      <c r="E203" s="137" t="s">
        <v>2247</v>
      </c>
      <c r="F203" s="138" t="s">
        <v>2248</v>
      </c>
      <c r="G203" s="139" t="s">
        <v>1836</v>
      </c>
      <c r="H203" s="140">
        <v>60</v>
      </c>
      <c r="I203" s="141"/>
      <c r="J203" s="142">
        <f t="shared" ref="J203:J215" si="50">ROUND(I203*H203,2)</f>
        <v>0</v>
      </c>
      <c r="K203" s="138" t="s">
        <v>1</v>
      </c>
      <c r="L203" s="32"/>
      <c r="M203" s="143" t="s">
        <v>1</v>
      </c>
      <c r="N203" s="144" t="s">
        <v>39</v>
      </c>
      <c r="P203" s="145">
        <f t="shared" ref="P203:P215" si="51">O203*H203</f>
        <v>0</v>
      </c>
      <c r="Q203" s="145">
        <v>0</v>
      </c>
      <c r="R203" s="145">
        <f t="shared" ref="R203:R215" si="52">Q203*H203</f>
        <v>0</v>
      </c>
      <c r="S203" s="145">
        <v>0</v>
      </c>
      <c r="T203" s="146">
        <f t="shared" ref="T203:T215" si="53">S203*H203</f>
        <v>0</v>
      </c>
      <c r="AR203" s="147" t="s">
        <v>188</v>
      </c>
      <c r="AT203" s="147" t="s">
        <v>183</v>
      </c>
      <c r="AU203" s="147" t="s">
        <v>84</v>
      </c>
      <c r="AY203" s="17" t="s">
        <v>180</v>
      </c>
      <c r="BE203" s="148">
        <f t="shared" ref="BE203:BE215" si="54">IF(N203="základní",J203,0)</f>
        <v>0</v>
      </c>
      <c r="BF203" s="148">
        <f t="shared" ref="BF203:BF215" si="55">IF(N203="snížená",J203,0)</f>
        <v>0</v>
      </c>
      <c r="BG203" s="148">
        <f t="shared" ref="BG203:BG215" si="56">IF(N203="zákl. přenesená",J203,0)</f>
        <v>0</v>
      </c>
      <c r="BH203" s="148">
        <f t="shared" ref="BH203:BH215" si="57">IF(N203="sníž. přenesená",J203,0)</f>
        <v>0</v>
      </c>
      <c r="BI203" s="148">
        <f t="shared" ref="BI203:BI215" si="58">IF(N203="nulová",J203,0)</f>
        <v>0</v>
      </c>
      <c r="BJ203" s="17" t="s">
        <v>82</v>
      </c>
      <c r="BK203" s="148">
        <f t="shared" ref="BK203:BK215" si="59">ROUND(I203*H203,2)</f>
        <v>0</v>
      </c>
      <c r="BL203" s="17" t="s">
        <v>188</v>
      </c>
      <c r="BM203" s="147" t="s">
        <v>2073</v>
      </c>
    </row>
    <row r="204" spans="2:65" s="1" customFormat="1" ht="16.5" customHeight="1">
      <c r="B204" s="32"/>
      <c r="C204" s="136" t="s">
        <v>666</v>
      </c>
      <c r="D204" s="136" t="s">
        <v>183</v>
      </c>
      <c r="E204" s="137" t="s">
        <v>2249</v>
      </c>
      <c r="F204" s="138" t="s">
        <v>2250</v>
      </c>
      <c r="G204" s="139" t="s">
        <v>1836</v>
      </c>
      <c r="H204" s="140">
        <v>25</v>
      </c>
      <c r="I204" s="141"/>
      <c r="J204" s="142">
        <f t="shared" si="50"/>
        <v>0</v>
      </c>
      <c r="K204" s="138" t="s">
        <v>1</v>
      </c>
      <c r="L204" s="32"/>
      <c r="M204" s="143" t="s">
        <v>1</v>
      </c>
      <c r="N204" s="144" t="s">
        <v>39</v>
      </c>
      <c r="P204" s="145">
        <f t="shared" si="51"/>
        <v>0</v>
      </c>
      <c r="Q204" s="145">
        <v>0</v>
      </c>
      <c r="R204" s="145">
        <f t="shared" si="52"/>
        <v>0</v>
      </c>
      <c r="S204" s="145">
        <v>0</v>
      </c>
      <c r="T204" s="146">
        <f t="shared" si="53"/>
        <v>0</v>
      </c>
      <c r="AR204" s="147" t="s">
        <v>188</v>
      </c>
      <c r="AT204" s="147" t="s">
        <v>183</v>
      </c>
      <c r="AU204" s="147" t="s">
        <v>84</v>
      </c>
      <c r="AY204" s="17" t="s">
        <v>180</v>
      </c>
      <c r="BE204" s="148">
        <f t="shared" si="54"/>
        <v>0</v>
      </c>
      <c r="BF204" s="148">
        <f t="shared" si="55"/>
        <v>0</v>
      </c>
      <c r="BG204" s="148">
        <f t="shared" si="56"/>
        <v>0</v>
      </c>
      <c r="BH204" s="148">
        <f t="shared" si="57"/>
        <v>0</v>
      </c>
      <c r="BI204" s="148">
        <f t="shared" si="58"/>
        <v>0</v>
      </c>
      <c r="BJ204" s="17" t="s">
        <v>82</v>
      </c>
      <c r="BK204" s="148">
        <f t="shared" si="59"/>
        <v>0</v>
      </c>
      <c r="BL204" s="17" t="s">
        <v>188</v>
      </c>
      <c r="BM204" s="147" t="s">
        <v>2076</v>
      </c>
    </row>
    <row r="205" spans="2:65" s="1" customFormat="1" ht="16.5" customHeight="1">
      <c r="B205" s="32"/>
      <c r="C205" s="136" t="s">
        <v>362</v>
      </c>
      <c r="D205" s="136" t="s">
        <v>183</v>
      </c>
      <c r="E205" s="137" t="s">
        <v>2251</v>
      </c>
      <c r="F205" s="138" t="s">
        <v>2252</v>
      </c>
      <c r="G205" s="139" t="s">
        <v>1836</v>
      </c>
      <c r="H205" s="140">
        <v>18</v>
      </c>
      <c r="I205" s="141"/>
      <c r="J205" s="142">
        <f t="shared" si="50"/>
        <v>0</v>
      </c>
      <c r="K205" s="138" t="s">
        <v>1</v>
      </c>
      <c r="L205" s="32"/>
      <c r="M205" s="143" t="s">
        <v>1</v>
      </c>
      <c r="N205" s="144" t="s">
        <v>39</v>
      </c>
      <c r="P205" s="145">
        <f t="shared" si="51"/>
        <v>0</v>
      </c>
      <c r="Q205" s="145">
        <v>0</v>
      </c>
      <c r="R205" s="145">
        <f t="shared" si="52"/>
        <v>0</v>
      </c>
      <c r="S205" s="145">
        <v>0</v>
      </c>
      <c r="T205" s="146">
        <f t="shared" si="53"/>
        <v>0</v>
      </c>
      <c r="AR205" s="147" t="s">
        <v>188</v>
      </c>
      <c r="AT205" s="147" t="s">
        <v>183</v>
      </c>
      <c r="AU205" s="147" t="s">
        <v>84</v>
      </c>
      <c r="AY205" s="17" t="s">
        <v>180</v>
      </c>
      <c r="BE205" s="148">
        <f t="shared" si="54"/>
        <v>0</v>
      </c>
      <c r="BF205" s="148">
        <f t="shared" si="55"/>
        <v>0</v>
      </c>
      <c r="BG205" s="148">
        <f t="shared" si="56"/>
        <v>0</v>
      </c>
      <c r="BH205" s="148">
        <f t="shared" si="57"/>
        <v>0</v>
      </c>
      <c r="BI205" s="148">
        <f t="shared" si="58"/>
        <v>0</v>
      </c>
      <c r="BJ205" s="17" t="s">
        <v>82</v>
      </c>
      <c r="BK205" s="148">
        <f t="shared" si="59"/>
        <v>0</v>
      </c>
      <c r="BL205" s="17" t="s">
        <v>188</v>
      </c>
      <c r="BM205" s="147" t="s">
        <v>2079</v>
      </c>
    </row>
    <row r="206" spans="2:65" s="1" customFormat="1" ht="16.5" customHeight="1">
      <c r="B206" s="32"/>
      <c r="C206" s="136" t="s">
        <v>676</v>
      </c>
      <c r="D206" s="136" t="s">
        <v>183</v>
      </c>
      <c r="E206" s="137" t="s">
        <v>2253</v>
      </c>
      <c r="F206" s="138" t="s">
        <v>2254</v>
      </c>
      <c r="G206" s="139" t="s">
        <v>1836</v>
      </c>
      <c r="H206" s="140">
        <v>41</v>
      </c>
      <c r="I206" s="141"/>
      <c r="J206" s="142">
        <f t="shared" si="50"/>
        <v>0</v>
      </c>
      <c r="K206" s="138" t="s">
        <v>1</v>
      </c>
      <c r="L206" s="32"/>
      <c r="M206" s="143" t="s">
        <v>1</v>
      </c>
      <c r="N206" s="144" t="s">
        <v>39</v>
      </c>
      <c r="P206" s="145">
        <f t="shared" si="51"/>
        <v>0</v>
      </c>
      <c r="Q206" s="145">
        <v>0</v>
      </c>
      <c r="R206" s="145">
        <f t="shared" si="52"/>
        <v>0</v>
      </c>
      <c r="S206" s="145">
        <v>0</v>
      </c>
      <c r="T206" s="146">
        <f t="shared" si="53"/>
        <v>0</v>
      </c>
      <c r="AR206" s="147" t="s">
        <v>188</v>
      </c>
      <c r="AT206" s="147" t="s">
        <v>183</v>
      </c>
      <c r="AU206" s="147" t="s">
        <v>84</v>
      </c>
      <c r="AY206" s="17" t="s">
        <v>180</v>
      </c>
      <c r="BE206" s="148">
        <f t="shared" si="54"/>
        <v>0</v>
      </c>
      <c r="BF206" s="148">
        <f t="shared" si="55"/>
        <v>0</v>
      </c>
      <c r="BG206" s="148">
        <f t="shared" si="56"/>
        <v>0</v>
      </c>
      <c r="BH206" s="148">
        <f t="shared" si="57"/>
        <v>0</v>
      </c>
      <c r="BI206" s="148">
        <f t="shared" si="58"/>
        <v>0</v>
      </c>
      <c r="BJ206" s="17" t="s">
        <v>82</v>
      </c>
      <c r="BK206" s="148">
        <f t="shared" si="59"/>
        <v>0</v>
      </c>
      <c r="BL206" s="17" t="s">
        <v>188</v>
      </c>
      <c r="BM206" s="147" t="s">
        <v>2082</v>
      </c>
    </row>
    <row r="207" spans="2:65" s="1" customFormat="1" ht="16.5" customHeight="1">
      <c r="B207" s="32"/>
      <c r="C207" s="136" t="s">
        <v>682</v>
      </c>
      <c r="D207" s="136" t="s">
        <v>183</v>
      </c>
      <c r="E207" s="137" t="s">
        <v>2255</v>
      </c>
      <c r="F207" s="138" t="s">
        <v>2256</v>
      </c>
      <c r="G207" s="139" t="s">
        <v>1836</v>
      </c>
      <c r="H207" s="140">
        <v>32</v>
      </c>
      <c r="I207" s="141"/>
      <c r="J207" s="142">
        <f t="shared" si="50"/>
        <v>0</v>
      </c>
      <c r="K207" s="138" t="s">
        <v>1</v>
      </c>
      <c r="L207" s="32"/>
      <c r="M207" s="143" t="s">
        <v>1</v>
      </c>
      <c r="N207" s="144" t="s">
        <v>39</v>
      </c>
      <c r="P207" s="145">
        <f t="shared" si="51"/>
        <v>0</v>
      </c>
      <c r="Q207" s="145">
        <v>0</v>
      </c>
      <c r="R207" s="145">
        <f t="shared" si="52"/>
        <v>0</v>
      </c>
      <c r="S207" s="145">
        <v>0</v>
      </c>
      <c r="T207" s="146">
        <f t="shared" si="53"/>
        <v>0</v>
      </c>
      <c r="AR207" s="147" t="s">
        <v>188</v>
      </c>
      <c r="AT207" s="147" t="s">
        <v>183</v>
      </c>
      <c r="AU207" s="147" t="s">
        <v>84</v>
      </c>
      <c r="AY207" s="17" t="s">
        <v>180</v>
      </c>
      <c r="BE207" s="148">
        <f t="shared" si="54"/>
        <v>0</v>
      </c>
      <c r="BF207" s="148">
        <f t="shared" si="55"/>
        <v>0</v>
      </c>
      <c r="BG207" s="148">
        <f t="shared" si="56"/>
        <v>0</v>
      </c>
      <c r="BH207" s="148">
        <f t="shared" si="57"/>
        <v>0</v>
      </c>
      <c r="BI207" s="148">
        <f t="shared" si="58"/>
        <v>0</v>
      </c>
      <c r="BJ207" s="17" t="s">
        <v>82</v>
      </c>
      <c r="BK207" s="148">
        <f t="shared" si="59"/>
        <v>0</v>
      </c>
      <c r="BL207" s="17" t="s">
        <v>188</v>
      </c>
      <c r="BM207" s="147" t="s">
        <v>2084</v>
      </c>
    </row>
    <row r="208" spans="2:65" s="1" customFormat="1" ht="16.5" customHeight="1">
      <c r="B208" s="32"/>
      <c r="C208" s="136" t="s">
        <v>690</v>
      </c>
      <c r="D208" s="136" t="s">
        <v>183</v>
      </c>
      <c r="E208" s="137" t="s">
        <v>2257</v>
      </c>
      <c r="F208" s="138" t="s">
        <v>2258</v>
      </c>
      <c r="G208" s="139" t="s">
        <v>1836</v>
      </c>
      <c r="H208" s="140">
        <v>8</v>
      </c>
      <c r="I208" s="141"/>
      <c r="J208" s="142">
        <f t="shared" si="50"/>
        <v>0</v>
      </c>
      <c r="K208" s="138" t="s">
        <v>1</v>
      </c>
      <c r="L208" s="32"/>
      <c r="M208" s="143" t="s">
        <v>1</v>
      </c>
      <c r="N208" s="144" t="s">
        <v>39</v>
      </c>
      <c r="P208" s="145">
        <f t="shared" si="51"/>
        <v>0</v>
      </c>
      <c r="Q208" s="145">
        <v>0</v>
      </c>
      <c r="R208" s="145">
        <f t="shared" si="52"/>
        <v>0</v>
      </c>
      <c r="S208" s="145">
        <v>0</v>
      </c>
      <c r="T208" s="146">
        <f t="shared" si="53"/>
        <v>0</v>
      </c>
      <c r="AR208" s="147" t="s">
        <v>188</v>
      </c>
      <c r="AT208" s="147" t="s">
        <v>183</v>
      </c>
      <c r="AU208" s="147" t="s">
        <v>84</v>
      </c>
      <c r="AY208" s="17" t="s">
        <v>180</v>
      </c>
      <c r="BE208" s="148">
        <f t="shared" si="54"/>
        <v>0</v>
      </c>
      <c r="BF208" s="148">
        <f t="shared" si="55"/>
        <v>0</v>
      </c>
      <c r="BG208" s="148">
        <f t="shared" si="56"/>
        <v>0</v>
      </c>
      <c r="BH208" s="148">
        <f t="shared" si="57"/>
        <v>0</v>
      </c>
      <c r="BI208" s="148">
        <f t="shared" si="58"/>
        <v>0</v>
      </c>
      <c r="BJ208" s="17" t="s">
        <v>82</v>
      </c>
      <c r="BK208" s="148">
        <f t="shared" si="59"/>
        <v>0</v>
      </c>
      <c r="BL208" s="17" t="s">
        <v>188</v>
      </c>
      <c r="BM208" s="147" t="s">
        <v>2086</v>
      </c>
    </row>
    <row r="209" spans="2:65" s="1" customFormat="1" ht="16.5" customHeight="1">
      <c r="B209" s="32"/>
      <c r="C209" s="136" t="s">
        <v>695</v>
      </c>
      <c r="D209" s="136" t="s">
        <v>183</v>
      </c>
      <c r="E209" s="137" t="s">
        <v>2259</v>
      </c>
      <c r="F209" s="138" t="s">
        <v>2260</v>
      </c>
      <c r="G209" s="139" t="s">
        <v>1836</v>
      </c>
      <c r="H209" s="140">
        <v>6</v>
      </c>
      <c r="I209" s="141"/>
      <c r="J209" s="142">
        <f t="shared" si="50"/>
        <v>0</v>
      </c>
      <c r="K209" s="138" t="s">
        <v>1</v>
      </c>
      <c r="L209" s="32"/>
      <c r="M209" s="143" t="s">
        <v>1</v>
      </c>
      <c r="N209" s="144" t="s">
        <v>39</v>
      </c>
      <c r="P209" s="145">
        <f t="shared" si="51"/>
        <v>0</v>
      </c>
      <c r="Q209" s="145">
        <v>0</v>
      </c>
      <c r="R209" s="145">
        <f t="shared" si="52"/>
        <v>0</v>
      </c>
      <c r="S209" s="145">
        <v>0</v>
      </c>
      <c r="T209" s="146">
        <f t="shared" si="53"/>
        <v>0</v>
      </c>
      <c r="AR209" s="147" t="s">
        <v>188</v>
      </c>
      <c r="AT209" s="147" t="s">
        <v>183</v>
      </c>
      <c r="AU209" s="147" t="s">
        <v>84</v>
      </c>
      <c r="AY209" s="17" t="s">
        <v>180</v>
      </c>
      <c r="BE209" s="148">
        <f t="shared" si="54"/>
        <v>0</v>
      </c>
      <c r="BF209" s="148">
        <f t="shared" si="55"/>
        <v>0</v>
      </c>
      <c r="BG209" s="148">
        <f t="shared" si="56"/>
        <v>0</v>
      </c>
      <c r="BH209" s="148">
        <f t="shared" si="57"/>
        <v>0</v>
      </c>
      <c r="BI209" s="148">
        <f t="shared" si="58"/>
        <v>0</v>
      </c>
      <c r="BJ209" s="17" t="s">
        <v>82</v>
      </c>
      <c r="BK209" s="148">
        <f t="shared" si="59"/>
        <v>0</v>
      </c>
      <c r="BL209" s="17" t="s">
        <v>188</v>
      </c>
      <c r="BM209" s="147" t="s">
        <v>2261</v>
      </c>
    </row>
    <row r="210" spans="2:65" s="1" customFormat="1" ht="16.5" customHeight="1">
      <c r="B210" s="32"/>
      <c r="C210" s="136" t="s">
        <v>704</v>
      </c>
      <c r="D210" s="136" t="s">
        <v>183</v>
      </c>
      <c r="E210" s="137" t="s">
        <v>2262</v>
      </c>
      <c r="F210" s="138" t="s">
        <v>2263</v>
      </c>
      <c r="G210" s="139" t="s">
        <v>1836</v>
      </c>
      <c r="H210" s="140">
        <v>7</v>
      </c>
      <c r="I210" s="141"/>
      <c r="J210" s="142">
        <f t="shared" si="50"/>
        <v>0</v>
      </c>
      <c r="K210" s="138" t="s">
        <v>1</v>
      </c>
      <c r="L210" s="32"/>
      <c r="M210" s="143" t="s">
        <v>1</v>
      </c>
      <c r="N210" s="144" t="s">
        <v>39</v>
      </c>
      <c r="P210" s="145">
        <f t="shared" si="51"/>
        <v>0</v>
      </c>
      <c r="Q210" s="145">
        <v>0</v>
      </c>
      <c r="R210" s="145">
        <f t="shared" si="52"/>
        <v>0</v>
      </c>
      <c r="S210" s="145">
        <v>0</v>
      </c>
      <c r="T210" s="146">
        <f t="shared" si="53"/>
        <v>0</v>
      </c>
      <c r="AR210" s="147" t="s">
        <v>188</v>
      </c>
      <c r="AT210" s="147" t="s">
        <v>183</v>
      </c>
      <c r="AU210" s="147" t="s">
        <v>84</v>
      </c>
      <c r="AY210" s="17" t="s">
        <v>180</v>
      </c>
      <c r="BE210" s="148">
        <f t="shared" si="54"/>
        <v>0</v>
      </c>
      <c r="BF210" s="148">
        <f t="shared" si="55"/>
        <v>0</v>
      </c>
      <c r="BG210" s="148">
        <f t="shared" si="56"/>
        <v>0</v>
      </c>
      <c r="BH210" s="148">
        <f t="shared" si="57"/>
        <v>0</v>
      </c>
      <c r="BI210" s="148">
        <f t="shared" si="58"/>
        <v>0</v>
      </c>
      <c r="BJ210" s="17" t="s">
        <v>82</v>
      </c>
      <c r="BK210" s="148">
        <f t="shared" si="59"/>
        <v>0</v>
      </c>
      <c r="BL210" s="17" t="s">
        <v>188</v>
      </c>
      <c r="BM210" s="147" t="s">
        <v>1155</v>
      </c>
    </row>
    <row r="211" spans="2:65" s="1" customFormat="1" ht="16.5" customHeight="1">
      <c r="B211" s="32"/>
      <c r="C211" s="136" t="s">
        <v>710</v>
      </c>
      <c r="D211" s="136" t="s">
        <v>183</v>
      </c>
      <c r="E211" s="137" t="s">
        <v>2264</v>
      </c>
      <c r="F211" s="138" t="s">
        <v>2265</v>
      </c>
      <c r="G211" s="139" t="s">
        <v>1836</v>
      </c>
      <c r="H211" s="140">
        <v>4</v>
      </c>
      <c r="I211" s="141"/>
      <c r="J211" s="142">
        <f t="shared" si="50"/>
        <v>0</v>
      </c>
      <c r="K211" s="138" t="s">
        <v>1</v>
      </c>
      <c r="L211" s="32"/>
      <c r="M211" s="143" t="s">
        <v>1</v>
      </c>
      <c r="N211" s="144" t="s">
        <v>39</v>
      </c>
      <c r="P211" s="145">
        <f t="shared" si="51"/>
        <v>0</v>
      </c>
      <c r="Q211" s="145">
        <v>0</v>
      </c>
      <c r="R211" s="145">
        <f t="shared" si="52"/>
        <v>0</v>
      </c>
      <c r="S211" s="145">
        <v>0</v>
      </c>
      <c r="T211" s="146">
        <f t="shared" si="53"/>
        <v>0</v>
      </c>
      <c r="AR211" s="147" t="s">
        <v>188</v>
      </c>
      <c r="AT211" s="147" t="s">
        <v>183</v>
      </c>
      <c r="AU211" s="147" t="s">
        <v>84</v>
      </c>
      <c r="AY211" s="17" t="s">
        <v>180</v>
      </c>
      <c r="BE211" s="148">
        <f t="shared" si="54"/>
        <v>0</v>
      </c>
      <c r="BF211" s="148">
        <f t="shared" si="55"/>
        <v>0</v>
      </c>
      <c r="BG211" s="148">
        <f t="shared" si="56"/>
        <v>0</v>
      </c>
      <c r="BH211" s="148">
        <f t="shared" si="57"/>
        <v>0</v>
      </c>
      <c r="BI211" s="148">
        <f t="shared" si="58"/>
        <v>0</v>
      </c>
      <c r="BJ211" s="17" t="s">
        <v>82</v>
      </c>
      <c r="BK211" s="148">
        <f t="shared" si="59"/>
        <v>0</v>
      </c>
      <c r="BL211" s="17" t="s">
        <v>188</v>
      </c>
      <c r="BM211" s="147" t="s">
        <v>2091</v>
      </c>
    </row>
    <row r="212" spans="2:65" s="1" customFormat="1" ht="16.5" customHeight="1">
      <c r="B212" s="32"/>
      <c r="C212" s="136" t="s">
        <v>715</v>
      </c>
      <c r="D212" s="136" t="s">
        <v>183</v>
      </c>
      <c r="E212" s="137" t="s">
        <v>2266</v>
      </c>
      <c r="F212" s="138" t="s">
        <v>2267</v>
      </c>
      <c r="G212" s="139" t="s">
        <v>1836</v>
      </c>
      <c r="H212" s="140">
        <v>11</v>
      </c>
      <c r="I212" s="141"/>
      <c r="J212" s="142">
        <f t="shared" si="50"/>
        <v>0</v>
      </c>
      <c r="K212" s="138" t="s">
        <v>1</v>
      </c>
      <c r="L212" s="32"/>
      <c r="M212" s="143" t="s">
        <v>1</v>
      </c>
      <c r="N212" s="144" t="s">
        <v>39</v>
      </c>
      <c r="P212" s="145">
        <f t="shared" si="51"/>
        <v>0</v>
      </c>
      <c r="Q212" s="145">
        <v>0</v>
      </c>
      <c r="R212" s="145">
        <f t="shared" si="52"/>
        <v>0</v>
      </c>
      <c r="S212" s="145">
        <v>0</v>
      </c>
      <c r="T212" s="146">
        <f t="shared" si="53"/>
        <v>0</v>
      </c>
      <c r="AR212" s="147" t="s">
        <v>188</v>
      </c>
      <c r="AT212" s="147" t="s">
        <v>183</v>
      </c>
      <c r="AU212" s="147" t="s">
        <v>84</v>
      </c>
      <c r="AY212" s="17" t="s">
        <v>180</v>
      </c>
      <c r="BE212" s="148">
        <f t="shared" si="54"/>
        <v>0</v>
      </c>
      <c r="BF212" s="148">
        <f t="shared" si="55"/>
        <v>0</v>
      </c>
      <c r="BG212" s="148">
        <f t="shared" si="56"/>
        <v>0</v>
      </c>
      <c r="BH212" s="148">
        <f t="shared" si="57"/>
        <v>0</v>
      </c>
      <c r="BI212" s="148">
        <f t="shared" si="58"/>
        <v>0</v>
      </c>
      <c r="BJ212" s="17" t="s">
        <v>82</v>
      </c>
      <c r="BK212" s="148">
        <f t="shared" si="59"/>
        <v>0</v>
      </c>
      <c r="BL212" s="17" t="s">
        <v>188</v>
      </c>
      <c r="BM212" s="147" t="s">
        <v>2093</v>
      </c>
    </row>
    <row r="213" spans="2:65" s="1" customFormat="1" ht="16.5" customHeight="1">
      <c r="B213" s="32"/>
      <c r="C213" s="136" t="s">
        <v>720</v>
      </c>
      <c r="D213" s="136" t="s">
        <v>183</v>
      </c>
      <c r="E213" s="137" t="s">
        <v>2268</v>
      </c>
      <c r="F213" s="138" t="s">
        <v>2269</v>
      </c>
      <c r="G213" s="139" t="s">
        <v>1836</v>
      </c>
      <c r="H213" s="140">
        <v>5</v>
      </c>
      <c r="I213" s="141"/>
      <c r="J213" s="142">
        <f t="shared" si="50"/>
        <v>0</v>
      </c>
      <c r="K213" s="138" t="s">
        <v>1</v>
      </c>
      <c r="L213" s="32"/>
      <c r="M213" s="143" t="s">
        <v>1</v>
      </c>
      <c r="N213" s="144" t="s">
        <v>39</v>
      </c>
      <c r="P213" s="145">
        <f t="shared" si="51"/>
        <v>0</v>
      </c>
      <c r="Q213" s="145">
        <v>0</v>
      </c>
      <c r="R213" s="145">
        <f t="shared" si="52"/>
        <v>0</v>
      </c>
      <c r="S213" s="145">
        <v>0</v>
      </c>
      <c r="T213" s="146">
        <f t="shared" si="53"/>
        <v>0</v>
      </c>
      <c r="AR213" s="147" t="s">
        <v>188</v>
      </c>
      <c r="AT213" s="147" t="s">
        <v>183</v>
      </c>
      <c r="AU213" s="147" t="s">
        <v>84</v>
      </c>
      <c r="AY213" s="17" t="s">
        <v>180</v>
      </c>
      <c r="BE213" s="148">
        <f t="shared" si="54"/>
        <v>0</v>
      </c>
      <c r="BF213" s="148">
        <f t="shared" si="55"/>
        <v>0</v>
      </c>
      <c r="BG213" s="148">
        <f t="shared" si="56"/>
        <v>0</v>
      </c>
      <c r="BH213" s="148">
        <f t="shared" si="57"/>
        <v>0</v>
      </c>
      <c r="BI213" s="148">
        <f t="shared" si="58"/>
        <v>0</v>
      </c>
      <c r="BJ213" s="17" t="s">
        <v>82</v>
      </c>
      <c r="BK213" s="148">
        <f t="shared" si="59"/>
        <v>0</v>
      </c>
      <c r="BL213" s="17" t="s">
        <v>188</v>
      </c>
      <c r="BM213" s="147" t="s">
        <v>2096</v>
      </c>
    </row>
    <row r="214" spans="2:65" s="1" customFormat="1" ht="16.5" customHeight="1">
      <c r="B214" s="32"/>
      <c r="C214" s="136" t="s">
        <v>1674</v>
      </c>
      <c r="D214" s="136" t="s">
        <v>183</v>
      </c>
      <c r="E214" s="137" t="s">
        <v>2024</v>
      </c>
      <c r="F214" s="138" t="s">
        <v>2270</v>
      </c>
      <c r="G214" s="139" t="s">
        <v>1836</v>
      </c>
      <c r="H214" s="140">
        <v>217</v>
      </c>
      <c r="I214" s="141"/>
      <c r="J214" s="142">
        <f t="shared" si="50"/>
        <v>0</v>
      </c>
      <c r="K214" s="138" t="s">
        <v>1</v>
      </c>
      <c r="L214" s="32"/>
      <c r="M214" s="143" t="s">
        <v>1</v>
      </c>
      <c r="N214" s="144" t="s">
        <v>39</v>
      </c>
      <c r="P214" s="145">
        <f t="shared" si="51"/>
        <v>0</v>
      </c>
      <c r="Q214" s="145">
        <v>0</v>
      </c>
      <c r="R214" s="145">
        <f t="shared" si="52"/>
        <v>0</v>
      </c>
      <c r="S214" s="145">
        <v>0</v>
      </c>
      <c r="T214" s="146">
        <f t="shared" si="53"/>
        <v>0</v>
      </c>
      <c r="AR214" s="147" t="s">
        <v>188</v>
      </c>
      <c r="AT214" s="147" t="s">
        <v>183</v>
      </c>
      <c r="AU214" s="147" t="s">
        <v>84</v>
      </c>
      <c r="AY214" s="17" t="s">
        <v>180</v>
      </c>
      <c r="BE214" s="148">
        <f t="shared" si="54"/>
        <v>0</v>
      </c>
      <c r="BF214" s="148">
        <f t="shared" si="55"/>
        <v>0</v>
      </c>
      <c r="BG214" s="148">
        <f t="shared" si="56"/>
        <v>0</v>
      </c>
      <c r="BH214" s="148">
        <f t="shared" si="57"/>
        <v>0</v>
      </c>
      <c r="BI214" s="148">
        <f t="shared" si="58"/>
        <v>0</v>
      </c>
      <c r="BJ214" s="17" t="s">
        <v>82</v>
      </c>
      <c r="BK214" s="148">
        <f t="shared" si="59"/>
        <v>0</v>
      </c>
      <c r="BL214" s="17" t="s">
        <v>188</v>
      </c>
      <c r="BM214" s="147" t="s">
        <v>2099</v>
      </c>
    </row>
    <row r="215" spans="2:65" s="1" customFormat="1" ht="16.5" customHeight="1">
      <c r="B215" s="32"/>
      <c r="C215" s="136" t="s">
        <v>1680</v>
      </c>
      <c r="D215" s="136" t="s">
        <v>183</v>
      </c>
      <c r="E215" s="137" t="s">
        <v>301</v>
      </c>
      <c r="F215" s="138" t="s">
        <v>2245</v>
      </c>
      <c r="G215" s="139" t="s">
        <v>646</v>
      </c>
      <c r="H215" s="140">
        <v>1</v>
      </c>
      <c r="I215" s="141"/>
      <c r="J215" s="142">
        <f t="shared" si="50"/>
        <v>0</v>
      </c>
      <c r="K215" s="138" t="s">
        <v>1</v>
      </c>
      <c r="L215" s="32"/>
      <c r="M215" s="143" t="s">
        <v>1</v>
      </c>
      <c r="N215" s="144" t="s">
        <v>39</v>
      </c>
      <c r="P215" s="145">
        <f t="shared" si="51"/>
        <v>0</v>
      </c>
      <c r="Q215" s="145">
        <v>0</v>
      </c>
      <c r="R215" s="145">
        <f t="shared" si="52"/>
        <v>0</v>
      </c>
      <c r="S215" s="145">
        <v>0</v>
      </c>
      <c r="T215" s="146">
        <f t="shared" si="53"/>
        <v>0</v>
      </c>
      <c r="AR215" s="147" t="s">
        <v>188</v>
      </c>
      <c r="AT215" s="147" t="s">
        <v>183</v>
      </c>
      <c r="AU215" s="147" t="s">
        <v>84</v>
      </c>
      <c r="AY215" s="17" t="s">
        <v>180</v>
      </c>
      <c r="BE215" s="148">
        <f t="shared" si="54"/>
        <v>0</v>
      </c>
      <c r="BF215" s="148">
        <f t="shared" si="55"/>
        <v>0</v>
      </c>
      <c r="BG215" s="148">
        <f t="shared" si="56"/>
        <v>0</v>
      </c>
      <c r="BH215" s="148">
        <f t="shared" si="57"/>
        <v>0</v>
      </c>
      <c r="BI215" s="148">
        <f t="shared" si="58"/>
        <v>0</v>
      </c>
      <c r="BJ215" s="17" t="s">
        <v>82</v>
      </c>
      <c r="BK215" s="148">
        <f t="shared" si="59"/>
        <v>0</v>
      </c>
      <c r="BL215" s="17" t="s">
        <v>188</v>
      </c>
      <c r="BM215" s="147" t="s">
        <v>2101</v>
      </c>
    </row>
    <row r="216" spans="2:65" s="11" customFormat="1" ht="22.8" customHeight="1">
      <c r="B216" s="124"/>
      <c r="D216" s="125" t="s">
        <v>73</v>
      </c>
      <c r="E216" s="134" t="s">
        <v>2030</v>
      </c>
      <c r="F216" s="134" t="s">
        <v>1849</v>
      </c>
      <c r="I216" s="127"/>
      <c r="J216" s="135">
        <f>BK216</f>
        <v>0</v>
      </c>
      <c r="L216" s="124"/>
      <c r="M216" s="129"/>
      <c r="P216" s="130">
        <f>SUM(P217:P219)</f>
        <v>0</v>
      </c>
      <c r="R216" s="130">
        <f>SUM(R217:R219)</f>
        <v>0</v>
      </c>
      <c r="T216" s="131">
        <f>SUM(T217:T219)</f>
        <v>0</v>
      </c>
      <c r="AR216" s="125" t="s">
        <v>82</v>
      </c>
      <c r="AT216" s="132" t="s">
        <v>73</v>
      </c>
      <c r="AU216" s="132" t="s">
        <v>82</v>
      </c>
      <c r="AY216" s="125" t="s">
        <v>180</v>
      </c>
      <c r="BK216" s="133">
        <f>SUM(BK217:BK219)</f>
        <v>0</v>
      </c>
    </row>
    <row r="217" spans="2:65" s="1" customFormat="1" ht="16.5" customHeight="1">
      <c r="B217" s="32"/>
      <c r="C217" s="136" t="s">
        <v>725</v>
      </c>
      <c r="D217" s="136" t="s">
        <v>183</v>
      </c>
      <c r="E217" s="137" t="s">
        <v>2271</v>
      </c>
      <c r="F217" s="138" t="s">
        <v>2272</v>
      </c>
      <c r="G217" s="139" t="s">
        <v>646</v>
      </c>
      <c r="H217" s="140">
        <v>1</v>
      </c>
      <c r="I217" s="141"/>
      <c r="J217" s="142">
        <f>ROUND(I217*H217,2)</f>
        <v>0</v>
      </c>
      <c r="K217" s="138" t="s">
        <v>1</v>
      </c>
      <c r="L217" s="32"/>
      <c r="M217" s="143" t="s">
        <v>1</v>
      </c>
      <c r="N217" s="144" t="s">
        <v>39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188</v>
      </c>
      <c r="AT217" s="147" t="s">
        <v>183</v>
      </c>
      <c r="AU217" s="147" t="s">
        <v>84</v>
      </c>
      <c r="AY217" s="17" t="s">
        <v>180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82</v>
      </c>
      <c r="BK217" s="148">
        <f>ROUND(I217*H217,2)</f>
        <v>0</v>
      </c>
      <c r="BL217" s="17" t="s">
        <v>188</v>
      </c>
      <c r="BM217" s="147" t="s">
        <v>2106</v>
      </c>
    </row>
    <row r="218" spans="2:65" s="1" customFormat="1" ht="16.5" customHeight="1">
      <c r="B218" s="32"/>
      <c r="C218" s="136" t="s">
        <v>731</v>
      </c>
      <c r="D218" s="136" t="s">
        <v>183</v>
      </c>
      <c r="E218" s="137" t="s">
        <v>2273</v>
      </c>
      <c r="F218" s="138" t="s">
        <v>1855</v>
      </c>
      <c r="G218" s="139" t="s">
        <v>646</v>
      </c>
      <c r="H218" s="140">
        <v>1</v>
      </c>
      <c r="I218" s="141"/>
      <c r="J218" s="142">
        <f>ROUND(I218*H218,2)</f>
        <v>0</v>
      </c>
      <c r="K218" s="138" t="s">
        <v>1</v>
      </c>
      <c r="L218" s="32"/>
      <c r="M218" s="143" t="s">
        <v>1</v>
      </c>
      <c r="N218" s="144" t="s">
        <v>39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AR218" s="147" t="s">
        <v>188</v>
      </c>
      <c r="AT218" s="147" t="s">
        <v>183</v>
      </c>
      <c r="AU218" s="147" t="s">
        <v>84</v>
      </c>
      <c r="AY218" s="17" t="s">
        <v>180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7" t="s">
        <v>82</v>
      </c>
      <c r="BK218" s="148">
        <f>ROUND(I218*H218,2)</f>
        <v>0</v>
      </c>
      <c r="BL218" s="17" t="s">
        <v>188</v>
      </c>
      <c r="BM218" s="147" t="s">
        <v>2109</v>
      </c>
    </row>
    <row r="219" spans="2:65" s="1" customFormat="1" ht="16.5" customHeight="1">
      <c r="B219" s="32"/>
      <c r="C219" s="136" t="s">
        <v>735</v>
      </c>
      <c r="D219" s="136" t="s">
        <v>183</v>
      </c>
      <c r="E219" s="137" t="s">
        <v>2274</v>
      </c>
      <c r="F219" s="138" t="s">
        <v>2275</v>
      </c>
      <c r="G219" s="139" t="s">
        <v>1358</v>
      </c>
      <c r="H219" s="140">
        <v>300</v>
      </c>
      <c r="I219" s="141"/>
      <c r="J219" s="142">
        <f>ROUND(I219*H219,2)</f>
        <v>0</v>
      </c>
      <c r="K219" s="138" t="s">
        <v>1</v>
      </c>
      <c r="L219" s="32"/>
      <c r="M219" s="191" t="s">
        <v>1</v>
      </c>
      <c r="N219" s="192" t="s">
        <v>39</v>
      </c>
      <c r="O219" s="193"/>
      <c r="P219" s="194">
        <f>O219*H219</f>
        <v>0</v>
      </c>
      <c r="Q219" s="194">
        <v>0</v>
      </c>
      <c r="R219" s="194">
        <f>Q219*H219</f>
        <v>0</v>
      </c>
      <c r="S219" s="194">
        <v>0</v>
      </c>
      <c r="T219" s="195">
        <f>S219*H219</f>
        <v>0</v>
      </c>
      <c r="AR219" s="147" t="s">
        <v>188</v>
      </c>
      <c r="AT219" s="147" t="s">
        <v>183</v>
      </c>
      <c r="AU219" s="147" t="s">
        <v>84</v>
      </c>
      <c r="AY219" s="17" t="s">
        <v>180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82</v>
      </c>
      <c r="BK219" s="148">
        <f>ROUND(I219*H219,2)</f>
        <v>0</v>
      </c>
      <c r="BL219" s="17" t="s">
        <v>188</v>
      </c>
      <c r="BM219" s="147" t="s">
        <v>2276</v>
      </c>
    </row>
    <row r="220" spans="2:65" s="1" customFormat="1" ht="7" customHeight="1">
      <c r="B220" s="44"/>
      <c r="C220" s="45"/>
      <c r="D220" s="45"/>
      <c r="E220" s="45"/>
      <c r="F220" s="45"/>
      <c r="G220" s="45"/>
      <c r="H220" s="45"/>
      <c r="I220" s="45"/>
      <c r="J220" s="45"/>
      <c r="K220" s="45"/>
      <c r="L220" s="32"/>
    </row>
  </sheetData>
  <sheetProtection algorithmName="SHA-512" hashValue="WqYSxkutI5kmfok4G33ShYJvp8SUi7u3B3F6/zb2ffiEb+hVvaITR8yca4mxHliYgBrfVXtPs5JkD6osPrk3jQ==" saltValue="LFCk4cCuLwh1z6iYYogWEdHXnXf7RT8C7DXRob1msWvMcvw9KezmxIt6jQlf/uLsSso7A9SVq8UODB0mraCk7w==" spinCount="100000" sheet="1" objects="1" scenarios="1" formatColumns="0" formatRows="0" autoFilter="0"/>
  <autoFilter ref="C127:K219" xr:uid="{00000000-0009-0000-0000-000006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60"/>
  <sheetViews>
    <sheetView showGridLines="0" workbookViewId="0"/>
  </sheetViews>
  <sheetFormatPr defaultRowHeight="14.4"/>
  <cols>
    <col min="1" max="1" width="8.33203125" customWidth="1"/>
    <col min="2" max="2" width="1.19921875" customWidth="1"/>
    <col min="3" max="3" width="4.1328125" customWidth="1"/>
    <col min="4" max="4" width="4.33203125" customWidth="1"/>
    <col min="5" max="5" width="17.1328125" customWidth="1"/>
    <col min="6" max="6" width="100.796875" customWidth="1"/>
    <col min="7" max="7" width="7.46484375" customWidth="1"/>
    <col min="8" max="8" width="14" customWidth="1"/>
    <col min="9" max="9" width="15.796875" customWidth="1"/>
    <col min="10" max="11" width="22.33203125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112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ZŠ NA SMETÁNCE - oprava střešního pláště a rekonstrukce podkroví</v>
      </c>
      <c r="F7" s="245"/>
      <c r="G7" s="245"/>
      <c r="H7" s="245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44" t="s">
        <v>2277</v>
      </c>
      <c r="F9" s="246"/>
      <c r="G9" s="246"/>
      <c r="H9" s="24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07" t="s">
        <v>2278</v>
      </c>
      <c r="F11" s="246"/>
      <c r="G11" s="246"/>
      <c r="H11" s="246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7" t="str">
        <f>'Rekapitulace stavby'!E14</f>
        <v>Vyplň údaj</v>
      </c>
      <c r="F20" s="213"/>
      <c r="G20" s="213"/>
      <c r="H20" s="213"/>
      <c r="I20" s="27" t="s">
        <v>26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18" t="s">
        <v>1</v>
      </c>
      <c r="F29" s="218"/>
      <c r="G29" s="218"/>
      <c r="H29" s="218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45" customHeight="1">
      <c r="B32" s="32"/>
      <c r="D32" s="95" t="s">
        <v>34</v>
      </c>
      <c r="J32" s="66">
        <f>ROUND(J124,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" customHeight="1">
      <c r="B35" s="32"/>
      <c r="D35" s="55" t="s">
        <v>38</v>
      </c>
      <c r="E35" s="27" t="s">
        <v>39</v>
      </c>
      <c r="F35" s="86">
        <f>ROUND((SUM(BE124:BE259)),  2)</f>
        <v>0</v>
      </c>
      <c r="I35" s="96">
        <v>0.21</v>
      </c>
      <c r="J35" s="86">
        <f>ROUND(((SUM(BE124:BE259))*I35),  2)</f>
        <v>0</v>
      </c>
      <c r="L35" s="32"/>
    </row>
    <row r="36" spans="2:12" s="1" customFormat="1" ht="14.4" customHeight="1">
      <c r="B36" s="32"/>
      <c r="E36" s="27" t="s">
        <v>40</v>
      </c>
      <c r="F36" s="86">
        <f>ROUND((SUM(BF124:BF259)),  2)</f>
        <v>0</v>
      </c>
      <c r="I36" s="96">
        <v>0.15</v>
      </c>
      <c r="J36" s="86">
        <f>ROUND(((SUM(BF124:BF259))*I36),  2)</f>
        <v>0</v>
      </c>
      <c r="L36" s="32"/>
    </row>
    <row r="37" spans="2:12" s="1" customFormat="1" ht="14.4" hidden="1" customHeight="1">
      <c r="B37" s="32"/>
      <c r="E37" s="27" t="s">
        <v>41</v>
      </c>
      <c r="F37" s="86">
        <f>ROUND((SUM(BG124:BG259)),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42</v>
      </c>
      <c r="F38" s="86">
        <f>ROUND((SUM(BH124:BH259)),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43</v>
      </c>
      <c r="F39" s="86">
        <f>ROUND((SUM(BI124:BI259)),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2.3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2.3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2.3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143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4" t="str">
        <f>E7</f>
        <v>ZŠ NA SMETÁNCE - oprava střešního pláště a rekonstrukce podkroví</v>
      </c>
      <c r="F85" s="245"/>
      <c r="G85" s="245"/>
      <c r="H85" s="245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44" t="s">
        <v>2277</v>
      </c>
      <c r="F87" s="246"/>
      <c r="G87" s="246"/>
      <c r="H87" s="24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07" t="str">
        <f>E11</f>
        <v>Objekt1 - ZAR.1</v>
      </c>
      <c r="F89" s="246"/>
      <c r="G89" s="246"/>
      <c r="H89" s="246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7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" customHeight="1">
      <c r="B97" s="32"/>
      <c r="L97" s="32"/>
    </row>
    <row r="98" spans="2:47" s="1" customFormat="1" ht="22.8" customHeight="1">
      <c r="B98" s="32"/>
      <c r="C98" s="107" t="s">
        <v>146</v>
      </c>
      <c r="J98" s="66">
        <f>J124</f>
        <v>0</v>
      </c>
      <c r="L98" s="32"/>
      <c r="AU98" s="17" t="s">
        <v>147</v>
      </c>
    </row>
    <row r="99" spans="2:47" s="8" customFormat="1" ht="25" customHeight="1">
      <c r="B99" s="108"/>
      <c r="D99" s="109" t="s">
        <v>2279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2:47" s="9" customFormat="1" ht="19.899999999999999" customHeight="1">
      <c r="B100" s="112"/>
      <c r="D100" s="113" t="s">
        <v>2280</v>
      </c>
      <c r="E100" s="114"/>
      <c r="F100" s="114"/>
      <c r="G100" s="114"/>
      <c r="H100" s="114"/>
      <c r="I100" s="114"/>
      <c r="J100" s="115">
        <f>J218</f>
        <v>0</v>
      </c>
      <c r="L100" s="112"/>
    </row>
    <row r="101" spans="2:47" s="9" customFormat="1" ht="19.899999999999999" customHeight="1">
      <c r="B101" s="112"/>
      <c r="D101" s="113" t="s">
        <v>2281</v>
      </c>
      <c r="E101" s="114"/>
      <c r="F101" s="114"/>
      <c r="G101" s="114"/>
      <c r="H101" s="114"/>
      <c r="I101" s="114"/>
      <c r="J101" s="115">
        <f>J229</f>
        <v>0</v>
      </c>
      <c r="L101" s="112"/>
    </row>
    <row r="102" spans="2:47" s="9" customFormat="1" ht="19.899999999999999" customHeight="1">
      <c r="B102" s="112"/>
      <c r="D102" s="113" t="s">
        <v>2282</v>
      </c>
      <c r="E102" s="114"/>
      <c r="F102" s="114"/>
      <c r="G102" s="114"/>
      <c r="H102" s="114"/>
      <c r="I102" s="114"/>
      <c r="J102" s="115">
        <f>J234</f>
        <v>0</v>
      </c>
      <c r="L102" s="112"/>
    </row>
    <row r="103" spans="2:47" s="1" customFormat="1" ht="21.85" customHeight="1">
      <c r="B103" s="32"/>
      <c r="L103" s="32"/>
    </row>
    <row r="104" spans="2:47" s="1" customFormat="1" ht="7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47" s="1" customFormat="1" ht="7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47" s="1" customFormat="1" ht="25" customHeight="1">
      <c r="B109" s="32"/>
      <c r="C109" s="21" t="s">
        <v>165</v>
      </c>
      <c r="L109" s="32"/>
    </row>
    <row r="110" spans="2:47" s="1" customFormat="1" ht="7" customHeight="1">
      <c r="B110" s="32"/>
      <c r="L110" s="32"/>
    </row>
    <row r="111" spans="2:47" s="1" customFormat="1" ht="12" customHeight="1">
      <c r="B111" s="32"/>
      <c r="C111" s="27" t="s">
        <v>16</v>
      </c>
      <c r="L111" s="32"/>
    </row>
    <row r="112" spans="2:47" s="1" customFormat="1" ht="16.5" customHeight="1">
      <c r="B112" s="32"/>
      <c r="E112" s="244" t="str">
        <f>E7</f>
        <v>ZŠ NA SMETÁNCE - oprava střešního pláště a rekonstrukce podkroví</v>
      </c>
      <c r="F112" s="245"/>
      <c r="G112" s="245"/>
      <c r="H112" s="245"/>
      <c r="L112" s="32"/>
    </row>
    <row r="113" spans="2:65" ht="12" customHeight="1">
      <c r="B113" s="20"/>
      <c r="C113" s="27" t="s">
        <v>141</v>
      </c>
      <c r="L113" s="20"/>
    </row>
    <row r="114" spans="2:65" s="1" customFormat="1" ht="16.5" customHeight="1">
      <c r="B114" s="32"/>
      <c r="E114" s="244" t="s">
        <v>2277</v>
      </c>
      <c r="F114" s="246"/>
      <c r="G114" s="246"/>
      <c r="H114" s="246"/>
      <c r="L114" s="32"/>
    </row>
    <row r="115" spans="2:65" s="1" customFormat="1" ht="12" customHeight="1">
      <c r="B115" s="32"/>
      <c r="C115" s="27" t="s">
        <v>991</v>
      </c>
      <c r="L115" s="32"/>
    </row>
    <row r="116" spans="2:65" s="1" customFormat="1" ht="16.5" customHeight="1">
      <c r="B116" s="32"/>
      <c r="E116" s="207" t="str">
        <f>E11</f>
        <v>Objekt1 - ZAR.1</v>
      </c>
      <c r="F116" s="246"/>
      <c r="G116" s="246"/>
      <c r="H116" s="246"/>
      <c r="L116" s="32"/>
    </row>
    <row r="117" spans="2:65" s="1" customFormat="1" ht="7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F14</f>
        <v xml:space="preserve"> </v>
      </c>
      <c r="I118" s="27" t="s">
        <v>22</v>
      </c>
      <c r="J118" s="52" t="str">
        <f>IF(J14="","",J14)</f>
        <v>24. 5. 2023</v>
      </c>
      <c r="L118" s="32"/>
    </row>
    <row r="119" spans="2:65" s="1" customFormat="1" ht="7" customHeight="1">
      <c r="B119" s="32"/>
      <c r="L119" s="32"/>
    </row>
    <row r="120" spans="2:65" s="1" customFormat="1" ht="15.15" customHeight="1">
      <c r="B120" s="32"/>
      <c r="C120" s="27" t="s">
        <v>24</v>
      </c>
      <c r="F120" s="25" t="str">
        <f>E17</f>
        <v xml:space="preserve"> </v>
      </c>
      <c r="I120" s="27" t="s">
        <v>29</v>
      </c>
      <c r="J120" s="30" t="str">
        <f>E23</f>
        <v xml:space="preserve"> </v>
      </c>
      <c r="L120" s="32"/>
    </row>
    <row r="121" spans="2:65" s="1" customFormat="1" ht="25.65" customHeight="1">
      <c r="B121" s="32"/>
      <c r="C121" s="27" t="s">
        <v>27</v>
      </c>
      <c r="F121" s="25" t="str">
        <f>IF(E20="","",E20)</f>
        <v>Vyplň údaj</v>
      </c>
      <c r="I121" s="27" t="s">
        <v>31</v>
      </c>
      <c r="J121" s="30" t="str">
        <f>E26</f>
        <v>KAVRO - Ing. Veronika Kloudová</v>
      </c>
      <c r="L121" s="32"/>
    </row>
    <row r="122" spans="2:65" s="1" customFormat="1" ht="10.3" customHeight="1">
      <c r="B122" s="32"/>
      <c r="L122" s="32"/>
    </row>
    <row r="123" spans="2:65" s="10" customFormat="1" ht="29.25" customHeight="1">
      <c r="B123" s="116"/>
      <c r="C123" s="117" t="s">
        <v>166</v>
      </c>
      <c r="D123" s="118" t="s">
        <v>59</v>
      </c>
      <c r="E123" s="118" t="s">
        <v>55</v>
      </c>
      <c r="F123" s="118" t="s">
        <v>56</v>
      </c>
      <c r="G123" s="118" t="s">
        <v>167</v>
      </c>
      <c r="H123" s="118" t="s">
        <v>168</v>
      </c>
      <c r="I123" s="118" t="s">
        <v>169</v>
      </c>
      <c r="J123" s="118" t="s">
        <v>145</v>
      </c>
      <c r="K123" s="119" t="s">
        <v>170</v>
      </c>
      <c r="L123" s="116"/>
      <c r="M123" s="59" t="s">
        <v>1</v>
      </c>
      <c r="N123" s="60" t="s">
        <v>38</v>
      </c>
      <c r="O123" s="60" t="s">
        <v>171</v>
      </c>
      <c r="P123" s="60" t="s">
        <v>172</v>
      </c>
      <c r="Q123" s="60" t="s">
        <v>173</v>
      </c>
      <c r="R123" s="60" t="s">
        <v>174</v>
      </c>
      <c r="S123" s="60" t="s">
        <v>175</v>
      </c>
      <c r="T123" s="61" t="s">
        <v>176</v>
      </c>
    </row>
    <row r="124" spans="2:65" s="1" customFormat="1" ht="22.8" customHeight="1">
      <c r="B124" s="32"/>
      <c r="C124" s="64" t="s">
        <v>177</v>
      </c>
      <c r="J124" s="120">
        <f>BK124</f>
        <v>0</v>
      </c>
      <c r="L124" s="32"/>
      <c r="M124" s="62"/>
      <c r="N124" s="53"/>
      <c r="O124" s="53"/>
      <c r="P124" s="121">
        <f>P125</f>
        <v>0</v>
      </c>
      <c r="Q124" s="53"/>
      <c r="R124" s="121">
        <f>R125</f>
        <v>0</v>
      </c>
      <c r="S124" s="53"/>
      <c r="T124" s="122">
        <f>T125</f>
        <v>0</v>
      </c>
      <c r="AT124" s="17" t="s">
        <v>73</v>
      </c>
      <c r="AU124" s="17" t="s">
        <v>147</v>
      </c>
      <c r="BK124" s="123">
        <f>BK125</f>
        <v>0</v>
      </c>
    </row>
    <row r="125" spans="2:65" s="11" customFormat="1" ht="25.9" customHeight="1">
      <c r="B125" s="124"/>
      <c r="D125" s="125" t="s">
        <v>73</v>
      </c>
      <c r="E125" s="126" t="s">
        <v>1939</v>
      </c>
      <c r="F125" s="126" t="s">
        <v>2283</v>
      </c>
      <c r="I125" s="127"/>
      <c r="J125" s="128">
        <f>BK125</f>
        <v>0</v>
      </c>
      <c r="L125" s="124"/>
      <c r="M125" s="129"/>
      <c r="P125" s="130">
        <f>P126+SUM(P127:P218)+P229+P234</f>
        <v>0</v>
      </c>
      <c r="R125" s="130">
        <f>R126+SUM(R127:R218)+R229+R234</f>
        <v>0</v>
      </c>
      <c r="T125" s="131">
        <f>T126+SUM(T127:T218)+T229+T234</f>
        <v>0</v>
      </c>
      <c r="AR125" s="125" t="s">
        <v>82</v>
      </c>
      <c r="AT125" s="132" t="s">
        <v>73</v>
      </c>
      <c r="AU125" s="132" t="s">
        <v>74</v>
      </c>
      <c r="AY125" s="125" t="s">
        <v>180</v>
      </c>
      <c r="BK125" s="133">
        <f>BK126+SUM(BK127:BK218)+BK229+BK234</f>
        <v>0</v>
      </c>
    </row>
    <row r="126" spans="2:65" s="1" customFormat="1" ht="16.5" customHeight="1">
      <c r="B126" s="32"/>
      <c r="C126" s="136" t="s">
        <v>82</v>
      </c>
      <c r="D126" s="136" t="s">
        <v>183</v>
      </c>
      <c r="E126" s="137" t="s">
        <v>1987</v>
      </c>
      <c r="F126" s="138" t="s">
        <v>2284</v>
      </c>
      <c r="G126" s="139" t="s">
        <v>1836</v>
      </c>
      <c r="H126" s="140">
        <v>1</v>
      </c>
      <c r="I126" s="141"/>
      <c r="J126" s="142">
        <f>ROUND(I126*H126,2)</f>
        <v>0</v>
      </c>
      <c r="K126" s="138" t="s">
        <v>1</v>
      </c>
      <c r="L126" s="32"/>
      <c r="M126" s="143" t="s">
        <v>1</v>
      </c>
      <c r="N126" s="144" t="s">
        <v>39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188</v>
      </c>
      <c r="AT126" s="147" t="s">
        <v>183</v>
      </c>
      <c r="AU126" s="147" t="s">
        <v>82</v>
      </c>
      <c r="AY126" s="17" t="s">
        <v>180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7" t="s">
        <v>82</v>
      </c>
      <c r="BK126" s="148">
        <f>ROUND(I126*H126,2)</f>
        <v>0</v>
      </c>
      <c r="BL126" s="17" t="s">
        <v>188</v>
      </c>
      <c r="BM126" s="147" t="s">
        <v>84</v>
      </c>
    </row>
    <row r="127" spans="2:65" s="1" customFormat="1" ht="117">
      <c r="B127" s="32"/>
      <c r="D127" s="150" t="s">
        <v>556</v>
      </c>
      <c r="F127" s="188" t="s">
        <v>2285</v>
      </c>
      <c r="I127" s="189"/>
      <c r="L127" s="32"/>
      <c r="M127" s="190"/>
      <c r="T127" s="56"/>
      <c r="AT127" s="17" t="s">
        <v>556</v>
      </c>
      <c r="AU127" s="17" t="s">
        <v>82</v>
      </c>
    </row>
    <row r="128" spans="2:65" s="1" customFormat="1" ht="16.5" customHeight="1">
      <c r="B128" s="32"/>
      <c r="C128" s="136" t="s">
        <v>84</v>
      </c>
      <c r="D128" s="136" t="s">
        <v>183</v>
      </c>
      <c r="E128" s="137" t="s">
        <v>1983</v>
      </c>
      <c r="F128" s="138" t="s">
        <v>2286</v>
      </c>
      <c r="G128" s="139" t="s">
        <v>1836</v>
      </c>
      <c r="H128" s="140">
        <v>1</v>
      </c>
      <c r="I128" s="141"/>
      <c r="J128" s="142">
        <f>ROUND(I128*H128,2)</f>
        <v>0</v>
      </c>
      <c r="K128" s="138" t="s">
        <v>1</v>
      </c>
      <c r="L128" s="32"/>
      <c r="M128" s="143" t="s">
        <v>1</v>
      </c>
      <c r="N128" s="144" t="s">
        <v>39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188</v>
      </c>
      <c r="AT128" s="147" t="s">
        <v>183</v>
      </c>
      <c r="AU128" s="147" t="s">
        <v>82</v>
      </c>
      <c r="AY128" s="17" t="s">
        <v>180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82</v>
      </c>
      <c r="BK128" s="148">
        <f>ROUND(I128*H128,2)</f>
        <v>0</v>
      </c>
      <c r="BL128" s="17" t="s">
        <v>188</v>
      </c>
      <c r="BM128" s="147" t="s">
        <v>188</v>
      </c>
    </row>
    <row r="129" spans="2:65" s="1" customFormat="1" ht="18">
      <c r="B129" s="32"/>
      <c r="D129" s="150" t="s">
        <v>556</v>
      </c>
      <c r="F129" s="188" t="s">
        <v>2287</v>
      </c>
      <c r="I129" s="189"/>
      <c r="L129" s="32"/>
      <c r="M129" s="190"/>
      <c r="T129" s="56"/>
      <c r="AT129" s="17" t="s">
        <v>556</v>
      </c>
      <c r="AU129" s="17" t="s">
        <v>82</v>
      </c>
    </row>
    <row r="130" spans="2:65" s="1" customFormat="1" ht="16.5" customHeight="1">
      <c r="B130" s="32"/>
      <c r="C130" s="136" t="s">
        <v>181</v>
      </c>
      <c r="D130" s="136" t="s">
        <v>183</v>
      </c>
      <c r="E130" s="137" t="s">
        <v>1990</v>
      </c>
      <c r="F130" s="138" t="s">
        <v>2288</v>
      </c>
      <c r="G130" s="139" t="s">
        <v>1836</v>
      </c>
      <c r="H130" s="140">
        <v>1</v>
      </c>
      <c r="I130" s="141"/>
      <c r="J130" s="142">
        <f>ROUND(I130*H130,2)</f>
        <v>0</v>
      </c>
      <c r="K130" s="138" t="s">
        <v>1</v>
      </c>
      <c r="L130" s="32"/>
      <c r="M130" s="143" t="s">
        <v>1</v>
      </c>
      <c r="N130" s="144" t="s">
        <v>39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188</v>
      </c>
      <c r="AT130" s="147" t="s">
        <v>183</v>
      </c>
      <c r="AU130" s="147" t="s">
        <v>82</v>
      </c>
      <c r="AY130" s="17" t="s">
        <v>180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7" t="s">
        <v>82</v>
      </c>
      <c r="BK130" s="148">
        <f>ROUND(I130*H130,2)</f>
        <v>0</v>
      </c>
      <c r="BL130" s="17" t="s">
        <v>188</v>
      </c>
      <c r="BM130" s="147" t="s">
        <v>216</v>
      </c>
    </row>
    <row r="131" spans="2:65" s="1" customFormat="1" ht="16.5" customHeight="1">
      <c r="B131" s="32"/>
      <c r="C131" s="136" t="s">
        <v>188</v>
      </c>
      <c r="D131" s="136" t="s">
        <v>183</v>
      </c>
      <c r="E131" s="137" t="s">
        <v>2115</v>
      </c>
      <c r="F131" s="138" t="s">
        <v>2289</v>
      </c>
      <c r="G131" s="139" t="s">
        <v>1836</v>
      </c>
      <c r="H131" s="140">
        <v>4</v>
      </c>
      <c r="I131" s="141"/>
      <c r="J131" s="142">
        <f>ROUND(I131*H131,2)</f>
        <v>0</v>
      </c>
      <c r="K131" s="138" t="s">
        <v>1</v>
      </c>
      <c r="L131" s="32"/>
      <c r="M131" s="143" t="s">
        <v>1</v>
      </c>
      <c r="N131" s="144" t="s">
        <v>39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188</v>
      </c>
      <c r="AT131" s="147" t="s">
        <v>183</v>
      </c>
      <c r="AU131" s="147" t="s">
        <v>82</v>
      </c>
      <c r="AY131" s="17" t="s">
        <v>180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7" t="s">
        <v>82</v>
      </c>
      <c r="BK131" s="148">
        <f>ROUND(I131*H131,2)</f>
        <v>0</v>
      </c>
      <c r="BL131" s="17" t="s">
        <v>188</v>
      </c>
      <c r="BM131" s="147" t="s">
        <v>242</v>
      </c>
    </row>
    <row r="132" spans="2:65" s="1" customFormat="1" ht="18">
      <c r="B132" s="32"/>
      <c r="D132" s="150" t="s">
        <v>556</v>
      </c>
      <c r="F132" s="188" t="s">
        <v>2290</v>
      </c>
      <c r="I132" s="189"/>
      <c r="L132" s="32"/>
      <c r="M132" s="190"/>
      <c r="T132" s="56"/>
      <c r="AT132" s="17" t="s">
        <v>556</v>
      </c>
      <c r="AU132" s="17" t="s">
        <v>82</v>
      </c>
    </row>
    <row r="133" spans="2:65" s="1" customFormat="1" ht="16.5" customHeight="1">
      <c r="B133" s="32"/>
      <c r="C133" s="136" t="s">
        <v>221</v>
      </c>
      <c r="D133" s="136" t="s">
        <v>183</v>
      </c>
      <c r="E133" s="137" t="s">
        <v>1995</v>
      </c>
      <c r="F133" s="138" t="s">
        <v>2291</v>
      </c>
      <c r="G133" s="139" t="s">
        <v>1836</v>
      </c>
      <c r="H133" s="140">
        <v>2</v>
      </c>
      <c r="I133" s="141"/>
      <c r="J133" s="142">
        <f>ROUND(I133*H133,2)</f>
        <v>0</v>
      </c>
      <c r="K133" s="138" t="s">
        <v>1</v>
      </c>
      <c r="L133" s="32"/>
      <c r="M133" s="143" t="s">
        <v>1</v>
      </c>
      <c r="N133" s="144" t="s">
        <v>39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188</v>
      </c>
      <c r="AT133" s="147" t="s">
        <v>183</v>
      </c>
      <c r="AU133" s="147" t="s">
        <v>82</v>
      </c>
      <c r="AY133" s="17" t="s">
        <v>180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82</v>
      </c>
      <c r="BK133" s="148">
        <f>ROUND(I133*H133,2)</f>
        <v>0</v>
      </c>
      <c r="BL133" s="17" t="s">
        <v>188</v>
      </c>
      <c r="BM133" s="147" t="s">
        <v>256</v>
      </c>
    </row>
    <row r="134" spans="2:65" s="1" customFormat="1" ht="18">
      <c r="B134" s="32"/>
      <c r="D134" s="150" t="s">
        <v>556</v>
      </c>
      <c r="F134" s="188" t="s">
        <v>2290</v>
      </c>
      <c r="I134" s="189"/>
      <c r="L134" s="32"/>
      <c r="M134" s="190"/>
      <c r="T134" s="56"/>
      <c r="AT134" s="17" t="s">
        <v>556</v>
      </c>
      <c r="AU134" s="17" t="s">
        <v>82</v>
      </c>
    </row>
    <row r="135" spans="2:65" s="1" customFormat="1" ht="16.5" customHeight="1">
      <c r="B135" s="32"/>
      <c r="C135" s="136" t="s">
        <v>216</v>
      </c>
      <c r="D135" s="136" t="s">
        <v>183</v>
      </c>
      <c r="E135" s="137" t="s">
        <v>1998</v>
      </c>
      <c r="F135" s="138" t="s">
        <v>2292</v>
      </c>
      <c r="G135" s="139" t="s">
        <v>1836</v>
      </c>
      <c r="H135" s="140">
        <v>1</v>
      </c>
      <c r="I135" s="141"/>
      <c r="J135" s="142">
        <f>ROUND(I135*H135,2)</f>
        <v>0</v>
      </c>
      <c r="K135" s="138" t="s">
        <v>1</v>
      </c>
      <c r="L135" s="32"/>
      <c r="M135" s="143" t="s">
        <v>1</v>
      </c>
      <c r="N135" s="144" t="s">
        <v>39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188</v>
      </c>
      <c r="AT135" s="147" t="s">
        <v>183</v>
      </c>
      <c r="AU135" s="147" t="s">
        <v>82</v>
      </c>
      <c r="AY135" s="17" t="s">
        <v>180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82</v>
      </c>
      <c r="BK135" s="148">
        <f>ROUND(I135*H135,2)</f>
        <v>0</v>
      </c>
      <c r="BL135" s="17" t="s">
        <v>188</v>
      </c>
      <c r="BM135" s="147" t="s">
        <v>270</v>
      </c>
    </row>
    <row r="136" spans="2:65" s="1" customFormat="1" ht="16.5" customHeight="1">
      <c r="B136" s="32"/>
      <c r="C136" s="136" t="s">
        <v>232</v>
      </c>
      <c r="D136" s="136" t="s">
        <v>183</v>
      </c>
      <c r="E136" s="137" t="s">
        <v>2000</v>
      </c>
      <c r="F136" s="138" t="s">
        <v>2293</v>
      </c>
      <c r="G136" s="139" t="s">
        <v>1836</v>
      </c>
      <c r="H136" s="140">
        <v>1</v>
      </c>
      <c r="I136" s="141"/>
      <c r="J136" s="142">
        <f>ROUND(I136*H136,2)</f>
        <v>0</v>
      </c>
      <c r="K136" s="138" t="s">
        <v>1</v>
      </c>
      <c r="L136" s="32"/>
      <c r="M136" s="143" t="s">
        <v>1</v>
      </c>
      <c r="N136" s="144" t="s">
        <v>39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188</v>
      </c>
      <c r="AT136" s="147" t="s">
        <v>183</v>
      </c>
      <c r="AU136" s="147" t="s">
        <v>82</v>
      </c>
      <c r="AY136" s="17" t="s">
        <v>180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82</v>
      </c>
      <c r="BK136" s="148">
        <f>ROUND(I136*H136,2)</f>
        <v>0</v>
      </c>
      <c r="BL136" s="17" t="s">
        <v>188</v>
      </c>
      <c r="BM136" s="147" t="s">
        <v>283</v>
      </c>
    </row>
    <row r="137" spans="2:65" s="1" customFormat="1" ht="16.5" customHeight="1">
      <c r="B137" s="32"/>
      <c r="C137" s="136" t="s">
        <v>242</v>
      </c>
      <c r="D137" s="136" t="s">
        <v>183</v>
      </c>
      <c r="E137" s="137" t="s">
        <v>2003</v>
      </c>
      <c r="F137" s="138" t="s">
        <v>2294</v>
      </c>
      <c r="G137" s="139" t="s">
        <v>646</v>
      </c>
      <c r="H137" s="140">
        <v>1</v>
      </c>
      <c r="I137" s="141"/>
      <c r="J137" s="142">
        <f>ROUND(I137*H137,2)</f>
        <v>0</v>
      </c>
      <c r="K137" s="138" t="s">
        <v>1</v>
      </c>
      <c r="L137" s="32"/>
      <c r="M137" s="143" t="s">
        <v>1</v>
      </c>
      <c r="N137" s="144" t="s">
        <v>39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188</v>
      </c>
      <c r="AT137" s="147" t="s">
        <v>183</v>
      </c>
      <c r="AU137" s="147" t="s">
        <v>82</v>
      </c>
      <c r="AY137" s="17" t="s">
        <v>180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7" t="s">
        <v>82</v>
      </c>
      <c r="BK137" s="148">
        <f>ROUND(I137*H137,2)</f>
        <v>0</v>
      </c>
      <c r="BL137" s="17" t="s">
        <v>188</v>
      </c>
      <c r="BM137" s="147" t="s">
        <v>294</v>
      </c>
    </row>
    <row r="138" spans="2:65" s="1" customFormat="1" ht="24.15" customHeight="1">
      <c r="B138" s="32"/>
      <c r="C138" s="136" t="s">
        <v>252</v>
      </c>
      <c r="D138" s="136" t="s">
        <v>183</v>
      </c>
      <c r="E138" s="137" t="s">
        <v>2005</v>
      </c>
      <c r="F138" s="138" t="s">
        <v>2295</v>
      </c>
      <c r="G138" s="139" t="s">
        <v>1836</v>
      </c>
      <c r="H138" s="140">
        <v>4</v>
      </c>
      <c r="I138" s="141"/>
      <c r="J138" s="142">
        <f>ROUND(I138*H138,2)</f>
        <v>0</v>
      </c>
      <c r="K138" s="138" t="s">
        <v>1</v>
      </c>
      <c r="L138" s="32"/>
      <c r="M138" s="143" t="s">
        <v>1</v>
      </c>
      <c r="N138" s="144" t="s">
        <v>39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188</v>
      </c>
      <c r="AT138" s="147" t="s">
        <v>183</v>
      </c>
      <c r="AU138" s="147" t="s">
        <v>82</v>
      </c>
      <c r="AY138" s="17" t="s">
        <v>180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82</v>
      </c>
      <c r="BK138" s="148">
        <f>ROUND(I138*H138,2)</f>
        <v>0</v>
      </c>
      <c r="BL138" s="17" t="s">
        <v>188</v>
      </c>
      <c r="BM138" s="147" t="s">
        <v>305</v>
      </c>
    </row>
    <row r="139" spans="2:65" s="1" customFormat="1" ht="36">
      <c r="B139" s="32"/>
      <c r="D139" s="150" t="s">
        <v>556</v>
      </c>
      <c r="F139" s="188" t="s">
        <v>2296</v>
      </c>
      <c r="I139" s="189"/>
      <c r="L139" s="32"/>
      <c r="M139" s="190"/>
      <c r="T139" s="56"/>
      <c r="AT139" s="17" t="s">
        <v>556</v>
      </c>
      <c r="AU139" s="17" t="s">
        <v>82</v>
      </c>
    </row>
    <row r="140" spans="2:65" s="1" customFormat="1" ht="24.15" customHeight="1">
      <c r="B140" s="32"/>
      <c r="C140" s="136" t="s">
        <v>256</v>
      </c>
      <c r="D140" s="136" t="s">
        <v>183</v>
      </c>
      <c r="E140" s="137" t="s">
        <v>256</v>
      </c>
      <c r="F140" s="138" t="s">
        <v>2297</v>
      </c>
      <c r="G140" s="139" t="s">
        <v>1836</v>
      </c>
      <c r="H140" s="140">
        <v>2</v>
      </c>
      <c r="I140" s="141"/>
      <c r="J140" s="142">
        <f>ROUND(I140*H140,2)</f>
        <v>0</v>
      </c>
      <c r="K140" s="138" t="s">
        <v>1</v>
      </c>
      <c r="L140" s="32"/>
      <c r="M140" s="143" t="s">
        <v>1</v>
      </c>
      <c r="N140" s="144" t="s">
        <v>39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188</v>
      </c>
      <c r="AT140" s="147" t="s">
        <v>183</v>
      </c>
      <c r="AU140" s="147" t="s">
        <v>82</v>
      </c>
      <c r="AY140" s="17" t="s">
        <v>180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82</v>
      </c>
      <c r="BK140" s="148">
        <f>ROUND(I140*H140,2)</f>
        <v>0</v>
      </c>
      <c r="BL140" s="17" t="s">
        <v>188</v>
      </c>
      <c r="BM140" s="147" t="s">
        <v>320</v>
      </c>
    </row>
    <row r="141" spans="2:65" s="1" customFormat="1" ht="36">
      <c r="B141" s="32"/>
      <c r="D141" s="150" t="s">
        <v>556</v>
      </c>
      <c r="F141" s="188" t="s">
        <v>2298</v>
      </c>
      <c r="I141" s="189"/>
      <c r="L141" s="32"/>
      <c r="M141" s="190"/>
      <c r="T141" s="56"/>
      <c r="AT141" s="17" t="s">
        <v>556</v>
      </c>
      <c r="AU141" s="17" t="s">
        <v>82</v>
      </c>
    </row>
    <row r="142" spans="2:65" s="1" customFormat="1" ht="24.15" customHeight="1">
      <c r="B142" s="32"/>
      <c r="C142" s="136" t="s">
        <v>264</v>
      </c>
      <c r="D142" s="136" t="s">
        <v>183</v>
      </c>
      <c r="E142" s="137" t="s">
        <v>264</v>
      </c>
      <c r="F142" s="138" t="s">
        <v>2299</v>
      </c>
      <c r="G142" s="139" t="s">
        <v>1836</v>
      </c>
      <c r="H142" s="140">
        <v>2</v>
      </c>
      <c r="I142" s="141"/>
      <c r="J142" s="142">
        <f>ROUND(I142*H142,2)</f>
        <v>0</v>
      </c>
      <c r="K142" s="138" t="s">
        <v>1</v>
      </c>
      <c r="L142" s="32"/>
      <c r="M142" s="143" t="s">
        <v>1</v>
      </c>
      <c r="N142" s="144" t="s">
        <v>39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188</v>
      </c>
      <c r="AT142" s="147" t="s">
        <v>183</v>
      </c>
      <c r="AU142" s="147" t="s">
        <v>82</v>
      </c>
      <c r="AY142" s="17" t="s">
        <v>180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82</v>
      </c>
      <c r="BK142" s="148">
        <f>ROUND(I142*H142,2)</f>
        <v>0</v>
      </c>
      <c r="BL142" s="17" t="s">
        <v>188</v>
      </c>
      <c r="BM142" s="147" t="s">
        <v>335</v>
      </c>
    </row>
    <row r="143" spans="2:65" s="1" customFormat="1" ht="36">
      <c r="B143" s="32"/>
      <c r="D143" s="150" t="s">
        <v>556</v>
      </c>
      <c r="F143" s="188" t="s">
        <v>2298</v>
      </c>
      <c r="I143" s="189"/>
      <c r="L143" s="32"/>
      <c r="M143" s="190"/>
      <c r="T143" s="56"/>
      <c r="AT143" s="17" t="s">
        <v>556</v>
      </c>
      <c r="AU143" s="17" t="s">
        <v>82</v>
      </c>
    </row>
    <row r="144" spans="2:65" s="1" customFormat="1" ht="24.15" customHeight="1">
      <c r="B144" s="32"/>
      <c r="C144" s="136" t="s">
        <v>270</v>
      </c>
      <c r="D144" s="136" t="s">
        <v>183</v>
      </c>
      <c r="E144" s="137" t="s">
        <v>270</v>
      </c>
      <c r="F144" s="138" t="s">
        <v>2300</v>
      </c>
      <c r="G144" s="139" t="s">
        <v>1836</v>
      </c>
      <c r="H144" s="140">
        <v>10</v>
      </c>
      <c r="I144" s="141"/>
      <c r="J144" s="142">
        <f>ROUND(I144*H144,2)</f>
        <v>0</v>
      </c>
      <c r="K144" s="138" t="s">
        <v>1</v>
      </c>
      <c r="L144" s="32"/>
      <c r="M144" s="143" t="s">
        <v>1</v>
      </c>
      <c r="N144" s="144" t="s">
        <v>39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188</v>
      </c>
      <c r="AT144" s="147" t="s">
        <v>183</v>
      </c>
      <c r="AU144" s="147" t="s">
        <v>82</v>
      </c>
      <c r="AY144" s="17" t="s">
        <v>180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82</v>
      </c>
      <c r="BK144" s="148">
        <f>ROUND(I144*H144,2)</f>
        <v>0</v>
      </c>
      <c r="BL144" s="17" t="s">
        <v>188</v>
      </c>
      <c r="BM144" s="147" t="s">
        <v>347</v>
      </c>
    </row>
    <row r="145" spans="2:65" s="1" customFormat="1" ht="36">
      <c r="B145" s="32"/>
      <c r="D145" s="150" t="s">
        <v>556</v>
      </c>
      <c r="F145" s="188" t="s">
        <v>2301</v>
      </c>
      <c r="I145" s="189"/>
      <c r="L145" s="32"/>
      <c r="M145" s="190"/>
      <c r="T145" s="56"/>
      <c r="AT145" s="17" t="s">
        <v>556</v>
      </c>
      <c r="AU145" s="17" t="s">
        <v>82</v>
      </c>
    </row>
    <row r="146" spans="2:65" s="1" customFormat="1" ht="16.5" customHeight="1">
      <c r="B146" s="32"/>
      <c r="C146" s="136" t="s">
        <v>276</v>
      </c>
      <c r="D146" s="136" t="s">
        <v>183</v>
      </c>
      <c r="E146" s="137" t="s">
        <v>276</v>
      </c>
      <c r="F146" s="138" t="s">
        <v>2302</v>
      </c>
      <c r="G146" s="139" t="s">
        <v>1836</v>
      </c>
      <c r="H146" s="140">
        <v>9</v>
      </c>
      <c r="I146" s="141"/>
      <c r="J146" s="142">
        <f>ROUND(I146*H146,2)</f>
        <v>0</v>
      </c>
      <c r="K146" s="138" t="s">
        <v>1</v>
      </c>
      <c r="L146" s="32"/>
      <c r="M146" s="143" t="s">
        <v>1</v>
      </c>
      <c r="N146" s="144" t="s">
        <v>39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188</v>
      </c>
      <c r="AT146" s="147" t="s">
        <v>183</v>
      </c>
      <c r="AU146" s="147" t="s">
        <v>82</v>
      </c>
      <c r="AY146" s="17" t="s">
        <v>180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82</v>
      </c>
      <c r="BK146" s="148">
        <f>ROUND(I146*H146,2)</f>
        <v>0</v>
      </c>
      <c r="BL146" s="17" t="s">
        <v>188</v>
      </c>
      <c r="BM146" s="147" t="s">
        <v>363</v>
      </c>
    </row>
    <row r="147" spans="2:65" s="1" customFormat="1" ht="18">
      <c r="B147" s="32"/>
      <c r="D147" s="150" t="s">
        <v>556</v>
      </c>
      <c r="F147" s="188" t="s">
        <v>2303</v>
      </c>
      <c r="I147" s="189"/>
      <c r="L147" s="32"/>
      <c r="M147" s="190"/>
      <c r="T147" s="56"/>
      <c r="AT147" s="17" t="s">
        <v>556</v>
      </c>
      <c r="AU147" s="17" t="s">
        <v>82</v>
      </c>
    </row>
    <row r="148" spans="2:65" s="1" customFormat="1" ht="16.5" customHeight="1">
      <c r="B148" s="32"/>
      <c r="C148" s="136" t="s">
        <v>283</v>
      </c>
      <c r="D148" s="136" t="s">
        <v>183</v>
      </c>
      <c r="E148" s="137" t="s">
        <v>283</v>
      </c>
      <c r="F148" s="138" t="s">
        <v>2304</v>
      </c>
      <c r="G148" s="139" t="s">
        <v>1836</v>
      </c>
      <c r="H148" s="140">
        <v>9</v>
      </c>
      <c r="I148" s="141"/>
      <c r="J148" s="142">
        <f>ROUND(I148*H148,2)</f>
        <v>0</v>
      </c>
      <c r="K148" s="138" t="s">
        <v>1</v>
      </c>
      <c r="L148" s="32"/>
      <c r="M148" s="143" t="s">
        <v>1</v>
      </c>
      <c r="N148" s="144" t="s">
        <v>39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188</v>
      </c>
      <c r="AT148" s="147" t="s">
        <v>183</v>
      </c>
      <c r="AU148" s="147" t="s">
        <v>82</v>
      </c>
      <c r="AY148" s="17" t="s">
        <v>180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82</v>
      </c>
      <c r="BK148" s="148">
        <f>ROUND(I148*H148,2)</f>
        <v>0</v>
      </c>
      <c r="BL148" s="17" t="s">
        <v>188</v>
      </c>
      <c r="BM148" s="147" t="s">
        <v>376</v>
      </c>
    </row>
    <row r="149" spans="2:65" s="1" customFormat="1" ht="18">
      <c r="B149" s="32"/>
      <c r="D149" s="150" t="s">
        <v>556</v>
      </c>
      <c r="F149" s="188" t="s">
        <v>2305</v>
      </c>
      <c r="I149" s="189"/>
      <c r="L149" s="32"/>
      <c r="M149" s="190"/>
      <c r="T149" s="56"/>
      <c r="AT149" s="17" t="s">
        <v>556</v>
      </c>
      <c r="AU149" s="17" t="s">
        <v>82</v>
      </c>
    </row>
    <row r="150" spans="2:65" s="1" customFormat="1" ht="16.5" customHeight="1">
      <c r="B150" s="32"/>
      <c r="C150" s="136" t="s">
        <v>8</v>
      </c>
      <c r="D150" s="136" t="s">
        <v>183</v>
      </c>
      <c r="E150" s="137" t="s">
        <v>8</v>
      </c>
      <c r="F150" s="138" t="s">
        <v>2306</v>
      </c>
      <c r="G150" s="139" t="s">
        <v>646</v>
      </c>
      <c r="H150" s="140">
        <v>1</v>
      </c>
      <c r="I150" s="141"/>
      <c r="J150" s="142">
        <f>ROUND(I150*H150,2)</f>
        <v>0</v>
      </c>
      <c r="K150" s="138" t="s">
        <v>1</v>
      </c>
      <c r="L150" s="32"/>
      <c r="M150" s="143" t="s">
        <v>1</v>
      </c>
      <c r="N150" s="144" t="s">
        <v>39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188</v>
      </c>
      <c r="AT150" s="147" t="s">
        <v>183</v>
      </c>
      <c r="AU150" s="147" t="s">
        <v>82</v>
      </c>
      <c r="AY150" s="17" t="s">
        <v>180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82</v>
      </c>
      <c r="BK150" s="148">
        <f>ROUND(I150*H150,2)</f>
        <v>0</v>
      </c>
      <c r="BL150" s="17" t="s">
        <v>188</v>
      </c>
      <c r="BM150" s="147" t="s">
        <v>389</v>
      </c>
    </row>
    <row r="151" spans="2:65" s="1" customFormat="1" ht="16.5" customHeight="1">
      <c r="B151" s="32"/>
      <c r="C151" s="136" t="s">
        <v>294</v>
      </c>
      <c r="D151" s="136" t="s">
        <v>183</v>
      </c>
      <c r="E151" s="137" t="s">
        <v>294</v>
      </c>
      <c r="F151" s="138" t="s">
        <v>2307</v>
      </c>
      <c r="G151" s="139" t="s">
        <v>646</v>
      </c>
      <c r="H151" s="140">
        <v>1</v>
      </c>
      <c r="I151" s="141"/>
      <c r="J151" s="142">
        <f>ROUND(I151*H151,2)</f>
        <v>0</v>
      </c>
      <c r="K151" s="138" t="s">
        <v>1</v>
      </c>
      <c r="L151" s="32"/>
      <c r="M151" s="143" t="s">
        <v>1</v>
      </c>
      <c r="N151" s="144" t="s">
        <v>39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188</v>
      </c>
      <c r="AT151" s="147" t="s">
        <v>183</v>
      </c>
      <c r="AU151" s="147" t="s">
        <v>82</v>
      </c>
      <c r="AY151" s="17" t="s">
        <v>180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7" t="s">
        <v>82</v>
      </c>
      <c r="BK151" s="148">
        <f>ROUND(I151*H151,2)</f>
        <v>0</v>
      </c>
      <c r="BL151" s="17" t="s">
        <v>188</v>
      </c>
      <c r="BM151" s="147" t="s">
        <v>331</v>
      </c>
    </row>
    <row r="152" spans="2:65" s="1" customFormat="1" ht="16.5" customHeight="1">
      <c r="B152" s="32"/>
      <c r="C152" s="136" t="s">
        <v>301</v>
      </c>
      <c r="D152" s="136" t="s">
        <v>183</v>
      </c>
      <c r="E152" s="137" t="s">
        <v>301</v>
      </c>
      <c r="F152" s="138" t="s">
        <v>2308</v>
      </c>
      <c r="G152" s="139" t="s">
        <v>1836</v>
      </c>
      <c r="H152" s="140">
        <v>2</v>
      </c>
      <c r="I152" s="141"/>
      <c r="J152" s="142">
        <f>ROUND(I152*H152,2)</f>
        <v>0</v>
      </c>
      <c r="K152" s="138" t="s">
        <v>1</v>
      </c>
      <c r="L152" s="32"/>
      <c r="M152" s="143" t="s">
        <v>1</v>
      </c>
      <c r="N152" s="144" t="s">
        <v>39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188</v>
      </c>
      <c r="AT152" s="147" t="s">
        <v>183</v>
      </c>
      <c r="AU152" s="147" t="s">
        <v>82</v>
      </c>
      <c r="AY152" s="17" t="s">
        <v>180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82</v>
      </c>
      <c r="BK152" s="148">
        <f>ROUND(I152*H152,2)</f>
        <v>0</v>
      </c>
      <c r="BL152" s="17" t="s">
        <v>188</v>
      </c>
      <c r="BM152" s="147" t="s">
        <v>442</v>
      </c>
    </row>
    <row r="153" spans="2:65" s="1" customFormat="1" ht="18">
      <c r="B153" s="32"/>
      <c r="D153" s="150" t="s">
        <v>556</v>
      </c>
      <c r="F153" s="188" t="s">
        <v>2309</v>
      </c>
      <c r="I153" s="189"/>
      <c r="L153" s="32"/>
      <c r="M153" s="190"/>
      <c r="T153" s="56"/>
      <c r="AT153" s="17" t="s">
        <v>556</v>
      </c>
      <c r="AU153" s="17" t="s">
        <v>82</v>
      </c>
    </row>
    <row r="154" spans="2:65" s="1" customFormat="1" ht="16.5" customHeight="1">
      <c r="B154" s="32"/>
      <c r="C154" s="136" t="s">
        <v>305</v>
      </c>
      <c r="D154" s="136" t="s">
        <v>183</v>
      </c>
      <c r="E154" s="137" t="s">
        <v>305</v>
      </c>
      <c r="F154" s="138" t="s">
        <v>2310</v>
      </c>
      <c r="G154" s="139" t="s">
        <v>1836</v>
      </c>
      <c r="H154" s="140">
        <v>2</v>
      </c>
      <c r="I154" s="141"/>
      <c r="J154" s="142">
        <f>ROUND(I154*H154,2)</f>
        <v>0</v>
      </c>
      <c r="K154" s="138" t="s">
        <v>1</v>
      </c>
      <c r="L154" s="32"/>
      <c r="M154" s="143" t="s">
        <v>1</v>
      </c>
      <c r="N154" s="144" t="s">
        <v>39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188</v>
      </c>
      <c r="AT154" s="147" t="s">
        <v>183</v>
      </c>
      <c r="AU154" s="147" t="s">
        <v>82</v>
      </c>
      <c r="AY154" s="17" t="s">
        <v>180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82</v>
      </c>
      <c r="BK154" s="148">
        <f>ROUND(I154*H154,2)</f>
        <v>0</v>
      </c>
      <c r="BL154" s="17" t="s">
        <v>188</v>
      </c>
      <c r="BM154" s="147" t="s">
        <v>456</v>
      </c>
    </row>
    <row r="155" spans="2:65" s="1" customFormat="1" ht="16.5" customHeight="1">
      <c r="B155" s="32"/>
      <c r="C155" s="136" t="s">
        <v>312</v>
      </c>
      <c r="D155" s="136" t="s">
        <v>183</v>
      </c>
      <c r="E155" s="137" t="s">
        <v>312</v>
      </c>
      <c r="F155" s="138" t="s">
        <v>2310</v>
      </c>
      <c r="G155" s="139" t="s">
        <v>1836</v>
      </c>
      <c r="H155" s="140">
        <v>2</v>
      </c>
      <c r="I155" s="141"/>
      <c r="J155" s="142">
        <f>ROUND(I155*H155,2)</f>
        <v>0</v>
      </c>
      <c r="K155" s="138" t="s">
        <v>1</v>
      </c>
      <c r="L155" s="32"/>
      <c r="M155" s="143" t="s">
        <v>1</v>
      </c>
      <c r="N155" s="144" t="s">
        <v>39</v>
      </c>
      <c r="P155" s="145">
        <f>O155*H155</f>
        <v>0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188</v>
      </c>
      <c r="AT155" s="147" t="s">
        <v>183</v>
      </c>
      <c r="AU155" s="147" t="s">
        <v>82</v>
      </c>
      <c r="AY155" s="17" t="s">
        <v>180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7" t="s">
        <v>82</v>
      </c>
      <c r="BK155" s="148">
        <f>ROUND(I155*H155,2)</f>
        <v>0</v>
      </c>
      <c r="BL155" s="17" t="s">
        <v>188</v>
      </c>
      <c r="BM155" s="147" t="s">
        <v>467</v>
      </c>
    </row>
    <row r="156" spans="2:65" s="1" customFormat="1" ht="16.5" customHeight="1">
      <c r="B156" s="32"/>
      <c r="C156" s="136" t="s">
        <v>320</v>
      </c>
      <c r="D156" s="136" t="s">
        <v>183</v>
      </c>
      <c r="E156" s="137" t="s">
        <v>320</v>
      </c>
      <c r="F156" s="138" t="s">
        <v>2311</v>
      </c>
      <c r="G156" s="139" t="s">
        <v>1836</v>
      </c>
      <c r="H156" s="140">
        <v>2</v>
      </c>
      <c r="I156" s="141"/>
      <c r="J156" s="142">
        <f>ROUND(I156*H156,2)</f>
        <v>0</v>
      </c>
      <c r="K156" s="138" t="s">
        <v>1</v>
      </c>
      <c r="L156" s="32"/>
      <c r="M156" s="143" t="s">
        <v>1</v>
      </c>
      <c r="N156" s="144" t="s">
        <v>39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188</v>
      </c>
      <c r="AT156" s="147" t="s">
        <v>183</v>
      </c>
      <c r="AU156" s="147" t="s">
        <v>82</v>
      </c>
      <c r="AY156" s="17" t="s">
        <v>180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82</v>
      </c>
      <c r="BK156" s="148">
        <f>ROUND(I156*H156,2)</f>
        <v>0</v>
      </c>
      <c r="BL156" s="17" t="s">
        <v>188</v>
      </c>
      <c r="BM156" s="147" t="s">
        <v>477</v>
      </c>
    </row>
    <row r="157" spans="2:65" s="1" customFormat="1" ht="16.5" customHeight="1">
      <c r="B157" s="32"/>
      <c r="C157" s="136" t="s">
        <v>7</v>
      </c>
      <c r="D157" s="136" t="s">
        <v>183</v>
      </c>
      <c r="E157" s="137" t="s">
        <v>7</v>
      </c>
      <c r="F157" s="138" t="s">
        <v>2312</v>
      </c>
      <c r="G157" s="139" t="s">
        <v>1836</v>
      </c>
      <c r="H157" s="140">
        <v>2</v>
      </c>
      <c r="I157" s="141"/>
      <c r="J157" s="142">
        <f>ROUND(I157*H157,2)</f>
        <v>0</v>
      </c>
      <c r="K157" s="138" t="s">
        <v>1</v>
      </c>
      <c r="L157" s="32"/>
      <c r="M157" s="143" t="s">
        <v>1</v>
      </c>
      <c r="N157" s="144" t="s">
        <v>39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188</v>
      </c>
      <c r="AT157" s="147" t="s">
        <v>183</v>
      </c>
      <c r="AU157" s="147" t="s">
        <v>82</v>
      </c>
      <c r="AY157" s="17" t="s">
        <v>180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7" t="s">
        <v>82</v>
      </c>
      <c r="BK157" s="148">
        <f>ROUND(I157*H157,2)</f>
        <v>0</v>
      </c>
      <c r="BL157" s="17" t="s">
        <v>188</v>
      </c>
      <c r="BM157" s="147" t="s">
        <v>496</v>
      </c>
    </row>
    <row r="158" spans="2:65" s="1" customFormat="1" ht="16.5" customHeight="1">
      <c r="B158" s="32"/>
      <c r="C158" s="136" t="s">
        <v>335</v>
      </c>
      <c r="D158" s="136" t="s">
        <v>183</v>
      </c>
      <c r="E158" s="137" t="s">
        <v>335</v>
      </c>
      <c r="F158" s="138" t="s">
        <v>2313</v>
      </c>
      <c r="G158" s="139" t="s">
        <v>1836</v>
      </c>
      <c r="H158" s="140">
        <v>10</v>
      </c>
      <c r="I158" s="141"/>
      <c r="J158" s="142">
        <f>ROUND(I158*H158,2)</f>
        <v>0</v>
      </c>
      <c r="K158" s="138" t="s">
        <v>1</v>
      </c>
      <c r="L158" s="32"/>
      <c r="M158" s="143" t="s">
        <v>1</v>
      </c>
      <c r="N158" s="144" t="s">
        <v>39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188</v>
      </c>
      <c r="AT158" s="147" t="s">
        <v>183</v>
      </c>
      <c r="AU158" s="147" t="s">
        <v>82</v>
      </c>
      <c r="AY158" s="17" t="s">
        <v>180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82</v>
      </c>
      <c r="BK158" s="148">
        <f>ROUND(I158*H158,2)</f>
        <v>0</v>
      </c>
      <c r="BL158" s="17" t="s">
        <v>188</v>
      </c>
      <c r="BM158" s="147" t="s">
        <v>525</v>
      </c>
    </row>
    <row r="159" spans="2:65" s="1" customFormat="1" ht="18">
      <c r="B159" s="32"/>
      <c r="D159" s="150" t="s">
        <v>556</v>
      </c>
      <c r="F159" s="188" t="s">
        <v>2309</v>
      </c>
      <c r="I159" s="189"/>
      <c r="L159" s="32"/>
      <c r="M159" s="190"/>
      <c r="T159" s="56"/>
      <c r="AT159" s="17" t="s">
        <v>556</v>
      </c>
      <c r="AU159" s="17" t="s">
        <v>82</v>
      </c>
    </row>
    <row r="160" spans="2:65" s="1" customFormat="1" ht="16.5" customHeight="1">
      <c r="B160" s="32"/>
      <c r="C160" s="136" t="s">
        <v>340</v>
      </c>
      <c r="D160" s="136" t="s">
        <v>183</v>
      </c>
      <c r="E160" s="137" t="s">
        <v>340</v>
      </c>
      <c r="F160" s="138" t="s">
        <v>2314</v>
      </c>
      <c r="G160" s="139" t="s">
        <v>1836</v>
      </c>
      <c r="H160" s="140">
        <v>2</v>
      </c>
      <c r="I160" s="141"/>
      <c r="J160" s="142">
        <f>ROUND(I160*H160,2)</f>
        <v>0</v>
      </c>
      <c r="K160" s="138" t="s">
        <v>1</v>
      </c>
      <c r="L160" s="32"/>
      <c r="M160" s="143" t="s">
        <v>1</v>
      </c>
      <c r="N160" s="144" t="s">
        <v>39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188</v>
      </c>
      <c r="AT160" s="147" t="s">
        <v>183</v>
      </c>
      <c r="AU160" s="147" t="s">
        <v>82</v>
      </c>
      <c r="AY160" s="17" t="s">
        <v>180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82</v>
      </c>
      <c r="BK160" s="148">
        <f>ROUND(I160*H160,2)</f>
        <v>0</v>
      </c>
      <c r="BL160" s="17" t="s">
        <v>188</v>
      </c>
      <c r="BM160" s="147" t="s">
        <v>540</v>
      </c>
    </row>
    <row r="161" spans="2:65" s="1" customFormat="1" ht="18">
      <c r="B161" s="32"/>
      <c r="D161" s="150" t="s">
        <v>556</v>
      </c>
      <c r="F161" s="188" t="s">
        <v>2315</v>
      </c>
      <c r="I161" s="189"/>
      <c r="L161" s="32"/>
      <c r="M161" s="190"/>
      <c r="T161" s="56"/>
      <c r="AT161" s="17" t="s">
        <v>556</v>
      </c>
      <c r="AU161" s="17" t="s">
        <v>82</v>
      </c>
    </row>
    <row r="162" spans="2:65" s="1" customFormat="1" ht="16.5" customHeight="1">
      <c r="B162" s="32"/>
      <c r="C162" s="136" t="s">
        <v>347</v>
      </c>
      <c r="D162" s="136" t="s">
        <v>183</v>
      </c>
      <c r="E162" s="137" t="s">
        <v>347</v>
      </c>
      <c r="F162" s="138" t="s">
        <v>2316</v>
      </c>
      <c r="G162" s="139" t="s">
        <v>1836</v>
      </c>
      <c r="H162" s="140">
        <v>2</v>
      </c>
      <c r="I162" s="141"/>
      <c r="J162" s="142">
        <f>ROUND(I162*H162,2)</f>
        <v>0</v>
      </c>
      <c r="K162" s="138" t="s">
        <v>1</v>
      </c>
      <c r="L162" s="32"/>
      <c r="M162" s="143" t="s">
        <v>1</v>
      </c>
      <c r="N162" s="144" t="s">
        <v>39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188</v>
      </c>
      <c r="AT162" s="147" t="s">
        <v>183</v>
      </c>
      <c r="AU162" s="147" t="s">
        <v>82</v>
      </c>
      <c r="AY162" s="17" t="s">
        <v>180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7" t="s">
        <v>82</v>
      </c>
      <c r="BK162" s="148">
        <f>ROUND(I162*H162,2)</f>
        <v>0</v>
      </c>
      <c r="BL162" s="17" t="s">
        <v>188</v>
      </c>
      <c r="BM162" s="147" t="s">
        <v>552</v>
      </c>
    </row>
    <row r="163" spans="2:65" s="1" customFormat="1" ht="18">
      <c r="B163" s="32"/>
      <c r="D163" s="150" t="s">
        <v>556</v>
      </c>
      <c r="F163" s="188" t="s">
        <v>2317</v>
      </c>
      <c r="I163" s="189"/>
      <c r="L163" s="32"/>
      <c r="M163" s="190"/>
      <c r="T163" s="56"/>
      <c r="AT163" s="17" t="s">
        <v>556</v>
      </c>
      <c r="AU163" s="17" t="s">
        <v>82</v>
      </c>
    </row>
    <row r="164" spans="2:65" s="1" customFormat="1" ht="16.5" customHeight="1">
      <c r="B164" s="32"/>
      <c r="C164" s="136" t="s">
        <v>352</v>
      </c>
      <c r="D164" s="136" t="s">
        <v>183</v>
      </c>
      <c r="E164" s="137" t="s">
        <v>352</v>
      </c>
      <c r="F164" s="138" t="s">
        <v>2318</v>
      </c>
      <c r="G164" s="139" t="s">
        <v>1836</v>
      </c>
      <c r="H164" s="140">
        <v>4</v>
      </c>
      <c r="I164" s="141"/>
      <c r="J164" s="142">
        <f>ROUND(I164*H164,2)</f>
        <v>0</v>
      </c>
      <c r="K164" s="138" t="s">
        <v>1</v>
      </c>
      <c r="L164" s="32"/>
      <c r="M164" s="143" t="s">
        <v>1</v>
      </c>
      <c r="N164" s="144" t="s">
        <v>39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188</v>
      </c>
      <c r="AT164" s="147" t="s">
        <v>183</v>
      </c>
      <c r="AU164" s="147" t="s">
        <v>82</v>
      </c>
      <c r="AY164" s="17" t="s">
        <v>180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82</v>
      </c>
      <c r="BK164" s="148">
        <f>ROUND(I164*H164,2)</f>
        <v>0</v>
      </c>
      <c r="BL164" s="17" t="s">
        <v>188</v>
      </c>
      <c r="BM164" s="147" t="s">
        <v>565</v>
      </c>
    </row>
    <row r="165" spans="2:65" s="1" customFormat="1" ht="18">
      <c r="B165" s="32"/>
      <c r="D165" s="150" t="s">
        <v>556</v>
      </c>
      <c r="F165" s="188" t="s">
        <v>2319</v>
      </c>
      <c r="I165" s="189"/>
      <c r="L165" s="32"/>
      <c r="M165" s="190"/>
      <c r="T165" s="56"/>
      <c r="AT165" s="17" t="s">
        <v>556</v>
      </c>
      <c r="AU165" s="17" t="s">
        <v>82</v>
      </c>
    </row>
    <row r="166" spans="2:65" s="1" customFormat="1" ht="16.5" customHeight="1">
      <c r="B166" s="32"/>
      <c r="C166" s="136" t="s">
        <v>363</v>
      </c>
      <c r="D166" s="136" t="s">
        <v>183</v>
      </c>
      <c r="E166" s="137" t="s">
        <v>363</v>
      </c>
      <c r="F166" s="138" t="s">
        <v>2320</v>
      </c>
      <c r="G166" s="139" t="s">
        <v>1836</v>
      </c>
      <c r="H166" s="140">
        <v>1</v>
      </c>
      <c r="I166" s="141"/>
      <c r="J166" s="142">
        <f>ROUND(I166*H166,2)</f>
        <v>0</v>
      </c>
      <c r="K166" s="138" t="s">
        <v>1</v>
      </c>
      <c r="L166" s="32"/>
      <c r="M166" s="143" t="s">
        <v>1</v>
      </c>
      <c r="N166" s="144" t="s">
        <v>39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188</v>
      </c>
      <c r="AT166" s="147" t="s">
        <v>183</v>
      </c>
      <c r="AU166" s="147" t="s">
        <v>82</v>
      </c>
      <c r="AY166" s="17" t="s">
        <v>180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82</v>
      </c>
      <c r="BK166" s="148">
        <f>ROUND(I166*H166,2)</f>
        <v>0</v>
      </c>
      <c r="BL166" s="17" t="s">
        <v>188</v>
      </c>
      <c r="BM166" s="147" t="s">
        <v>575</v>
      </c>
    </row>
    <row r="167" spans="2:65" s="1" customFormat="1" ht="18">
      <c r="B167" s="32"/>
      <c r="D167" s="150" t="s">
        <v>556</v>
      </c>
      <c r="F167" s="188" t="s">
        <v>2309</v>
      </c>
      <c r="I167" s="189"/>
      <c r="L167" s="32"/>
      <c r="M167" s="190"/>
      <c r="T167" s="56"/>
      <c r="AT167" s="17" t="s">
        <v>556</v>
      </c>
      <c r="AU167" s="17" t="s">
        <v>82</v>
      </c>
    </row>
    <row r="168" spans="2:65" s="1" customFormat="1" ht="16.5" customHeight="1">
      <c r="B168" s="32"/>
      <c r="C168" s="136" t="s">
        <v>370</v>
      </c>
      <c r="D168" s="136" t="s">
        <v>183</v>
      </c>
      <c r="E168" s="137" t="s">
        <v>370</v>
      </c>
      <c r="F168" s="138" t="s">
        <v>2321</v>
      </c>
      <c r="G168" s="139" t="s">
        <v>1836</v>
      </c>
      <c r="H168" s="140">
        <v>1</v>
      </c>
      <c r="I168" s="141"/>
      <c r="J168" s="142">
        <f>ROUND(I168*H168,2)</f>
        <v>0</v>
      </c>
      <c r="K168" s="138" t="s">
        <v>1</v>
      </c>
      <c r="L168" s="32"/>
      <c r="M168" s="143" t="s">
        <v>1</v>
      </c>
      <c r="N168" s="144" t="s">
        <v>39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188</v>
      </c>
      <c r="AT168" s="147" t="s">
        <v>183</v>
      </c>
      <c r="AU168" s="147" t="s">
        <v>82</v>
      </c>
      <c r="AY168" s="17" t="s">
        <v>180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7" t="s">
        <v>82</v>
      </c>
      <c r="BK168" s="148">
        <f>ROUND(I168*H168,2)</f>
        <v>0</v>
      </c>
      <c r="BL168" s="17" t="s">
        <v>188</v>
      </c>
      <c r="BM168" s="147" t="s">
        <v>587</v>
      </c>
    </row>
    <row r="169" spans="2:65" s="1" customFormat="1" ht="18">
      <c r="B169" s="32"/>
      <c r="D169" s="150" t="s">
        <v>556</v>
      </c>
      <c r="F169" s="188" t="s">
        <v>2309</v>
      </c>
      <c r="I169" s="189"/>
      <c r="L169" s="32"/>
      <c r="M169" s="190"/>
      <c r="T169" s="56"/>
      <c r="AT169" s="17" t="s">
        <v>556</v>
      </c>
      <c r="AU169" s="17" t="s">
        <v>82</v>
      </c>
    </row>
    <row r="170" spans="2:65" s="1" customFormat="1" ht="16.5" customHeight="1">
      <c r="B170" s="32"/>
      <c r="C170" s="136" t="s">
        <v>376</v>
      </c>
      <c r="D170" s="136" t="s">
        <v>183</v>
      </c>
      <c r="E170" s="137" t="s">
        <v>376</v>
      </c>
      <c r="F170" s="138" t="s">
        <v>2322</v>
      </c>
      <c r="G170" s="139" t="s">
        <v>1836</v>
      </c>
      <c r="H170" s="140">
        <v>1</v>
      </c>
      <c r="I170" s="141"/>
      <c r="J170" s="142">
        <f>ROUND(I170*H170,2)</f>
        <v>0</v>
      </c>
      <c r="K170" s="138" t="s">
        <v>1</v>
      </c>
      <c r="L170" s="32"/>
      <c r="M170" s="143" t="s">
        <v>1</v>
      </c>
      <c r="N170" s="144" t="s">
        <v>39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188</v>
      </c>
      <c r="AT170" s="147" t="s">
        <v>183</v>
      </c>
      <c r="AU170" s="147" t="s">
        <v>82</v>
      </c>
      <c r="AY170" s="17" t="s">
        <v>180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7" t="s">
        <v>82</v>
      </c>
      <c r="BK170" s="148">
        <f>ROUND(I170*H170,2)</f>
        <v>0</v>
      </c>
      <c r="BL170" s="17" t="s">
        <v>188</v>
      </c>
      <c r="BM170" s="147" t="s">
        <v>599</v>
      </c>
    </row>
    <row r="171" spans="2:65" s="1" customFormat="1" ht="16.5" customHeight="1">
      <c r="B171" s="32"/>
      <c r="C171" s="136" t="s">
        <v>382</v>
      </c>
      <c r="D171" s="136" t="s">
        <v>183</v>
      </c>
      <c r="E171" s="137" t="s">
        <v>382</v>
      </c>
      <c r="F171" s="138" t="s">
        <v>2323</v>
      </c>
      <c r="G171" s="139" t="s">
        <v>1836</v>
      </c>
      <c r="H171" s="140">
        <v>1</v>
      </c>
      <c r="I171" s="141"/>
      <c r="J171" s="142">
        <f>ROUND(I171*H171,2)</f>
        <v>0</v>
      </c>
      <c r="K171" s="138" t="s">
        <v>1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188</v>
      </c>
      <c r="AT171" s="147" t="s">
        <v>183</v>
      </c>
      <c r="AU171" s="147" t="s">
        <v>82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188</v>
      </c>
      <c r="BM171" s="147" t="s">
        <v>611</v>
      </c>
    </row>
    <row r="172" spans="2:65" s="1" customFormat="1" ht="18">
      <c r="B172" s="32"/>
      <c r="D172" s="150" t="s">
        <v>556</v>
      </c>
      <c r="F172" s="188" t="s">
        <v>2309</v>
      </c>
      <c r="I172" s="189"/>
      <c r="L172" s="32"/>
      <c r="M172" s="190"/>
      <c r="T172" s="56"/>
      <c r="AT172" s="17" t="s">
        <v>556</v>
      </c>
      <c r="AU172" s="17" t="s">
        <v>82</v>
      </c>
    </row>
    <row r="173" spans="2:65" s="1" customFormat="1" ht="16.5" customHeight="1">
      <c r="B173" s="32"/>
      <c r="C173" s="136" t="s">
        <v>389</v>
      </c>
      <c r="D173" s="136" t="s">
        <v>183</v>
      </c>
      <c r="E173" s="137" t="s">
        <v>389</v>
      </c>
      <c r="F173" s="138" t="s">
        <v>2321</v>
      </c>
      <c r="G173" s="139" t="s">
        <v>1836</v>
      </c>
      <c r="H173" s="140">
        <v>1</v>
      </c>
      <c r="I173" s="141"/>
      <c r="J173" s="142">
        <f>ROUND(I173*H173,2)</f>
        <v>0</v>
      </c>
      <c r="K173" s="138" t="s">
        <v>1</v>
      </c>
      <c r="L173" s="32"/>
      <c r="M173" s="143" t="s">
        <v>1</v>
      </c>
      <c r="N173" s="144" t="s">
        <v>39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188</v>
      </c>
      <c r="AT173" s="147" t="s">
        <v>183</v>
      </c>
      <c r="AU173" s="147" t="s">
        <v>82</v>
      </c>
      <c r="AY173" s="17" t="s">
        <v>180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82</v>
      </c>
      <c r="BK173" s="148">
        <f>ROUND(I173*H173,2)</f>
        <v>0</v>
      </c>
      <c r="BL173" s="17" t="s">
        <v>188</v>
      </c>
      <c r="BM173" s="147" t="s">
        <v>620</v>
      </c>
    </row>
    <row r="174" spans="2:65" s="1" customFormat="1" ht="18">
      <c r="B174" s="32"/>
      <c r="D174" s="150" t="s">
        <v>556</v>
      </c>
      <c r="F174" s="188" t="s">
        <v>2309</v>
      </c>
      <c r="I174" s="189"/>
      <c r="L174" s="32"/>
      <c r="M174" s="190"/>
      <c r="T174" s="56"/>
      <c r="AT174" s="17" t="s">
        <v>556</v>
      </c>
      <c r="AU174" s="17" t="s">
        <v>82</v>
      </c>
    </row>
    <row r="175" spans="2:65" s="1" customFormat="1" ht="16.5" customHeight="1">
      <c r="B175" s="32"/>
      <c r="C175" s="136" t="s">
        <v>396</v>
      </c>
      <c r="D175" s="136" t="s">
        <v>183</v>
      </c>
      <c r="E175" s="137" t="s">
        <v>396</v>
      </c>
      <c r="F175" s="138" t="s">
        <v>2322</v>
      </c>
      <c r="G175" s="139" t="s">
        <v>1836</v>
      </c>
      <c r="H175" s="140">
        <v>1</v>
      </c>
      <c r="I175" s="141"/>
      <c r="J175" s="142">
        <f>ROUND(I175*H175,2)</f>
        <v>0</v>
      </c>
      <c r="K175" s="138" t="s">
        <v>1</v>
      </c>
      <c r="L175" s="32"/>
      <c r="M175" s="143" t="s">
        <v>1</v>
      </c>
      <c r="N175" s="144" t="s">
        <v>39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188</v>
      </c>
      <c r="AT175" s="147" t="s">
        <v>183</v>
      </c>
      <c r="AU175" s="147" t="s">
        <v>82</v>
      </c>
      <c r="AY175" s="17" t="s">
        <v>180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82</v>
      </c>
      <c r="BK175" s="148">
        <f>ROUND(I175*H175,2)</f>
        <v>0</v>
      </c>
      <c r="BL175" s="17" t="s">
        <v>188</v>
      </c>
      <c r="BM175" s="147" t="s">
        <v>624</v>
      </c>
    </row>
    <row r="176" spans="2:65" s="1" customFormat="1" ht="24.15" customHeight="1">
      <c r="B176" s="32"/>
      <c r="C176" s="136" t="s">
        <v>331</v>
      </c>
      <c r="D176" s="136" t="s">
        <v>183</v>
      </c>
      <c r="E176" s="137" t="s">
        <v>331</v>
      </c>
      <c r="F176" s="138" t="s">
        <v>2324</v>
      </c>
      <c r="G176" s="139" t="s">
        <v>1836</v>
      </c>
      <c r="H176" s="140">
        <v>8</v>
      </c>
      <c r="I176" s="141"/>
      <c r="J176" s="142">
        <f>ROUND(I176*H176,2)</f>
        <v>0</v>
      </c>
      <c r="K176" s="138" t="s">
        <v>1</v>
      </c>
      <c r="L176" s="32"/>
      <c r="M176" s="143" t="s">
        <v>1</v>
      </c>
      <c r="N176" s="144" t="s">
        <v>39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188</v>
      </c>
      <c r="AT176" s="147" t="s">
        <v>183</v>
      </c>
      <c r="AU176" s="147" t="s">
        <v>82</v>
      </c>
      <c r="AY176" s="17" t="s">
        <v>180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82</v>
      </c>
      <c r="BK176" s="148">
        <f>ROUND(I176*H176,2)</f>
        <v>0</v>
      </c>
      <c r="BL176" s="17" t="s">
        <v>188</v>
      </c>
      <c r="BM176" s="147" t="s">
        <v>636</v>
      </c>
    </row>
    <row r="177" spans="2:65" s="1" customFormat="1" ht="18">
      <c r="B177" s="32"/>
      <c r="D177" s="150" t="s">
        <v>556</v>
      </c>
      <c r="F177" s="188" t="s">
        <v>2325</v>
      </c>
      <c r="I177" s="189"/>
      <c r="L177" s="32"/>
      <c r="M177" s="190"/>
      <c r="T177" s="56"/>
      <c r="AT177" s="17" t="s">
        <v>556</v>
      </c>
      <c r="AU177" s="17" t="s">
        <v>82</v>
      </c>
    </row>
    <row r="178" spans="2:65" s="1" customFormat="1" ht="16.5" customHeight="1">
      <c r="B178" s="32"/>
      <c r="C178" s="136" t="s">
        <v>431</v>
      </c>
      <c r="D178" s="136" t="s">
        <v>183</v>
      </c>
      <c r="E178" s="137" t="s">
        <v>431</v>
      </c>
      <c r="F178" s="138" t="s">
        <v>2326</v>
      </c>
      <c r="G178" s="139" t="s">
        <v>1836</v>
      </c>
      <c r="H178" s="140">
        <v>8</v>
      </c>
      <c r="I178" s="141"/>
      <c r="J178" s="142">
        <f>ROUND(I178*H178,2)</f>
        <v>0</v>
      </c>
      <c r="K178" s="138" t="s">
        <v>1</v>
      </c>
      <c r="L178" s="32"/>
      <c r="M178" s="143" t="s">
        <v>1</v>
      </c>
      <c r="N178" s="144" t="s">
        <v>39</v>
      </c>
      <c r="P178" s="145">
        <f>O178*H178</f>
        <v>0</v>
      </c>
      <c r="Q178" s="145">
        <v>0</v>
      </c>
      <c r="R178" s="145">
        <f>Q178*H178</f>
        <v>0</v>
      </c>
      <c r="S178" s="145">
        <v>0</v>
      </c>
      <c r="T178" s="146">
        <f>S178*H178</f>
        <v>0</v>
      </c>
      <c r="AR178" s="147" t="s">
        <v>188</v>
      </c>
      <c r="AT178" s="147" t="s">
        <v>183</v>
      </c>
      <c r="AU178" s="147" t="s">
        <v>82</v>
      </c>
      <c r="AY178" s="17" t="s">
        <v>180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7" t="s">
        <v>82</v>
      </c>
      <c r="BK178" s="148">
        <f>ROUND(I178*H178,2)</f>
        <v>0</v>
      </c>
      <c r="BL178" s="17" t="s">
        <v>188</v>
      </c>
      <c r="BM178" s="147" t="s">
        <v>649</v>
      </c>
    </row>
    <row r="179" spans="2:65" s="1" customFormat="1" ht="24.15" customHeight="1">
      <c r="B179" s="32"/>
      <c r="C179" s="136" t="s">
        <v>442</v>
      </c>
      <c r="D179" s="136" t="s">
        <v>183</v>
      </c>
      <c r="E179" s="137" t="s">
        <v>442</v>
      </c>
      <c r="F179" s="138" t="s">
        <v>2327</v>
      </c>
      <c r="G179" s="139" t="s">
        <v>1836</v>
      </c>
      <c r="H179" s="140">
        <v>1</v>
      </c>
      <c r="I179" s="141"/>
      <c r="J179" s="142">
        <f>ROUND(I179*H179,2)</f>
        <v>0</v>
      </c>
      <c r="K179" s="138" t="s">
        <v>1</v>
      </c>
      <c r="L179" s="32"/>
      <c r="M179" s="143" t="s">
        <v>1</v>
      </c>
      <c r="N179" s="144" t="s">
        <v>39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188</v>
      </c>
      <c r="AT179" s="147" t="s">
        <v>183</v>
      </c>
      <c r="AU179" s="147" t="s">
        <v>82</v>
      </c>
      <c r="AY179" s="17" t="s">
        <v>180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82</v>
      </c>
      <c r="BK179" s="148">
        <f>ROUND(I179*H179,2)</f>
        <v>0</v>
      </c>
      <c r="BL179" s="17" t="s">
        <v>188</v>
      </c>
      <c r="BM179" s="147" t="s">
        <v>662</v>
      </c>
    </row>
    <row r="180" spans="2:65" s="1" customFormat="1" ht="18">
      <c r="B180" s="32"/>
      <c r="D180" s="150" t="s">
        <v>556</v>
      </c>
      <c r="F180" s="188" t="s">
        <v>2328</v>
      </c>
      <c r="I180" s="189"/>
      <c r="L180" s="32"/>
      <c r="M180" s="190"/>
      <c r="T180" s="56"/>
      <c r="AT180" s="17" t="s">
        <v>556</v>
      </c>
      <c r="AU180" s="17" t="s">
        <v>82</v>
      </c>
    </row>
    <row r="181" spans="2:65" s="1" customFormat="1" ht="16.5" customHeight="1">
      <c r="B181" s="32"/>
      <c r="C181" s="136" t="s">
        <v>449</v>
      </c>
      <c r="D181" s="136" t="s">
        <v>183</v>
      </c>
      <c r="E181" s="137" t="s">
        <v>449</v>
      </c>
      <c r="F181" s="138" t="s">
        <v>2329</v>
      </c>
      <c r="G181" s="139" t="s">
        <v>1836</v>
      </c>
      <c r="H181" s="140">
        <v>1</v>
      </c>
      <c r="I181" s="141"/>
      <c r="J181" s="142">
        <f>ROUND(I181*H181,2)</f>
        <v>0</v>
      </c>
      <c r="K181" s="138" t="s">
        <v>1</v>
      </c>
      <c r="L181" s="32"/>
      <c r="M181" s="143" t="s">
        <v>1</v>
      </c>
      <c r="N181" s="144" t="s">
        <v>39</v>
      </c>
      <c r="P181" s="145">
        <f>O181*H181</f>
        <v>0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188</v>
      </c>
      <c r="AT181" s="147" t="s">
        <v>183</v>
      </c>
      <c r="AU181" s="147" t="s">
        <v>82</v>
      </c>
      <c r="AY181" s="17" t="s">
        <v>180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17" t="s">
        <v>82</v>
      </c>
      <c r="BK181" s="148">
        <f>ROUND(I181*H181,2)</f>
        <v>0</v>
      </c>
      <c r="BL181" s="17" t="s">
        <v>188</v>
      </c>
      <c r="BM181" s="147" t="s">
        <v>362</v>
      </c>
    </row>
    <row r="182" spans="2:65" s="1" customFormat="1" ht="24.15" customHeight="1">
      <c r="B182" s="32"/>
      <c r="C182" s="136" t="s">
        <v>456</v>
      </c>
      <c r="D182" s="136" t="s">
        <v>183</v>
      </c>
      <c r="E182" s="137" t="s">
        <v>456</v>
      </c>
      <c r="F182" s="138" t="s">
        <v>2330</v>
      </c>
      <c r="G182" s="139" t="s">
        <v>1836</v>
      </c>
      <c r="H182" s="140">
        <v>2</v>
      </c>
      <c r="I182" s="141"/>
      <c r="J182" s="142">
        <f>ROUND(I182*H182,2)</f>
        <v>0</v>
      </c>
      <c r="K182" s="138" t="s">
        <v>1</v>
      </c>
      <c r="L182" s="32"/>
      <c r="M182" s="143" t="s">
        <v>1</v>
      </c>
      <c r="N182" s="144" t="s">
        <v>39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188</v>
      </c>
      <c r="AT182" s="147" t="s">
        <v>183</v>
      </c>
      <c r="AU182" s="147" t="s">
        <v>82</v>
      </c>
      <c r="AY182" s="17" t="s">
        <v>180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82</v>
      </c>
      <c r="BK182" s="148">
        <f>ROUND(I182*H182,2)</f>
        <v>0</v>
      </c>
      <c r="BL182" s="17" t="s">
        <v>188</v>
      </c>
      <c r="BM182" s="147" t="s">
        <v>682</v>
      </c>
    </row>
    <row r="183" spans="2:65" s="1" customFormat="1" ht="18">
      <c r="B183" s="32"/>
      <c r="D183" s="150" t="s">
        <v>556</v>
      </c>
      <c r="F183" s="188" t="s">
        <v>2331</v>
      </c>
      <c r="I183" s="189"/>
      <c r="L183" s="32"/>
      <c r="M183" s="190"/>
      <c r="T183" s="56"/>
      <c r="AT183" s="17" t="s">
        <v>556</v>
      </c>
      <c r="AU183" s="17" t="s">
        <v>82</v>
      </c>
    </row>
    <row r="184" spans="2:65" s="1" customFormat="1" ht="16.5" customHeight="1">
      <c r="B184" s="32"/>
      <c r="C184" s="136" t="s">
        <v>461</v>
      </c>
      <c r="D184" s="136" t="s">
        <v>183</v>
      </c>
      <c r="E184" s="137" t="s">
        <v>461</v>
      </c>
      <c r="F184" s="138" t="s">
        <v>2329</v>
      </c>
      <c r="G184" s="139" t="s">
        <v>1836</v>
      </c>
      <c r="H184" s="140">
        <v>2</v>
      </c>
      <c r="I184" s="141"/>
      <c r="J184" s="142">
        <f>ROUND(I184*H184,2)</f>
        <v>0</v>
      </c>
      <c r="K184" s="138" t="s">
        <v>1</v>
      </c>
      <c r="L184" s="32"/>
      <c r="M184" s="143" t="s">
        <v>1</v>
      </c>
      <c r="N184" s="144" t="s">
        <v>39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188</v>
      </c>
      <c r="AT184" s="147" t="s">
        <v>183</v>
      </c>
      <c r="AU184" s="147" t="s">
        <v>82</v>
      </c>
      <c r="AY184" s="17" t="s">
        <v>180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7" t="s">
        <v>82</v>
      </c>
      <c r="BK184" s="148">
        <f>ROUND(I184*H184,2)</f>
        <v>0</v>
      </c>
      <c r="BL184" s="17" t="s">
        <v>188</v>
      </c>
      <c r="BM184" s="147" t="s">
        <v>695</v>
      </c>
    </row>
    <row r="185" spans="2:65" s="1" customFormat="1" ht="24.15" customHeight="1">
      <c r="B185" s="32"/>
      <c r="C185" s="136" t="s">
        <v>467</v>
      </c>
      <c r="D185" s="136" t="s">
        <v>183</v>
      </c>
      <c r="E185" s="137" t="s">
        <v>467</v>
      </c>
      <c r="F185" s="138" t="s">
        <v>2332</v>
      </c>
      <c r="G185" s="139" t="s">
        <v>1836</v>
      </c>
      <c r="H185" s="140">
        <v>1</v>
      </c>
      <c r="I185" s="141"/>
      <c r="J185" s="142">
        <f>ROUND(I185*H185,2)</f>
        <v>0</v>
      </c>
      <c r="K185" s="138" t="s">
        <v>1</v>
      </c>
      <c r="L185" s="32"/>
      <c r="M185" s="143" t="s">
        <v>1</v>
      </c>
      <c r="N185" s="144" t="s">
        <v>39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188</v>
      </c>
      <c r="AT185" s="147" t="s">
        <v>183</v>
      </c>
      <c r="AU185" s="147" t="s">
        <v>82</v>
      </c>
      <c r="AY185" s="17" t="s">
        <v>180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82</v>
      </c>
      <c r="BK185" s="148">
        <f>ROUND(I185*H185,2)</f>
        <v>0</v>
      </c>
      <c r="BL185" s="17" t="s">
        <v>188</v>
      </c>
      <c r="BM185" s="147" t="s">
        <v>710</v>
      </c>
    </row>
    <row r="186" spans="2:65" s="1" customFormat="1" ht="18">
      <c r="B186" s="32"/>
      <c r="D186" s="150" t="s">
        <v>556</v>
      </c>
      <c r="F186" s="188" t="s">
        <v>2333</v>
      </c>
      <c r="I186" s="189"/>
      <c r="L186" s="32"/>
      <c r="M186" s="190"/>
      <c r="T186" s="56"/>
      <c r="AT186" s="17" t="s">
        <v>556</v>
      </c>
      <c r="AU186" s="17" t="s">
        <v>82</v>
      </c>
    </row>
    <row r="187" spans="2:65" s="1" customFormat="1" ht="16.5" customHeight="1">
      <c r="B187" s="32"/>
      <c r="C187" s="136" t="s">
        <v>471</v>
      </c>
      <c r="D187" s="136" t="s">
        <v>183</v>
      </c>
      <c r="E187" s="137" t="s">
        <v>471</v>
      </c>
      <c r="F187" s="138" t="s">
        <v>2329</v>
      </c>
      <c r="G187" s="139" t="s">
        <v>1836</v>
      </c>
      <c r="H187" s="140">
        <v>1</v>
      </c>
      <c r="I187" s="141"/>
      <c r="J187" s="142">
        <f>ROUND(I187*H187,2)</f>
        <v>0</v>
      </c>
      <c r="K187" s="138" t="s">
        <v>1</v>
      </c>
      <c r="L187" s="32"/>
      <c r="M187" s="143" t="s">
        <v>1</v>
      </c>
      <c r="N187" s="144" t="s">
        <v>39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188</v>
      </c>
      <c r="AT187" s="147" t="s">
        <v>183</v>
      </c>
      <c r="AU187" s="147" t="s">
        <v>82</v>
      </c>
      <c r="AY187" s="17" t="s">
        <v>180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82</v>
      </c>
      <c r="BK187" s="148">
        <f>ROUND(I187*H187,2)</f>
        <v>0</v>
      </c>
      <c r="BL187" s="17" t="s">
        <v>188</v>
      </c>
      <c r="BM187" s="147" t="s">
        <v>720</v>
      </c>
    </row>
    <row r="188" spans="2:65" s="1" customFormat="1" ht="24.15" customHeight="1">
      <c r="B188" s="32"/>
      <c r="C188" s="136" t="s">
        <v>477</v>
      </c>
      <c r="D188" s="136" t="s">
        <v>183</v>
      </c>
      <c r="E188" s="137" t="s">
        <v>477</v>
      </c>
      <c r="F188" s="138" t="s">
        <v>2334</v>
      </c>
      <c r="G188" s="139" t="s">
        <v>1836</v>
      </c>
      <c r="H188" s="140">
        <v>4</v>
      </c>
      <c r="I188" s="141"/>
      <c r="J188" s="142">
        <f>ROUND(I188*H188,2)</f>
        <v>0</v>
      </c>
      <c r="K188" s="138" t="s">
        <v>1</v>
      </c>
      <c r="L188" s="32"/>
      <c r="M188" s="143" t="s">
        <v>1</v>
      </c>
      <c r="N188" s="144" t="s">
        <v>39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188</v>
      </c>
      <c r="AT188" s="147" t="s">
        <v>183</v>
      </c>
      <c r="AU188" s="147" t="s">
        <v>82</v>
      </c>
      <c r="AY188" s="17" t="s">
        <v>180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82</v>
      </c>
      <c r="BK188" s="148">
        <f>ROUND(I188*H188,2)</f>
        <v>0</v>
      </c>
      <c r="BL188" s="17" t="s">
        <v>188</v>
      </c>
      <c r="BM188" s="147" t="s">
        <v>1680</v>
      </c>
    </row>
    <row r="189" spans="2:65" s="1" customFormat="1" ht="18">
      <c r="B189" s="32"/>
      <c r="D189" s="150" t="s">
        <v>556</v>
      </c>
      <c r="F189" s="188" t="s">
        <v>2335</v>
      </c>
      <c r="I189" s="189"/>
      <c r="L189" s="32"/>
      <c r="M189" s="190"/>
      <c r="T189" s="56"/>
      <c r="AT189" s="17" t="s">
        <v>556</v>
      </c>
      <c r="AU189" s="17" t="s">
        <v>82</v>
      </c>
    </row>
    <row r="190" spans="2:65" s="1" customFormat="1" ht="16.5" customHeight="1">
      <c r="B190" s="32"/>
      <c r="C190" s="136" t="s">
        <v>492</v>
      </c>
      <c r="D190" s="136" t="s">
        <v>183</v>
      </c>
      <c r="E190" s="137" t="s">
        <v>492</v>
      </c>
      <c r="F190" s="138" t="s">
        <v>2329</v>
      </c>
      <c r="G190" s="139" t="s">
        <v>1836</v>
      </c>
      <c r="H190" s="140">
        <v>4</v>
      </c>
      <c r="I190" s="141"/>
      <c r="J190" s="142">
        <f>ROUND(I190*H190,2)</f>
        <v>0</v>
      </c>
      <c r="K190" s="138" t="s">
        <v>1</v>
      </c>
      <c r="L190" s="32"/>
      <c r="M190" s="143" t="s">
        <v>1</v>
      </c>
      <c r="N190" s="144" t="s">
        <v>39</v>
      </c>
      <c r="P190" s="145">
        <f>O190*H190</f>
        <v>0</v>
      </c>
      <c r="Q190" s="145">
        <v>0</v>
      </c>
      <c r="R190" s="145">
        <f>Q190*H190</f>
        <v>0</v>
      </c>
      <c r="S190" s="145">
        <v>0</v>
      </c>
      <c r="T190" s="146">
        <f>S190*H190</f>
        <v>0</v>
      </c>
      <c r="AR190" s="147" t="s">
        <v>188</v>
      </c>
      <c r="AT190" s="147" t="s">
        <v>183</v>
      </c>
      <c r="AU190" s="147" t="s">
        <v>82</v>
      </c>
      <c r="AY190" s="17" t="s">
        <v>180</v>
      </c>
      <c r="BE190" s="148">
        <f>IF(N190="základní",J190,0)</f>
        <v>0</v>
      </c>
      <c r="BF190" s="148">
        <f>IF(N190="snížená",J190,0)</f>
        <v>0</v>
      </c>
      <c r="BG190" s="148">
        <f>IF(N190="zákl. přenesená",J190,0)</f>
        <v>0</v>
      </c>
      <c r="BH190" s="148">
        <f>IF(N190="sníž. přenesená",J190,0)</f>
        <v>0</v>
      </c>
      <c r="BI190" s="148">
        <f>IF(N190="nulová",J190,0)</f>
        <v>0</v>
      </c>
      <c r="BJ190" s="17" t="s">
        <v>82</v>
      </c>
      <c r="BK190" s="148">
        <f>ROUND(I190*H190,2)</f>
        <v>0</v>
      </c>
      <c r="BL190" s="17" t="s">
        <v>188</v>
      </c>
      <c r="BM190" s="147" t="s">
        <v>731</v>
      </c>
    </row>
    <row r="191" spans="2:65" s="1" customFormat="1" ht="24.15" customHeight="1">
      <c r="B191" s="32"/>
      <c r="C191" s="136" t="s">
        <v>496</v>
      </c>
      <c r="D191" s="136" t="s">
        <v>183</v>
      </c>
      <c r="E191" s="137" t="s">
        <v>496</v>
      </c>
      <c r="F191" s="138" t="s">
        <v>2336</v>
      </c>
      <c r="G191" s="139" t="s">
        <v>1836</v>
      </c>
      <c r="H191" s="140">
        <v>4</v>
      </c>
      <c r="I191" s="141"/>
      <c r="J191" s="142">
        <f>ROUND(I191*H191,2)</f>
        <v>0</v>
      </c>
      <c r="K191" s="138" t="s">
        <v>1</v>
      </c>
      <c r="L191" s="32"/>
      <c r="M191" s="143" t="s">
        <v>1</v>
      </c>
      <c r="N191" s="144" t="s">
        <v>39</v>
      </c>
      <c r="P191" s="145">
        <f>O191*H191</f>
        <v>0</v>
      </c>
      <c r="Q191" s="145">
        <v>0</v>
      </c>
      <c r="R191" s="145">
        <f>Q191*H191</f>
        <v>0</v>
      </c>
      <c r="S191" s="145">
        <v>0</v>
      </c>
      <c r="T191" s="146">
        <f>S191*H191</f>
        <v>0</v>
      </c>
      <c r="AR191" s="147" t="s">
        <v>188</v>
      </c>
      <c r="AT191" s="147" t="s">
        <v>183</v>
      </c>
      <c r="AU191" s="147" t="s">
        <v>82</v>
      </c>
      <c r="AY191" s="17" t="s">
        <v>180</v>
      </c>
      <c r="BE191" s="148">
        <f>IF(N191="základní",J191,0)</f>
        <v>0</v>
      </c>
      <c r="BF191" s="148">
        <f>IF(N191="snížená",J191,0)</f>
        <v>0</v>
      </c>
      <c r="BG191" s="148">
        <f>IF(N191="zákl. přenesená",J191,0)</f>
        <v>0</v>
      </c>
      <c r="BH191" s="148">
        <f>IF(N191="sníž. přenesená",J191,0)</f>
        <v>0</v>
      </c>
      <c r="BI191" s="148">
        <f>IF(N191="nulová",J191,0)</f>
        <v>0</v>
      </c>
      <c r="BJ191" s="17" t="s">
        <v>82</v>
      </c>
      <c r="BK191" s="148">
        <f>ROUND(I191*H191,2)</f>
        <v>0</v>
      </c>
      <c r="BL191" s="17" t="s">
        <v>188</v>
      </c>
      <c r="BM191" s="147" t="s">
        <v>739</v>
      </c>
    </row>
    <row r="192" spans="2:65" s="1" customFormat="1" ht="18">
      <c r="B192" s="32"/>
      <c r="D192" s="150" t="s">
        <v>556</v>
      </c>
      <c r="F192" s="188" t="s">
        <v>2331</v>
      </c>
      <c r="I192" s="189"/>
      <c r="L192" s="32"/>
      <c r="M192" s="190"/>
      <c r="T192" s="56"/>
      <c r="AT192" s="17" t="s">
        <v>556</v>
      </c>
      <c r="AU192" s="17" t="s">
        <v>82</v>
      </c>
    </row>
    <row r="193" spans="2:65" s="1" customFormat="1" ht="16.5" customHeight="1">
      <c r="B193" s="32"/>
      <c r="C193" s="136" t="s">
        <v>512</v>
      </c>
      <c r="D193" s="136" t="s">
        <v>183</v>
      </c>
      <c r="E193" s="137" t="s">
        <v>512</v>
      </c>
      <c r="F193" s="138" t="s">
        <v>2329</v>
      </c>
      <c r="G193" s="139" t="s">
        <v>1836</v>
      </c>
      <c r="H193" s="140">
        <v>4</v>
      </c>
      <c r="I193" s="141"/>
      <c r="J193" s="142">
        <f>ROUND(I193*H193,2)</f>
        <v>0</v>
      </c>
      <c r="K193" s="138" t="s">
        <v>1</v>
      </c>
      <c r="L193" s="32"/>
      <c r="M193" s="143" t="s">
        <v>1</v>
      </c>
      <c r="N193" s="144" t="s">
        <v>39</v>
      </c>
      <c r="P193" s="145">
        <f>O193*H193</f>
        <v>0</v>
      </c>
      <c r="Q193" s="145">
        <v>0</v>
      </c>
      <c r="R193" s="145">
        <f>Q193*H193</f>
        <v>0</v>
      </c>
      <c r="S193" s="145">
        <v>0</v>
      </c>
      <c r="T193" s="146">
        <f>S193*H193</f>
        <v>0</v>
      </c>
      <c r="AR193" s="147" t="s">
        <v>188</v>
      </c>
      <c r="AT193" s="147" t="s">
        <v>183</v>
      </c>
      <c r="AU193" s="147" t="s">
        <v>82</v>
      </c>
      <c r="AY193" s="17" t="s">
        <v>180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7" t="s">
        <v>82</v>
      </c>
      <c r="BK193" s="148">
        <f>ROUND(I193*H193,2)</f>
        <v>0</v>
      </c>
      <c r="BL193" s="17" t="s">
        <v>188</v>
      </c>
      <c r="BM193" s="147" t="s">
        <v>751</v>
      </c>
    </row>
    <row r="194" spans="2:65" s="1" customFormat="1" ht="24.15" customHeight="1">
      <c r="B194" s="32"/>
      <c r="C194" s="136" t="s">
        <v>525</v>
      </c>
      <c r="D194" s="136" t="s">
        <v>183</v>
      </c>
      <c r="E194" s="137" t="s">
        <v>525</v>
      </c>
      <c r="F194" s="138" t="s">
        <v>2337</v>
      </c>
      <c r="G194" s="139" t="s">
        <v>1836</v>
      </c>
      <c r="H194" s="140">
        <v>1</v>
      </c>
      <c r="I194" s="141"/>
      <c r="J194" s="142">
        <f>ROUND(I194*H194,2)</f>
        <v>0</v>
      </c>
      <c r="K194" s="138" t="s">
        <v>1</v>
      </c>
      <c r="L194" s="32"/>
      <c r="M194" s="143" t="s">
        <v>1</v>
      </c>
      <c r="N194" s="144" t="s">
        <v>39</v>
      </c>
      <c r="P194" s="145">
        <f>O194*H194</f>
        <v>0</v>
      </c>
      <c r="Q194" s="145">
        <v>0</v>
      </c>
      <c r="R194" s="145">
        <f>Q194*H194</f>
        <v>0</v>
      </c>
      <c r="S194" s="145">
        <v>0</v>
      </c>
      <c r="T194" s="146">
        <f>S194*H194</f>
        <v>0</v>
      </c>
      <c r="AR194" s="147" t="s">
        <v>188</v>
      </c>
      <c r="AT194" s="147" t="s">
        <v>183</v>
      </c>
      <c r="AU194" s="147" t="s">
        <v>82</v>
      </c>
      <c r="AY194" s="17" t="s">
        <v>180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7" t="s">
        <v>82</v>
      </c>
      <c r="BK194" s="148">
        <f>ROUND(I194*H194,2)</f>
        <v>0</v>
      </c>
      <c r="BL194" s="17" t="s">
        <v>188</v>
      </c>
      <c r="BM194" s="147" t="s">
        <v>800</v>
      </c>
    </row>
    <row r="195" spans="2:65" s="1" customFormat="1" ht="18">
      <c r="B195" s="32"/>
      <c r="D195" s="150" t="s">
        <v>556</v>
      </c>
      <c r="F195" s="188" t="s">
        <v>2338</v>
      </c>
      <c r="I195" s="189"/>
      <c r="L195" s="32"/>
      <c r="M195" s="190"/>
      <c r="T195" s="56"/>
      <c r="AT195" s="17" t="s">
        <v>556</v>
      </c>
      <c r="AU195" s="17" t="s">
        <v>82</v>
      </c>
    </row>
    <row r="196" spans="2:65" s="1" customFormat="1" ht="16.5" customHeight="1">
      <c r="B196" s="32"/>
      <c r="C196" s="136" t="s">
        <v>531</v>
      </c>
      <c r="D196" s="136" t="s">
        <v>183</v>
      </c>
      <c r="E196" s="137" t="s">
        <v>531</v>
      </c>
      <c r="F196" s="138" t="s">
        <v>2329</v>
      </c>
      <c r="G196" s="139" t="s">
        <v>1836</v>
      </c>
      <c r="H196" s="140">
        <v>1</v>
      </c>
      <c r="I196" s="141"/>
      <c r="J196" s="142">
        <f>ROUND(I196*H196,2)</f>
        <v>0</v>
      </c>
      <c r="K196" s="138" t="s">
        <v>1</v>
      </c>
      <c r="L196" s="32"/>
      <c r="M196" s="143" t="s">
        <v>1</v>
      </c>
      <c r="N196" s="144" t="s">
        <v>39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188</v>
      </c>
      <c r="AT196" s="147" t="s">
        <v>183</v>
      </c>
      <c r="AU196" s="147" t="s">
        <v>82</v>
      </c>
      <c r="AY196" s="17" t="s">
        <v>180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82</v>
      </c>
      <c r="BK196" s="148">
        <f>ROUND(I196*H196,2)</f>
        <v>0</v>
      </c>
      <c r="BL196" s="17" t="s">
        <v>188</v>
      </c>
      <c r="BM196" s="147" t="s">
        <v>810</v>
      </c>
    </row>
    <row r="197" spans="2:65" s="1" customFormat="1" ht="24.15" customHeight="1">
      <c r="B197" s="32"/>
      <c r="C197" s="136" t="s">
        <v>540</v>
      </c>
      <c r="D197" s="136" t="s">
        <v>183</v>
      </c>
      <c r="E197" s="137" t="s">
        <v>540</v>
      </c>
      <c r="F197" s="138" t="s">
        <v>2339</v>
      </c>
      <c r="G197" s="139" t="s">
        <v>1836</v>
      </c>
      <c r="H197" s="140">
        <v>1</v>
      </c>
      <c r="I197" s="141"/>
      <c r="J197" s="142">
        <f>ROUND(I197*H197,2)</f>
        <v>0</v>
      </c>
      <c r="K197" s="138" t="s">
        <v>1</v>
      </c>
      <c r="L197" s="32"/>
      <c r="M197" s="143" t="s">
        <v>1</v>
      </c>
      <c r="N197" s="144" t="s">
        <v>39</v>
      </c>
      <c r="P197" s="145">
        <f>O197*H197</f>
        <v>0</v>
      </c>
      <c r="Q197" s="145">
        <v>0</v>
      </c>
      <c r="R197" s="145">
        <f>Q197*H197</f>
        <v>0</v>
      </c>
      <c r="S197" s="145">
        <v>0</v>
      </c>
      <c r="T197" s="146">
        <f>S197*H197</f>
        <v>0</v>
      </c>
      <c r="AR197" s="147" t="s">
        <v>188</v>
      </c>
      <c r="AT197" s="147" t="s">
        <v>183</v>
      </c>
      <c r="AU197" s="147" t="s">
        <v>82</v>
      </c>
      <c r="AY197" s="17" t="s">
        <v>180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7" t="s">
        <v>82</v>
      </c>
      <c r="BK197" s="148">
        <f>ROUND(I197*H197,2)</f>
        <v>0</v>
      </c>
      <c r="BL197" s="17" t="s">
        <v>188</v>
      </c>
      <c r="BM197" s="147" t="s">
        <v>825</v>
      </c>
    </row>
    <row r="198" spans="2:65" s="1" customFormat="1" ht="18">
      <c r="B198" s="32"/>
      <c r="D198" s="150" t="s">
        <v>556</v>
      </c>
      <c r="F198" s="188" t="s">
        <v>2331</v>
      </c>
      <c r="I198" s="189"/>
      <c r="L198" s="32"/>
      <c r="M198" s="190"/>
      <c r="T198" s="56"/>
      <c r="AT198" s="17" t="s">
        <v>556</v>
      </c>
      <c r="AU198" s="17" t="s">
        <v>82</v>
      </c>
    </row>
    <row r="199" spans="2:65" s="1" customFormat="1" ht="16.5" customHeight="1">
      <c r="B199" s="32"/>
      <c r="C199" s="136" t="s">
        <v>546</v>
      </c>
      <c r="D199" s="136" t="s">
        <v>183</v>
      </c>
      <c r="E199" s="137" t="s">
        <v>546</v>
      </c>
      <c r="F199" s="138" t="s">
        <v>2329</v>
      </c>
      <c r="G199" s="139" t="s">
        <v>1836</v>
      </c>
      <c r="H199" s="140">
        <v>1</v>
      </c>
      <c r="I199" s="141"/>
      <c r="J199" s="142">
        <f>ROUND(I199*H199,2)</f>
        <v>0</v>
      </c>
      <c r="K199" s="138" t="s">
        <v>1</v>
      </c>
      <c r="L199" s="32"/>
      <c r="M199" s="143" t="s">
        <v>1</v>
      </c>
      <c r="N199" s="144" t="s">
        <v>39</v>
      </c>
      <c r="P199" s="145">
        <f>O199*H199</f>
        <v>0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188</v>
      </c>
      <c r="AT199" s="147" t="s">
        <v>183</v>
      </c>
      <c r="AU199" s="147" t="s">
        <v>82</v>
      </c>
      <c r="AY199" s="17" t="s">
        <v>180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7" t="s">
        <v>82</v>
      </c>
      <c r="BK199" s="148">
        <f>ROUND(I199*H199,2)</f>
        <v>0</v>
      </c>
      <c r="BL199" s="17" t="s">
        <v>188</v>
      </c>
      <c r="BM199" s="147" t="s">
        <v>851</v>
      </c>
    </row>
    <row r="200" spans="2:65" s="1" customFormat="1" ht="24.15" customHeight="1">
      <c r="B200" s="32"/>
      <c r="C200" s="136" t="s">
        <v>552</v>
      </c>
      <c r="D200" s="136" t="s">
        <v>183</v>
      </c>
      <c r="E200" s="137" t="s">
        <v>552</v>
      </c>
      <c r="F200" s="138" t="s">
        <v>2340</v>
      </c>
      <c r="G200" s="139" t="s">
        <v>1836</v>
      </c>
      <c r="H200" s="140">
        <v>11</v>
      </c>
      <c r="I200" s="141"/>
      <c r="J200" s="142">
        <f>ROUND(I200*H200,2)</f>
        <v>0</v>
      </c>
      <c r="K200" s="138" t="s">
        <v>1</v>
      </c>
      <c r="L200" s="32"/>
      <c r="M200" s="143" t="s">
        <v>1</v>
      </c>
      <c r="N200" s="144" t="s">
        <v>39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188</v>
      </c>
      <c r="AT200" s="147" t="s">
        <v>183</v>
      </c>
      <c r="AU200" s="147" t="s">
        <v>82</v>
      </c>
      <c r="AY200" s="17" t="s">
        <v>180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82</v>
      </c>
      <c r="BK200" s="148">
        <f>ROUND(I200*H200,2)</f>
        <v>0</v>
      </c>
      <c r="BL200" s="17" t="s">
        <v>188</v>
      </c>
      <c r="BM200" s="147" t="s">
        <v>863</v>
      </c>
    </row>
    <row r="201" spans="2:65" s="1" customFormat="1" ht="18">
      <c r="B201" s="32"/>
      <c r="D201" s="150" t="s">
        <v>556</v>
      </c>
      <c r="F201" s="188" t="s">
        <v>2341</v>
      </c>
      <c r="I201" s="189"/>
      <c r="L201" s="32"/>
      <c r="M201" s="190"/>
      <c r="T201" s="56"/>
      <c r="AT201" s="17" t="s">
        <v>556</v>
      </c>
      <c r="AU201" s="17" t="s">
        <v>82</v>
      </c>
    </row>
    <row r="202" spans="2:65" s="1" customFormat="1" ht="16.5" customHeight="1">
      <c r="B202" s="32"/>
      <c r="C202" s="136" t="s">
        <v>560</v>
      </c>
      <c r="D202" s="136" t="s">
        <v>183</v>
      </c>
      <c r="E202" s="137" t="s">
        <v>560</v>
      </c>
      <c r="F202" s="138" t="s">
        <v>2329</v>
      </c>
      <c r="G202" s="139" t="s">
        <v>1836</v>
      </c>
      <c r="H202" s="140">
        <v>11</v>
      </c>
      <c r="I202" s="141"/>
      <c r="J202" s="142">
        <f>ROUND(I202*H202,2)</f>
        <v>0</v>
      </c>
      <c r="K202" s="138" t="s">
        <v>1</v>
      </c>
      <c r="L202" s="32"/>
      <c r="M202" s="143" t="s">
        <v>1</v>
      </c>
      <c r="N202" s="144" t="s">
        <v>39</v>
      </c>
      <c r="P202" s="145">
        <f>O202*H202</f>
        <v>0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188</v>
      </c>
      <c r="AT202" s="147" t="s">
        <v>183</v>
      </c>
      <c r="AU202" s="147" t="s">
        <v>82</v>
      </c>
      <c r="AY202" s="17" t="s">
        <v>180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82</v>
      </c>
      <c r="BK202" s="148">
        <f>ROUND(I202*H202,2)</f>
        <v>0</v>
      </c>
      <c r="BL202" s="17" t="s">
        <v>188</v>
      </c>
      <c r="BM202" s="147" t="s">
        <v>892</v>
      </c>
    </row>
    <row r="203" spans="2:65" s="1" customFormat="1" ht="24.15" customHeight="1">
      <c r="B203" s="32"/>
      <c r="C203" s="136" t="s">
        <v>565</v>
      </c>
      <c r="D203" s="136" t="s">
        <v>183</v>
      </c>
      <c r="E203" s="137" t="s">
        <v>565</v>
      </c>
      <c r="F203" s="138" t="s">
        <v>2342</v>
      </c>
      <c r="G203" s="139" t="s">
        <v>1836</v>
      </c>
      <c r="H203" s="140">
        <v>7</v>
      </c>
      <c r="I203" s="141"/>
      <c r="J203" s="142">
        <f>ROUND(I203*H203,2)</f>
        <v>0</v>
      </c>
      <c r="K203" s="138" t="s">
        <v>1</v>
      </c>
      <c r="L203" s="32"/>
      <c r="M203" s="143" t="s">
        <v>1</v>
      </c>
      <c r="N203" s="144" t="s">
        <v>39</v>
      </c>
      <c r="P203" s="145">
        <f>O203*H203</f>
        <v>0</v>
      </c>
      <c r="Q203" s="145">
        <v>0</v>
      </c>
      <c r="R203" s="145">
        <f>Q203*H203</f>
        <v>0</v>
      </c>
      <c r="S203" s="145">
        <v>0</v>
      </c>
      <c r="T203" s="146">
        <f>S203*H203</f>
        <v>0</v>
      </c>
      <c r="AR203" s="147" t="s">
        <v>188</v>
      </c>
      <c r="AT203" s="147" t="s">
        <v>183</v>
      </c>
      <c r="AU203" s="147" t="s">
        <v>82</v>
      </c>
      <c r="AY203" s="17" t="s">
        <v>180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7" t="s">
        <v>82</v>
      </c>
      <c r="BK203" s="148">
        <f>ROUND(I203*H203,2)</f>
        <v>0</v>
      </c>
      <c r="BL203" s="17" t="s">
        <v>188</v>
      </c>
      <c r="BM203" s="147" t="s">
        <v>902</v>
      </c>
    </row>
    <row r="204" spans="2:65" s="1" customFormat="1" ht="18">
      <c r="B204" s="32"/>
      <c r="D204" s="150" t="s">
        <v>556</v>
      </c>
      <c r="F204" s="188" t="s">
        <v>2341</v>
      </c>
      <c r="I204" s="189"/>
      <c r="L204" s="32"/>
      <c r="M204" s="190"/>
      <c r="T204" s="56"/>
      <c r="AT204" s="17" t="s">
        <v>556</v>
      </c>
      <c r="AU204" s="17" t="s">
        <v>82</v>
      </c>
    </row>
    <row r="205" spans="2:65" s="1" customFormat="1" ht="16.5" customHeight="1">
      <c r="B205" s="32"/>
      <c r="C205" s="136" t="s">
        <v>570</v>
      </c>
      <c r="D205" s="136" t="s">
        <v>183</v>
      </c>
      <c r="E205" s="137" t="s">
        <v>570</v>
      </c>
      <c r="F205" s="138" t="s">
        <v>2329</v>
      </c>
      <c r="G205" s="139" t="s">
        <v>1836</v>
      </c>
      <c r="H205" s="140">
        <v>7</v>
      </c>
      <c r="I205" s="141"/>
      <c r="J205" s="142">
        <f>ROUND(I205*H205,2)</f>
        <v>0</v>
      </c>
      <c r="K205" s="138" t="s">
        <v>1</v>
      </c>
      <c r="L205" s="32"/>
      <c r="M205" s="143" t="s">
        <v>1</v>
      </c>
      <c r="N205" s="144" t="s">
        <v>39</v>
      </c>
      <c r="P205" s="145">
        <f>O205*H205</f>
        <v>0</v>
      </c>
      <c r="Q205" s="145">
        <v>0</v>
      </c>
      <c r="R205" s="145">
        <f>Q205*H205</f>
        <v>0</v>
      </c>
      <c r="S205" s="145">
        <v>0</v>
      </c>
      <c r="T205" s="146">
        <f>S205*H205</f>
        <v>0</v>
      </c>
      <c r="AR205" s="147" t="s">
        <v>188</v>
      </c>
      <c r="AT205" s="147" t="s">
        <v>183</v>
      </c>
      <c r="AU205" s="147" t="s">
        <v>82</v>
      </c>
      <c r="AY205" s="17" t="s">
        <v>180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7" t="s">
        <v>82</v>
      </c>
      <c r="BK205" s="148">
        <f>ROUND(I205*H205,2)</f>
        <v>0</v>
      </c>
      <c r="BL205" s="17" t="s">
        <v>188</v>
      </c>
      <c r="BM205" s="147" t="s">
        <v>925</v>
      </c>
    </row>
    <row r="206" spans="2:65" s="1" customFormat="1" ht="24.15" customHeight="1">
      <c r="B206" s="32"/>
      <c r="C206" s="136" t="s">
        <v>575</v>
      </c>
      <c r="D206" s="136" t="s">
        <v>183</v>
      </c>
      <c r="E206" s="137" t="s">
        <v>575</v>
      </c>
      <c r="F206" s="138" t="s">
        <v>2343</v>
      </c>
      <c r="G206" s="139" t="s">
        <v>1836</v>
      </c>
      <c r="H206" s="140">
        <v>3</v>
      </c>
      <c r="I206" s="141"/>
      <c r="J206" s="142">
        <f>ROUND(I206*H206,2)</f>
        <v>0</v>
      </c>
      <c r="K206" s="138" t="s">
        <v>1</v>
      </c>
      <c r="L206" s="32"/>
      <c r="M206" s="143" t="s">
        <v>1</v>
      </c>
      <c r="N206" s="144" t="s">
        <v>39</v>
      </c>
      <c r="P206" s="145">
        <f>O206*H206</f>
        <v>0</v>
      </c>
      <c r="Q206" s="145">
        <v>0</v>
      </c>
      <c r="R206" s="145">
        <f>Q206*H206</f>
        <v>0</v>
      </c>
      <c r="S206" s="145">
        <v>0</v>
      </c>
      <c r="T206" s="146">
        <f>S206*H206</f>
        <v>0</v>
      </c>
      <c r="AR206" s="147" t="s">
        <v>188</v>
      </c>
      <c r="AT206" s="147" t="s">
        <v>183</v>
      </c>
      <c r="AU206" s="147" t="s">
        <v>82</v>
      </c>
      <c r="AY206" s="17" t="s">
        <v>180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82</v>
      </c>
      <c r="BK206" s="148">
        <f>ROUND(I206*H206,2)</f>
        <v>0</v>
      </c>
      <c r="BL206" s="17" t="s">
        <v>188</v>
      </c>
      <c r="BM206" s="147" t="s">
        <v>935</v>
      </c>
    </row>
    <row r="207" spans="2:65" s="1" customFormat="1" ht="18">
      <c r="B207" s="32"/>
      <c r="D207" s="150" t="s">
        <v>556</v>
      </c>
      <c r="F207" s="188" t="s">
        <v>2344</v>
      </c>
      <c r="I207" s="189"/>
      <c r="L207" s="32"/>
      <c r="M207" s="190"/>
      <c r="T207" s="56"/>
      <c r="AT207" s="17" t="s">
        <v>556</v>
      </c>
      <c r="AU207" s="17" t="s">
        <v>82</v>
      </c>
    </row>
    <row r="208" spans="2:65" s="1" customFormat="1" ht="16.5" customHeight="1">
      <c r="B208" s="32"/>
      <c r="C208" s="136" t="s">
        <v>580</v>
      </c>
      <c r="D208" s="136" t="s">
        <v>183</v>
      </c>
      <c r="E208" s="137" t="s">
        <v>580</v>
      </c>
      <c r="F208" s="138" t="s">
        <v>2329</v>
      </c>
      <c r="G208" s="139" t="s">
        <v>1836</v>
      </c>
      <c r="H208" s="140">
        <v>3</v>
      </c>
      <c r="I208" s="141"/>
      <c r="J208" s="142">
        <f>ROUND(I208*H208,2)</f>
        <v>0</v>
      </c>
      <c r="K208" s="138" t="s">
        <v>1</v>
      </c>
      <c r="L208" s="32"/>
      <c r="M208" s="143" t="s">
        <v>1</v>
      </c>
      <c r="N208" s="144" t="s">
        <v>39</v>
      </c>
      <c r="P208" s="145">
        <f>O208*H208</f>
        <v>0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188</v>
      </c>
      <c r="AT208" s="147" t="s">
        <v>183</v>
      </c>
      <c r="AU208" s="147" t="s">
        <v>82</v>
      </c>
      <c r="AY208" s="17" t="s">
        <v>180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7" t="s">
        <v>82</v>
      </c>
      <c r="BK208" s="148">
        <f>ROUND(I208*H208,2)</f>
        <v>0</v>
      </c>
      <c r="BL208" s="17" t="s">
        <v>188</v>
      </c>
      <c r="BM208" s="147" t="s">
        <v>943</v>
      </c>
    </row>
    <row r="209" spans="2:65" s="1" customFormat="1" ht="24.15" customHeight="1">
      <c r="B209" s="32"/>
      <c r="C209" s="136" t="s">
        <v>587</v>
      </c>
      <c r="D209" s="136" t="s">
        <v>183</v>
      </c>
      <c r="E209" s="137" t="s">
        <v>587</v>
      </c>
      <c r="F209" s="138" t="s">
        <v>2345</v>
      </c>
      <c r="G209" s="139" t="s">
        <v>1836</v>
      </c>
      <c r="H209" s="140">
        <v>3</v>
      </c>
      <c r="I209" s="141"/>
      <c r="J209" s="142">
        <f>ROUND(I209*H209,2)</f>
        <v>0</v>
      </c>
      <c r="K209" s="138" t="s">
        <v>1</v>
      </c>
      <c r="L209" s="32"/>
      <c r="M209" s="143" t="s">
        <v>1</v>
      </c>
      <c r="N209" s="144" t="s">
        <v>39</v>
      </c>
      <c r="P209" s="145">
        <f>O209*H209</f>
        <v>0</v>
      </c>
      <c r="Q209" s="145">
        <v>0</v>
      </c>
      <c r="R209" s="145">
        <f>Q209*H209</f>
        <v>0</v>
      </c>
      <c r="S209" s="145">
        <v>0</v>
      </c>
      <c r="T209" s="146">
        <f>S209*H209</f>
        <v>0</v>
      </c>
      <c r="AR209" s="147" t="s">
        <v>188</v>
      </c>
      <c r="AT209" s="147" t="s">
        <v>183</v>
      </c>
      <c r="AU209" s="147" t="s">
        <v>82</v>
      </c>
      <c r="AY209" s="17" t="s">
        <v>180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7" t="s">
        <v>82</v>
      </c>
      <c r="BK209" s="148">
        <f>ROUND(I209*H209,2)</f>
        <v>0</v>
      </c>
      <c r="BL209" s="17" t="s">
        <v>188</v>
      </c>
      <c r="BM209" s="147" t="s">
        <v>954</v>
      </c>
    </row>
    <row r="210" spans="2:65" s="1" customFormat="1" ht="18">
      <c r="B210" s="32"/>
      <c r="D210" s="150" t="s">
        <v>556</v>
      </c>
      <c r="F210" s="188" t="s">
        <v>2344</v>
      </c>
      <c r="I210" s="189"/>
      <c r="L210" s="32"/>
      <c r="M210" s="190"/>
      <c r="T210" s="56"/>
      <c r="AT210" s="17" t="s">
        <v>556</v>
      </c>
      <c r="AU210" s="17" t="s">
        <v>82</v>
      </c>
    </row>
    <row r="211" spans="2:65" s="1" customFormat="1" ht="16.5" customHeight="1">
      <c r="B211" s="32"/>
      <c r="C211" s="136" t="s">
        <v>593</v>
      </c>
      <c r="D211" s="136" t="s">
        <v>183</v>
      </c>
      <c r="E211" s="137" t="s">
        <v>593</v>
      </c>
      <c r="F211" s="138" t="s">
        <v>2329</v>
      </c>
      <c r="G211" s="139" t="s">
        <v>1836</v>
      </c>
      <c r="H211" s="140">
        <v>3</v>
      </c>
      <c r="I211" s="141"/>
      <c r="J211" s="142">
        <f>ROUND(I211*H211,2)</f>
        <v>0</v>
      </c>
      <c r="K211" s="138" t="s">
        <v>1</v>
      </c>
      <c r="L211" s="32"/>
      <c r="M211" s="143" t="s">
        <v>1</v>
      </c>
      <c r="N211" s="144" t="s">
        <v>39</v>
      </c>
      <c r="P211" s="145">
        <f>O211*H211</f>
        <v>0</v>
      </c>
      <c r="Q211" s="145">
        <v>0</v>
      </c>
      <c r="R211" s="145">
        <f>Q211*H211</f>
        <v>0</v>
      </c>
      <c r="S211" s="145">
        <v>0</v>
      </c>
      <c r="T211" s="146">
        <f>S211*H211</f>
        <v>0</v>
      </c>
      <c r="AR211" s="147" t="s">
        <v>188</v>
      </c>
      <c r="AT211" s="147" t="s">
        <v>183</v>
      </c>
      <c r="AU211" s="147" t="s">
        <v>82</v>
      </c>
      <c r="AY211" s="17" t="s">
        <v>180</v>
      </c>
      <c r="BE211" s="148">
        <f>IF(N211="základní",J211,0)</f>
        <v>0</v>
      </c>
      <c r="BF211" s="148">
        <f>IF(N211="snížená",J211,0)</f>
        <v>0</v>
      </c>
      <c r="BG211" s="148">
        <f>IF(N211="zákl. přenesená",J211,0)</f>
        <v>0</v>
      </c>
      <c r="BH211" s="148">
        <f>IF(N211="sníž. přenesená",J211,0)</f>
        <v>0</v>
      </c>
      <c r="BI211" s="148">
        <f>IF(N211="nulová",J211,0)</f>
        <v>0</v>
      </c>
      <c r="BJ211" s="17" t="s">
        <v>82</v>
      </c>
      <c r="BK211" s="148">
        <f>ROUND(I211*H211,2)</f>
        <v>0</v>
      </c>
      <c r="BL211" s="17" t="s">
        <v>188</v>
      </c>
      <c r="BM211" s="147" t="s">
        <v>986</v>
      </c>
    </row>
    <row r="212" spans="2:65" s="1" customFormat="1" ht="24.15" customHeight="1">
      <c r="B212" s="32"/>
      <c r="C212" s="136" t="s">
        <v>599</v>
      </c>
      <c r="D212" s="136" t="s">
        <v>183</v>
      </c>
      <c r="E212" s="137" t="s">
        <v>599</v>
      </c>
      <c r="F212" s="138" t="s">
        <v>2346</v>
      </c>
      <c r="G212" s="139" t="s">
        <v>1836</v>
      </c>
      <c r="H212" s="140">
        <v>3</v>
      </c>
      <c r="I212" s="141"/>
      <c r="J212" s="142">
        <f>ROUND(I212*H212,2)</f>
        <v>0</v>
      </c>
      <c r="K212" s="138" t="s">
        <v>1</v>
      </c>
      <c r="L212" s="32"/>
      <c r="M212" s="143" t="s">
        <v>1</v>
      </c>
      <c r="N212" s="144" t="s">
        <v>39</v>
      </c>
      <c r="P212" s="145">
        <f>O212*H212</f>
        <v>0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188</v>
      </c>
      <c r="AT212" s="147" t="s">
        <v>183</v>
      </c>
      <c r="AU212" s="147" t="s">
        <v>82</v>
      </c>
      <c r="AY212" s="17" t="s">
        <v>180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82</v>
      </c>
      <c r="BK212" s="148">
        <f>ROUND(I212*H212,2)</f>
        <v>0</v>
      </c>
      <c r="BL212" s="17" t="s">
        <v>188</v>
      </c>
      <c r="BM212" s="147" t="s">
        <v>2038</v>
      </c>
    </row>
    <row r="213" spans="2:65" s="1" customFormat="1" ht="18">
      <c r="B213" s="32"/>
      <c r="D213" s="150" t="s">
        <v>556</v>
      </c>
      <c r="F213" s="188" t="s">
        <v>2344</v>
      </c>
      <c r="I213" s="189"/>
      <c r="L213" s="32"/>
      <c r="M213" s="190"/>
      <c r="T213" s="56"/>
      <c r="AT213" s="17" t="s">
        <v>556</v>
      </c>
      <c r="AU213" s="17" t="s">
        <v>82</v>
      </c>
    </row>
    <row r="214" spans="2:65" s="1" customFormat="1" ht="16.5" customHeight="1">
      <c r="B214" s="32"/>
      <c r="C214" s="136" t="s">
        <v>606</v>
      </c>
      <c r="D214" s="136" t="s">
        <v>183</v>
      </c>
      <c r="E214" s="137" t="s">
        <v>606</v>
      </c>
      <c r="F214" s="138" t="s">
        <v>2329</v>
      </c>
      <c r="G214" s="139" t="s">
        <v>1836</v>
      </c>
      <c r="H214" s="140">
        <v>3</v>
      </c>
      <c r="I214" s="141"/>
      <c r="J214" s="142">
        <f>ROUND(I214*H214,2)</f>
        <v>0</v>
      </c>
      <c r="K214" s="138" t="s">
        <v>1</v>
      </c>
      <c r="L214" s="32"/>
      <c r="M214" s="143" t="s">
        <v>1</v>
      </c>
      <c r="N214" s="144" t="s">
        <v>39</v>
      </c>
      <c r="P214" s="145">
        <f>O214*H214</f>
        <v>0</v>
      </c>
      <c r="Q214" s="145">
        <v>0</v>
      </c>
      <c r="R214" s="145">
        <f>Q214*H214</f>
        <v>0</v>
      </c>
      <c r="S214" s="145">
        <v>0</v>
      </c>
      <c r="T214" s="146">
        <f>S214*H214</f>
        <v>0</v>
      </c>
      <c r="AR214" s="147" t="s">
        <v>188</v>
      </c>
      <c r="AT214" s="147" t="s">
        <v>183</v>
      </c>
      <c r="AU214" s="147" t="s">
        <v>82</v>
      </c>
      <c r="AY214" s="17" t="s">
        <v>180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82</v>
      </c>
      <c r="BK214" s="148">
        <f>ROUND(I214*H214,2)</f>
        <v>0</v>
      </c>
      <c r="BL214" s="17" t="s">
        <v>188</v>
      </c>
      <c r="BM214" s="147" t="s">
        <v>2041</v>
      </c>
    </row>
    <row r="215" spans="2:65" s="1" customFormat="1" ht="24.15" customHeight="1">
      <c r="B215" s="32"/>
      <c r="C215" s="136" t="s">
        <v>611</v>
      </c>
      <c r="D215" s="136" t="s">
        <v>183</v>
      </c>
      <c r="E215" s="137" t="s">
        <v>611</v>
      </c>
      <c r="F215" s="138" t="s">
        <v>2347</v>
      </c>
      <c r="G215" s="139" t="s">
        <v>1836</v>
      </c>
      <c r="H215" s="140">
        <v>2</v>
      </c>
      <c r="I215" s="141"/>
      <c r="J215" s="142">
        <f>ROUND(I215*H215,2)</f>
        <v>0</v>
      </c>
      <c r="K215" s="138" t="s">
        <v>1</v>
      </c>
      <c r="L215" s="32"/>
      <c r="M215" s="143" t="s">
        <v>1</v>
      </c>
      <c r="N215" s="144" t="s">
        <v>39</v>
      </c>
      <c r="P215" s="145">
        <f>O215*H215</f>
        <v>0</v>
      </c>
      <c r="Q215" s="145">
        <v>0</v>
      </c>
      <c r="R215" s="145">
        <f>Q215*H215</f>
        <v>0</v>
      </c>
      <c r="S215" s="145">
        <v>0</v>
      </c>
      <c r="T215" s="146">
        <f>S215*H215</f>
        <v>0</v>
      </c>
      <c r="AR215" s="147" t="s">
        <v>188</v>
      </c>
      <c r="AT215" s="147" t="s">
        <v>183</v>
      </c>
      <c r="AU215" s="147" t="s">
        <v>82</v>
      </c>
      <c r="AY215" s="17" t="s">
        <v>180</v>
      </c>
      <c r="BE215" s="148">
        <f>IF(N215="základní",J215,0)</f>
        <v>0</v>
      </c>
      <c r="BF215" s="148">
        <f>IF(N215="snížená",J215,0)</f>
        <v>0</v>
      </c>
      <c r="BG215" s="148">
        <f>IF(N215="zákl. přenesená",J215,0)</f>
        <v>0</v>
      </c>
      <c r="BH215" s="148">
        <f>IF(N215="sníž. přenesená",J215,0)</f>
        <v>0</v>
      </c>
      <c r="BI215" s="148">
        <f>IF(N215="nulová",J215,0)</f>
        <v>0</v>
      </c>
      <c r="BJ215" s="17" t="s">
        <v>82</v>
      </c>
      <c r="BK215" s="148">
        <f>ROUND(I215*H215,2)</f>
        <v>0</v>
      </c>
      <c r="BL215" s="17" t="s">
        <v>188</v>
      </c>
      <c r="BM215" s="147" t="s">
        <v>1181</v>
      </c>
    </row>
    <row r="216" spans="2:65" s="1" customFormat="1" ht="18">
      <c r="B216" s="32"/>
      <c r="D216" s="150" t="s">
        <v>556</v>
      </c>
      <c r="F216" s="188" t="s">
        <v>2333</v>
      </c>
      <c r="I216" s="189"/>
      <c r="L216" s="32"/>
      <c r="M216" s="190"/>
      <c r="T216" s="56"/>
      <c r="AT216" s="17" t="s">
        <v>556</v>
      </c>
      <c r="AU216" s="17" t="s">
        <v>82</v>
      </c>
    </row>
    <row r="217" spans="2:65" s="1" customFormat="1" ht="16.5" customHeight="1">
      <c r="B217" s="32"/>
      <c r="C217" s="136" t="s">
        <v>616</v>
      </c>
      <c r="D217" s="136" t="s">
        <v>183</v>
      </c>
      <c r="E217" s="137" t="s">
        <v>616</v>
      </c>
      <c r="F217" s="138" t="s">
        <v>2329</v>
      </c>
      <c r="G217" s="139" t="s">
        <v>1836</v>
      </c>
      <c r="H217" s="140">
        <v>2</v>
      </c>
      <c r="I217" s="141"/>
      <c r="J217" s="142">
        <f>ROUND(I217*H217,2)</f>
        <v>0</v>
      </c>
      <c r="K217" s="138" t="s">
        <v>1</v>
      </c>
      <c r="L217" s="32"/>
      <c r="M217" s="143" t="s">
        <v>1</v>
      </c>
      <c r="N217" s="144" t="s">
        <v>39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188</v>
      </c>
      <c r="AT217" s="147" t="s">
        <v>183</v>
      </c>
      <c r="AU217" s="147" t="s">
        <v>82</v>
      </c>
      <c r="AY217" s="17" t="s">
        <v>180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82</v>
      </c>
      <c r="BK217" s="148">
        <f>ROUND(I217*H217,2)</f>
        <v>0</v>
      </c>
      <c r="BL217" s="17" t="s">
        <v>188</v>
      </c>
      <c r="BM217" s="147" t="s">
        <v>2045</v>
      </c>
    </row>
    <row r="218" spans="2:65" s="11" customFormat="1" ht="22.8" customHeight="1">
      <c r="B218" s="124"/>
      <c r="D218" s="125" t="s">
        <v>73</v>
      </c>
      <c r="E218" s="134" t="s">
        <v>624</v>
      </c>
      <c r="F218" s="134" t="s">
        <v>2348</v>
      </c>
      <c r="I218" s="127"/>
      <c r="J218" s="135">
        <f>BK218</f>
        <v>0</v>
      </c>
      <c r="L218" s="124"/>
      <c r="M218" s="129"/>
      <c r="P218" s="130">
        <f>SUM(P219:P228)</f>
        <v>0</v>
      </c>
      <c r="R218" s="130">
        <f>SUM(R219:R228)</f>
        <v>0</v>
      </c>
      <c r="T218" s="131">
        <f>SUM(T219:T228)</f>
        <v>0</v>
      </c>
      <c r="AR218" s="125" t="s">
        <v>82</v>
      </c>
      <c r="AT218" s="132" t="s">
        <v>73</v>
      </c>
      <c r="AU218" s="132" t="s">
        <v>82</v>
      </c>
      <c r="AY218" s="125" t="s">
        <v>180</v>
      </c>
      <c r="BK218" s="133">
        <f>SUM(BK219:BK228)</f>
        <v>0</v>
      </c>
    </row>
    <row r="219" spans="2:65" s="1" customFormat="1" ht="24.15" customHeight="1">
      <c r="B219" s="32"/>
      <c r="C219" s="136" t="s">
        <v>620</v>
      </c>
      <c r="D219" s="136" t="s">
        <v>183</v>
      </c>
      <c r="E219" s="137" t="s">
        <v>628</v>
      </c>
      <c r="F219" s="138" t="s">
        <v>2349</v>
      </c>
      <c r="G219" s="139" t="s">
        <v>1</v>
      </c>
      <c r="H219" s="140">
        <v>0</v>
      </c>
      <c r="I219" s="141"/>
      <c r="J219" s="142">
        <f t="shared" ref="J219:J228" si="0">ROUND(I219*H219,2)</f>
        <v>0</v>
      </c>
      <c r="K219" s="138" t="s">
        <v>1</v>
      </c>
      <c r="L219" s="32"/>
      <c r="M219" s="143" t="s">
        <v>1</v>
      </c>
      <c r="N219" s="144" t="s">
        <v>39</v>
      </c>
      <c r="P219" s="145">
        <f t="shared" ref="P219:P228" si="1">O219*H219</f>
        <v>0</v>
      </c>
      <c r="Q219" s="145">
        <v>0</v>
      </c>
      <c r="R219" s="145">
        <f t="shared" ref="R219:R228" si="2">Q219*H219</f>
        <v>0</v>
      </c>
      <c r="S219" s="145">
        <v>0</v>
      </c>
      <c r="T219" s="146">
        <f t="shared" ref="T219:T228" si="3">S219*H219</f>
        <v>0</v>
      </c>
      <c r="AR219" s="147" t="s">
        <v>188</v>
      </c>
      <c r="AT219" s="147" t="s">
        <v>183</v>
      </c>
      <c r="AU219" s="147" t="s">
        <v>84</v>
      </c>
      <c r="AY219" s="17" t="s">
        <v>180</v>
      </c>
      <c r="BE219" s="148">
        <f t="shared" ref="BE219:BE228" si="4">IF(N219="základní",J219,0)</f>
        <v>0</v>
      </c>
      <c r="BF219" s="148">
        <f t="shared" ref="BF219:BF228" si="5">IF(N219="snížená",J219,0)</f>
        <v>0</v>
      </c>
      <c r="BG219" s="148">
        <f t="shared" ref="BG219:BG228" si="6">IF(N219="zákl. přenesená",J219,0)</f>
        <v>0</v>
      </c>
      <c r="BH219" s="148">
        <f t="shared" ref="BH219:BH228" si="7">IF(N219="sníž. přenesená",J219,0)</f>
        <v>0</v>
      </c>
      <c r="BI219" s="148">
        <f t="shared" ref="BI219:BI228" si="8">IF(N219="nulová",J219,0)</f>
        <v>0</v>
      </c>
      <c r="BJ219" s="17" t="s">
        <v>82</v>
      </c>
      <c r="BK219" s="148">
        <f t="shared" ref="BK219:BK228" si="9">ROUND(I219*H219,2)</f>
        <v>0</v>
      </c>
      <c r="BL219" s="17" t="s">
        <v>188</v>
      </c>
      <c r="BM219" s="147" t="s">
        <v>2048</v>
      </c>
    </row>
    <row r="220" spans="2:65" s="1" customFormat="1" ht="16.5" customHeight="1">
      <c r="B220" s="32"/>
      <c r="C220" s="136" t="s">
        <v>1606</v>
      </c>
      <c r="D220" s="136" t="s">
        <v>183</v>
      </c>
      <c r="E220" s="137" t="s">
        <v>636</v>
      </c>
      <c r="F220" s="138" t="s">
        <v>2350</v>
      </c>
      <c r="G220" s="139" t="s">
        <v>1836</v>
      </c>
      <c r="H220" s="140">
        <v>12</v>
      </c>
      <c r="I220" s="141"/>
      <c r="J220" s="142">
        <f t="shared" si="0"/>
        <v>0</v>
      </c>
      <c r="K220" s="138" t="s">
        <v>1</v>
      </c>
      <c r="L220" s="32"/>
      <c r="M220" s="143" t="s">
        <v>1</v>
      </c>
      <c r="N220" s="144" t="s">
        <v>39</v>
      </c>
      <c r="P220" s="145">
        <f t="shared" si="1"/>
        <v>0</v>
      </c>
      <c r="Q220" s="145">
        <v>0</v>
      </c>
      <c r="R220" s="145">
        <f t="shared" si="2"/>
        <v>0</v>
      </c>
      <c r="S220" s="145">
        <v>0</v>
      </c>
      <c r="T220" s="146">
        <f t="shared" si="3"/>
        <v>0</v>
      </c>
      <c r="AR220" s="147" t="s">
        <v>188</v>
      </c>
      <c r="AT220" s="147" t="s">
        <v>183</v>
      </c>
      <c r="AU220" s="147" t="s">
        <v>84</v>
      </c>
      <c r="AY220" s="17" t="s">
        <v>180</v>
      </c>
      <c r="BE220" s="148">
        <f t="shared" si="4"/>
        <v>0</v>
      </c>
      <c r="BF220" s="148">
        <f t="shared" si="5"/>
        <v>0</v>
      </c>
      <c r="BG220" s="148">
        <f t="shared" si="6"/>
        <v>0</v>
      </c>
      <c r="BH220" s="148">
        <f t="shared" si="7"/>
        <v>0</v>
      </c>
      <c r="BI220" s="148">
        <f t="shared" si="8"/>
        <v>0</v>
      </c>
      <c r="BJ220" s="17" t="s">
        <v>82</v>
      </c>
      <c r="BK220" s="148">
        <f t="shared" si="9"/>
        <v>0</v>
      </c>
      <c r="BL220" s="17" t="s">
        <v>188</v>
      </c>
      <c r="BM220" s="147" t="s">
        <v>2051</v>
      </c>
    </row>
    <row r="221" spans="2:65" s="1" customFormat="1" ht="16.5" customHeight="1">
      <c r="B221" s="32"/>
      <c r="C221" s="136" t="s">
        <v>624</v>
      </c>
      <c r="D221" s="136" t="s">
        <v>183</v>
      </c>
      <c r="E221" s="137" t="s">
        <v>643</v>
      </c>
      <c r="F221" s="138" t="s">
        <v>2351</v>
      </c>
      <c r="G221" s="139" t="s">
        <v>1836</v>
      </c>
      <c r="H221" s="140">
        <v>12</v>
      </c>
      <c r="I221" s="141"/>
      <c r="J221" s="142">
        <f t="shared" si="0"/>
        <v>0</v>
      </c>
      <c r="K221" s="138" t="s">
        <v>1</v>
      </c>
      <c r="L221" s="32"/>
      <c r="M221" s="143" t="s">
        <v>1</v>
      </c>
      <c r="N221" s="144" t="s">
        <v>39</v>
      </c>
      <c r="P221" s="145">
        <f t="shared" si="1"/>
        <v>0</v>
      </c>
      <c r="Q221" s="145">
        <v>0</v>
      </c>
      <c r="R221" s="145">
        <f t="shared" si="2"/>
        <v>0</v>
      </c>
      <c r="S221" s="145">
        <v>0</v>
      </c>
      <c r="T221" s="146">
        <f t="shared" si="3"/>
        <v>0</v>
      </c>
      <c r="AR221" s="147" t="s">
        <v>188</v>
      </c>
      <c r="AT221" s="147" t="s">
        <v>183</v>
      </c>
      <c r="AU221" s="147" t="s">
        <v>84</v>
      </c>
      <c r="AY221" s="17" t="s">
        <v>180</v>
      </c>
      <c r="BE221" s="148">
        <f t="shared" si="4"/>
        <v>0</v>
      </c>
      <c r="BF221" s="148">
        <f t="shared" si="5"/>
        <v>0</v>
      </c>
      <c r="BG221" s="148">
        <f t="shared" si="6"/>
        <v>0</v>
      </c>
      <c r="BH221" s="148">
        <f t="shared" si="7"/>
        <v>0</v>
      </c>
      <c r="BI221" s="148">
        <f t="shared" si="8"/>
        <v>0</v>
      </c>
      <c r="BJ221" s="17" t="s">
        <v>82</v>
      </c>
      <c r="BK221" s="148">
        <f t="shared" si="9"/>
        <v>0</v>
      </c>
      <c r="BL221" s="17" t="s">
        <v>188</v>
      </c>
      <c r="BM221" s="147" t="s">
        <v>2053</v>
      </c>
    </row>
    <row r="222" spans="2:65" s="1" customFormat="1" ht="16.5" customHeight="1">
      <c r="B222" s="32"/>
      <c r="C222" s="136" t="s">
        <v>628</v>
      </c>
      <c r="D222" s="136" t="s">
        <v>183</v>
      </c>
      <c r="E222" s="137" t="s">
        <v>649</v>
      </c>
      <c r="F222" s="138" t="s">
        <v>2352</v>
      </c>
      <c r="G222" s="139" t="s">
        <v>1836</v>
      </c>
      <c r="H222" s="140">
        <v>15</v>
      </c>
      <c r="I222" s="141"/>
      <c r="J222" s="142">
        <f t="shared" si="0"/>
        <v>0</v>
      </c>
      <c r="K222" s="138" t="s">
        <v>1</v>
      </c>
      <c r="L222" s="32"/>
      <c r="M222" s="143" t="s">
        <v>1</v>
      </c>
      <c r="N222" s="144" t="s">
        <v>39</v>
      </c>
      <c r="P222" s="145">
        <f t="shared" si="1"/>
        <v>0</v>
      </c>
      <c r="Q222" s="145">
        <v>0</v>
      </c>
      <c r="R222" s="145">
        <f t="shared" si="2"/>
        <v>0</v>
      </c>
      <c r="S222" s="145">
        <v>0</v>
      </c>
      <c r="T222" s="146">
        <f t="shared" si="3"/>
        <v>0</v>
      </c>
      <c r="AR222" s="147" t="s">
        <v>188</v>
      </c>
      <c r="AT222" s="147" t="s">
        <v>183</v>
      </c>
      <c r="AU222" s="147" t="s">
        <v>84</v>
      </c>
      <c r="AY222" s="17" t="s">
        <v>180</v>
      </c>
      <c r="BE222" s="148">
        <f t="shared" si="4"/>
        <v>0</v>
      </c>
      <c r="BF222" s="148">
        <f t="shared" si="5"/>
        <v>0</v>
      </c>
      <c r="BG222" s="148">
        <f t="shared" si="6"/>
        <v>0</v>
      </c>
      <c r="BH222" s="148">
        <f t="shared" si="7"/>
        <v>0</v>
      </c>
      <c r="BI222" s="148">
        <f t="shared" si="8"/>
        <v>0</v>
      </c>
      <c r="BJ222" s="17" t="s">
        <v>82</v>
      </c>
      <c r="BK222" s="148">
        <f t="shared" si="9"/>
        <v>0</v>
      </c>
      <c r="BL222" s="17" t="s">
        <v>188</v>
      </c>
      <c r="BM222" s="147" t="s">
        <v>2058</v>
      </c>
    </row>
    <row r="223" spans="2:65" s="1" customFormat="1" ht="16.5" customHeight="1">
      <c r="B223" s="32"/>
      <c r="C223" s="136" t="s">
        <v>636</v>
      </c>
      <c r="D223" s="136" t="s">
        <v>183</v>
      </c>
      <c r="E223" s="137" t="s">
        <v>656</v>
      </c>
      <c r="F223" s="138" t="s">
        <v>2353</v>
      </c>
      <c r="G223" s="139" t="s">
        <v>2354</v>
      </c>
      <c r="H223" s="140">
        <v>11</v>
      </c>
      <c r="I223" s="141"/>
      <c r="J223" s="142">
        <f t="shared" si="0"/>
        <v>0</v>
      </c>
      <c r="K223" s="138" t="s">
        <v>1</v>
      </c>
      <c r="L223" s="32"/>
      <c r="M223" s="143" t="s">
        <v>1</v>
      </c>
      <c r="N223" s="144" t="s">
        <v>39</v>
      </c>
      <c r="P223" s="145">
        <f t="shared" si="1"/>
        <v>0</v>
      </c>
      <c r="Q223" s="145">
        <v>0</v>
      </c>
      <c r="R223" s="145">
        <f t="shared" si="2"/>
        <v>0</v>
      </c>
      <c r="S223" s="145">
        <v>0</v>
      </c>
      <c r="T223" s="146">
        <f t="shared" si="3"/>
        <v>0</v>
      </c>
      <c r="AR223" s="147" t="s">
        <v>188</v>
      </c>
      <c r="AT223" s="147" t="s">
        <v>183</v>
      </c>
      <c r="AU223" s="147" t="s">
        <v>84</v>
      </c>
      <c r="AY223" s="17" t="s">
        <v>180</v>
      </c>
      <c r="BE223" s="148">
        <f t="shared" si="4"/>
        <v>0</v>
      </c>
      <c r="BF223" s="148">
        <f t="shared" si="5"/>
        <v>0</v>
      </c>
      <c r="BG223" s="148">
        <f t="shared" si="6"/>
        <v>0</v>
      </c>
      <c r="BH223" s="148">
        <f t="shared" si="7"/>
        <v>0</v>
      </c>
      <c r="BI223" s="148">
        <f t="shared" si="8"/>
        <v>0</v>
      </c>
      <c r="BJ223" s="17" t="s">
        <v>82</v>
      </c>
      <c r="BK223" s="148">
        <f t="shared" si="9"/>
        <v>0</v>
      </c>
      <c r="BL223" s="17" t="s">
        <v>188</v>
      </c>
      <c r="BM223" s="147" t="s">
        <v>1602</v>
      </c>
    </row>
    <row r="224" spans="2:65" s="1" customFormat="1" ht="16.5" customHeight="1">
      <c r="B224" s="32"/>
      <c r="C224" s="136" t="s">
        <v>643</v>
      </c>
      <c r="D224" s="136" t="s">
        <v>183</v>
      </c>
      <c r="E224" s="137" t="s">
        <v>662</v>
      </c>
      <c r="F224" s="138" t="s">
        <v>2355</v>
      </c>
      <c r="G224" s="139" t="s">
        <v>2354</v>
      </c>
      <c r="H224" s="140">
        <v>3</v>
      </c>
      <c r="I224" s="141"/>
      <c r="J224" s="142">
        <f t="shared" si="0"/>
        <v>0</v>
      </c>
      <c r="K224" s="138" t="s">
        <v>1</v>
      </c>
      <c r="L224" s="32"/>
      <c r="M224" s="143" t="s">
        <v>1</v>
      </c>
      <c r="N224" s="144" t="s">
        <v>39</v>
      </c>
      <c r="P224" s="145">
        <f t="shared" si="1"/>
        <v>0</v>
      </c>
      <c r="Q224" s="145">
        <v>0</v>
      </c>
      <c r="R224" s="145">
        <f t="shared" si="2"/>
        <v>0</v>
      </c>
      <c r="S224" s="145">
        <v>0</v>
      </c>
      <c r="T224" s="146">
        <f t="shared" si="3"/>
        <v>0</v>
      </c>
      <c r="AR224" s="147" t="s">
        <v>188</v>
      </c>
      <c r="AT224" s="147" t="s">
        <v>183</v>
      </c>
      <c r="AU224" s="147" t="s">
        <v>84</v>
      </c>
      <c r="AY224" s="17" t="s">
        <v>180</v>
      </c>
      <c r="BE224" s="148">
        <f t="shared" si="4"/>
        <v>0</v>
      </c>
      <c r="BF224" s="148">
        <f t="shared" si="5"/>
        <v>0</v>
      </c>
      <c r="BG224" s="148">
        <f t="shared" si="6"/>
        <v>0</v>
      </c>
      <c r="BH224" s="148">
        <f t="shared" si="7"/>
        <v>0</v>
      </c>
      <c r="BI224" s="148">
        <f t="shared" si="8"/>
        <v>0</v>
      </c>
      <c r="BJ224" s="17" t="s">
        <v>82</v>
      </c>
      <c r="BK224" s="148">
        <f t="shared" si="9"/>
        <v>0</v>
      </c>
      <c r="BL224" s="17" t="s">
        <v>188</v>
      </c>
      <c r="BM224" s="147" t="s">
        <v>2063</v>
      </c>
    </row>
    <row r="225" spans="2:65" s="1" customFormat="1" ht="16.5" customHeight="1">
      <c r="B225" s="32"/>
      <c r="C225" s="136" t="s">
        <v>649</v>
      </c>
      <c r="D225" s="136" t="s">
        <v>183</v>
      </c>
      <c r="E225" s="137" t="s">
        <v>666</v>
      </c>
      <c r="F225" s="138" t="s">
        <v>2356</v>
      </c>
      <c r="G225" s="139" t="s">
        <v>2354</v>
      </c>
      <c r="H225" s="140">
        <v>2</v>
      </c>
      <c r="I225" s="141"/>
      <c r="J225" s="142">
        <f t="shared" si="0"/>
        <v>0</v>
      </c>
      <c r="K225" s="138" t="s">
        <v>1</v>
      </c>
      <c r="L225" s="32"/>
      <c r="M225" s="143" t="s">
        <v>1</v>
      </c>
      <c r="N225" s="144" t="s">
        <v>39</v>
      </c>
      <c r="P225" s="145">
        <f t="shared" si="1"/>
        <v>0</v>
      </c>
      <c r="Q225" s="145">
        <v>0</v>
      </c>
      <c r="R225" s="145">
        <f t="shared" si="2"/>
        <v>0</v>
      </c>
      <c r="S225" s="145">
        <v>0</v>
      </c>
      <c r="T225" s="146">
        <f t="shared" si="3"/>
        <v>0</v>
      </c>
      <c r="AR225" s="147" t="s">
        <v>188</v>
      </c>
      <c r="AT225" s="147" t="s">
        <v>183</v>
      </c>
      <c r="AU225" s="147" t="s">
        <v>84</v>
      </c>
      <c r="AY225" s="17" t="s">
        <v>180</v>
      </c>
      <c r="BE225" s="148">
        <f t="shared" si="4"/>
        <v>0</v>
      </c>
      <c r="BF225" s="148">
        <f t="shared" si="5"/>
        <v>0</v>
      </c>
      <c r="BG225" s="148">
        <f t="shared" si="6"/>
        <v>0</v>
      </c>
      <c r="BH225" s="148">
        <f t="shared" si="7"/>
        <v>0</v>
      </c>
      <c r="BI225" s="148">
        <f t="shared" si="8"/>
        <v>0</v>
      </c>
      <c r="BJ225" s="17" t="s">
        <v>82</v>
      </c>
      <c r="BK225" s="148">
        <f t="shared" si="9"/>
        <v>0</v>
      </c>
      <c r="BL225" s="17" t="s">
        <v>188</v>
      </c>
      <c r="BM225" s="147" t="s">
        <v>2067</v>
      </c>
    </row>
    <row r="226" spans="2:65" s="1" customFormat="1" ht="16.5" customHeight="1">
      <c r="B226" s="32"/>
      <c r="C226" s="136" t="s">
        <v>656</v>
      </c>
      <c r="D226" s="136" t="s">
        <v>183</v>
      </c>
      <c r="E226" s="137" t="s">
        <v>362</v>
      </c>
      <c r="F226" s="138" t="s">
        <v>2357</v>
      </c>
      <c r="G226" s="139" t="s">
        <v>2354</v>
      </c>
      <c r="H226" s="140">
        <v>11</v>
      </c>
      <c r="I226" s="141"/>
      <c r="J226" s="142">
        <f t="shared" si="0"/>
        <v>0</v>
      </c>
      <c r="K226" s="138" t="s">
        <v>1</v>
      </c>
      <c r="L226" s="32"/>
      <c r="M226" s="143" t="s">
        <v>1</v>
      </c>
      <c r="N226" s="144" t="s">
        <v>39</v>
      </c>
      <c r="P226" s="145">
        <f t="shared" si="1"/>
        <v>0</v>
      </c>
      <c r="Q226" s="145">
        <v>0</v>
      </c>
      <c r="R226" s="145">
        <f t="shared" si="2"/>
        <v>0</v>
      </c>
      <c r="S226" s="145">
        <v>0</v>
      </c>
      <c r="T226" s="146">
        <f t="shared" si="3"/>
        <v>0</v>
      </c>
      <c r="AR226" s="147" t="s">
        <v>188</v>
      </c>
      <c r="AT226" s="147" t="s">
        <v>183</v>
      </c>
      <c r="AU226" s="147" t="s">
        <v>84</v>
      </c>
      <c r="AY226" s="17" t="s">
        <v>180</v>
      </c>
      <c r="BE226" s="148">
        <f t="shared" si="4"/>
        <v>0</v>
      </c>
      <c r="BF226" s="148">
        <f t="shared" si="5"/>
        <v>0</v>
      </c>
      <c r="BG226" s="148">
        <f t="shared" si="6"/>
        <v>0</v>
      </c>
      <c r="BH226" s="148">
        <f t="shared" si="7"/>
        <v>0</v>
      </c>
      <c r="BI226" s="148">
        <f t="shared" si="8"/>
        <v>0</v>
      </c>
      <c r="BJ226" s="17" t="s">
        <v>82</v>
      </c>
      <c r="BK226" s="148">
        <f t="shared" si="9"/>
        <v>0</v>
      </c>
      <c r="BL226" s="17" t="s">
        <v>188</v>
      </c>
      <c r="BM226" s="147" t="s">
        <v>2070</v>
      </c>
    </row>
    <row r="227" spans="2:65" s="1" customFormat="1" ht="16.5" customHeight="1">
      <c r="B227" s="32"/>
      <c r="C227" s="136" t="s">
        <v>662</v>
      </c>
      <c r="D227" s="136" t="s">
        <v>183</v>
      </c>
      <c r="E227" s="137" t="s">
        <v>676</v>
      </c>
      <c r="F227" s="138" t="s">
        <v>2358</v>
      </c>
      <c r="G227" s="139" t="s">
        <v>2354</v>
      </c>
      <c r="H227" s="140">
        <v>3</v>
      </c>
      <c r="I227" s="141"/>
      <c r="J227" s="142">
        <f t="shared" si="0"/>
        <v>0</v>
      </c>
      <c r="K227" s="138" t="s">
        <v>1</v>
      </c>
      <c r="L227" s="32"/>
      <c r="M227" s="143" t="s">
        <v>1</v>
      </c>
      <c r="N227" s="144" t="s">
        <v>39</v>
      </c>
      <c r="P227" s="145">
        <f t="shared" si="1"/>
        <v>0</v>
      </c>
      <c r="Q227" s="145">
        <v>0</v>
      </c>
      <c r="R227" s="145">
        <f t="shared" si="2"/>
        <v>0</v>
      </c>
      <c r="S227" s="145">
        <v>0</v>
      </c>
      <c r="T227" s="146">
        <f t="shared" si="3"/>
        <v>0</v>
      </c>
      <c r="AR227" s="147" t="s">
        <v>188</v>
      </c>
      <c r="AT227" s="147" t="s">
        <v>183</v>
      </c>
      <c r="AU227" s="147" t="s">
        <v>84</v>
      </c>
      <c r="AY227" s="17" t="s">
        <v>180</v>
      </c>
      <c r="BE227" s="148">
        <f t="shared" si="4"/>
        <v>0</v>
      </c>
      <c r="BF227" s="148">
        <f t="shared" si="5"/>
        <v>0</v>
      </c>
      <c r="BG227" s="148">
        <f t="shared" si="6"/>
        <v>0</v>
      </c>
      <c r="BH227" s="148">
        <f t="shared" si="7"/>
        <v>0</v>
      </c>
      <c r="BI227" s="148">
        <f t="shared" si="8"/>
        <v>0</v>
      </c>
      <c r="BJ227" s="17" t="s">
        <v>82</v>
      </c>
      <c r="BK227" s="148">
        <f t="shared" si="9"/>
        <v>0</v>
      </c>
      <c r="BL227" s="17" t="s">
        <v>188</v>
      </c>
      <c r="BM227" s="147" t="s">
        <v>2073</v>
      </c>
    </row>
    <row r="228" spans="2:65" s="1" customFormat="1" ht="16.5" customHeight="1">
      <c r="B228" s="32"/>
      <c r="C228" s="136" t="s">
        <v>666</v>
      </c>
      <c r="D228" s="136" t="s">
        <v>183</v>
      </c>
      <c r="E228" s="137" t="s">
        <v>682</v>
      </c>
      <c r="F228" s="138" t="s">
        <v>2359</v>
      </c>
      <c r="G228" s="139" t="s">
        <v>2354</v>
      </c>
      <c r="H228" s="140">
        <v>2</v>
      </c>
      <c r="I228" s="141"/>
      <c r="J228" s="142">
        <f t="shared" si="0"/>
        <v>0</v>
      </c>
      <c r="K228" s="138" t="s">
        <v>1</v>
      </c>
      <c r="L228" s="32"/>
      <c r="M228" s="143" t="s">
        <v>1</v>
      </c>
      <c r="N228" s="144" t="s">
        <v>39</v>
      </c>
      <c r="P228" s="145">
        <f t="shared" si="1"/>
        <v>0</v>
      </c>
      <c r="Q228" s="145">
        <v>0</v>
      </c>
      <c r="R228" s="145">
        <f t="shared" si="2"/>
        <v>0</v>
      </c>
      <c r="S228" s="145">
        <v>0</v>
      </c>
      <c r="T228" s="146">
        <f t="shared" si="3"/>
        <v>0</v>
      </c>
      <c r="AR228" s="147" t="s">
        <v>188</v>
      </c>
      <c r="AT228" s="147" t="s">
        <v>183</v>
      </c>
      <c r="AU228" s="147" t="s">
        <v>84</v>
      </c>
      <c r="AY228" s="17" t="s">
        <v>180</v>
      </c>
      <c r="BE228" s="148">
        <f t="shared" si="4"/>
        <v>0</v>
      </c>
      <c r="BF228" s="148">
        <f t="shared" si="5"/>
        <v>0</v>
      </c>
      <c r="BG228" s="148">
        <f t="shared" si="6"/>
        <v>0</v>
      </c>
      <c r="BH228" s="148">
        <f t="shared" si="7"/>
        <v>0</v>
      </c>
      <c r="BI228" s="148">
        <f t="shared" si="8"/>
        <v>0</v>
      </c>
      <c r="BJ228" s="17" t="s">
        <v>82</v>
      </c>
      <c r="BK228" s="148">
        <f t="shared" si="9"/>
        <v>0</v>
      </c>
      <c r="BL228" s="17" t="s">
        <v>188</v>
      </c>
      <c r="BM228" s="147" t="s">
        <v>2076</v>
      </c>
    </row>
    <row r="229" spans="2:65" s="11" customFormat="1" ht="22.8" customHeight="1">
      <c r="B229" s="124"/>
      <c r="D229" s="125" t="s">
        <v>73</v>
      </c>
      <c r="E229" s="134" t="s">
        <v>704</v>
      </c>
      <c r="F229" s="134" t="s">
        <v>2360</v>
      </c>
      <c r="I229" s="127"/>
      <c r="J229" s="135">
        <f>BK229</f>
        <v>0</v>
      </c>
      <c r="L229" s="124"/>
      <c r="M229" s="129"/>
      <c r="P229" s="130">
        <f>SUM(P230:P233)</f>
        <v>0</v>
      </c>
      <c r="R229" s="130">
        <f>SUM(R230:R233)</f>
        <v>0</v>
      </c>
      <c r="T229" s="131">
        <f>SUM(T230:T233)</f>
        <v>0</v>
      </c>
      <c r="AR229" s="125" t="s">
        <v>82</v>
      </c>
      <c r="AT229" s="132" t="s">
        <v>73</v>
      </c>
      <c r="AU229" s="132" t="s">
        <v>82</v>
      </c>
      <c r="AY229" s="125" t="s">
        <v>180</v>
      </c>
      <c r="BK229" s="133">
        <f>SUM(BK230:BK233)</f>
        <v>0</v>
      </c>
    </row>
    <row r="230" spans="2:65" s="1" customFormat="1" ht="24.15" customHeight="1">
      <c r="B230" s="32"/>
      <c r="C230" s="136" t="s">
        <v>362</v>
      </c>
      <c r="D230" s="136" t="s">
        <v>183</v>
      </c>
      <c r="E230" s="137" t="s">
        <v>715</v>
      </c>
      <c r="F230" s="138" t="s">
        <v>2361</v>
      </c>
      <c r="G230" s="139" t="s">
        <v>2354</v>
      </c>
      <c r="H230" s="140">
        <v>11</v>
      </c>
      <c r="I230" s="141"/>
      <c r="J230" s="142">
        <f>ROUND(I230*H230,2)</f>
        <v>0</v>
      </c>
      <c r="K230" s="138" t="s">
        <v>1</v>
      </c>
      <c r="L230" s="32"/>
      <c r="M230" s="143" t="s">
        <v>1</v>
      </c>
      <c r="N230" s="144" t="s">
        <v>39</v>
      </c>
      <c r="P230" s="145">
        <f>O230*H230</f>
        <v>0</v>
      </c>
      <c r="Q230" s="145">
        <v>0</v>
      </c>
      <c r="R230" s="145">
        <f>Q230*H230</f>
        <v>0</v>
      </c>
      <c r="S230" s="145">
        <v>0</v>
      </c>
      <c r="T230" s="146">
        <f>S230*H230</f>
        <v>0</v>
      </c>
      <c r="AR230" s="147" t="s">
        <v>188</v>
      </c>
      <c r="AT230" s="147" t="s">
        <v>183</v>
      </c>
      <c r="AU230" s="147" t="s">
        <v>84</v>
      </c>
      <c r="AY230" s="17" t="s">
        <v>180</v>
      </c>
      <c r="BE230" s="148">
        <f>IF(N230="základní",J230,0)</f>
        <v>0</v>
      </c>
      <c r="BF230" s="148">
        <f>IF(N230="snížená",J230,0)</f>
        <v>0</v>
      </c>
      <c r="BG230" s="148">
        <f>IF(N230="zákl. přenesená",J230,0)</f>
        <v>0</v>
      </c>
      <c r="BH230" s="148">
        <f>IF(N230="sníž. přenesená",J230,0)</f>
        <v>0</v>
      </c>
      <c r="BI230" s="148">
        <f>IF(N230="nulová",J230,0)</f>
        <v>0</v>
      </c>
      <c r="BJ230" s="17" t="s">
        <v>82</v>
      </c>
      <c r="BK230" s="148">
        <f>ROUND(I230*H230,2)</f>
        <v>0</v>
      </c>
      <c r="BL230" s="17" t="s">
        <v>188</v>
      </c>
      <c r="BM230" s="147" t="s">
        <v>2079</v>
      </c>
    </row>
    <row r="231" spans="2:65" s="1" customFormat="1" ht="24.15" customHeight="1">
      <c r="B231" s="32"/>
      <c r="C231" s="136" t="s">
        <v>676</v>
      </c>
      <c r="D231" s="136" t="s">
        <v>183</v>
      </c>
      <c r="E231" s="137" t="s">
        <v>720</v>
      </c>
      <c r="F231" s="138" t="s">
        <v>2362</v>
      </c>
      <c r="G231" s="139" t="s">
        <v>2354</v>
      </c>
      <c r="H231" s="140">
        <v>12</v>
      </c>
      <c r="I231" s="141"/>
      <c r="J231" s="142">
        <f>ROUND(I231*H231,2)</f>
        <v>0</v>
      </c>
      <c r="K231" s="138" t="s">
        <v>1</v>
      </c>
      <c r="L231" s="32"/>
      <c r="M231" s="143" t="s">
        <v>1</v>
      </c>
      <c r="N231" s="144" t="s">
        <v>39</v>
      </c>
      <c r="P231" s="145">
        <f>O231*H231</f>
        <v>0</v>
      </c>
      <c r="Q231" s="145">
        <v>0</v>
      </c>
      <c r="R231" s="145">
        <f>Q231*H231</f>
        <v>0</v>
      </c>
      <c r="S231" s="145">
        <v>0</v>
      </c>
      <c r="T231" s="146">
        <f>S231*H231</f>
        <v>0</v>
      </c>
      <c r="AR231" s="147" t="s">
        <v>188</v>
      </c>
      <c r="AT231" s="147" t="s">
        <v>183</v>
      </c>
      <c r="AU231" s="147" t="s">
        <v>84</v>
      </c>
      <c r="AY231" s="17" t="s">
        <v>180</v>
      </c>
      <c r="BE231" s="148">
        <f>IF(N231="základní",J231,0)</f>
        <v>0</v>
      </c>
      <c r="BF231" s="148">
        <f>IF(N231="snížená",J231,0)</f>
        <v>0</v>
      </c>
      <c r="BG231" s="148">
        <f>IF(N231="zákl. přenesená",J231,0)</f>
        <v>0</v>
      </c>
      <c r="BH231" s="148">
        <f>IF(N231="sníž. přenesená",J231,0)</f>
        <v>0</v>
      </c>
      <c r="BI231" s="148">
        <f>IF(N231="nulová",J231,0)</f>
        <v>0</v>
      </c>
      <c r="BJ231" s="17" t="s">
        <v>82</v>
      </c>
      <c r="BK231" s="148">
        <f>ROUND(I231*H231,2)</f>
        <v>0</v>
      </c>
      <c r="BL231" s="17" t="s">
        <v>188</v>
      </c>
      <c r="BM231" s="147" t="s">
        <v>2082</v>
      </c>
    </row>
    <row r="232" spans="2:65" s="1" customFormat="1" ht="24.15" customHeight="1">
      <c r="B232" s="32"/>
      <c r="C232" s="136" t="s">
        <v>682</v>
      </c>
      <c r="D232" s="136" t="s">
        <v>183</v>
      </c>
      <c r="E232" s="137" t="s">
        <v>1674</v>
      </c>
      <c r="F232" s="138" t="s">
        <v>2363</v>
      </c>
      <c r="G232" s="139" t="s">
        <v>2354</v>
      </c>
      <c r="H232" s="140">
        <v>118</v>
      </c>
      <c r="I232" s="141"/>
      <c r="J232" s="142">
        <f>ROUND(I232*H232,2)</f>
        <v>0</v>
      </c>
      <c r="K232" s="138" t="s">
        <v>1</v>
      </c>
      <c r="L232" s="32"/>
      <c r="M232" s="143" t="s">
        <v>1</v>
      </c>
      <c r="N232" s="144" t="s">
        <v>39</v>
      </c>
      <c r="P232" s="145">
        <f>O232*H232</f>
        <v>0</v>
      </c>
      <c r="Q232" s="145">
        <v>0</v>
      </c>
      <c r="R232" s="145">
        <f>Q232*H232</f>
        <v>0</v>
      </c>
      <c r="S232" s="145">
        <v>0</v>
      </c>
      <c r="T232" s="146">
        <f>S232*H232</f>
        <v>0</v>
      </c>
      <c r="AR232" s="147" t="s">
        <v>188</v>
      </c>
      <c r="AT232" s="147" t="s">
        <v>183</v>
      </c>
      <c r="AU232" s="147" t="s">
        <v>84</v>
      </c>
      <c r="AY232" s="17" t="s">
        <v>180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17" t="s">
        <v>82</v>
      </c>
      <c r="BK232" s="148">
        <f>ROUND(I232*H232,2)</f>
        <v>0</v>
      </c>
      <c r="BL232" s="17" t="s">
        <v>188</v>
      </c>
      <c r="BM232" s="147" t="s">
        <v>2084</v>
      </c>
    </row>
    <row r="233" spans="2:65" s="1" customFormat="1" ht="24.15" customHeight="1">
      <c r="B233" s="32"/>
      <c r="C233" s="136" t="s">
        <v>690</v>
      </c>
      <c r="D233" s="136" t="s">
        <v>183</v>
      </c>
      <c r="E233" s="137" t="s">
        <v>1680</v>
      </c>
      <c r="F233" s="138" t="s">
        <v>2364</v>
      </c>
      <c r="G233" s="139" t="s">
        <v>2354</v>
      </c>
      <c r="H233" s="140">
        <v>51</v>
      </c>
      <c r="I233" s="141"/>
      <c r="J233" s="142">
        <f>ROUND(I233*H233,2)</f>
        <v>0</v>
      </c>
      <c r="K233" s="138" t="s">
        <v>1</v>
      </c>
      <c r="L233" s="32"/>
      <c r="M233" s="143" t="s">
        <v>1</v>
      </c>
      <c r="N233" s="144" t="s">
        <v>39</v>
      </c>
      <c r="P233" s="145">
        <f>O233*H233</f>
        <v>0</v>
      </c>
      <c r="Q233" s="145">
        <v>0</v>
      </c>
      <c r="R233" s="145">
        <f>Q233*H233</f>
        <v>0</v>
      </c>
      <c r="S233" s="145">
        <v>0</v>
      </c>
      <c r="T233" s="146">
        <f>S233*H233</f>
        <v>0</v>
      </c>
      <c r="AR233" s="147" t="s">
        <v>188</v>
      </c>
      <c r="AT233" s="147" t="s">
        <v>183</v>
      </c>
      <c r="AU233" s="147" t="s">
        <v>84</v>
      </c>
      <c r="AY233" s="17" t="s">
        <v>180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17" t="s">
        <v>82</v>
      </c>
      <c r="BK233" s="148">
        <f>ROUND(I233*H233,2)</f>
        <v>0</v>
      </c>
      <c r="BL233" s="17" t="s">
        <v>188</v>
      </c>
      <c r="BM233" s="147" t="s">
        <v>2086</v>
      </c>
    </row>
    <row r="234" spans="2:65" s="11" customFormat="1" ht="22.8" customHeight="1">
      <c r="B234" s="124"/>
      <c r="D234" s="125" t="s">
        <v>73</v>
      </c>
      <c r="E234" s="134" t="s">
        <v>731</v>
      </c>
      <c r="F234" s="134" t="s">
        <v>2365</v>
      </c>
      <c r="I234" s="127"/>
      <c r="J234" s="135">
        <f>BK234</f>
        <v>0</v>
      </c>
      <c r="L234" s="124"/>
      <c r="M234" s="129"/>
      <c r="P234" s="130">
        <f>SUM(P235:P259)</f>
        <v>0</v>
      </c>
      <c r="R234" s="130">
        <f>SUM(R235:R259)</f>
        <v>0</v>
      </c>
      <c r="T234" s="131">
        <f>SUM(T235:T259)</f>
        <v>0</v>
      </c>
      <c r="AR234" s="125" t="s">
        <v>82</v>
      </c>
      <c r="AT234" s="132" t="s">
        <v>73</v>
      </c>
      <c r="AU234" s="132" t="s">
        <v>82</v>
      </c>
      <c r="AY234" s="125" t="s">
        <v>180</v>
      </c>
      <c r="BK234" s="133">
        <f>SUM(BK235:BK259)</f>
        <v>0</v>
      </c>
    </row>
    <row r="235" spans="2:65" s="1" customFormat="1" ht="21.75" customHeight="1">
      <c r="B235" s="32"/>
      <c r="C235" s="136" t="s">
        <v>695</v>
      </c>
      <c r="D235" s="136" t="s">
        <v>183</v>
      </c>
      <c r="E235" s="137" t="s">
        <v>735</v>
      </c>
      <c r="F235" s="138" t="s">
        <v>2366</v>
      </c>
      <c r="G235" s="139" t="s">
        <v>279</v>
      </c>
      <c r="H235" s="140">
        <v>71</v>
      </c>
      <c r="I235" s="141"/>
      <c r="J235" s="142">
        <f t="shared" ref="J235:J259" si="10">ROUND(I235*H235,2)</f>
        <v>0</v>
      </c>
      <c r="K235" s="138" t="s">
        <v>1</v>
      </c>
      <c r="L235" s="32"/>
      <c r="M235" s="143" t="s">
        <v>1</v>
      </c>
      <c r="N235" s="144" t="s">
        <v>39</v>
      </c>
      <c r="P235" s="145">
        <f t="shared" ref="P235:P259" si="11">O235*H235</f>
        <v>0</v>
      </c>
      <c r="Q235" s="145">
        <v>0</v>
      </c>
      <c r="R235" s="145">
        <f t="shared" ref="R235:R259" si="12">Q235*H235</f>
        <v>0</v>
      </c>
      <c r="S235" s="145">
        <v>0</v>
      </c>
      <c r="T235" s="146">
        <f t="shared" ref="T235:T259" si="13">S235*H235</f>
        <v>0</v>
      </c>
      <c r="AR235" s="147" t="s">
        <v>188</v>
      </c>
      <c r="AT235" s="147" t="s">
        <v>183</v>
      </c>
      <c r="AU235" s="147" t="s">
        <v>84</v>
      </c>
      <c r="AY235" s="17" t="s">
        <v>180</v>
      </c>
      <c r="BE235" s="148">
        <f t="shared" ref="BE235:BE259" si="14">IF(N235="základní",J235,0)</f>
        <v>0</v>
      </c>
      <c r="BF235" s="148">
        <f t="shared" ref="BF235:BF259" si="15">IF(N235="snížená",J235,0)</f>
        <v>0</v>
      </c>
      <c r="BG235" s="148">
        <f t="shared" ref="BG235:BG259" si="16">IF(N235="zákl. přenesená",J235,0)</f>
        <v>0</v>
      </c>
      <c r="BH235" s="148">
        <f t="shared" ref="BH235:BH259" si="17">IF(N235="sníž. přenesená",J235,0)</f>
        <v>0</v>
      </c>
      <c r="BI235" s="148">
        <f t="shared" ref="BI235:BI259" si="18">IF(N235="nulová",J235,0)</f>
        <v>0</v>
      </c>
      <c r="BJ235" s="17" t="s">
        <v>82</v>
      </c>
      <c r="BK235" s="148">
        <f t="shared" ref="BK235:BK259" si="19">ROUND(I235*H235,2)</f>
        <v>0</v>
      </c>
      <c r="BL235" s="17" t="s">
        <v>188</v>
      </c>
      <c r="BM235" s="147" t="s">
        <v>2261</v>
      </c>
    </row>
    <row r="236" spans="2:65" s="1" customFormat="1" ht="21.75" customHeight="1">
      <c r="B236" s="32"/>
      <c r="C236" s="136" t="s">
        <v>704</v>
      </c>
      <c r="D236" s="136" t="s">
        <v>183</v>
      </c>
      <c r="E236" s="137" t="s">
        <v>739</v>
      </c>
      <c r="F236" s="138" t="s">
        <v>2367</v>
      </c>
      <c r="G236" s="139" t="s">
        <v>279</v>
      </c>
      <c r="H236" s="140">
        <v>26</v>
      </c>
      <c r="I236" s="141"/>
      <c r="J236" s="142">
        <f t="shared" si="10"/>
        <v>0</v>
      </c>
      <c r="K236" s="138" t="s">
        <v>1</v>
      </c>
      <c r="L236" s="32"/>
      <c r="M236" s="143" t="s">
        <v>1</v>
      </c>
      <c r="N236" s="144" t="s">
        <v>39</v>
      </c>
      <c r="P236" s="145">
        <f t="shared" si="11"/>
        <v>0</v>
      </c>
      <c r="Q236" s="145">
        <v>0</v>
      </c>
      <c r="R236" s="145">
        <f t="shared" si="12"/>
        <v>0</v>
      </c>
      <c r="S236" s="145">
        <v>0</v>
      </c>
      <c r="T236" s="146">
        <f t="shared" si="13"/>
        <v>0</v>
      </c>
      <c r="AR236" s="147" t="s">
        <v>188</v>
      </c>
      <c r="AT236" s="147" t="s">
        <v>183</v>
      </c>
      <c r="AU236" s="147" t="s">
        <v>84</v>
      </c>
      <c r="AY236" s="17" t="s">
        <v>180</v>
      </c>
      <c r="BE236" s="148">
        <f t="shared" si="14"/>
        <v>0</v>
      </c>
      <c r="BF236" s="148">
        <f t="shared" si="15"/>
        <v>0</v>
      </c>
      <c r="BG236" s="148">
        <f t="shared" si="16"/>
        <v>0</v>
      </c>
      <c r="BH236" s="148">
        <f t="shared" si="17"/>
        <v>0</v>
      </c>
      <c r="BI236" s="148">
        <f t="shared" si="18"/>
        <v>0</v>
      </c>
      <c r="BJ236" s="17" t="s">
        <v>82</v>
      </c>
      <c r="BK236" s="148">
        <f t="shared" si="19"/>
        <v>0</v>
      </c>
      <c r="BL236" s="17" t="s">
        <v>188</v>
      </c>
      <c r="BM236" s="147" t="s">
        <v>1155</v>
      </c>
    </row>
    <row r="237" spans="2:65" s="1" customFormat="1" ht="21.75" customHeight="1">
      <c r="B237" s="32"/>
      <c r="C237" s="136" t="s">
        <v>710</v>
      </c>
      <c r="D237" s="136" t="s">
        <v>183</v>
      </c>
      <c r="E237" s="137" t="s">
        <v>743</v>
      </c>
      <c r="F237" s="138" t="s">
        <v>2368</v>
      </c>
      <c r="G237" s="139" t="s">
        <v>279</v>
      </c>
      <c r="H237" s="140">
        <v>10</v>
      </c>
      <c r="I237" s="141"/>
      <c r="J237" s="142">
        <f t="shared" si="10"/>
        <v>0</v>
      </c>
      <c r="K237" s="138" t="s">
        <v>1</v>
      </c>
      <c r="L237" s="32"/>
      <c r="M237" s="143" t="s">
        <v>1</v>
      </c>
      <c r="N237" s="144" t="s">
        <v>39</v>
      </c>
      <c r="P237" s="145">
        <f t="shared" si="11"/>
        <v>0</v>
      </c>
      <c r="Q237" s="145">
        <v>0</v>
      </c>
      <c r="R237" s="145">
        <f t="shared" si="12"/>
        <v>0</v>
      </c>
      <c r="S237" s="145">
        <v>0</v>
      </c>
      <c r="T237" s="146">
        <f t="shared" si="13"/>
        <v>0</v>
      </c>
      <c r="AR237" s="147" t="s">
        <v>188</v>
      </c>
      <c r="AT237" s="147" t="s">
        <v>183</v>
      </c>
      <c r="AU237" s="147" t="s">
        <v>84</v>
      </c>
      <c r="AY237" s="17" t="s">
        <v>180</v>
      </c>
      <c r="BE237" s="148">
        <f t="shared" si="14"/>
        <v>0</v>
      </c>
      <c r="BF237" s="148">
        <f t="shared" si="15"/>
        <v>0</v>
      </c>
      <c r="BG237" s="148">
        <f t="shared" si="16"/>
        <v>0</v>
      </c>
      <c r="BH237" s="148">
        <f t="shared" si="17"/>
        <v>0</v>
      </c>
      <c r="BI237" s="148">
        <f t="shared" si="18"/>
        <v>0</v>
      </c>
      <c r="BJ237" s="17" t="s">
        <v>82</v>
      </c>
      <c r="BK237" s="148">
        <f t="shared" si="19"/>
        <v>0</v>
      </c>
      <c r="BL237" s="17" t="s">
        <v>188</v>
      </c>
      <c r="BM237" s="147" t="s">
        <v>2091</v>
      </c>
    </row>
    <row r="238" spans="2:65" s="1" customFormat="1" ht="21.75" customHeight="1">
      <c r="B238" s="32"/>
      <c r="C238" s="136" t="s">
        <v>715</v>
      </c>
      <c r="D238" s="136" t="s">
        <v>183</v>
      </c>
      <c r="E238" s="137" t="s">
        <v>751</v>
      </c>
      <c r="F238" s="138" t="s">
        <v>2369</v>
      </c>
      <c r="G238" s="139" t="s">
        <v>279</v>
      </c>
      <c r="H238" s="140">
        <v>3</v>
      </c>
      <c r="I238" s="141"/>
      <c r="J238" s="142">
        <f t="shared" si="10"/>
        <v>0</v>
      </c>
      <c r="K238" s="138" t="s">
        <v>1</v>
      </c>
      <c r="L238" s="32"/>
      <c r="M238" s="143" t="s">
        <v>1</v>
      </c>
      <c r="N238" s="144" t="s">
        <v>39</v>
      </c>
      <c r="P238" s="145">
        <f t="shared" si="11"/>
        <v>0</v>
      </c>
      <c r="Q238" s="145">
        <v>0</v>
      </c>
      <c r="R238" s="145">
        <f t="shared" si="12"/>
        <v>0</v>
      </c>
      <c r="S238" s="145">
        <v>0</v>
      </c>
      <c r="T238" s="146">
        <f t="shared" si="13"/>
        <v>0</v>
      </c>
      <c r="AR238" s="147" t="s">
        <v>188</v>
      </c>
      <c r="AT238" s="147" t="s">
        <v>183</v>
      </c>
      <c r="AU238" s="147" t="s">
        <v>84</v>
      </c>
      <c r="AY238" s="17" t="s">
        <v>180</v>
      </c>
      <c r="BE238" s="148">
        <f t="shared" si="14"/>
        <v>0</v>
      </c>
      <c r="BF238" s="148">
        <f t="shared" si="15"/>
        <v>0</v>
      </c>
      <c r="BG238" s="148">
        <f t="shared" si="16"/>
        <v>0</v>
      </c>
      <c r="BH238" s="148">
        <f t="shared" si="17"/>
        <v>0</v>
      </c>
      <c r="BI238" s="148">
        <f t="shared" si="18"/>
        <v>0</v>
      </c>
      <c r="BJ238" s="17" t="s">
        <v>82</v>
      </c>
      <c r="BK238" s="148">
        <f t="shared" si="19"/>
        <v>0</v>
      </c>
      <c r="BL238" s="17" t="s">
        <v>188</v>
      </c>
      <c r="BM238" s="147" t="s">
        <v>2093</v>
      </c>
    </row>
    <row r="239" spans="2:65" s="1" customFormat="1" ht="21.75" customHeight="1">
      <c r="B239" s="32"/>
      <c r="C239" s="136" t="s">
        <v>720</v>
      </c>
      <c r="D239" s="136" t="s">
        <v>183</v>
      </c>
      <c r="E239" s="137" t="s">
        <v>795</v>
      </c>
      <c r="F239" s="138" t="s">
        <v>2370</v>
      </c>
      <c r="G239" s="139" t="s">
        <v>279</v>
      </c>
      <c r="H239" s="140">
        <v>24</v>
      </c>
      <c r="I239" s="141"/>
      <c r="J239" s="142">
        <f t="shared" si="10"/>
        <v>0</v>
      </c>
      <c r="K239" s="138" t="s">
        <v>1</v>
      </c>
      <c r="L239" s="32"/>
      <c r="M239" s="143" t="s">
        <v>1</v>
      </c>
      <c r="N239" s="144" t="s">
        <v>39</v>
      </c>
      <c r="P239" s="145">
        <f t="shared" si="11"/>
        <v>0</v>
      </c>
      <c r="Q239" s="145">
        <v>0</v>
      </c>
      <c r="R239" s="145">
        <f t="shared" si="12"/>
        <v>0</v>
      </c>
      <c r="S239" s="145">
        <v>0</v>
      </c>
      <c r="T239" s="146">
        <f t="shared" si="13"/>
        <v>0</v>
      </c>
      <c r="AR239" s="147" t="s">
        <v>188</v>
      </c>
      <c r="AT239" s="147" t="s">
        <v>183</v>
      </c>
      <c r="AU239" s="147" t="s">
        <v>84</v>
      </c>
      <c r="AY239" s="17" t="s">
        <v>180</v>
      </c>
      <c r="BE239" s="148">
        <f t="shared" si="14"/>
        <v>0</v>
      </c>
      <c r="BF239" s="148">
        <f t="shared" si="15"/>
        <v>0</v>
      </c>
      <c r="BG239" s="148">
        <f t="shared" si="16"/>
        <v>0</v>
      </c>
      <c r="BH239" s="148">
        <f t="shared" si="17"/>
        <v>0</v>
      </c>
      <c r="BI239" s="148">
        <f t="shared" si="18"/>
        <v>0</v>
      </c>
      <c r="BJ239" s="17" t="s">
        <v>82</v>
      </c>
      <c r="BK239" s="148">
        <f t="shared" si="19"/>
        <v>0</v>
      </c>
      <c r="BL239" s="17" t="s">
        <v>188</v>
      </c>
      <c r="BM239" s="147" t="s">
        <v>2096</v>
      </c>
    </row>
    <row r="240" spans="2:65" s="1" customFormat="1" ht="21.75" customHeight="1">
      <c r="B240" s="32"/>
      <c r="C240" s="136" t="s">
        <v>1674</v>
      </c>
      <c r="D240" s="136" t="s">
        <v>183</v>
      </c>
      <c r="E240" s="137" t="s">
        <v>800</v>
      </c>
      <c r="F240" s="138" t="s">
        <v>2371</v>
      </c>
      <c r="G240" s="139" t="s">
        <v>279</v>
      </c>
      <c r="H240" s="140">
        <v>52</v>
      </c>
      <c r="I240" s="141"/>
      <c r="J240" s="142">
        <f t="shared" si="10"/>
        <v>0</v>
      </c>
      <c r="K240" s="138" t="s">
        <v>1</v>
      </c>
      <c r="L240" s="32"/>
      <c r="M240" s="143" t="s">
        <v>1</v>
      </c>
      <c r="N240" s="144" t="s">
        <v>39</v>
      </c>
      <c r="P240" s="145">
        <f t="shared" si="11"/>
        <v>0</v>
      </c>
      <c r="Q240" s="145">
        <v>0</v>
      </c>
      <c r="R240" s="145">
        <f t="shared" si="12"/>
        <v>0</v>
      </c>
      <c r="S240" s="145">
        <v>0</v>
      </c>
      <c r="T240" s="146">
        <f t="shared" si="13"/>
        <v>0</v>
      </c>
      <c r="AR240" s="147" t="s">
        <v>188</v>
      </c>
      <c r="AT240" s="147" t="s">
        <v>183</v>
      </c>
      <c r="AU240" s="147" t="s">
        <v>84</v>
      </c>
      <c r="AY240" s="17" t="s">
        <v>180</v>
      </c>
      <c r="BE240" s="148">
        <f t="shared" si="14"/>
        <v>0</v>
      </c>
      <c r="BF240" s="148">
        <f t="shared" si="15"/>
        <v>0</v>
      </c>
      <c r="BG240" s="148">
        <f t="shared" si="16"/>
        <v>0</v>
      </c>
      <c r="BH240" s="148">
        <f t="shared" si="17"/>
        <v>0</v>
      </c>
      <c r="BI240" s="148">
        <f t="shared" si="18"/>
        <v>0</v>
      </c>
      <c r="BJ240" s="17" t="s">
        <v>82</v>
      </c>
      <c r="BK240" s="148">
        <f t="shared" si="19"/>
        <v>0</v>
      </c>
      <c r="BL240" s="17" t="s">
        <v>188</v>
      </c>
      <c r="BM240" s="147" t="s">
        <v>2099</v>
      </c>
    </row>
    <row r="241" spans="2:65" s="1" customFormat="1" ht="21.75" customHeight="1">
      <c r="B241" s="32"/>
      <c r="C241" s="136" t="s">
        <v>1680</v>
      </c>
      <c r="D241" s="136" t="s">
        <v>183</v>
      </c>
      <c r="E241" s="137" t="s">
        <v>806</v>
      </c>
      <c r="F241" s="138" t="s">
        <v>2372</v>
      </c>
      <c r="G241" s="139" t="s">
        <v>279</v>
      </c>
      <c r="H241" s="140">
        <v>8</v>
      </c>
      <c r="I241" s="141"/>
      <c r="J241" s="142">
        <f t="shared" si="10"/>
        <v>0</v>
      </c>
      <c r="K241" s="138" t="s">
        <v>1</v>
      </c>
      <c r="L241" s="32"/>
      <c r="M241" s="143" t="s">
        <v>1</v>
      </c>
      <c r="N241" s="144" t="s">
        <v>39</v>
      </c>
      <c r="P241" s="145">
        <f t="shared" si="11"/>
        <v>0</v>
      </c>
      <c r="Q241" s="145">
        <v>0</v>
      </c>
      <c r="R241" s="145">
        <f t="shared" si="12"/>
        <v>0</v>
      </c>
      <c r="S241" s="145">
        <v>0</v>
      </c>
      <c r="T241" s="146">
        <f t="shared" si="13"/>
        <v>0</v>
      </c>
      <c r="AR241" s="147" t="s">
        <v>188</v>
      </c>
      <c r="AT241" s="147" t="s">
        <v>183</v>
      </c>
      <c r="AU241" s="147" t="s">
        <v>84</v>
      </c>
      <c r="AY241" s="17" t="s">
        <v>180</v>
      </c>
      <c r="BE241" s="148">
        <f t="shared" si="14"/>
        <v>0</v>
      </c>
      <c r="BF241" s="148">
        <f t="shared" si="15"/>
        <v>0</v>
      </c>
      <c r="BG241" s="148">
        <f t="shared" si="16"/>
        <v>0</v>
      </c>
      <c r="BH241" s="148">
        <f t="shared" si="17"/>
        <v>0</v>
      </c>
      <c r="BI241" s="148">
        <f t="shared" si="18"/>
        <v>0</v>
      </c>
      <c r="BJ241" s="17" t="s">
        <v>82</v>
      </c>
      <c r="BK241" s="148">
        <f t="shared" si="19"/>
        <v>0</v>
      </c>
      <c r="BL241" s="17" t="s">
        <v>188</v>
      </c>
      <c r="BM241" s="147" t="s">
        <v>2101</v>
      </c>
    </row>
    <row r="242" spans="2:65" s="1" customFormat="1" ht="21.75" customHeight="1">
      <c r="B242" s="32"/>
      <c r="C242" s="136" t="s">
        <v>725</v>
      </c>
      <c r="D242" s="136" t="s">
        <v>183</v>
      </c>
      <c r="E242" s="137" t="s">
        <v>810</v>
      </c>
      <c r="F242" s="138" t="s">
        <v>2373</v>
      </c>
      <c r="G242" s="139" t="s">
        <v>279</v>
      </c>
      <c r="H242" s="140">
        <v>1</v>
      </c>
      <c r="I242" s="141"/>
      <c r="J242" s="142">
        <f t="shared" si="10"/>
        <v>0</v>
      </c>
      <c r="K242" s="138" t="s">
        <v>1</v>
      </c>
      <c r="L242" s="32"/>
      <c r="M242" s="143" t="s">
        <v>1</v>
      </c>
      <c r="N242" s="144" t="s">
        <v>39</v>
      </c>
      <c r="P242" s="145">
        <f t="shared" si="11"/>
        <v>0</v>
      </c>
      <c r="Q242" s="145">
        <v>0</v>
      </c>
      <c r="R242" s="145">
        <f t="shared" si="12"/>
        <v>0</v>
      </c>
      <c r="S242" s="145">
        <v>0</v>
      </c>
      <c r="T242" s="146">
        <f t="shared" si="13"/>
        <v>0</v>
      </c>
      <c r="AR242" s="147" t="s">
        <v>188</v>
      </c>
      <c r="AT242" s="147" t="s">
        <v>183</v>
      </c>
      <c r="AU242" s="147" t="s">
        <v>84</v>
      </c>
      <c r="AY242" s="17" t="s">
        <v>180</v>
      </c>
      <c r="BE242" s="148">
        <f t="shared" si="14"/>
        <v>0</v>
      </c>
      <c r="BF242" s="148">
        <f t="shared" si="15"/>
        <v>0</v>
      </c>
      <c r="BG242" s="148">
        <f t="shared" si="16"/>
        <v>0</v>
      </c>
      <c r="BH242" s="148">
        <f t="shared" si="17"/>
        <v>0</v>
      </c>
      <c r="BI242" s="148">
        <f t="shared" si="18"/>
        <v>0</v>
      </c>
      <c r="BJ242" s="17" t="s">
        <v>82</v>
      </c>
      <c r="BK242" s="148">
        <f t="shared" si="19"/>
        <v>0</v>
      </c>
      <c r="BL242" s="17" t="s">
        <v>188</v>
      </c>
      <c r="BM242" s="147" t="s">
        <v>2106</v>
      </c>
    </row>
    <row r="243" spans="2:65" s="1" customFormat="1" ht="16.5" customHeight="1">
      <c r="B243" s="32"/>
      <c r="C243" s="136" t="s">
        <v>731</v>
      </c>
      <c r="D243" s="136" t="s">
        <v>183</v>
      </c>
      <c r="E243" s="137" t="s">
        <v>819</v>
      </c>
      <c r="F243" s="138" t="s">
        <v>2374</v>
      </c>
      <c r="G243" s="139" t="s">
        <v>2354</v>
      </c>
      <c r="H243" s="140">
        <v>52</v>
      </c>
      <c r="I243" s="141"/>
      <c r="J243" s="142">
        <f t="shared" si="10"/>
        <v>0</v>
      </c>
      <c r="K243" s="138" t="s">
        <v>1</v>
      </c>
      <c r="L243" s="32"/>
      <c r="M243" s="143" t="s">
        <v>1</v>
      </c>
      <c r="N243" s="144" t="s">
        <v>39</v>
      </c>
      <c r="P243" s="145">
        <f t="shared" si="11"/>
        <v>0</v>
      </c>
      <c r="Q243" s="145">
        <v>0</v>
      </c>
      <c r="R243" s="145">
        <f t="shared" si="12"/>
        <v>0</v>
      </c>
      <c r="S243" s="145">
        <v>0</v>
      </c>
      <c r="T243" s="146">
        <f t="shared" si="13"/>
        <v>0</v>
      </c>
      <c r="AR243" s="147" t="s">
        <v>188</v>
      </c>
      <c r="AT243" s="147" t="s">
        <v>183</v>
      </c>
      <c r="AU243" s="147" t="s">
        <v>84</v>
      </c>
      <c r="AY243" s="17" t="s">
        <v>180</v>
      </c>
      <c r="BE243" s="148">
        <f t="shared" si="14"/>
        <v>0</v>
      </c>
      <c r="BF243" s="148">
        <f t="shared" si="15"/>
        <v>0</v>
      </c>
      <c r="BG243" s="148">
        <f t="shared" si="16"/>
        <v>0</v>
      </c>
      <c r="BH243" s="148">
        <f t="shared" si="17"/>
        <v>0</v>
      </c>
      <c r="BI243" s="148">
        <f t="shared" si="18"/>
        <v>0</v>
      </c>
      <c r="BJ243" s="17" t="s">
        <v>82</v>
      </c>
      <c r="BK243" s="148">
        <f t="shared" si="19"/>
        <v>0</v>
      </c>
      <c r="BL243" s="17" t="s">
        <v>188</v>
      </c>
      <c r="BM243" s="147" t="s">
        <v>2109</v>
      </c>
    </row>
    <row r="244" spans="2:65" s="1" customFormat="1" ht="16.5" customHeight="1">
      <c r="B244" s="32"/>
      <c r="C244" s="136" t="s">
        <v>735</v>
      </c>
      <c r="D244" s="136" t="s">
        <v>183</v>
      </c>
      <c r="E244" s="137" t="s">
        <v>825</v>
      </c>
      <c r="F244" s="138" t="s">
        <v>2375</v>
      </c>
      <c r="G244" s="139" t="s">
        <v>2354</v>
      </c>
      <c r="H244" s="140">
        <v>3</v>
      </c>
      <c r="I244" s="141"/>
      <c r="J244" s="142">
        <f t="shared" si="10"/>
        <v>0</v>
      </c>
      <c r="K244" s="138" t="s">
        <v>1</v>
      </c>
      <c r="L244" s="32"/>
      <c r="M244" s="143" t="s">
        <v>1</v>
      </c>
      <c r="N244" s="144" t="s">
        <v>39</v>
      </c>
      <c r="P244" s="145">
        <f t="shared" si="11"/>
        <v>0</v>
      </c>
      <c r="Q244" s="145">
        <v>0</v>
      </c>
      <c r="R244" s="145">
        <f t="shared" si="12"/>
        <v>0</v>
      </c>
      <c r="S244" s="145">
        <v>0</v>
      </c>
      <c r="T244" s="146">
        <f t="shared" si="13"/>
        <v>0</v>
      </c>
      <c r="AR244" s="147" t="s">
        <v>188</v>
      </c>
      <c r="AT244" s="147" t="s">
        <v>183</v>
      </c>
      <c r="AU244" s="147" t="s">
        <v>84</v>
      </c>
      <c r="AY244" s="17" t="s">
        <v>180</v>
      </c>
      <c r="BE244" s="148">
        <f t="shared" si="14"/>
        <v>0</v>
      </c>
      <c r="BF244" s="148">
        <f t="shared" si="15"/>
        <v>0</v>
      </c>
      <c r="BG244" s="148">
        <f t="shared" si="16"/>
        <v>0</v>
      </c>
      <c r="BH244" s="148">
        <f t="shared" si="17"/>
        <v>0</v>
      </c>
      <c r="BI244" s="148">
        <f t="shared" si="18"/>
        <v>0</v>
      </c>
      <c r="BJ244" s="17" t="s">
        <v>82</v>
      </c>
      <c r="BK244" s="148">
        <f t="shared" si="19"/>
        <v>0</v>
      </c>
      <c r="BL244" s="17" t="s">
        <v>188</v>
      </c>
      <c r="BM244" s="147" t="s">
        <v>2114</v>
      </c>
    </row>
    <row r="245" spans="2:65" s="1" customFormat="1" ht="16.5" customHeight="1">
      <c r="B245" s="32"/>
      <c r="C245" s="136" t="s">
        <v>739</v>
      </c>
      <c r="D245" s="136" t="s">
        <v>183</v>
      </c>
      <c r="E245" s="137" t="s">
        <v>830</v>
      </c>
      <c r="F245" s="138" t="s">
        <v>2376</v>
      </c>
      <c r="G245" s="139" t="s">
        <v>2354</v>
      </c>
      <c r="H245" s="140">
        <v>14</v>
      </c>
      <c r="I245" s="141"/>
      <c r="J245" s="142">
        <f t="shared" si="10"/>
        <v>0</v>
      </c>
      <c r="K245" s="138" t="s">
        <v>1</v>
      </c>
      <c r="L245" s="32"/>
      <c r="M245" s="143" t="s">
        <v>1</v>
      </c>
      <c r="N245" s="144" t="s">
        <v>39</v>
      </c>
      <c r="P245" s="145">
        <f t="shared" si="11"/>
        <v>0</v>
      </c>
      <c r="Q245" s="145">
        <v>0</v>
      </c>
      <c r="R245" s="145">
        <f t="shared" si="12"/>
        <v>0</v>
      </c>
      <c r="S245" s="145">
        <v>0</v>
      </c>
      <c r="T245" s="146">
        <f t="shared" si="13"/>
        <v>0</v>
      </c>
      <c r="AR245" s="147" t="s">
        <v>188</v>
      </c>
      <c r="AT245" s="147" t="s">
        <v>183</v>
      </c>
      <c r="AU245" s="147" t="s">
        <v>84</v>
      </c>
      <c r="AY245" s="17" t="s">
        <v>180</v>
      </c>
      <c r="BE245" s="148">
        <f t="shared" si="14"/>
        <v>0</v>
      </c>
      <c r="BF245" s="148">
        <f t="shared" si="15"/>
        <v>0</v>
      </c>
      <c r="BG245" s="148">
        <f t="shared" si="16"/>
        <v>0</v>
      </c>
      <c r="BH245" s="148">
        <f t="shared" si="17"/>
        <v>0</v>
      </c>
      <c r="BI245" s="148">
        <f t="shared" si="18"/>
        <v>0</v>
      </c>
      <c r="BJ245" s="17" t="s">
        <v>82</v>
      </c>
      <c r="BK245" s="148">
        <f t="shared" si="19"/>
        <v>0</v>
      </c>
      <c r="BL245" s="17" t="s">
        <v>188</v>
      </c>
      <c r="BM245" s="147" t="s">
        <v>2116</v>
      </c>
    </row>
    <row r="246" spans="2:65" s="1" customFormat="1" ht="16.5" customHeight="1">
      <c r="B246" s="32"/>
      <c r="C246" s="136" t="s">
        <v>743</v>
      </c>
      <c r="D246" s="136" t="s">
        <v>183</v>
      </c>
      <c r="E246" s="137" t="s">
        <v>851</v>
      </c>
      <c r="F246" s="138" t="s">
        <v>2377</v>
      </c>
      <c r="G246" s="139" t="s">
        <v>2354</v>
      </c>
      <c r="H246" s="140">
        <v>14</v>
      </c>
      <c r="I246" s="141"/>
      <c r="J246" s="142">
        <f t="shared" si="10"/>
        <v>0</v>
      </c>
      <c r="K246" s="138" t="s">
        <v>1</v>
      </c>
      <c r="L246" s="32"/>
      <c r="M246" s="143" t="s">
        <v>1</v>
      </c>
      <c r="N246" s="144" t="s">
        <v>39</v>
      </c>
      <c r="P246" s="145">
        <f t="shared" si="11"/>
        <v>0</v>
      </c>
      <c r="Q246" s="145">
        <v>0</v>
      </c>
      <c r="R246" s="145">
        <f t="shared" si="12"/>
        <v>0</v>
      </c>
      <c r="S246" s="145">
        <v>0</v>
      </c>
      <c r="T246" s="146">
        <f t="shared" si="13"/>
        <v>0</v>
      </c>
      <c r="AR246" s="147" t="s">
        <v>188</v>
      </c>
      <c r="AT246" s="147" t="s">
        <v>183</v>
      </c>
      <c r="AU246" s="147" t="s">
        <v>84</v>
      </c>
      <c r="AY246" s="17" t="s">
        <v>180</v>
      </c>
      <c r="BE246" s="148">
        <f t="shared" si="14"/>
        <v>0</v>
      </c>
      <c r="BF246" s="148">
        <f t="shared" si="15"/>
        <v>0</v>
      </c>
      <c r="BG246" s="148">
        <f t="shared" si="16"/>
        <v>0</v>
      </c>
      <c r="BH246" s="148">
        <f t="shared" si="17"/>
        <v>0</v>
      </c>
      <c r="BI246" s="148">
        <f t="shared" si="18"/>
        <v>0</v>
      </c>
      <c r="BJ246" s="17" t="s">
        <v>82</v>
      </c>
      <c r="BK246" s="148">
        <f t="shared" si="19"/>
        <v>0</v>
      </c>
      <c r="BL246" s="17" t="s">
        <v>188</v>
      </c>
      <c r="BM246" s="147" t="s">
        <v>2118</v>
      </c>
    </row>
    <row r="247" spans="2:65" s="1" customFormat="1" ht="16.5" customHeight="1">
      <c r="B247" s="32"/>
      <c r="C247" s="136" t="s">
        <v>751</v>
      </c>
      <c r="D247" s="136" t="s">
        <v>183</v>
      </c>
      <c r="E247" s="137" t="s">
        <v>856</v>
      </c>
      <c r="F247" s="138" t="s">
        <v>2378</v>
      </c>
      <c r="G247" s="139" t="s">
        <v>2354</v>
      </c>
      <c r="H247" s="140">
        <v>7</v>
      </c>
      <c r="I247" s="141"/>
      <c r="J247" s="142">
        <f t="shared" si="10"/>
        <v>0</v>
      </c>
      <c r="K247" s="138" t="s">
        <v>1</v>
      </c>
      <c r="L247" s="32"/>
      <c r="M247" s="143" t="s">
        <v>1</v>
      </c>
      <c r="N247" s="144" t="s">
        <v>39</v>
      </c>
      <c r="P247" s="145">
        <f t="shared" si="11"/>
        <v>0</v>
      </c>
      <c r="Q247" s="145">
        <v>0</v>
      </c>
      <c r="R247" s="145">
        <f t="shared" si="12"/>
        <v>0</v>
      </c>
      <c r="S247" s="145">
        <v>0</v>
      </c>
      <c r="T247" s="146">
        <f t="shared" si="13"/>
        <v>0</v>
      </c>
      <c r="AR247" s="147" t="s">
        <v>188</v>
      </c>
      <c r="AT247" s="147" t="s">
        <v>183</v>
      </c>
      <c r="AU247" s="147" t="s">
        <v>84</v>
      </c>
      <c r="AY247" s="17" t="s">
        <v>180</v>
      </c>
      <c r="BE247" s="148">
        <f t="shared" si="14"/>
        <v>0</v>
      </c>
      <c r="BF247" s="148">
        <f t="shared" si="15"/>
        <v>0</v>
      </c>
      <c r="BG247" s="148">
        <f t="shared" si="16"/>
        <v>0</v>
      </c>
      <c r="BH247" s="148">
        <f t="shared" si="17"/>
        <v>0</v>
      </c>
      <c r="BI247" s="148">
        <f t="shared" si="18"/>
        <v>0</v>
      </c>
      <c r="BJ247" s="17" t="s">
        <v>82</v>
      </c>
      <c r="BK247" s="148">
        <f t="shared" si="19"/>
        <v>0</v>
      </c>
      <c r="BL247" s="17" t="s">
        <v>188</v>
      </c>
      <c r="BM247" s="147" t="s">
        <v>2124</v>
      </c>
    </row>
    <row r="248" spans="2:65" s="1" customFormat="1" ht="16.5" customHeight="1">
      <c r="B248" s="32"/>
      <c r="C248" s="136" t="s">
        <v>795</v>
      </c>
      <c r="D248" s="136" t="s">
        <v>183</v>
      </c>
      <c r="E248" s="137" t="s">
        <v>863</v>
      </c>
      <c r="F248" s="138" t="s">
        <v>2379</v>
      </c>
      <c r="G248" s="139" t="s">
        <v>2354</v>
      </c>
      <c r="H248" s="140">
        <v>11</v>
      </c>
      <c r="I248" s="141"/>
      <c r="J248" s="142">
        <f t="shared" si="10"/>
        <v>0</v>
      </c>
      <c r="K248" s="138" t="s">
        <v>1</v>
      </c>
      <c r="L248" s="32"/>
      <c r="M248" s="143" t="s">
        <v>1</v>
      </c>
      <c r="N248" s="144" t="s">
        <v>39</v>
      </c>
      <c r="P248" s="145">
        <f t="shared" si="11"/>
        <v>0</v>
      </c>
      <c r="Q248" s="145">
        <v>0</v>
      </c>
      <c r="R248" s="145">
        <f t="shared" si="12"/>
        <v>0</v>
      </c>
      <c r="S248" s="145">
        <v>0</v>
      </c>
      <c r="T248" s="146">
        <f t="shared" si="13"/>
        <v>0</v>
      </c>
      <c r="AR248" s="147" t="s">
        <v>188</v>
      </c>
      <c r="AT248" s="147" t="s">
        <v>183</v>
      </c>
      <c r="AU248" s="147" t="s">
        <v>84</v>
      </c>
      <c r="AY248" s="17" t="s">
        <v>180</v>
      </c>
      <c r="BE248" s="148">
        <f t="shared" si="14"/>
        <v>0</v>
      </c>
      <c r="BF248" s="148">
        <f t="shared" si="15"/>
        <v>0</v>
      </c>
      <c r="BG248" s="148">
        <f t="shared" si="16"/>
        <v>0</v>
      </c>
      <c r="BH248" s="148">
        <f t="shared" si="17"/>
        <v>0</v>
      </c>
      <c r="BI248" s="148">
        <f t="shared" si="18"/>
        <v>0</v>
      </c>
      <c r="BJ248" s="17" t="s">
        <v>82</v>
      </c>
      <c r="BK248" s="148">
        <f t="shared" si="19"/>
        <v>0</v>
      </c>
      <c r="BL248" s="17" t="s">
        <v>188</v>
      </c>
      <c r="BM248" s="147" t="s">
        <v>2127</v>
      </c>
    </row>
    <row r="249" spans="2:65" s="1" customFormat="1" ht="16.5" customHeight="1">
      <c r="B249" s="32"/>
      <c r="C249" s="136" t="s">
        <v>800</v>
      </c>
      <c r="D249" s="136" t="s">
        <v>183</v>
      </c>
      <c r="E249" s="137" t="s">
        <v>878</v>
      </c>
      <c r="F249" s="138" t="s">
        <v>2380</v>
      </c>
      <c r="G249" s="139" t="s">
        <v>2354</v>
      </c>
      <c r="H249" s="140">
        <v>13</v>
      </c>
      <c r="I249" s="141"/>
      <c r="J249" s="142">
        <f t="shared" si="10"/>
        <v>0</v>
      </c>
      <c r="K249" s="138" t="s">
        <v>1</v>
      </c>
      <c r="L249" s="32"/>
      <c r="M249" s="143" t="s">
        <v>1</v>
      </c>
      <c r="N249" s="144" t="s">
        <v>39</v>
      </c>
      <c r="P249" s="145">
        <f t="shared" si="11"/>
        <v>0</v>
      </c>
      <c r="Q249" s="145">
        <v>0</v>
      </c>
      <c r="R249" s="145">
        <f t="shared" si="12"/>
        <v>0</v>
      </c>
      <c r="S249" s="145">
        <v>0</v>
      </c>
      <c r="T249" s="146">
        <f t="shared" si="13"/>
        <v>0</v>
      </c>
      <c r="AR249" s="147" t="s">
        <v>188</v>
      </c>
      <c r="AT249" s="147" t="s">
        <v>183</v>
      </c>
      <c r="AU249" s="147" t="s">
        <v>84</v>
      </c>
      <c r="AY249" s="17" t="s">
        <v>180</v>
      </c>
      <c r="BE249" s="148">
        <f t="shared" si="14"/>
        <v>0</v>
      </c>
      <c r="BF249" s="148">
        <f t="shared" si="15"/>
        <v>0</v>
      </c>
      <c r="BG249" s="148">
        <f t="shared" si="16"/>
        <v>0</v>
      </c>
      <c r="BH249" s="148">
        <f t="shared" si="17"/>
        <v>0</v>
      </c>
      <c r="BI249" s="148">
        <f t="shared" si="18"/>
        <v>0</v>
      </c>
      <c r="BJ249" s="17" t="s">
        <v>82</v>
      </c>
      <c r="BK249" s="148">
        <f t="shared" si="19"/>
        <v>0</v>
      </c>
      <c r="BL249" s="17" t="s">
        <v>188</v>
      </c>
      <c r="BM249" s="147" t="s">
        <v>2129</v>
      </c>
    </row>
    <row r="250" spans="2:65" s="1" customFormat="1" ht="16.5" customHeight="1">
      <c r="B250" s="32"/>
      <c r="C250" s="136" t="s">
        <v>806</v>
      </c>
      <c r="D250" s="136" t="s">
        <v>183</v>
      </c>
      <c r="E250" s="137" t="s">
        <v>892</v>
      </c>
      <c r="F250" s="138" t="s">
        <v>2381</v>
      </c>
      <c r="G250" s="139" t="s">
        <v>2354</v>
      </c>
      <c r="H250" s="140">
        <v>4</v>
      </c>
      <c r="I250" s="141"/>
      <c r="J250" s="142">
        <f t="shared" si="10"/>
        <v>0</v>
      </c>
      <c r="K250" s="138" t="s">
        <v>1</v>
      </c>
      <c r="L250" s="32"/>
      <c r="M250" s="143" t="s">
        <v>1</v>
      </c>
      <c r="N250" s="144" t="s">
        <v>39</v>
      </c>
      <c r="P250" s="145">
        <f t="shared" si="11"/>
        <v>0</v>
      </c>
      <c r="Q250" s="145">
        <v>0</v>
      </c>
      <c r="R250" s="145">
        <f t="shared" si="12"/>
        <v>0</v>
      </c>
      <c r="S250" s="145">
        <v>0</v>
      </c>
      <c r="T250" s="146">
        <f t="shared" si="13"/>
        <v>0</v>
      </c>
      <c r="AR250" s="147" t="s">
        <v>188</v>
      </c>
      <c r="AT250" s="147" t="s">
        <v>183</v>
      </c>
      <c r="AU250" s="147" t="s">
        <v>84</v>
      </c>
      <c r="AY250" s="17" t="s">
        <v>180</v>
      </c>
      <c r="BE250" s="148">
        <f t="shared" si="14"/>
        <v>0</v>
      </c>
      <c r="BF250" s="148">
        <f t="shared" si="15"/>
        <v>0</v>
      </c>
      <c r="BG250" s="148">
        <f t="shared" si="16"/>
        <v>0</v>
      </c>
      <c r="BH250" s="148">
        <f t="shared" si="17"/>
        <v>0</v>
      </c>
      <c r="BI250" s="148">
        <f t="shared" si="18"/>
        <v>0</v>
      </c>
      <c r="BJ250" s="17" t="s">
        <v>82</v>
      </c>
      <c r="BK250" s="148">
        <f t="shared" si="19"/>
        <v>0</v>
      </c>
      <c r="BL250" s="17" t="s">
        <v>188</v>
      </c>
      <c r="BM250" s="147" t="s">
        <v>2133</v>
      </c>
    </row>
    <row r="251" spans="2:65" s="1" customFormat="1" ht="21.75" customHeight="1">
      <c r="B251" s="32"/>
      <c r="C251" s="136" t="s">
        <v>810</v>
      </c>
      <c r="D251" s="136" t="s">
        <v>183</v>
      </c>
      <c r="E251" s="137" t="s">
        <v>902</v>
      </c>
      <c r="F251" s="138" t="s">
        <v>2382</v>
      </c>
      <c r="G251" s="139" t="s">
        <v>198</v>
      </c>
      <c r="H251" s="140">
        <v>196</v>
      </c>
      <c r="I251" s="141"/>
      <c r="J251" s="142">
        <f t="shared" si="10"/>
        <v>0</v>
      </c>
      <c r="K251" s="138" t="s">
        <v>1</v>
      </c>
      <c r="L251" s="32"/>
      <c r="M251" s="143" t="s">
        <v>1</v>
      </c>
      <c r="N251" s="144" t="s">
        <v>39</v>
      </c>
      <c r="P251" s="145">
        <f t="shared" si="11"/>
        <v>0</v>
      </c>
      <c r="Q251" s="145">
        <v>0</v>
      </c>
      <c r="R251" s="145">
        <f t="shared" si="12"/>
        <v>0</v>
      </c>
      <c r="S251" s="145">
        <v>0</v>
      </c>
      <c r="T251" s="146">
        <f t="shared" si="13"/>
        <v>0</v>
      </c>
      <c r="AR251" s="147" t="s">
        <v>188</v>
      </c>
      <c r="AT251" s="147" t="s">
        <v>183</v>
      </c>
      <c r="AU251" s="147" t="s">
        <v>84</v>
      </c>
      <c r="AY251" s="17" t="s">
        <v>180</v>
      </c>
      <c r="BE251" s="148">
        <f t="shared" si="14"/>
        <v>0</v>
      </c>
      <c r="BF251" s="148">
        <f t="shared" si="15"/>
        <v>0</v>
      </c>
      <c r="BG251" s="148">
        <f t="shared" si="16"/>
        <v>0</v>
      </c>
      <c r="BH251" s="148">
        <f t="shared" si="17"/>
        <v>0</v>
      </c>
      <c r="BI251" s="148">
        <f t="shared" si="18"/>
        <v>0</v>
      </c>
      <c r="BJ251" s="17" t="s">
        <v>82</v>
      </c>
      <c r="BK251" s="148">
        <f t="shared" si="19"/>
        <v>0</v>
      </c>
      <c r="BL251" s="17" t="s">
        <v>188</v>
      </c>
      <c r="BM251" s="147" t="s">
        <v>2136</v>
      </c>
    </row>
    <row r="252" spans="2:65" s="1" customFormat="1" ht="16.5" customHeight="1">
      <c r="B252" s="32"/>
      <c r="C252" s="136" t="s">
        <v>819</v>
      </c>
      <c r="D252" s="136" t="s">
        <v>183</v>
      </c>
      <c r="E252" s="137" t="s">
        <v>911</v>
      </c>
      <c r="F252" s="138" t="s">
        <v>2383</v>
      </c>
      <c r="G252" s="139" t="s">
        <v>198</v>
      </c>
      <c r="H252" s="140">
        <v>63</v>
      </c>
      <c r="I252" s="141"/>
      <c r="J252" s="142">
        <f t="shared" si="10"/>
        <v>0</v>
      </c>
      <c r="K252" s="138" t="s">
        <v>1</v>
      </c>
      <c r="L252" s="32"/>
      <c r="M252" s="143" t="s">
        <v>1</v>
      </c>
      <c r="N252" s="144" t="s">
        <v>39</v>
      </c>
      <c r="P252" s="145">
        <f t="shared" si="11"/>
        <v>0</v>
      </c>
      <c r="Q252" s="145">
        <v>0</v>
      </c>
      <c r="R252" s="145">
        <f t="shared" si="12"/>
        <v>0</v>
      </c>
      <c r="S252" s="145">
        <v>0</v>
      </c>
      <c r="T252" s="146">
        <f t="shared" si="13"/>
        <v>0</v>
      </c>
      <c r="AR252" s="147" t="s">
        <v>188</v>
      </c>
      <c r="AT252" s="147" t="s">
        <v>183</v>
      </c>
      <c r="AU252" s="147" t="s">
        <v>84</v>
      </c>
      <c r="AY252" s="17" t="s">
        <v>180</v>
      </c>
      <c r="BE252" s="148">
        <f t="shared" si="14"/>
        <v>0</v>
      </c>
      <c r="BF252" s="148">
        <f t="shared" si="15"/>
        <v>0</v>
      </c>
      <c r="BG252" s="148">
        <f t="shared" si="16"/>
        <v>0</v>
      </c>
      <c r="BH252" s="148">
        <f t="shared" si="17"/>
        <v>0</v>
      </c>
      <c r="BI252" s="148">
        <f t="shared" si="18"/>
        <v>0</v>
      </c>
      <c r="BJ252" s="17" t="s">
        <v>82</v>
      </c>
      <c r="BK252" s="148">
        <f t="shared" si="19"/>
        <v>0</v>
      </c>
      <c r="BL252" s="17" t="s">
        <v>188</v>
      </c>
      <c r="BM252" s="147" t="s">
        <v>2139</v>
      </c>
    </row>
    <row r="253" spans="2:65" s="1" customFormat="1" ht="16.5" customHeight="1">
      <c r="B253" s="32"/>
      <c r="C253" s="136" t="s">
        <v>825</v>
      </c>
      <c r="D253" s="136" t="s">
        <v>183</v>
      </c>
      <c r="E253" s="137" t="s">
        <v>925</v>
      </c>
      <c r="F253" s="138" t="s">
        <v>2384</v>
      </c>
      <c r="G253" s="139" t="s">
        <v>198</v>
      </c>
      <c r="H253" s="140">
        <v>147</v>
      </c>
      <c r="I253" s="141"/>
      <c r="J253" s="142">
        <f t="shared" si="10"/>
        <v>0</v>
      </c>
      <c r="K253" s="138" t="s">
        <v>1</v>
      </c>
      <c r="L253" s="32"/>
      <c r="M253" s="143" t="s">
        <v>1</v>
      </c>
      <c r="N253" s="144" t="s">
        <v>39</v>
      </c>
      <c r="P253" s="145">
        <f t="shared" si="11"/>
        <v>0</v>
      </c>
      <c r="Q253" s="145">
        <v>0</v>
      </c>
      <c r="R253" s="145">
        <f t="shared" si="12"/>
        <v>0</v>
      </c>
      <c r="S253" s="145">
        <v>0</v>
      </c>
      <c r="T253" s="146">
        <f t="shared" si="13"/>
        <v>0</v>
      </c>
      <c r="AR253" s="147" t="s">
        <v>188</v>
      </c>
      <c r="AT253" s="147" t="s">
        <v>183</v>
      </c>
      <c r="AU253" s="147" t="s">
        <v>84</v>
      </c>
      <c r="AY253" s="17" t="s">
        <v>180</v>
      </c>
      <c r="BE253" s="148">
        <f t="shared" si="14"/>
        <v>0</v>
      </c>
      <c r="BF253" s="148">
        <f t="shared" si="15"/>
        <v>0</v>
      </c>
      <c r="BG253" s="148">
        <f t="shared" si="16"/>
        <v>0</v>
      </c>
      <c r="BH253" s="148">
        <f t="shared" si="17"/>
        <v>0</v>
      </c>
      <c r="BI253" s="148">
        <f t="shared" si="18"/>
        <v>0</v>
      </c>
      <c r="BJ253" s="17" t="s">
        <v>82</v>
      </c>
      <c r="BK253" s="148">
        <f t="shared" si="19"/>
        <v>0</v>
      </c>
      <c r="BL253" s="17" t="s">
        <v>188</v>
      </c>
      <c r="BM253" s="147" t="s">
        <v>2142</v>
      </c>
    </row>
    <row r="254" spans="2:65" s="1" customFormat="1" ht="21.75" customHeight="1">
      <c r="B254" s="32"/>
      <c r="C254" s="136" t="s">
        <v>830</v>
      </c>
      <c r="D254" s="136" t="s">
        <v>183</v>
      </c>
      <c r="E254" s="137" t="s">
        <v>935</v>
      </c>
      <c r="F254" s="138" t="s">
        <v>2385</v>
      </c>
      <c r="G254" s="139" t="s">
        <v>198</v>
      </c>
      <c r="H254" s="140">
        <v>8</v>
      </c>
      <c r="I254" s="141"/>
      <c r="J254" s="142">
        <f t="shared" si="10"/>
        <v>0</v>
      </c>
      <c r="K254" s="138" t="s">
        <v>1</v>
      </c>
      <c r="L254" s="32"/>
      <c r="M254" s="143" t="s">
        <v>1</v>
      </c>
      <c r="N254" s="144" t="s">
        <v>39</v>
      </c>
      <c r="P254" s="145">
        <f t="shared" si="11"/>
        <v>0</v>
      </c>
      <c r="Q254" s="145">
        <v>0</v>
      </c>
      <c r="R254" s="145">
        <f t="shared" si="12"/>
        <v>0</v>
      </c>
      <c r="S254" s="145">
        <v>0</v>
      </c>
      <c r="T254" s="146">
        <f t="shared" si="13"/>
        <v>0</v>
      </c>
      <c r="AR254" s="147" t="s">
        <v>188</v>
      </c>
      <c r="AT254" s="147" t="s">
        <v>183</v>
      </c>
      <c r="AU254" s="147" t="s">
        <v>84</v>
      </c>
      <c r="AY254" s="17" t="s">
        <v>180</v>
      </c>
      <c r="BE254" s="148">
        <f t="shared" si="14"/>
        <v>0</v>
      </c>
      <c r="BF254" s="148">
        <f t="shared" si="15"/>
        <v>0</v>
      </c>
      <c r="BG254" s="148">
        <f t="shared" si="16"/>
        <v>0</v>
      </c>
      <c r="BH254" s="148">
        <f t="shared" si="17"/>
        <v>0</v>
      </c>
      <c r="BI254" s="148">
        <f t="shared" si="18"/>
        <v>0</v>
      </c>
      <c r="BJ254" s="17" t="s">
        <v>82</v>
      </c>
      <c r="BK254" s="148">
        <f t="shared" si="19"/>
        <v>0</v>
      </c>
      <c r="BL254" s="17" t="s">
        <v>188</v>
      </c>
      <c r="BM254" s="147" t="s">
        <v>2145</v>
      </c>
    </row>
    <row r="255" spans="2:65" s="1" customFormat="1" ht="16.5" customHeight="1">
      <c r="B255" s="32"/>
      <c r="C255" s="136" t="s">
        <v>851</v>
      </c>
      <c r="D255" s="136" t="s">
        <v>183</v>
      </c>
      <c r="E255" s="137" t="s">
        <v>947</v>
      </c>
      <c r="F255" s="138" t="s">
        <v>2386</v>
      </c>
      <c r="G255" s="139" t="s">
        <v>646</v>
      </c>
      <c r="H255" s="140">
        <v>1</v>
      </c>
      <c r="I255" s="141"/>
      <c r="J255" s="142">
        <f t="shared" si="10"/>
        <v>0</v>
      </c>
      <c r="K255" s="138" t="s">
        <v>1</v>
      </c>
      <c r="L255" s="32"/>
      <c r="M255" s="143" t="s">
        <v>1</v>
      </c>
      <c r="N255" s="144" t="s">
        <v>39</v>
      </c>
      <c r="P255" s="145">
        <f t="shared" si="11"/>
        <v>0</v>
      </c>
      <c r="Q255" s="145">
        <v>0</v>
      </c>
      <c r="R255" s="145">
        <f t="shared" si="12"/>
        <v>0</v>
      </c>
      <c r="S255" s="145">
        <v>0</v>
      </c>
      <c r="T255" s="146">
        <f t="shared" si="13"/>
        <v>0</v>
      </c>
      <c r="AR255" s="147" t="s">
        <v>188</v>
      </c>
      <c r="AT255" s="147" t="s">
        <v>183</v>
      </c>
      <c r="AU255" s="147" t="s">
        <v>84</v>
      </c>
      <c r="AY255" s="17" t="s">
        <v>180</v>
      </c>
      <c r="BE255" s="148">
        <f t="shared" si="14"/>
        <v>0</v>
      </c>
      <c r="BF255" s="148">
        <f t="shared" si="15"/>
        <v>0</v>
      </c>
      <c r="BG255" s="148">
        <f t="shared" si="16"/>
        <v>0</v>
      </c>
      <c r="BH255" s="148">
        <f t="shared" si="17"/>
        <v>0</v>
      </c>
      <c r="BI255" s="148">
        <f t="shared" si="18"/>
        <v>0</v>
      </c>
      <c r="BJ255" s="17" t="s">
        <v>82</v>
      </c>
      <c r="BK255" s="148">
        <f t="shared" si="19"/>
        <v>0</v>
      </c>
      <c r="BL255" s="17" t="s">
        <v>188</v>
      </c>
      <c r="BM255" s="147" t="s">
        <v>2146</v>
      </c>
    </row>
    <row r="256" spans="2:65" s="1" customFormat="1" ht="16.5" customHeight="1">
      <c r="B256" s="32"/>
      <c r="C256" s="136" t="s">
        <v>856</v>
      </c>
      <c r="D256" s="136" t="s">
        <v>183</v>
      </c>
      <c r="E256" s="137" t="s">
        <v>954</v>
      </c>
      <c r="F256" s="138" t="s">
        <v>2387</v>
      </c>
      <c r="G256" s="139" t="s">
        <v>646</v>
      </c>
      <c r="H256" s="140">
        <v>1</v>
      </c>
      <c r="I256" s="141"/>
      <c r="J256" s="142">
        <f t="shared" si="10"/>
        <v>0</v>
      </c>
      <c r="K256" s="138" t="s">
        <v>1</v>
      </c>
      <c r="L256" s="32"/>
      <c r="M256" s="143" t="s">
        <v>1</v>
      </c>
      <c r="N256" s="144" t="s">
        <v>39</v>
      </c>
      <c r="P256" s="145">
        <f t="shared" si="11"/>
        <v>0</v>
      </c>
      <c r="Q256" s="145">
        <v>0</v>
      </c>
      <c r="R256" s="145">
        <f t="shared" si="12"/>
        <v>0</v>
      </c>
      <c r="S256" s="145">
        <v>0</v>
      </c>
      <c r="T256" s="146">
        <f t="shared" si="13"/>
        <v>0</v>
      </c>
      <c r="AR256" s="147" t="s">
        <v>188</v>
      </c>
      <c r="AT256" s="147" t="s">
        <v>183</v>
      </c>
      <c r="AU256" s="147" t="s">
        <v>84</v>
      </c>
      <c r="AY256" s="17" t="s">
        <v>180</v>
      </c>
      <c r="BE256" s="148">
        <f t="shared" si="14"/>
        <v>0</v>
      </c>
      <c r="BF256" s="148">
        <f t="shared" si="15"/>
        <v>0</v>
      </c>
      <c r="BG256" s="148">
        <f t="shared" si="16"/>
        <v>0</v>
      </c>
      <c r="BH256" s="148">
        <f t="shared" si="17"/>
        <v>0</v>
      </c>
      <c r="BI256" s="148">
        <f t="shared" si="18"/>
        <v>0</v>
      </c>
      <c r="BJ256" s="17" t="s">
        <v>82</v>
      </c>
      <c r="BK256" s="148">
        <f t="shared" si="19"/>
        <v>0</v>
      </c>
      <c r="BL256" s="17" t="s">
        <v>188</v>
      </c>
      <c r="BM256" s="147" t="s">
        <v>2148</v>
      </c>
    </row>
    <row r="257" spans="2:65" s="1" customFormat="1" ht="16.5" customHeight="1">
      <c r="B257" s="32"/>
      <c r="C257" s="136" t="s">
        <v>863</v>
      </c>
      <c r="D257" s="136" t="s">
        <v>183</v>
      </c>
      <c r="E257" s="137" t="s">
        <v>982</v>
      </c>
      <c r="F257" s="138" t="s">
        <v>2388</v>
      </c>
      <c r="G257" s="139" t="s">
        <v>646</v>
      </c>
      <c r="H257" s="140">
        <v>1</v>
      </c>
      <c r="I257" s="141"/>
      <c r="J257" s="142">
        <f t="shared" si="10"/>
        <v>0</v>
      </c>
      <c r="K257" s="138" t="s">
        <v>1</v>
      </c>
      <c r="L257" s="32"/>
      <c r="M257" s="143" t="s">
        <v>1</v>
      </c>
      <c r="N257" s="144" t="s">
        <v>39</v>
      </c>
      <c r="P257" s="145">
        <f t="shared" si="11"/>
        <v>0</v>
      </c>
      <c r="Q257" s="145">
        <v>0</v>
      </c>
      <c r="R257" s="145">
        <f t="shared" si="12"/>
        <v>0</v>
      </c>
      <c r="S257" s="145">
        <v>0</v>
      </c>
      <c r="T257" s="146">
        <f t="shared" si="13"/>
        <v>0</v>
      </c>
      <c r="AR257" s="147" t="s">
        <v>188</v>
      </c>
      <c r="AT257" s="147" t="s">
        <v>183</v>
      </c>
      <c r="AU257" s="147" t="s">
        <v>84</v>
      </c>
      <c r="AY257" s="17" t="s">
        <v>180</v>
      </c>
      <c r="BE257" s="148">
        <f t="shared" si="14"/>
        <v>0</v>
      </c>
      <c r="BF257" s="148">
        <f t="shared" si="15"/>
        <v>0</v>
      </c>
      <c r="BG257" s="148">
        <f t="shared" si="16"/>
        <v>0</v>
      </c>
      <c r="BH257" s="148">
        <f t="shared" si="17"/>
        <v>0</v>
      </c>
      <c r="BI257" s="148">
        <f t="shared" si="18"/>
        <v>0</v>
      </c>
      <c r="BJ257" s="17" t="s">
        <v>82</v>
      </c>
      <c r="BK257" s="148">
        <f t="shared" si="19"/>
        <v>0</v>
      </c>
      <c r="BL257" s="17" t="s">
        <v>188</v>
      </c>
      <c r="BM257" s="147" t="s">
        <v>2389</v>
      </c>
    </row>
    <row r="258" spans="2:65" s="1" customFormat="1" ht="16.5" customHeight="1">
      <c r="B258" s="32"/>
      <c r="C258" s="136" t="s">
        <v>878</v>
      </c>
      <c r="D258" s="136" t="s">
        <v>183</v>
      </c>
      <c r="E258" s="137" t="s">
        <v>986</v>
      </c>
      <c r="F258" s="138" t="s">
        <v>311</v>
      </c>
      <c r="G258" s="139" t="s">
        <v>646</v>
      </c>
      <c r="H258" s="140">
        <v>1</v>
      </c>
      <c r="I258" s="141"/>
      <c r="J258" s="142">
        <f t="shared" si="10"/>
        <v>0</v>
      </c>
      <c r="K258" s="138" t="s">
        <v>1</v>
      </c>
      <c r="L258" s="32"/>
      <c r="M258" s="143" t="s">
        <v>1</v>
      </c>
      <c r="N258" s="144" t="s">
        <v>39</v>
      </c>
      <c r="P258" s="145">
        <f t="shared" si="11"/>
        <v>0</v>
      </c>
      <c r="Q258" s="145">
        <v>0</v>
      </c>
      <c r="R258" s="145">
        <f t="shared" si="12"/>
        <v>0</v>
      </c>
      <c r="S258" s="145">
        <v>0</v>
      </c>
      <c r="T258" s="146">
        <f t="shared" si="13"/>
        <v>0</v>
      </c>
      <c r="AR258" s="147" t="s">
        <v>188</v>
      </c>
      <c r="AT258" s="147" t="s">
        <v>183</v>
      </c>
      <c r="AU258" s="147" t="s">
        <v>84</v>
      </c>
      <c r="AY258" s="17" t="s">
        <v>180</v>
      </c>
      <c r="BE258" s="148">
        <f t="shared" si="14"/>
        <v>0</v>
      </c>
      <c r="BF258" s="148">
        <f t="shared" si="15"/>
        <v>0</v>
      </c>
      <c r="BG258" s="148">
        <f t="shared" si="16"/>
        <v>0</v>
      </c>
      <c r="BH258" s="148">
        <f t="shared" si="17"/>
        <v>0</v>
      </c>
      <c r="BI258" s="148">
        <f t="shared" si="18"/>
        <v>0</v>
      </c>
      <c r="BJ258" s="17" t="s">
        <v>82</v>
      </c>
      <c r="BK258" s="148">
        <f t="shared" si="19"/>
        <v>0</v>
      </c>
      <c r="BL258" s="17" t="s">
        <v>188</v>
      </c>
      <c r="BM258" s="147" t="s">
        <v>2390</v>
      </c>
    </row>
    <row r="259" spans="2:65" s="1" customFormat="1" ht="16.5" customHeight="1">
      <c r="B259" s="32"/>
      <c r="C259" s="136" t="s">
        <v>892</v>
      </c>
      <c r="D259" s="136" t="s">
        <v>183</v>
      </c>
      <c r="E259" s="137" t="s">
        <v>2391</v>
      </c>
      <c r="F259" s="138" t="s">
        <v>2392</v>
      </c>
      <c r="G259" s="139" t="s">
        <v>646</v>
      </c>
      <c r="H259" s="140">
        <v>1</v>
      </c>
      <c r="I259" s="141"/>
      <c r="J259" s="142">
        <f t="shared" si="10"/>
        <v>0</v>
      </c>
      <c r="K259" s="138" t="s">
        <v>1</v>
      </c>
      <c r="L259" s="32"/>
      <c r="M259" s="191" t="s">
        <v>1</v>
      </c>
      <c r="N259" s="192" t="s">
        <v>39</v>
      </c>
      <c r="O259" s="193"/>
      <c r="P259" s="194">
        <f t="shared" si="11"/>
        <v>0</v>
      </c>
      <c r="Q259" s="194">
        <v>0</v>
      </c>
      <c r="R259" s="194">
        <f t="shared" si="12"/>
        <v>0</v>
      </c>
      <c r="S259" s="194">
        <v>0</v>
      </c>
      <c r="T259" s="195">
        <f t="shared" si="13"/>
        <v>0</v>
      </c>
      <c r="AR259" s="147" t="s">
        <v>188</v>
      </c>
      <c r="AT259" s="147" t="s">
        <v>183</v>
      </c>
      <c r="AU259" s="147" t="s">
        <v>84</v>
      </c>
      <c r="AY259" s="17" t="s">
        <v>180</v>
      </c>
      <c r="BE259" s="148">
        <f t="shared" si="14"/>
        <v>0</v>
      </c>
      <c r="BF259" s="148">
        <f t="shared" si="15"/>
        <v>0</v>
      </c>
      <c r="BG259" s="148">
        <f t="shared" si="16"/>
        <v>0</v>
      </c>
      <c r="BH259" s="148">
        <f t="shared" si="17"/>
        <v>0</v>
      </c>
      <c r="BI259" s="148">
        <f t="shared" si="18"/>
        <v>0</v>
      </c>
      <c r="BJ259" s="17" t="s">
        <v>82</v>
      </c>
      <c r="BK259" s="148">
        <f t="shared" si="19"/>
        <v>0</v>
      </c>
      <c r="BL259" s="17" t="s">
        <v>188</v>
      </c>
      <c r="BM259" s="147" t="s">
        <v>2393</v>
      </c>
    </row>
    <row r="260" spans="2:65" s="1" customFormat="1" ht="7" customHeight="1">
      <c r="B260" s="44"/>
      <c r="C260" s="45"/>
      <c r="D260" s="45"/>
      <c r="E260" s="45"/>
      <c r="F260" s="45"/>
      <c r="G260" s="45"/>
      <c r="H260" s="45"/>
      <c r="I260" s="45"/>
      <c r="J260" s="45"/>
      <c r="K260" s="45"/>
      <c r="L260" s="32"/>
    </row>
  </sheetData>
  <sheetProtection algorithmName="SHA-512" hashValue="u9gWHJfroap5gi5LfH/MVbGS2k6/UZJ9OS6aij6EedkFSsswPEBtPzBNlSLZudBbw2Y4QI/yY79tr5a1v5y9Kg==" saltValue="EXk3WySX++/oyI1t/cTIl89I/mi4XxomydWDHB2l7sWdFqAL59WOpKOTQEstJC8sGlBma8GnIoB1KCiJGCVMhw==" spinCount="100000" sheet="1" objects="1" scenarios="1" formatColumns="0" formatRows="0" autoFilter="0"/>
  <autoFilter ref="C123:K259" xr:uid="{00000000-0009-0000-0000-000007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42"/>
  <sheetViews>
    <sheetView showGridLines="0" workbookViewId="0"/>
  </sheetViews>
  <sheetFormatPr defaultRowHeight="14.4"/>
  <cols>
    <col min="1" max="1" width="8.33203125" customWidth="1"/>
    <col min="2" max="2" width="1.19921875" customWidth="1"/>
    <col min="3" max="3" width="4.1328125" customWidth="1"/>
    <col min="4" max="4" width="4.33203125" customWidth="1"/>
    <col min="5" max="5" width="17.1328125" customWidth="1"/>
    <col min="6" max="6" width="100.796875" customWidth="1"/>
    <col min="7" max="7" width="7.46484375" customWidth="1"/>
    <col min="8" max="8" width="14" customWidth="1"/>
    <col min="9" max="9" width="15.796875" customWidth="1"/>
    <col min="10" max="11" width="22.33203125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115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ZŠ NA SMETÁNCE - oprava střešního pláště a rekonstrukce podkroví</v>
      </c>
      <c r="F7" s="245"/>
      <c r="G7" s="245"/>
      <c r="H7" s="245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44" t="s">
        <v>2277</v>
      </c>
      <c r="F9" s="246"/>
      <c r="G9" s="246"/>
      <c r="H9" s="24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07" t="s">
        <v>2394</v>
      </c>
      <c r="F11" s="246"/>
      <c r="G11" s="246"/>
      <c r="H11" s="246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7" t="str">
        <f>'Rekapitulace stavby'!E14</f>
        <v>Vyplň údaj</v>
      </c>
      <c r="F20" s="213"/>
      <c r="G20" s="213"/>
      <c r="H20" s="213"/>
      <c r="I20" s="27" t="s">
        <v>26</v>
      </c>
      <c r="J20" s="28" t="str">
        <f>'Rekapitulace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18" t="s">
        <v>1</v>
      </c>
      <c r="F29" s="218"/>
      <c r="G29" s="218"/>
      <c r="H29" s="218"/>
      <c r="L29" s="94"/>
    </row>
    <row r="30" spans="2:12" s="1" customFormat="1" ht="7" customHeight="1">
      <c r="B30" s="32"/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45" customHeight="1">
      <c r="B32" s="32"/>
      <c r="D32" s="95" t="s">
        <v>34</v>
      </c>
      <c r="J32" s="66">
        <f>ROUND(J121, 2)</f>
        <v>0</v>
      </c>
      <c r="L32" s="32"/>
    </row>
    <row r="33" spans="2:12" s="1" customFormat="1" ht="7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" customHeight="1">
      <c r="B35" s="32"/>
      <c r="D35" s="55" t="s">
        <v>38</v>
      </c>
      <c r="E35" s="27" t="s">
        <v>39</v>
      </c>
      <c r="F35" s="86">
        <f>ROUND((SUM(BE121:BE141)),  2)</f>
        <v>0</v>
      </c>
      <c r="I35" s="96">
        <v>0.21</v>
      </c>
      <c r="J35" s="86">
        <f>ROUND(((SUM(BE121:BE141))*I35),  2)</f>
        <v>0</v>
      </c>
      <c r="L35" s="32"/>
    </row>
    <row r="36" spans="2:12" s="1" customFormat="1" ht="14.4" customHeight="1">
      <c r="B36" s="32"/>
      <c r="E36" s="27" t="s">
        <v>40</v>
      </c>
      <c r="F36" s="86">
        <f>ROUND((SUM(BF121:BF141)),  2)</f>
        <v>0</v>
      </c>
      <c r="I36" s="96">
        <v>0.15</v>
      </c>
      <c r="J36" s="86">
        <f>ROUND(((SUM(BF121:BF141))*I36),  2)</f>
        <v>0</v>
      </c>
      <c r="L36" s="32"/>
    </row>
    <row r="37" spans="2:12" s="1" customFormat="1" ht="14.4" hidden="1" customHeight="1">
      <c r="B37" s="32"/>
      <c r="E37" s="27" t="s">
        <v>41</v>
      </c>
      <c r="F37" s="86">
        <f>ROUND((SUM(BG121:BG141)),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42</v>
      </c>
      <c r="F38" s="86">
        <f>ROUND((SUM(BH121:BH141)),  2)</f>
        <v>0</v>
      </c>
      <c r="I38" s="96">
        <v>0.15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43</v>
      </c>
      <c r="F39" s="86">
        <f>ROUND((SUM(BI121:BI141)),  2)</f>
        <v>0</v>
      </c>
      <c r="I39" s="96">
        <v>0</v>
      </c>
      <c r="J39" s="86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" customHeight="1">
      <c r="B42" s="32"/>
      <c r="L42" s="32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2.3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2.3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2.3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5" customHeight="1">
      <c r="B82" s="32"/>
      <c r="C82" s="21" t="s">
        <v>143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4" t="str">
        <f>E7</f>
        <v>ZŠ NA SMETÁNCE - oprava střešního pláště a rekonstrukce podkroví</v>
      </c>
      <c r="F85" s="245"/>
      <c r="G85" s="245"/>
      <c r="H85" s="245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44" t="s">
        <v>2277</v>
      </c>
      <c r="F87" s="246"/>
      <c r="G87" s="246"/>
      <c r="H87" s="24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07" t="str">
        <f>E11</f>
        <v>Objekt2 - ZAR.1 chlazení</v>
      </c>
      <c r="F89" s="246"/>
      <c r="G89" s="246"/>
      <c r="H89" s="246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7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65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" customHeight="1">
      <c r="B97" s="32"/>
      <c r="L97" s="32"/>
    </row>
    <row r="98" spans="2:47" s="1" customFormat="1" ht="22.8" customHeight="1">
      <c r="B98" s="32"/>
      <c r="C98" s="107" t="s">
        <v>146</v>
      </c>
      <c r="J98" s="66">
        <f>J121</f>
        <v>0</v>
      </c>
      <c r="L98" s="32"/>
      <c r="AU98" s="17" t="s">
        <v>147</v>
      </c>
    </row>
    <row r="99" spans="2:47" s="8" customFormat="1" ht="25" customHeight="1">
      <c r="B99" s="108"/>
      <c r="D99" s="109" t="s">
        <v>2395</v>
      </c>
      <c r="E99" s="110"/>
      <c r="F99" s="110"/>
      <c r="G99" s="110"/>
      <c r="H99" s="110"/>
      <c r="I99" s="110"/>
      <c r="J99" s="111">
        <f>J122</f>
        <v>0</v>
      </c>
      <c r="L99" s="108"/>
    </row>
    <row r="100" spans="2:47" s="1" customFormat="1" ht="21.85" customHeight="1">
      <c r="B100" s="32"/>
      <c r="L100" s="32"/>
    </row>
    <row r="101" spans="2:47" s="1" customFormat="1" ht="7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47" s="1" customFormat="1" ht="7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47" s="1" customFormat="1" ht="25" customHeight="1">
      <c r="B106" s="32"/>
      <c r="C106" s="21" t="s">
        <v>165</v>
      </c>
      <c r="L106" s="32"/>
    </row>
    <row r="107" spans="2:47" s="1" customFormat="1" ht="7" customHeight="1">
      <c r="B107" s="32"/>
      <c r="L107" s="32"/>
    </row>
    <row r="108" spans="2:47" s="1" customFormat="1" ht="12" customHeight="1">
      <c r="B108" s="32"/>
      <c r="C108" s="27" t="s">
        <v>16</v>
      </c>
      <c r="L108" s="32"/>
    </row>
    <row r="109" spans="2:47" s="1" customFormat="1" ht="16.5" customHeight="1">
      <c r="B109" s="32"/>
      <c r="E109" s="244" t="str">
        <f>E7</f>
        <v>ZŠ NA SMETÁNCE - oprava střešního pláště a rekonstrukce podkroví</v>
      </c>
      <c r="F109" s="245"/>
      <c r="G109" s="245"/>
      <c r="H109" s="245"/>
      <c r="L109" s="32"/>
    </row>
    <row r="110" spans="2:47" ht="12" customHeight="1">
      <c r="B110" s="20"/>
      <c r="C110" s="27" t="s">
        <v>141</v>
      </c>
      <c r="L110" s="20"/>
    </row>
    <row r="111" spans="2:47" s="1" customFormat="1" ht="16.5" customHeight="1">
      <c r="B111" s="32"/>
      <c r="E111" s="244" t="s">
        <v>2277</v>
      </c>
      <c r="F111" s="246"/>
      <c r="G111" s="246"/>
      <c r="H111" s="246"/>
      <c r="L111" s="32"/>
    </row>
    <row r="112" spans="2:47" s="1" customFormat="1" ht="12" customHeight="1">
      <c r="B112" s="32"/>
      <c r="C112" s="27" t="s">
        <v>991</v>
      </c>
      <c r="L112" s="32"/>
    </row>
    <row r="113" spans="2:65" s="1" customFormat="1" ht="16.5" customHeight="1">
      <c r="B113" s="32"/>
      <c r="E113" s="207" t="str">
        <f>E11</f>
        <v>Objekt2 - ZAR.1 chlazení</v>
      </c>
      <c r="F113" s="246"/>
      <c r="G113" s="246"/>
      <c r="H113" s="246"/>
      <c r="L113" s="32"/>
    </row>
    <row r="114" spans="2:65" s="1" customFormat="1" ht="7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F14</f>
        <v xml:space="preserve"> </v>
      </c>
      <c r="I115" s="27" t="s">
        <v>22</v>
      </c>
      <c r="J115" s="52" t="str">
        <f>IF(J14="","",J14)</f>
        <v>24. 5. 2023</v>
      </c>
      <c r="L115" s="32"/>
    </row>
    <row r="116" spans="2:65" s="1" customFormat="1" ht="7" customHeight="1">
      <c r="B116" s="32"/>
      <c r="L116" s="32"/>
    </row>
    <row r="117" spans="2:65" s="1" customFormat="1" ht="15.15" customHeight="1">
      <c r="B117" s="32"/>
      <c r="C117" s="27" t="s">
        <v>24</v>
      </c>
      <c r="F117" s="25" t="str">
        <f>E17</f>
        <v xml:space="preserve"> </v>
      </c>
      <c r="I117" s="27" t="s">
        <v>29</v>
      </c>
      <c r="J117" s="30" t="str">
        <f>E23</f>
        <v xml:space="preserve"> </v>
      </c>
      <c r="L117" s="32"/>
    </row>
    <row r="118" spans="2:65" s="1" customFormat="1" ht="25.65" customHeight="1">
      <c r="B118" s="32"/>
      <c r="C118" s="27" t="s">
        <v>27</v>
      </c>
      <c r="F118" s="25" t="str">
        <f>IF(E20="","",E20)</f>
        <v>Vyplň údaj</v>
      </c>
      <c r="I118" s="27" t="s">
        <v>31</v>
      </c>
      <c r="J118" s="30" t="str">
        <f>E26</f>
        <v>KAVRO - Ing. Veronika Kloudová</v>
      </c>
      <c r="L118" s="32"/>
    </row>
    <row r="119" spans="2:65" s="1" customFormat="1" ht="10.3" customHeight="1">
      <c r="B119" s="32"/>
      <c r="L119" s="32"/>
    </row>
    <row r="120" spans="2:65" s="10" customFormat="1" ht="29.25" customHeight="1">
      <c r="B120" s="116"/>
      <c r="C120" s="117" t="s">
        <v>166</v>
      </c>
      <c r="D120" s="118" t="s">
        <v>59</v>
      </c>
      <c r="E120" s="118" t="s">
        <v>55</v>
      </c>
      <c r="F120" s="118" t="s">
        <v>56</v>
      </c>
      <c r="G120" s="118" t="s">
        <v>167</v>
      </c>
      <c r="H120" s="118" t="s">
        <v>168</v>
      </c>
      <c r="I120" s="118" t="s">
        <v>169</v>
      </c>
      <c r="J120" s="118" t="s">
        <v>145</v>
      </c>
      <c r="K120" s="119" t="s">
        <v>170</v>
      </c>
      <c r="L120" s="116"/>
      <c r="M120" s="59" t="s">
        <v>1</v>
      </c>
      <c r="N120" s="60" t="s">
        <v>38</v>
      </c>
      <c r="O120" s="60" t="s">
        <v>171</v>
      </c>
      <c r="P120" s="60" t="s">
        <v>172</v>
      </c>
      <c r="Q120" s="60" t="s">
        <v>173</v>
      </c>
      <c r="R120" s="60" t="s">
        <v>174</v>
      </c>
      <c r="S120" s="60" t="s">
        <v>175</v>
      </c>
      <c r="T120" s="61" t="s">
        <v>176</v>
      </c>
    </row>
    <row r="121" spans="2:65" s="1" customFormat="1" ht="22.8" customHeight="1">
      <c r="B121" s="32"/>
      <c r="C121" s="64" t="s">
        <v>177</v>
      </c>
      <c r="J121" s="120">
        <f>BK121</f>
        <v>0</v>
      </c>
      <c r="L121" s="32"/>
      <c r="M121" s="62"/>
      <c r="N121" s="53"/>
      <c r="O121" s="53"/>
      <c r="P121" s="121">
        <f>P122</f>
        <v>0</v>
      </c>
      <c r="Q121" s="53"/>
      <c r="R121" s="121">
        <f>R122</f>
        <v>0</v>
      </c>
      <c r="S121" s="53"/>
      <c r="T121" s="122">
        <f>T122</f>
        <v>0</v>
      </c>
      <c r="AT121" s="17" t="s">
        <v>73</v>
      </c>
      <c r="AU121" s="17" t="s">
        <v>147</v>
      </c>
      <c r="BK121" s="123">
        <f>BK122</f>
        <v>0</v>
      </c>
    </row>
    <row r="122" spans="2:65" s="11" customFormat="1" ht="25.9" customHeight="1">
      <c r="B122" s="124"/>
      <c r="D122" s="125" t="s">
        <v>73</v>
      </c>
      <c r="E122" s="126" t="s">
        <v>1939</v>
      </c>
      <c r="F122" s="126" t="s">
        <v>2396</v>
      </c>
      <c r="I122" s="127"/>
      <c r="J122" s="128">
        <f>BK122</f>
        <v>0</v>
      </c>
      <c r="L122" s="124"/>
      <c r="M122" s="129"/>
      <c r="P122" s="130">
        <f>SUM(P123:P141)</f>
        <v>0</v>
      </c>
      <c r="R122" s="130">
        <f>SUM(R123:R141)</f>
        <v>0</v>
      </c>
      <c r="T122" s="131">
        <f>SUM(T123:T141)</f>
        <v>0</v>
      </c>
      <c r="AR122" s="125" t="s">
        <v>82</v>
      </c>
      <c r="AT122" s="132" t="s">
        <v>73</v>
      </c>
      <c r="AU122" s="132" t="s">
        <v>74</v>
      </c>
      <c r="AY122" s="125" t="s">
        <v>180</v>
      </c>
      <c r="BK122" s="133">
        <f>SUM(BK123:BK141)</f>
        <v>0</v>
      </c>
    </row>
    <row r="123" spans="2:65" s="1" customFormat="1" ht="16.5" customHeight="1">
      <c r="B123" s="32"/>
      <c r="C123" s="136" t="s">
        <v>82</v>
      </c>
      <c r="D123" s="136" t="s">
        <v>183</v>
      </c>
      <c r="E123" s="137" t="s">
        <v>1987</v>
      </c>
      <c r="F123" s="138" t="s">
        <v>2397</v>
      </c>
      <c r="G123" s="139" t="s">
        <v>1836</v>
      </c>
      <c r="H123" s="140">
        <v>1</v>
      </c>
      <c r="I123" s="141"/>
      <c r="J123" s="142">
        <f t="shared" ref="J123:J131" si="0">ROUND(I123*H123,2)</f>
        <v>0</v>
      </c>
      <c r="K123" s="138" t="s">
        <v>1</v>
      </c>
      <c r="L123" s="32"/>
      <c r="M123" s="143" t="s">
        <v>1</v>
      </c>
      <c r="N123" s="144" t="s">
        <v>39</v>
      </c>
      <c r="P123" s="145">
        <f t="shared" ref="P123:P131" si="1">O123*H123</f>
        <v>0</v>
      </c>
      <c r="Q123" s="145">
        <v>0</v>
      </c>
      <c r="R123" s="145">
        <f t="shared" ref="R123:R131" si="2">Q123*H123</f>
        <v>0</v>
      </c>
      <c r="S123" s="145">
        <v>0</v>
      </c>
      <c r="T123" s="146">
        <f t="shared" ref="T123:T131" si="3">S123*H123</f>
        <v>0</v>
      </c>
      <c r="AR123" s="147" t="s">
        <v>188</v>
      </c>
      <c r="AT123" s="147" t="s">
        <v>183</v>
      </c>
      <c r="AU123" s="147" t="s">
        <v>82</v>
      </c>
      <c r="AY123" s="17" t="s">
        <v>180</v>
      </c>
      <c r="BE123" s="148">
        <f t="shared" ref="BE123:BE131" si="4">IF(N123="základní",J123,0)</f>
        <v>0</v>
      </c>
      <c r="BF123" s="148">
        <f t="shared" ref="BF123:BF131" si="5">IF(N123="snížená",J123,0)</f>
        <v>0</v>
      </c>
      <c r="BG123" s="148">
        <f t="shared" ref="BG123:BG131" si="6">IF(N123="zákl. přenesená",J123,0)</f>
        <v>0</v>
      </c>
      <c r="BH123" s="148">
        <f t="shared" ref="BH123:BH131" si="7">IF(N123="sníž. přenesená",J123,0)</f>
        <v>0</v>
      </c>
      <c r="BI123" s="148">
        <f t="shared" ref="BI123:BI131" si="8">IF(N123="nulová",J123,0)</f>
        <v>0</v>
      </c>
      <c r="BJ123" s="17" t="s">
        <v>82</v>
      </c>
      <c r="BK123" s="148">
        <f t="shared" ref="BK123:BK131" si="9">ROUND(I123*H123,2)</f>
        <v>0</v>
      </c>
      <c r="BL123" s="17" t="s">
        <v>188</v>
      </c>
      <c r="BM123" s="147" t="s">
        <v>84</v>
      </c>
    </row>
    <row r="124" spans="2:65" s="1" customFormat="1" ht="16.5" customHeight="1">
      <c r="B124" s="32"/>
      <c r="C124" s="136" t="s">
        <v>84</v>
      </c>
      <c r="D124" s="136" t="s">
        <v>183</v>
      </c>
      <c r="E124" s="137" t="s">
        <v>1983</v>
      </c>
      <c r="F124" s="138" t="s">
        <v>2398</v>
      </c>
      <c r="G124" s="139" t="s">
        <v>1836</v>
      </c>
      <c r="H124" s="140">
        <v>1</v>
      </c>
      <c r="I124" s="141"/>
      <c r="J124" s="142">
        <f t="shared" si="0"/>
        <v>0</v>
      </c>
      <c r="K124" s="138" t="s">
        <v>1</v>
      </c>
      <c r="L124" s="32"/>
      <c r="M124" s="143" t="s">
        <v>1</v>
      </c>
      <c r="N124" s="144" t="s">
        <v>39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188</v>
      </c>
      <c r="AT124" s="147" t="s">
        <v>183</v>
      </c>
      <c r="AU124" s="147" t="s">
        <v>82</v>
      </c>
      <c r="AY124" s="17" t="s">
        <v>180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7" t="s">
        <v>82</v>
      </c>
      <c r="BK124" s="148">
        <f t="shared" si="9"/>
        <v>0</v>
      </c>
      <c r="BL124" s="17" t="s">
        <v>188</v>
      </c>
      <c r="BM124" s="147" t="s">
        <v>188</v>
      </c>
    </row>
    <row r="125" spans="2:65" s="1" customFormat="1" ht="16.5" customHeight="1">
      <c r="B125" s="32"/>
      <c r="C125" s="136" t="s">
        <v>181</v>
      </c>
      <c r="D125" s="136" t="s">
        <v>183</v>
      </c>
      <c r="E125" s="137" t="s">
        <v>1990</v>
      </c>
      <c r="F125" s="138" t="s">
        <v>2399</v>
      </c>
      <c r="G125" s="139" t="s">
        <v>1836</v>
      </c>
      <c r="H125" s="140">
        <v>1</v>
      </c>
      <c r="I125" s="141"/>
      <c r="J125" s="142">
        <f t="shared" si="0"/>
        <v>0</v>
      </c>
      <c r="K125" s="138" t="s">
        <v>1</v>
      </c>
      <c r="L125" s="32"/>
      <c r="M125" s="143" t="s">
        <v>1</v>
      </c>
      <c r="N125" s="144" t="s">
        <v>39</v>
      </c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188</v>
      </c>
      <c r="AT125" s="147" t="s">
        <v>183</v>
      </c>
      <c r="AU125" s="147" t="s">
        <v>82</v>
      </c>
      <c r="AY125" s="17" t="s">
        <v>180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7" t="s">
        <v>82</v>
      </c>
      <c r="BK125" s="148">
        <f t="shared" si="9"/>
        <v>0</v>
      </c>
      <c r="BL125" s="17" t="s">
        <v>188</v>
      </c>
      <c r="BM125" s="147" t="s">
        <v>216</v>
      </c>
    </row>
    <row r="126" spans="2:65" s="1" customFormat="1" ht="16.5" customHeight="1">
      <c r="B126" s="32"/>
      <c r="C126" s="136" t="s">
        <v>188</v>
      </c>
      <c r="D126" s="136" t="s">
        <v>183</v>
      </c>
      <c r="E126" s="137" t="s">
        <v>2115</v>
      </c>
      <c r="F126" s="138" t="s">
        <v>2400</v>
      </c>
      <c r="G126" s="139" t="s">
        <v>1836</v>
      </c>
      <c r="H126" s="140">
        <v>1</v>
      </c>
      <c r="I126" s="141"/>
      <c r="J126" s="142">
        <f t="shared" si="0"/>
        <v>0</v>
      </c>
      <c r="K126" s="138" t="s">
        <v>1</v>
      </c>
      <c r="L126" s="32"/>
      <c r="M126" s="143" t="s">
        <v>1</v>
      </c>
      <c r="N126" s="144" t="s">
        <v>39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188</v>
      </c>
      <c r="AT126" s="147" t="s">
        <v>183</v>
      </c>
      <c r="AU126" s="147" t="s">
        <v>82</v>
      </c>
      <c r="AY126" s="17" t="s">
        <v>180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7" t="s">
        <v>82</v>
      </c>
      <c r="BK126" s="148">
        <f t="shared" si="9"/>
        <v>0</v>
      </c>
      <c r="BL126" s="17" t="s">
        <v>188</v>
      </c>
      <c r="BM126" s="147" t="s">
        <v>242</v>
      </c>
    </row>
    <row r="127" spans="2:65" s="1" customFormat="1" ht="21.75" customHeight="1">
      <c r="B127" s="32"/>
      <c r="C127" s="136" t="s">
        <v>221</v>
      </c>
      <c r="D127" s="136" t="s">
        <v>183</v>
      </c>
      <c r="E127" s="137" t="s">
        <v>1995</v>
      </c>
      <c r="F127" s="138" t="s">
        <v>2401</v>
      </c>
      <c r="G127" s="139" t="s">
        <v>279</v>
      </c>
      <c r="H127" s="140">
        <v>12</v>
      </c>
      <c r="I127" s="141"/>
      <c r="J127" s="142">
        <f t="shared" si="0"/>
        <v>0</v>
      </c>
      <c r="K127" s="138" t="s">
        <v>1</v>
      </c>
      <c r="L127" s="32"/>
      <c r="M127" s="143" t="s">
        <v>1</v>
      </c>
      <c r="N127" s="144" t="s">
        <v>39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188</v>
      </c>
      <c r="AT127" s="147" t="s">
        <v>183</v>
      </c>
      <c r="AU127" s="147" t="s">
        <v>82</v>
      </c>
      <c r="AY127" s="17" t="s">
        <v>180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7" t="s">
        <v>82</v>
      </c>
      <c r="BK127" s="148">
        <f t="shared" si="9"/>
        <v>0</v>
      </c>
      <c r="BL127" s="17" t="s">
        <v>188</v>
      </c>
      <c r="BM127" s="147" t="s">
        <v>256</v>
      </c>
    </row>
    <row r="128" spans="2:65" s="1" customFormat="1" ht="16.5" customHeight="1">
      <c r="B128" s="32"/>
      <c r="C128" s="136" t="s">
        <v>216</v>
      </c>
      <c r="D128" s="136" t="s">
        <v>183</v>
      </c>
      <c r="E128" s="137" t="s">
        <v>1998</v>
      </c>
      <c r="F128" s="138" t="s">
        <v>2402</v>
      </c>
      <c r="G128" s="139" t="s">
        <v>1836</v>
      </c>
      <c r="H128" s="140">
        <v>1</v>
      </c>
      <c r="I128" s="141"/>
      <c r="J128" s="142">
        <f t="shared" si="0"/>
        <v>0</v>
      </c>
      <c r="K128" s="138" t="s">
        <v>1</v>
      </c>
      <c r="L128" s="32"/>
      <c r="M128" s="143" t="s">
        <v>1</v>
      </c>
      <c r="N128" s="144" t="s">
        <v>39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188</v>
      </c>
      <c r="AT128" s="147" t="s">
        <v>183</v>
      </c>
      <c r="AU128" s="147" t="s">
        <v>82</v>
      </c>
      <c r="AY128" s="17" t="s">
        <v>180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7" t="s">
        <v>82</v>
      </c>
      <c r="BK128" s="148">
        <f t="shared" si="9"/>
        <v>0</v>
      </c>
      <c r="BL128" s="17" t="s">
        <v>188</v>
      </c>
      <c r="BM128" s="147" t="s">
        <v>270</v>
      </c>
    </row>
    <row r="129" spans="2:65" s="1" customFormat="1" ht="16.5" customHeight="1">
      <c r="B129" s="32"/>
      <c r="C129" s="136" t="s">
        <v>232</v>
      </c>
      <c r="D129" s="136" t="s">
        <v>183</v>
      </c>
      <c r="E129" s="137" t="s">
        <v>2000</v>
      </c>
      <c r="F129" s="138" t="s">
        <v>2403</v>
      </c>
      <c r="G129" s="139" t="s">
        <v>646</v>
      </c>
      <c r="H129" s="140">
        <v>1</v>
      </c>
      <c r="I129" s="141"/>
      <c r="J129" s="142">
        <f t="shared" si="0"/>
        <v>0</v>
      </c>
      <c r="K129" s="138" t="s">
        <v>1</v>
      </c>
      <c r="L129" s="32"/>
      <c r="M129" s="143" t="s">
        <v>1</v>
      </c>
      <c r="N129" s="144" t="s">
        <v>39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188</v>
      </c>
      <c r="AT129" s="147" t="s">
        <v>183</v>
      </c>
      <c r="AU129" s="147" t="s">
        <v>82</v>
      </c>
      <c r="AY129" s="17" t="s">
        <v>180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7" t="s">
        <v>82</v>
      </c>
      <c r="BK129" s="148">
        <f t="shared" si="9"/>
        <v>0</v>
      </c>
      <c r="BL129" s="17" t="s">
        <v>188</v>
      </c>
      <c r="BM129" s="147" t="s">
        <v>283</v>
      </c>
    </row>
    <row r="130" spans="2:65" s="1" customFormat="1" ht="16.5" customHeight="1">
      <c r="B130" s="32"/>
      <c r="C130" s="136" t="s">
        <v>242</v>
      </c>
      <c r="D130" s="136" t="s">
        <v>183</v>
      </c>
      <c r="E130" s="137" t="s">
        <v>2003</v>
      </c>
      <c r="F130" s="138" t="s">
        <v>2404</v>
      </c>
      <c r="G130" s="139" t="s">
        <v>646</v>
      </c>
      <c r="H130" s="140">
        <v>1</v>
      </c>
      <c r="I130" s="141"/>
      <c r="J130" s="142">
        <f t="shared" si="0"/>
        <v>0</v>
      </c>
      <c r="K130" s="138" t="s">
        <v>1</v>
      </c>
      <c r="L130" s="32"/>
      <c r="M130" s="143" t="s">
        <v>1</v>
      </c>
      <c r="N130" s="144" t="s">
        <v>39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188</v>
      </c>
      <c r="AT130" s="147" t="s">
        <v>183</v>
      </c>
      <c r="AU130" s="147" t="s">
        <v>82</v>
      </c>
      <c r="AY130" s="17" t="s">
        <v>180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7" t="s">
        <v>82</v>
      </c>
      <c r="BK130" s="148">
        <f t="shared" si="9"/>
        <v>0</v>
      </c>
      <c r="BL130" s="17" t="s">
        <v>188</v>
      </c>
      <c r="BM130" s="147" t="s">
        <v>294</v>
      </c>
    </row>
    <row r="131" spans="2:65" s="1" customFormat="1" ht="16.5" customHeight="1">
      <c r="B131" s="32"/>
      <c r="C131" s="136" t="s">
        <v>256</v>
      </c>
      <c r="D131" s="136" t="s">
        <v>183</v>
      </c>
      <c r="E131" s="137" t="s">
        <v>256</v>
      </c>
      <c r="F131" s="138" t="s">
        <v>2405</v>
      </c>
      <c r="G131" s="139" t="s">
        <v>1836</v>
      </c>
      <c r="H131" s="140">
        <v>1</v>
      </c>
      <c r="I131" s="141"/>
      <c r="J131" s="142">
        <f t="shared" si="0"/>
        <v>0</v>
      </c>
      <c r="K131" s="138" t="s">
        <v>1</v>
      </c>
      <c r="L131" s="32"/>
      <c r="M131" s="143" t="s">
        <v>1</v>
      </c>
      <c r="N131" s="144" t="s">
        <v>39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188</v>
      </c>
      <c r="AT131" s="147" t="s">
        <v>183</v>
      </c>
      <c r="AU131" s="147" t="s">
        <v>82</v>
      </c>
      <c r="AY131" s="17" t="s">
        <v>180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7" t="s">
        <v>82</v>
      </c>
      <c r="BK131" s="148">
        <f t="shared" si="9"/>
        <v>0</v>
      </c>
      <c r="BL131" s="17" t="s">
        <v>188</v>
      </c>
      <c r="BM131" s="147" t="s">
        <v>320</v>
      </c>
    </row>
    <row r="132" spans="2:65" s="1" customFormat="1" ht="18">
      <c r="B132" s="32"/>
      <c r="D132" s="150" t="s">
        <v>556</v>
      </c>
      <c r="F132" s="188" t="s">
        <v>2406</v>
      </c>
      <c r="I132" s="189"/>
      <c r="L132" s="32"/>
      <c r="M132" s="190"/>
      <c r="T132" s="56"/>
      <c r="AT132" s="17" t="s">
        <v>556</v>
      </c>
      <c r="AU132" s="17" t="s">
        <v>82</v>
      </c>
    </row>
    <row r="133" spans="2:65" s="1" customFormat="1" ht="16.5" customHeight="1">
      <c r="B133" s="32"/>
      <c r="C133" s="136" t="s">
        <v>264</v>
      </c>
      <c r="D133" s="136" t="s">
        <v>183</v>
      </c>
      <c r="E133" s="137" t="s">
        <v>264</v>
      </c>
      <c r="F133" s="138" t="s">
        <v>2407</v>
      </c>
      <c r="G133" s="139" t="s">
        <v>1836</v>
      </c>
      <c r="H133" s="140">
        <v>1</v>
      </c>
      <c r="I133" s="141"/>
      <c r="J133" s="142">
        <f>ROUND(I133*H133,2)</f>
        <v>0</v>
      </c>
      <c r="K133" s="138" t="s">
        <v>1</v>
      </c>
      <c r="L133" s="32"/>
      <c r="M133" s="143" t="s">
        <v>1</v>
      </c>
      <c r="N133" s="144" t="s">
        <v>39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188</v>
      </c>
      <c r="AT133" s="147" t="s">
        <v>183</v>
      </c>
      <c r="AU133" s="147" t="s">
        <v>82</v>
      </c>
      <c r="AY133" s="17" t="s">
        <v>180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82</v>
      </c>
      <c r="BK133" s="148">
        <f>ROUND(I133*H133,2)</f>
        <v>0</v>
      </c>
      <c r="BL133" s="17" t="s">
        <v>188</v>
      </c>
      <c r="BM133" s="147" t="s">
        <v>335</v>
      </c>
    </row>
    <row r="134" spans="2:65" s="1" customFormat="1" ht="18">
      <c r="B134" s="32"/>
      <c r="D134" s="150" t="s">
        <v>556</v>
      </c>
      <c r="F134" s="188" t="s">
        <v>2406</v>
      </c>
      <c r="I134" s="189"/>
      <c r="L134" s="32"/>
      <c r="M134" s="190"/>
      <c r="T134" s="56"/>
      <c r="AT134" s="17" t="s">
        <v>556</v>
      </c>
      <c r="AU134" s="17" t="s">
        <v>82</v>
      </c>
    </row>
    <row r="135" spans="2:65" s="1" customFormat="1" ht="16.5" customHeight="1">
      <c r="B135" s="32"/>
      <c r="C135" s="136" t="s">
        <v>270</v>
      </c>
      <c r="D135" s="136" t="s">
        <v>183</v>
      </c>
      <c r="E135" s="137" t="s">
        <v>270</v>
      </c>
      <c r="F135" s="138" t="s">
        <v>2408</v>
      </c>
      <c r="G135" s="139" t="s">
        <v>1836</v>
      </c>
      <c r="H135" s="140">
        <v>1</v>
      </c>
      <c r="I135" s="141"/>
      <c r="J135" s="142">
        <f t="shared" ref="J135:J141" si="10">ROUND(I135*H135,2)</f>
        <v>0</v>
      </c>
      <c r="K135" s="138" t="s">
        <v>1</v>
      </c>
      <c r="L135" s="32"/>
      <c r="M135" s="143" t="s">
        <v>1</v>
      </c>
      <c r="N135" s="144" t="s">
        <v>39</v>
      </c>
      <c r="P135" s="145">
        <f t="shared" ref="P135:P141" si="11">O135*H135</f>
        <v>0</v>
      </c>
      <c r="Q135" s="145">
        <v>0</v>
      </c>
      <c r="R135" s="145">
        <f t="shared" ref="R135:R141" si="12">Q135*H135</f>
        <v>0</v>
      </c>
      <c r="S135" s="145">
        <v>0</v>
      </c>
      <c r="T135" s="146">
        <f t="shared" ref="T135:T141" si="13">S135*H135</f>
        <v>0</v>
      </c>
      <c r="AR135" s="147" t="s">
        <v>188</v>
      </c>
      <c r="AT135" s="147" t="s">
        <v>183</v>
      </c>
      <c r="AU135" s="147" t="s">
        <v>82</v>
      </c>
      <c r="AY135" s="17" t="s">
        <v>180</v>
      </c>
      <c r="BE135" s="148">
        <f t="shared" ref="BE135:BE141" si="14">IF(N135="základní",J135,0)</f>
        <v>0</v>
      </c>
      <c r="BF135" s="148">
        <f t="shared" ref="BF135:BF141" si="15">IF(N135="snížená",J135,0)</f>
        <v>0</v>
      </c>
      <c r="BG135" s="148">
        <f t="shared" ref="BG135:BG141" si="16">IF(N135="zákl. přenesená",J135,0)</f>
        <v>0</v>
      </c>
      <c r="BH135" s="148">
        <f t="shared" ref="BH135:BH141" si="17">IF(N135="sníž. přenesená",J135,0)</f>
        <v>0</v>
      </c>
      <c r="BI135" s="148">
        <f t="shared" ref="BI135:BI141" si="18">IF(N135="nulová",J135,0)</f>
        <v>0</v>
      </c>
      <c r="BJ135" s="17" t="s">
        <v>82</v>
      </c>
      <c r="BK135" s="148">
        <f t="shared" ref="BK135:BK141" si="19">ROUND(I135*H135,2)</f>
        <v>0</v>
      </c>
      <c r="BL135" s="17" t="s">
        <v>188</v>
      </c>
      <c r="BM135" s="147" t="s">
        <v>347</v>
      </c>
    </row>
    <row r="136" spans="2:65" s="1" customFormat="1" ht="16.5" customHeight="1">
      <c r="B136" s="32"/>
      <c r="C136" s="136" t="s">
        <v>276</v>
      </c>
      <c r="D136" s="136" t="s">
        <v>183</v>
      </c>
      <c r="E136" s="137" t="s">
        <v>8</v>
      </c>
      <c r="F136" s="138" t="s">
        <v>2409</v>
      </c>
      <c r="G136" s="139" t="s">
        <v>646</v>
      </c>
      <c r="H136" s="140">
        <v>1</v>
      </c>
      <c r="I136" s="141"/>
      <c r="J136" s="142">
        <f t="shared" si="10"/>
        <v>0</v>
      </c>
      <c r="K136" s="138" t="s">
        <v>1</v>
      </c>
      <c r="L136" s="32"/>
      <c r="M136" s="143" t="s">
        <v>1</v>
      </c>
      <c r="N136" s="144" t="s">
        <v>39</v>
      </c>
      <c r="P136" s="145">
        <f t="shared" si="11"/>
        <v>0</v>
      </c>
      <c r="Q136" s="145">
        <v>0</v>
      </c>
      <c r="R136" s="145">
        <f t="shared" si="12"/>
        <v>0</v>
      </c>
      <c r="S136" s="145">
        <v>0</v>
      </c>
      <c r="T136" s="146">
        <f t="shared" si="13"/>
        <v>0</v>
      </c>
      <c r="AR136" s="147" t="s">
        <v>188</v>
      </c>
      <c r="AT136" s="147" t="s">
        <v>183</v>
      </c>
      <c r="AU136" s="147" t="s">
        <v>82</v>
      </c>
      <c r="AY136" s="17" t="s">
        <v>180</v>
      </c>
      <c r="BE136" s="148">
        <f t="shared" si="14"/>
        <v>0</v>
      </c>
      <c r="BF136" s="148">
        <f t="shared" si="15"/>
        <v>0</v>
      </c>
      <c r="BG136" s="148">
        <f t="shared" si="16"/>
        <v>0</v>
      </c>
      <c r="BH136" s="148">
        <f t="shared" si="17"/>
        <v>0</v>
      </c>
      <c r="BI136" s="148">
        <f t="shared" si="18"/>
        <v>0</v>
      </c>
      <c r="BJ136" s="17" t="s">
        <v>82</v>
      </c>
      <c r="BK136" s="148">
        <f t="shared" si="19"/>
        <v>0</v>
      </c>
      <c r="BL136" s="17" t="s">
        <v>188</v>
      </c>
      <c r="BM136" s="147" t="s">
        <v>363</v>
      </c>
    </row>
    <row r="137" spans="2:65" s="1" customFormat="1" ht="16.5" customHeight="1">
      <c r="B137" s="32"/>
      <c r="C137" s="136" t="s">
        <v>283</v>
      </c>
      <c r="D137" s="136" t="s">
        <v>183</v>
      </c>
      <c r="E137" s="137" t="s">
        <v>294</v>
      </c>
      <c r="F137" s="138" t="s">
        <v>2410</v>
      </c>
      <c r="G137" s="139" t="s">
        <v>646</v>
      </c>
      <c r="H137" s="140">
        <v>1</v>
      </c>
      <c r="I137" s="141"/>
      <c r="J137" s="142">
        <f t="shared" si="10"/>
        <v>0</v>
      </c>
      <c r="K137" s="138" t="s">
        <v>1</v>
      </c>
      <c r="L137" s="32"/>
      <c r="M137" s="143" t="s">
        <v>1</v>
      </c>
      <c r="N137" s="144" t="s">
        <v>39</v>
      </c>
      <c r="P137" s="145">
        <f t="shared" si="11"/>
        <v>0</v>
      </c>
      <c r="Q137" s="145">
        <v>0</v>
      </c>
      <c r="R137" s="145">
        <f t="shared" si="12"/>
        <v>0</v>
      </c>
      <c r="S137" s="145">
        <v>0</v>
      </c>
      <c r="T137" s="146">
        <f t="shared" si="13"/>
        <v>0</v>
      </c>
      <c r="AR137" s="147" t="s">
        <v>188</v>
      </c>
      <c r="AT137" s="147" t="s">
        <v>183</v>
      </c>
      <c r="AU137" s="147" t="s">
        <v>82</v>
      </c>
      <c r="AY137" s="17" t="s">
        <v>180</v>
      </c>
      <c r="BE137" s="148">
        <f t="shared" si="14"/>
        <v>0</v>
      </c>
      <c r="BF137" s="148">
        <f t="shared" si="15"/>
        <v>0</v>
      </c>
      <c r="BG137" s="148">
        <f t="shared" si="16"/>
        <v>0</v>
      </c>
      <c r="BH137" s="148">
        <f t="shared" si="17"/>
        <v>0</v>
      </c>
      <c r="BI137" s="148">
        <f t="shared" si="18"/>
        <v>0</v>
      </c>
      <c r="BJ137" s="17" t="s">
        <v>82</v>
      </c>
      <c r="BK137" s="148">
        <f t="shared" si="19"/>
        <v>0</v>
      </c>
      <c r="BL137" s="17" t="s">
        <v>188</v>
      </c>
      <c r="BM137" s="147" t="s">
        <v>376</v>
      </c>
    </row>
    <row r="138" spans="2:65" s="1" customFormat="1" ht="16.5" customHeight="1">
      <c r="B138" s="32"/>
      <c r="C138" s="136" t="s">
        <v>8</v>
      </c>
      <c r="D138" s="136" t="s">
        <v>183</v>
      </c>
      <c r="E138" s="137" t="s">
        <v>301</v>
      </c>
      <c r="F138" s="138" t="s">
        <v>2411</v>
      </c>
      <c r="G138" s="139" t="s">
        <v>646</v>
      </c>
      <c r="H138" s="140">
        <v>1</v>
      </c>
      <c r="I138" s="141"/>
      <c r="J138" s="142">
        <f t="shared" si="10"/>
        <v>0</v>
      </c>
      <c r="K138" s="138" t="s">
        <v>1</v>
      </c>
      <c r="L138" s="32"/>
      <c r="M138" s="143" t="s">
        <v>1</v>
      </c>
      <c r="N138" s="144" t="s">
        <v>39</v>
      </c>
      <c r="P138" s="145">
        <f t="shared" si="11"/>
        <v>0</v>
      </c>
      <c r="Q138" s="145">
        <v>0</v>
      </c>
      <c r="R138" s="145">
        <f t="shared" si="12"/>
        <v>0</v>
      </c>
      <c r="S138" s="145">
        <v>0</v>
      </c>
      <c r="T138" s="146">
        <f t="shared" si="13"/>
        <v>0</v>
      </c>
      <c r="AR138" s="147" t="s">
        <v>188</v>
      </c>
      <c r="AT138" s="147" t="s">
        <v>183</v>
      </c>
      <c r="AU138" s="147" t="s">
        <v>82</v>
      </c>
      <c r="AY138" s="17" t="s">
        <v>180</v>
      </c>
      <c r="BE138" s="148">
        <f t="shared" si="14"/>
        <v>0</v>
      </c>
      <c r="BF138" s="148">
        <f t="shared" si="15"/>
        <v>0</v>
      </c>
      <c r="BG138" s="148">
        <f t="shared" si="16"/>
        <v>0</v>
      </c>
      <c r="BH138" s="148">
        <f t="shared" si="17"/>
        <v>0</v>
      </c>
      <c r="BI138" s="148">
        <f t="shared" si="18"/>
        <v>0</v>
      </c>
      <c r="BJ138" s="17" t="s">
        <v>82</v>
      </c>
      <c r="BK138" s="148">
        <f t="shared" si="19"/>
        <v>0</v>
      </c>
      <c r="BL138" s="17" t="s">
        <v>188</v>
      </c>
      <c r="BM138" s="147" t="s">
        <v>389</v>
      </c>
    </row>
    <row r="139" spans="2:65" s="1" customFormat="1" ht="16.5" customHeight="1">
      <c r="B139" s="32"/>
      <c r="C139" s="136" t="s">
        <v>294</v>
      </c>
      <c r="D139" s="136" t="s">
        <v>183</v>
      </c>
      <c r="E139" s="137" t="s">
        <v>305</v>
      </c>
      <c r="F139" s="138" t="s">
        <v>2412</v>
      </c>
      <c r="G139" s="139" t="s">
        <v>646</v>
      </c>
      <c r="H139" s="140">
        <v>1</v>
      </c>
      <c r="I139" s="141"/>
      <c r="J139" s="142">
        <f t="shared" si="10"/>
        <v>0</v>
      </c>
      <c r="K139" s="138" t="s">
        <v>1</v>
      </c>
      <c r="L139" s="32"/>
      <c r="M139" s="143" t="s">
        <v>1</v>
      </c>
      <c r="N139" s="144" t="s">
        <v>39</v>
      </c>
      <c r="P139" s="145">
        <f t="shared" si="11"/>
        <v>0</v>
      </c>
      <c r="Q139" s="145">
        <v>0</v>
      </c>
      <c r="R139" s="145">
        <f t="shared" si="12"/>
        <v>0</v>
      </c>
      <c r="S139" s="145">
        <v>0</v>
      </c>
      <c r="T139" s="146">
        <f t="shared" si="13"/>
        <v>0</v>
      </c>
      <c r="AR139" s="147" t="s">
        <v>188</v>
      </c>
      <c r="AT139" s="147" t="s">
        <v>183</v>
      </c>
      <c r="AU139" s="147" t="s">
        <v>82</v>
      </c>
      <c r="AY139" s="17" t="s">
        <v>180</v>
      </c>
      <c r="BE139" s="148">
        <f t="shared" si="14"/>
        <v>0</v>
      </c>
      <c r="BF139" s="148">
        <f t="shared" si="15"/>
        <v>0</v>
      </c>
      <c r="BG139" s="148">
        <f t="shared" si="16"/>
        <v>0</v>
      </c>
      <c r="BH139" s="148">
        <f t="shared" si="17"/>
        <v>0</v>
      </c>
      <c r="BI139" s="148">
        <f t="shared" si="18"/>
        <v>0</v>
      </c>
      <c r="BJ139" s="17" t="s">
        <v>82</v>
      </c>
      <c r="BK139" s="148">
        <f t="shared" si="19"/>
        <v>0</v>
      </c>
      <c r="BL139" s="17" t="s">
        <v>188</v>
      </c>
      <c r="BM139" s="147" t="s">
        <v>331</v>
      </c>
    </row>
    <row r="140" spans="2:65" s="1" customFormat="1" ht="16.5" customHeight="1">
      <c r="B140" s="32"/>
      <c r="C140" s="136" t="s">
        <v>301</v>
      </c>
      <c r="D140" s="136" t="s">
        <v>183</v>
      </c>
      <c r="E140" s="137" t="s">
        <v>312</v>
      </c>
      <c r="F140" s="138" t="s">
        <v>311</v>
      </c>
      <c r="G140" s="139" t="s">
        <v>646</v>
      </c>
      <c r="H140" s="140">
        <v>1</v>
      </c>
      <c r="I140" s="141"/>
      <c r="J140" s="142">
        <f t="shared" si="10"/>
        <v>0</v>
      </c>
      <c r="K140" s="138" t="s">
        <v>1</v>
      </c>
      <c r="L140" s="32"/>
      <c r="M140" s="143" t="s">
        <v>1</v>
      </c>
      <c r="N140" s="144" t="s">
        <v>39</v>
      </c>
      <c r="P140" s="145">
        <f t="shared" si="11"/>
        <v>0</v>
      </c>
      <c r="Q140" s="145">
        <v>0</v>
      </c>
      <c r="R140" s="145">
        <f t="shared" si="12"/>
        <v>0</v>
      </c>
      <c r="S140" s="145">
        <v>0</v>
      </c>
      <c r="T140" s="146">
        <f t="shared" si="13"/>
        <v>0</v>
      </c>
      <c r="AR140" s="147" t="s">
        <v>188</v>
      </c>
      <c r="AT140" s="147" t="s">
        <v>183</v>
      </c>
      <c r="AU140" s="147" t="s">
        <v>82</v>
      </c>
      <c r="AY140" s="17" t="s">
        <v>180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7" t="s">
        <v>82</v>
      </c>
      <c r="BK140" s="148">
        <f t="shared" si="19"/>
        <v>0</v>
      </c>
      <c r="BL140" s="17" t="s">
        <v>188</v>
      </c>
      <c r="BM140" s="147" t="s">
        <v>442</v>
      </c>
    </row>
    <row r="141" spans="2:65" s="1" customFormat="1" ht="16.5" customHeight="1">
      <c r="B141" s="32"/>
      <c r="C141" s="136" t="s">
        <v>305</v>
      </c>
      <c r="D141" s="136" t="s">
        <v>183</v>
      </c>
      <c r="E141" s="137" t="s">
        <v>320</v>
      </c>
      <c r="F141" s="138" t="s">
        <v>2413</v>
      </c>
      <c r="G141" s="139" t="s">
        <v>646</v>
      </c>
      <c r="H141" s="140">
        <v>1</v>
      </c>
      <c r="I141" s="141"/>
      <c r="J141" s="142">
        <f t="shared" si="10"/>
        <v>0</v>
      </c>
      <c r="K141" s="138" t="s">
        <v>1</v>
      </c>
      <c r="L141" s="32"/>
      <c r="M141" s="191" t="s">
        <v>1</v>
      </c>
      <c r="N141" s="192" t="s">
        <v>39</v>
      </c>
      <c r="O141" s="193"/>
      <c r="P141" s="194">
        <f t="shared" si="11"/>
        <v>0</v>
      </c>
      <c r="Q141" s="194">
        <v>0</v>
      </c>
      <c r="R141" s="194">
        <f t="shared" si="12"/>
        <v>0</v>
      </c>
      <c r="S141" s="194">
        <v>0</v>
      </c>
      <c r="T141" s="195">
        <f t="shared" si="13"/>
        <v>0</v>
      </c>
      <c r="AR141" s="147" t="s">
        <v>188</v>
      </c>
      <c r="AT141" s="147" t="s">
        <v>183</v>
      </c>
      <c r="AU141" s="147" t="s">
        <v>82</v>
      </c>
      <c r="AY141" s="17" t="s">
        <v>180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7" t="s">
        <v>82</v>
      </c>
      <c r="BK141" s="148">
        <f t="shared" si="19"/>
        <v>0</v>
      </c>
      <c r="BL141" s="17" t="s">
        <v>188</v>
      </c>
      <c r="BM141" s="147" t="s">
        <v>456</v>
      </c>
    </row>
    <row r="142" spans="2:65" s="1" customFormat="1" ht="7" customHeight="1">
      <c r="B142" s="44"/>
      <c r="C142" s="45"/>
      <c r="D142" s="45"/>
      <c r="E142" s="45"/>
      <c r="F142" s="45"/>
      <c r="G142" s="45"/>
      <c r="H142" s="45"/>
      <c r="I142" s="45"/>
      <c r="J142" s="45"/>
      <c r="K142" s="45"/>
      <c r="L142" s="32"/>
    </row>
  </sheetData>
  <sheetProtection algorithmName="SHA-512" hashValue="YQLQo/VF9jyYhjHLrZpbBHGDQvbLfzK+U4tqxKzMOl46/WFvJlBqySrV+qCL0bckvqPk9vOLKovb0gjceyka9g==" saltValue="Bdj6vFCS10KPTu18HnAd2L5POXUUl544R9xYSzTov2DpBwkrcmyUSX2Dj5gnlkajNRzRiY3/Z6CxdsixiLYYxQ==" spinCount="100000" sheet="1" objects="1" scenarios="1" formatColumns="0" formatRows="0" autoFilter="0"/>
  <autoFilter ref="C120:K141" xr:uid="{00000000-0009-0000-0000-000008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34</vt:i4>
      </vt:variant>
    </vt:vector>
  </HeadingPairs>
  <TitlesOfParts>
    <vt:vector size="51" baseType="lpstr">
      <vt:lpstr>Rekapitulace stavby</vt:lpstr>
      <vt:lpstr>2022-01050199.01 - Rekons...</vt:lpstr>
      <vt:lpstr>2022-01050199.02.1 - Bour...</vt:lpstr>
      <vt:lpstr>2022-01050199.02.2 - Nové...</vt:lpstr>
      <vt:lpstr>EI - Hromosvod, uzemění</vt:lpstr>
      <vt:lpstr>EI - SLB - Slaboproud</vt:lpstr>
      <vt:lpstr>EI - SLN - Silnoproud</vt:lpstr>
      <vt:lpstr>Objekt1 - ZAR.1</vt:lpstr>
      <vt:lpstr>Objekt2 - ZAR.1 chlazení</vt:lpstr>
      <vt:lpstr>Objekt3 - ZAR.2</vt:lpstr>
      <vt:lpstr>Objekt4 - ZAR.3</vt:lpstr>
      <vt:lpstr>Objekt5 - ZAŘ.3 chlazeni</vt:lpstr>
      <vt:lpstr>Objekt6 - ZAŘ.4</vt:lpstr>
      <vt:lpstr>2022-01050199.05 - Vytápění</vt:lpstr>
      <vt:lpstr>2022-01050199.06 - MaR</vt:lpstr>
      <vt:lpstr>2022-01050199.07 - ZTI</vt:lpstr>
      <vt:lpstr>2022-01050199.08 - VRN+ON</vt:lpstr>
      <vt:lpstr>'2022-01050199.01 - Rekons...'!Názvy_tisku</vt:lpstr>
      <vt:lpstr>'2022-01050199.02.1 - Bour...'!Názvy_tisku</vt:lpstr>
      <vt:lpstr>'2022-01050199.02.2 - Nové...'!Názvy_tisku</vt:lpstr>
      <vt:lpstr>'2022-01050199.05 - Vytápění'!Názvy_tisku</vt:lpstr>
      <vt:lpstr>'2022-01050199.06 - MaR'!Názvy_tisku</vt:lpstr>
      <vt:lpstr>'2022-01050199.07 - ZTI'!Názvy_tisku</vt:lpstr>
      <vt:lpstr>'2022-01050199.08 - VRN+ON'!Názvy_tisku</vt:lpstr>
      <vt:lpstr>'EI - Hromosvod, uzemění'!Názvy_tisku</vt:lpstr>
      <vt:lpstr>'EI - SLB - Slaboproud'!Názvy_tisku</vt:lpstr>
      <vt:lpstr>'EI - SLN - Silnoproud'!Názvy_tisku</vt:lpstr>
      <vt:lpstr>'Objekt1 - ZAR.1'!Názvy_tisku</vt:lpstr>
      <vt:lpstr>'Objekt2 - ZAR.1 chlazení'!Názvy_tisku</vt:lpstr>
      <vt:lpstr>'Objekt3 - ZAR.2'!Názvy_tisku</vt:lpstr>
      <vt:lpstr>'Objekt4 - ZAR.3'!Názvy_tisku</vt:lpstr>
      <vt:lpstr>'Objekt5 - ZAŘ.3 chlazeni'!Názvy_tisku</vt:lpstr>
      <vt:lpstr>'Objekt6 - ZAŘ.4'!Názvy_tisku</vt:lpstr>
      <vt:lpstr>'Rekapitulace stavby'!Názvy_tisku</vt:lpstr>
      <vt:lpstr>'2022-01050199.01 - Rekons...'!Oblast_tisku</vt:lpstr>
      <vt:lpstr>'2022-01050199.02.1 - Bour...'!Oblast_tisku</vt:lpstr>
      <vt:lpstr>'2022-01050199.02.2 - Nové...'!Oblast_tisku</vt:lpstr>
      <vt:lpstr>'2022-01050199.05 - Vytápění'!Oblast_tisku</vt:lpstr>
      <vt:lpstr>'2022-01050199.06 - MaR'!Oblast_tisku</vt:lpstr>
      <vt:lpstr>'2022-01050199.07 - ZTI'!Oblast_tisku</vt:lpstr>
      <vt:lpstr>'2022-01050199.08 - VRN+ON'!Oblast_tisku</vt:lpstr>
      <vt:lpstr>'EI - Hromosvod, uzemění'!Oblast_tisku</vt:lpstr>
      <vt:lpstr>'EI - SLB - Slaboproud'!Oblast_tisku</vt:lpstr>
      <vt:lpstr>'EI - SLN - Silnoproud'!Oblast_tisku</vt:lpstr>
      <vt:lpstr>'Objekt1 - ZAR.1'!Oblast_tisku</vt:lpstr>
      <vt:lpstr>'Objekt2 - ZAR.1 chlazení'!Oblast_tisku</vt:lpstr>
      <vt:lpstr>'Objekt3 - ZAR.2'!Oblast_tisku</vt:lpstr>
      <vt:lpstr>'Objekt4 - ZAR.3'!Oblast_tisku</vt:lpstr>
      <vt:lpstr>'Objekt5 - ZAŘ.3 chlazeni'!Oblast_tisku</vt:lpstr>
      <vt:lpstr>'Objekt6 - ZAŘ.4'!Oblast_tisku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Klouda</dc:creator>
  <cp:lastModifiedBy>Luděk Kaňák</cp:lastModifiedBy>
  <dcterms:created xsi:type="dcterms:W3CDTF">2023-10-27T10:19:27Z</dcterms:created>
  <dcterms:modified xsi:type="dcterms:W3CDTF">2023-10-31T08:41:22Z</dcterms:modified>
</cp:coreProperties>
</file>