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SO 01 - Bourací práce" sheetId="2" r:id="rId2"/>
    <sheet name="SO 02 - Stavební část" sheetId="3" r:id="rId3"/>
    <sheet name="SO 03 - Vzduchotechnika" sheetId="4" r:id="rId4"/>
    <sheet name="VRN - Vedlejší rozpočtové..." sheetId="5" r:id="rId5"/>
  </sheets>
  <definedNames>
    <definedName name="_xlnm.Print_Area" localSheetId="0">'Rekapitulace stavby'!$D$4:$AO$76,'Rekapitulace stavby'!$C$82:$AQ$99</definedName>
    <definedName name="_xlnm.Print_Titles" localSheetId="0">'Rekapitulace stavby'!$92:$92</definedName>
    <definedName name="_xlnm._FilterDatabase" localSheetId="1" hidden="1">'SO 01 - Bourací práce'!$C$119:$K$155</definedName>
    <definedName name="_xlnm.Print_Area" localSheetId="1">'SO 01 - Bourací práce'!$C$4:$J$76,'SO 01 - Bourací práce'!$C$82:$J$101,'SO 01 - Bourací práce'!$C$107:$J$155</definedName>
    <definedName name="_xlnm.Print_Titles" localSheetId="1">'SO 01 - Bourací práce'!$119:$119</definedName>
    <definedName name="_xlnm._FilterDatabase" localSheetId="2" hidden="1">'SO 02 - Stavební část'!$C$124:$K$172</definedName>
    <definedName name="_xlnm.Print_Area" localSheetId="2">'SO 02 - Stavební část'!$C$4:$J$76,'SO 02 - Stavební část'!$C$82:$J$106,'SO 02 - Stavební část'!$C$112:$J$172</definedName>
    <definedName name="_xlnm.Print_Titles" localSheetId="2">'SO 02 - Stavební část'!$124:$124</definedName>
    <definedName name="_xlnm._FilterDatabase" localSheetId="3" hidden="1">'SO 03 - Vzduchotechnika'!$C$117:$K$148</definedName>
    <definedName name="_xlnm.Print_Area" localSheetId="3">'SO 03 - Vzduchotechnika'!$C$4:$J$76,'SO 03 - Vzduchotechnika'!$C$82:$J$99,'SO 03 - Vzduchotechnika'!$C$105:$J$148</definedName>
    <definedName name="_xlnm.Print_Titles" localSheetId="3">'SO 03 - Vzduchotechnika'!$117:$117</definedName>
    <definedName name="_xlnm._FilterDatabase" localSheetId="4" hidden="1">'VRN - Vedlejší rozpočtové...'!$C$119:$K$131</definedName>
    <definedName name="_xlnm.Print_Area" localSheetId="4">'VRN - Vedlejší rozpočtové...'!$C$4:$J$76,'VRN - Vedlejší rozpočtové...'!$C$82:$J$101,'VRN - Vedlejší rozpočtové...'!$C$107:$J$131</definedName>
    <definedName name="_xlnm.Print_Titles" localSheetId="4">'VRN - Vedlejší rozpočtové...'!$119:$119</definedName>
  </definedNames>
  <calcPr/>
</workbook>
</file>

<file path=xl/calcChain.xml><?xml version="1.0" encoding="utf-8"?>
<calcChain xmlns="http://schemas.openxmlformats.org/spreadsheetml/2006/main">
  <c i="5" l="1" r="R126"/>
  <c r="J37"/>
  <c r="J36"/>
  <c i="1" r="AY98"/>
  <c i="5" r="J35"/>
  <c i="1" r="AX98"/>
  <c i="5" r="BI131"/>
  <c r="BH131"/>
  <c r="BG131"/>
  <c r="BF131"/>
  <c r="T131"/>
  <c r="T130"/>
  <c r="R131"/>
  <c r="R130"/>
  <c r="P131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J116"/>
  <c r="F116"/>
  <c r="F114"/>
  <c r="E112"/>
  <c r="J91"/>
  <c r="F91"/>
  <c r="F89"/>
  <c r="E87"/>
  <c r="J24"/>
  <c r="E24"/>
  <c r="J117"/>
  <c r="J23"/>
  <c r="J18"/>
  <c r="E18"/>
  <c r="F117"/>
  <c r="J17"/>
  <c r="J12"/>
  <c r="J114"/>
  <c r="E7"/>
  <c r="E110"/>
  <c i="4" r="T120"/>
  <c r="T119"/>
  <c r="T118"/>
  <c r="R120"/>
  <c r="R119"/>
  <c r="R118"/>
  <c r="P120"/>
  <c r="P119"/>
  <c r="P118"/>
  <c i="1" r="AU97"/>
  <c i="4" r="J37"/>
  <c r="J36"/>
  <c i="1" r="AY97"/>
  <c i="4" r="J35"/>
  <c i="1" r="AX97"/>
  <c i="4" r="BI142"/>
  <c r="BH142"/>
  <c r="BG142"/>
  <c r="BF142"/>
  <c r="T142"/>
  <c r="R142"/>
  <c r="P142"/>
  <c r="BI129"/>
  <c r="BH129"/>
  <c r="BG129"/>
  <c r="BF129"/>
  <c r="T129"/>
  <c r="R129"/>
  <c r="P129"/>
  <c r="BI121"/>
  <c r="BH121"/>
  <c r="BG121"/>
  <c r="BF121"/>
  <c r="T121"/>
  <c r="R121"/>
  <c r="P121"/>
  <c r="J114"/>
  <c r="F114"/>
  <c r="F112"/>
  <c r="E110"/>
  <c r="J91"/>
  <c r="F91"/>
  <c r="F89"/>
  <c r="E87"/>
  <c r="J24"/>
  <c r="E24"/>
  <c r="J115"/>
  <c r="J23"/>
  <c r="J18"/>
  <c r="E18"/>
  <c r="F92"/>
  <c r="J17"/>
  <c r="J12"/>
  <c r="J112"/>
  <c r="E7"/>
  <c r="E85"/>
  <c i="3" r="J37"/>
  <c r="J36"/>
  <c i="1" r="AY96"/>
  <c i="3" r="J35"/>
  <c i="1" r="AX96"/>
  <c i="3" r="BI172"/>
  <c r="BH172"/>
  <c r="BG172"/>
  <c r="BF172"/>
  <c r="T172"/>
  <c r="R172"/>
  <c r="P172"/>
  <c r="BI170"/>
  <c r="BH170"/>
  <c r="BG170"/>
  <c r="BF170"/>
  <c r="T170"/>
  <c r="R170"/>
  <c r="P170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3"/>
  <c r="BH163"/>
  <c r="BG163"/>
  <c r="BF163"/>
  <c r="T163"/>
  <c r="R163"/>
  <c r="P163"/>
  <c r="BI160"/>
  <c r="BH160"/>
  <c r="BG160"/>
  <c r="BF160"/>
  <c r="T160"/>
  <c r="R160"/>
  <c r="P160"/>
  <c r="BI159"/>
  <c r="BH159"/>
  <c r="BG159"/>
  <c r="BF159"/>
  <c r="T159"/>
  <c r="R159"/>
  <c r="P159"/>
  <c r="BI157"/>
  <c r="BH157"/>
  <c r="BG157"/>
  <c r="BF157"/>
  <c r="T157"/>
  <c r="R157"/>
  <c r="P157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9"/>
  <c r="BH149"/>
  <c r="BG149"/>
  <c r="BF149"/>
  <c r="T149"/>
  <c r="R149"/>
  <c r="P149"/>
  <c r="BI147"/>
  <c r="BH147"/>
  <c r="BG147"/>
  <c r="BF147"/>
  <c r="T147"/>
  <c r="R147"/>
  <c r="P147"/>
  <c r="BI144"/>
  <c r="BH144"/>
  <c r="BG144"/>
  <c r="BF144"/>
  <c r="T144"/>
  <c r="R144"/>
  <c r="P144"/>
  <c r="BI143"/>
  <c r="BH143"/>
  <c r="BG143"/>
  <c r="BF143"/>
  <c r="T143"/>
  <c r="R143"/>
  <c r="P143"/>
  <c r="BI140"/>
  <c r="BH140"/>
  <c r="BG140"/>
  <c r="BF140"/>
  <c r="T140"/>
  <c r="R140"/>
  <c r="P140"/>
  <c r="BI136"/>
  <c r="BH136"/>
  <c r="BG136"/>
  <c r="BF136"/>
  <c r="T136"/>
  <c r="R136"/>
  <c r="P136"/>
  <c r="BI134"/>
  <c r="BH134"/>
  <c r="BG134"/>
  <c r="BF134"/>
  <c r="T134"/>
  <c r="R134"/>
  <c r="P134"/>
  <c r="BI129"/>
  <c r="BH129"/>
  <c r="BG129"/>
  <c r="BF129"/>
  <c r="T129"/>
  <c r="R129"/>
  <c r="P129"/>
  <c r="BI128"/>
  <c r="BH128"/>
  <c r="BG128"/>
  <c r="BF128"/>
  <c r="T128"/>
  <c r="R128"/>
  <c r="P128"/>
  <c r="J121"/>
  <c r="F121"/>
  <c r="F119"/>
  <c r="E117"/>
  <c r="J91"/>
  <c r="F91"/>
  <c r="F89"/>
  <c r="E87"/>
  <c r="J24"/>
  <c r="E24"/>
  <c r="J122"/>
  <c r="J23"/>
  <c r="J18"/>
  <c r="E18"/>
  <c r="F122"/>
  <c r="J17"/>
  <c r="J12"/>
  <c r="J119"/>
  <c r="E7"/>
  <c r="E85"/>
  <c i="2" r="J37"/>
  <c r="J36"/>
  <c i="1" r="AY95"/>
  <c i="2" r="J35"/>
  <c i="1" r="AX95"/>
  <c i="2" r="BI154"/>
  <c r="BH154"/>
  <c r="BG154"/>
  <c r="BF154"/>
  <c r="T154"/>
  <c r="R154"/>
  <c r="P154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8"/>
  <c r="BH138"/>
  <c r="BG138"/>
  <c r="BF138"/>
  <c r="T138"/>
  <c r="R138"/>
  <c r="P138"/>
  <c r="BI136"/>
  <c r="BH136"/>
  <c r="BG136"/>
  <c r="BF136"/>
  <c r="T136"/>
  <c r="R136"/>
  <c r="P136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3"/>
  <c r="BH123"/>
  <c r="BG123"/>
  <c r="BF123"/>
  <c r="T123"/>
  <c r="T122"/>
  <c r="R123"/>
  <c r="R122"/>
  <c r="P123"/>
  <c r="P122"/>
  <c r="J116"/>
  <c r="F116"/>
  <c r="F114"/>
  <c r="E112"/>
  <c r="J91"/>
  <c r="F91"/>
  <c r="F89"/>
  <c r="E87"/>
  <c r="J24"/>
  <c r="E24"/>
  <c r="J92"/>
  <c r="J23"/>
  <c r="J18"/>
  <c r="E18"/>
  <c r="F117"/>
  <c r="J17"/>
  <c r="J12"/>
  <c r="J114"/>
  <c r="E7"/>
  <c r="E110"/>
  <c i="1" r="L90"/>
  <c r="AM90"/>
  <c r="AM89"/>
  <c r="L89"/>
  <c r="AM87"/>
  <c r="L87"/>
  <c r="L85"/>
  <c r="L84"/>
  <c i="5" r="F36"/>
  <c r="F37"/>
  <c r="BK131"/>
  <c r="BK128"/>
  <c r="J128"/>
  <c r="BK125"/>
  <c r="BK124"/>
  <c r="J124"/>
  <c i="4" r="F36"/>
  <c i="3" r="J163"/>
  <c r="J150"/>
  <c r="BK143"/>
  <c i="2" r="J146"/>
  <c i="5" r="F34"/>
  <c i="1" r="AS94"/>
  <c i="4" r="J142"/>
  <c r="J129"/>
  <c r="J121"/>
  <c i="3" r="J172"/>
  <c i="5" r="J131"/>
  <c i="3" r="J134"/>
  <c r="J129"/>
  <c i="2" r="BK141"/>
  <c r="J139"/>
  <c i="5" r="BK127"/>
  <c r="J127"/>
  <c r="J125"/>
  <c r="BK123"/>
  <c r="J123"/>
  <c i="4" r="J34"/>
  <c i="3" r="J160"/>
  <c r="BK156"/>
  <c r="BK149"/>
  <c r="J136"/>
  <c r="BK134"/>
  <c r="J128"/>
  <c i="2" r="BK146"/>
  <c i="4" r="BK142"/>
  <c r="BK129"/>
  <c r="BK121"/>
  <c i="3" r="BK172"/>
  <c r="J170"/>
  <c r="J167"/>
  <c r="BK166"/>
  <c r="J156"/>
  <c r="J149"/>
  <c r="BK136"/>
  <c i="2" r="J154"/>
  <c r="BK138"/>
  <c i="3" r="BK170"/>
  <c r="BK167"/>
  <c r="J159"/>
  <c r="BK157"/>
  <c i="2" r="BK144"/>
  <c r="J138"/>
  <c r="J136"/>
  <c r="J130"/>
  <c r="J128"/>
  <c r="J126"/>
  <c i="3" r="J157"/>
  <c r="BK154"/>
  <c r="BK144"/>
  <c r="J143"/>
  <c r="BK129"/>
  <c i="2" r="BK139"/>
  <c r="BK130"/>
  <c i="3" r="J165"/>
  <c r="J152"/>
  <c r="BK147"/>
  <c r="J140"/>
  <c r="BK128"/>
  <c i="2" r="J132"/>
  <c r="BK126"/>
  <c r="BK123"/>
  <c i="5" r="BK129"/>
  <c r="J129"/>
  <c i="3" r="BK165"/>
  <c r="BK159"/>
  <c r="J154"/>
  <c r="BK150"/>
  <c r="J147"/>
  <c r="J144"/>
  <c r="BK140"/>
  <c i="2" r="J141"/>
  <c r="BK132"/>
  <c i="5" r="F35"/>
  <c i="3" r="J166"/>
  <c r="BK163"/>
  <c r="BK160"/>
  <c r="BK152"/>
  <c i="2" r="BK154"/>
  <c r="J144"/>
  <c r="BK136"/>
  <c r="BK128"/>
  <c r="J123"/>
  <c i="5" r="J34"/>
  <c i="2" l="1" r="R143"/>
  <c i="5" r="BK122"/>
  <c i="2" r="R125"/>
  <c r="R121"/>
  <c r="R120"/>
  <c i="5" r="P126"/>
  <c i="2" r="P125"/>
  <c r="P121"/>
  <c r="P120"/>
  <c i="1" r="AU95"/>
  <c i="5" r="T126"/>
  <c i="2" r="T143"/>
  <c r="BK125"/>
  <c r="J125"/>
  <c r="J99"/>
  <c i="3" r="BK127"/>
  <c r="J127"/>
  <c r="J98"/>
  <c r="R127"/>
  <c r="BK135"/>
  <c r="J135"/>
  <c r="J99"/>
  <c r="T135"/>
  <c r="R142"/>
  <c r="BK146"/>
  <c r="BK145"/>
  <c r="J145"/>
  <c r="J101"/>
  <c r="R146"/>
  <c r="BK162"/>
  <c r="J162"/>
  <c r="J103"/>
  <c r="T162"/>
  <c r="BK169"/>
  <c r="BK168"/>
  <c r="J168"/>
  <c r="J104"/>
  <c r="T169"/>
  <c r="T168"/>
  <c i="5" r="P122"/>
  <c r="P121"/>
  <c r="P120"/>
  <c i="1" r="AU98"/>
  <c i="2" r="P143"/>
  <c i="5" r="T122"/>
  <c r="T121"/>
  <c r="T120"/>
  <c i="2" r="T125"/>
  <c r="T121"/>
  <c r="T120"/>
  <c i="4" r="BK120"/>
  <c r="BK119"/>
  <c r="J119"/>
  <c r="J97"/>
  <c i="5" r="BK126"/>
  <c r="J126"/>
  <c r="J99"/>
  <c i="3" r="P127"/>
  <c r="T127"/>
  <c r="T126"/>
  <c r="T125"/>
  <c r="P135"/>
  <c r="R135"/>
  <c r="BK142"/>
  <c r="J142"/>
  <c r="J100"/>
  <c r="P142"/>
  <c r="T142"/>
  <c r="P146"/>
  <c r="T146"/>
  <c r="T145"/>
  <c r="P162"/>
  <c r="R162"/>
  <c r="P169"/>
  <c r="P168"/>
  <c r="R169"/>
  <c r="R168"/>
  <c i="5" r="R122"/>
  <c r="R121"/>
  <c r="R120"/>
  <c i="2" r="BK143"/>
  <c r="J143"/>
  <c r="J100"/>
  <c r="BE123"/>
  <c i="1" r="BA98"/>
  <c i="2" r="E85"/>
  <c r="BE128"/>
  <c r="BE154"/>
  <c i="3" r="J92"/>
  <c r="BE143"/>
  <c r="BE144"/>
  <c r="BE150"/>
  <c r="BE167"/>
  <c i="1" r="BB98"/>
  <c i="2" r="BE126"/>
  <c r="BE130"/>
  <c i="3" r="F92"/>
  <c r="BE152"/>
  <c r="BE160"/>
  <c r="BE163"/>
  <c i="5" r="E85"/>
  <c i="2" r="J89"/>
  <c r="BE146"/>
  <c i="3" r="BE166"/>
  <c i="2" r="BE136"/>
  <c r="BE138"/>
  <c i="3" r="J89"/>
  <c r="E115"/>
  <c r="BE134"/>
  <c r="BE136"/>
  <c r="BE147"/>
  <c r="BE165"/>
  <c i="2" r="F92"/>
  <c r="BE139"/>
  <c r="BE141"/>
  <c i="3" r="BE156"/>
  <c i="2" r="J117"/>
  <c r="BE132"/>
  <c r="BE144"/>
  <c i="3" r="BE129"/>
  <c r="BE154"/>
  <c r="BE157"/>
  <c r="BE159"/>
  <c r="BE170"/>
  <c i="4" r="E108"/>
  <c r="F115"/>
  <c i="5" r="J92"/>
  <c r="BE129"/>
  <c r="J89"/>
  <c r="F92"/>
  <c r="BE124"/>
  <c i="2" r="BK122"/>
  <c r="J122"/>
  <c r="J98"/>
  <c i="3" r="BE172"/>
  <c i="4" r="J89"/>
  <c r="J92"/>
  <c r="BE121"/>
  <c r="BE129"/>
  <c r="BE142"/>
  <c i="1" r="AW97"/>
  <c r="BC97"/>
  <c i="5" r="BE128"/>
  <c i="1" r="BC98"/>
  <c i="3" r="BE128"/>
  <c r="BE140"/>
  <c r="BE149"/>
  <c i="5" r="BE123"/>
  <c r="BE125"/>
  <c r="BE127"/>
  <c r="BE131"/>
  <c r="BK130"/>
  <c r="J130"/>
  <c r="J100"/>
  <c i="1" r="AW98"/>
  <c r="BD98"/>
  <c i="3" r="F36"/>
  <c i="1" r="BC96"/>
  <c i="3" r="F34"/>
  <c i="1" r="BA96"/>
  <c i="3" r="J34"/>
  <c i="1" r="AW96"/>
  <c i="2" r="F37"/>
  <c i="1" r="BD95"/>
  <c i="2" r="F35"/>
  <c i="1" r="BB95"/>
  <c i="4" r="F34"/>
  <c i="1" r="BA97"/>
  <c i="3" r="F37"/>
  <c i="1" r="BD96"/>
  <c i="2" r="F36"/>
  <c i="1" r="BC95"/>
  <c i="2" r="F34"/>
  <c i="1" r="BA95"/>
  <c i="4" r="F35"/>
  <c i="1" r="BB97"/>
  <c i="3" r="F35"/>
  <c i="1" r="BB96"/>
  <c i="2" r="J34"/>
  <c i="1" r="AW95"/>
  <c i="4" r="F37"/>
  <c i="1" r="BD97"/>
  <c i="3" l="1" r="P145"/>
  <c r="P126"/>
  <c r="P125"/>
  <c i="1" r="AU96"/>
  <c i="3" r="R145"/>
  <c r="R126"/>
  <c r="R125"/>
  <c i="5" r="BK121"/>
  <c r="J121"/>
  <c r="J97"/>
  <c i="2" r="BK121"/>
  <c r="J121"/>
  <c r="J97"/>
  <c i="5" r="J122"/>
  <c r="J98"/>
  <c i="3" r="J146"/>
  <c r="J102"/>
  <c r="J169"/>
  <c r="J105"/>
  <c i="4" r="J120"/>
  <c r="J98"/>
  <c i="3" r="BK126"/>
  <c r="J126"/>
  <c r="J97"/>
  <c i="4" r="BK118"/>
  <c r="J118"/>
  <c r="J96"/>
  <c i="1" r="AU94"/>
  <c i="3" r="J33"/>
  <c i="1" r="AV96"/>
  <c r="AT96"/>
  <c i="2" r="F33"/>
  <c i="1" r="AZ95"/>
  <c r="BB94"/>
  <c r="AX94"/>
  <c r="BC94"/>
  <c r="W32"/>
  <c r="BD94"/>
  <c r="W33"/>
  <c i="5" r="J33"/>
  <c i="1" r="AV98"/>
  <c r="AT98"/>
  <c i="4" r="F33"/>
  <c i="1" r="AZ97"/>
  <c i="4" r="J33"/>
  <c i="1" r="AV97"/>
  <c r="AT97"/>
  <c r="BA94"/>
  <c r="AW94"/>
  <c r="AK30"/>
  <c i="3" r="F33"/>
  <c i="1" r="AZ96"/>
  <c i="2" r="J33"/>
  <c i="1" r="AV95"/>
  <c r="AT95"/>
  <c i="5" r="F33"/>
  <c i="1" r="AZ98"/>
  <c i="5" l="1" r="BK120"/>
  <c r="J120"/>
  <c r="J96"/>
  <c i="2" r="BK120"/>
  <c r="J120"/>
  <c i="3" r="BK125"/>
  <c r="J125"/>
  <c r="J96"/>
  <c i="1" r="AZ94"/>
  <c r="W29"/>
  <c r="W31"/>
  <c i="2" r="J30"/>
  <c i="1" r="AG95"/>
  <c r="AN95"/>
  <c r="AY94"/>
  <c r="W30"/>
  <c i="4" r="J30"/>
  <c i="1" r="AG97"/>
  <c r="AN97"/>
  <c i="2" l="1" r="J96"/>
  <c i="4" r="J39"/>
  <c i="2" r="J39"/>
  <c i="3" r="J30"/>
  <c i="1" r="AG96"/>
  <c r="AN96"/>
  <c i="5" r="J30"/>
  <c i="1" r="AG98"/>
  <c r="AN98"/>
  <c r="AV94"/>
  <c r="AK29"/>
  <c i="3" l="1" r="J39"/>
  <c i="5" r="J39"/>
  <c i="1" r="AG94"/>
  <c r="AK26"/>
  <c r="AK3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<sst xmlns="http://schemas.openxmlformats.org/spreadsheetml/2006/main">
  <si>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</si>
  <si>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</si>
  <si>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</si>
  <si>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</si>
  <si>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</si>
  <si>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{8b7e28b1-07c1-4e93-9c72-9fadd48d6acc}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</si>
  <si>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</si>
  <si>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</si>
  <si>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</si>
  <si>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</si>
  <si>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</si>
  <si>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</si>
  <si>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</si>
  <si>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</si>
  <si>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01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</si>
  <si>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</si>
  <si>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</si>
  <si>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AGRO - Měřín, a.s.Stavební úpravy bramboráry - Vysoké</t>
  </si>
  <si>
    <t>KSO:</t>
  </si>
  <si>
    <t>CC-CZ:</t>
  </si>
  <si>
    <t>Místo:</t>
  </si>
  <si>
    <t>parc.č. 194/4 a parc.č. 194/1 k.ú. Vysoké, obec Vy</t>
  </si>
  <si>
    <t>Datum:</t>
  </si>
  <si>
    <t>26. 1. 2026</t>
  </si>
  <si>
    <t>Zadavatel:</t>
  </si>
  <si>
    <t>IČ:</t>
  </si>
  <si>
    <t>49434179</t>
  </si>
  <si>
    <t>Investor: AGRO - Měřín, a.s.</t>
  </si>
  <si>
    <t>DIČ:</t>
  </si>
  <si>
    <t>Uchazeč:</t>
  </si>
  <si>
    <t>Vyplň údaj</t>
  </si>
  <si>
    <t>Projektant:</t>
  </si>
  <si>
    <t>7415004</t>
  </si>
  <si>
    <t>Ing. Jiří Zenáhlík</t>
  </si>
  <si>
    <t>True</t>
  </si>
  <si>
    <t>Zpracovatel:</t>
  </si>
  <si>
    <t xml:space="preserve"> 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</si>
  <si>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</si>
  <si>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</si>
  <si>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</si>
  <si>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</si>
  <si>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</si>
  <si>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</si>
  <si>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</si>
  <si>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</si>
  <si>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</si>
  <si>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</si>
  <si>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</si>
  <si>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</si>
  <si>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</si>
  <si>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</si>
  <si>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</si>
  <si>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</si>
  <si>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</si>
  <si>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</si>
  <si>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</si>
  <si>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</si>
  <si>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</si>
  <si>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</si>
  <si>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</si>
  <si>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</si>
  <si>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</si>
  <si>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</si>
  <si>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</si>
  <si>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</si>
  <si>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</si>
  <si>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</si>
  <si>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</si>
  <si>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</si>
  <si>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</si>
  <si>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</si>
  <si>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</si>
  <si>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</si>
  <si>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</si>
  <si>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</si>
  <si>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</si>
  <si>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</si>
  <si>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</si>
  <si>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</si>
  <si>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</si>
  <si>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</si>
  <si>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</si>
  <si>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</si>
  <si>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</si>
  <si>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Bourací práce</t>
  </si>
  <si>
    <t>STA</t>
  </si>
  <si>
    <t>1</t>
  </si>
  <si>
    <t>{2e6fe90e-d5fa-4876-ad43-48f1a471d6f6}</t>
  </si>
  <si>
    <t>2</t>
  </si>
  <si>
    <t>SO 02</t>
  </si>
  <si>
    <t>Stavební část</t>
  </si>
  <si>
    <t>{ed60ba84-7c55-425f-ab38-52c187983761}</t>
  </si>
  <si>
    <t>SO 03</t>
  </si>
  <si>
    <t>Vzduchotechnika</t>
  </si>
  <si>
    <t>{0cec3e47-179a-4791-8c3f-9d53b4e70081}</t>
  </si>
  <si>
    <t>VRN</t>
  </si>
  <si>
    <t>Vedlejší rozpočtové náklady</t>
  </si>
  <si>
    <t>VON</t>
  </si>
  <si>
    <t>{473f4445-52fe-44cc-9c07-10168561000c}</t>
  </si>
  <si>
    <t>KRYCÍ LIST SOUPISU PRACÍ</t>
  </si>
  <si>
    <t>Objekt:</t>
  </si>
  <si>
    <t>SO 01 - Bourací práce</t>
  </si>
  <si>
    <t>REKAPITULACE ČLENĚNÍ SOUPISU PRACÍ</t>
  </si>
  <si>
    <t>Kód dílu - Popis</t>
  </si>
  <si>
    <t>Cena celkem [CZK]</t>
  </si>
  <si>
    <t>Náklady ze soupisu prací</t>
  </si>
  <si>
    <t>-1</t>
  </si>
  <si>
    <t>PSV - Práce a dodávky PSV</t>
  </si>
  <si>
    <t xml:space="preserve">    741 - Elektroinstalace - silnoproud</t>
  </si>
  <si>
    <t xml:space="preserve">    764 - Konstrukce klempířské</t>
  </si>
  <si>
    <t xml:space="preserve">    767 - Konstrukce zámečnické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</si>
  <si>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</si>
  <si>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</si>
  <si>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</si>
  <si>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</si>
  <si>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</si>
  <si>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</si>
  <si>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</si>
  <si>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</si>
  <si>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</si>
  <si>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</si>
  <si>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</si>
  <si>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</si>
  <si>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</si>
  <si>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PSV</t>
  </si>
  <si>
    <t>Práce a dodávky PSV</t>
  </si>
  <si>
    <t>ROZPOCET</t>
  </si>
  <si>
    <t>741</t>
  </si>
  <si>
    <t>Elektroinstalace - silnoproud</t>
  </si>
  <si>
    <t>K</t>
  </si>
  <si>
    <t>741421813</t>
  </si>
  <si>
    <t>Demontáž drátu nebo lana svodového vedení D přes 8 mm kolmý svod</t>
  </si>
  <si>
    <t>m</t>
  </si>
  <si>
    <t>16</t>
  </si>
  <si>
    <t>1495693917</t>
  </si>
  <si>
    <t>VV</t>
  </si>
  <si>
    <t>5,5*10</t>
  </si>
  <si>
    <t>764</t>
  </si>
  <si>
    <t>Konstrukce klempířské</t>
  </si>
  <si>
    <t>764002812</t>
  </si>
  <si>
    <t xml:space="preserve">Demontáž okapového plechu v krytině skládané do suti včetně uložení na skládku </t>
  </si>
  <si>
    <t>63499355</t>
  </si>
  <si>
    <t>60,60+60,6+12,76</t>
  </si>
  <si>
    <t>3</t>
  </si>
  <si>
    <t>764002841</t>
  </si>
  <si>
    <t xml:space="preserve">Demontáž oplechování horních ploch zdí a nadezdívek do suti včetně uložení na skládku </t>
  </si>
  <si>
    <t>630643727</t>
  </si>
  <si>
    <t>4</t>
  </si>
  <si>
    <t>764002861</t>
  </si>
  <si>
    <t xml:space="preserve">Demontáž oplechování říms a ozdobných prvků do suti včetně uložení na skládku </t>
  </si>
  <si>
    <t>-271765194</t>
  </si>
  <si>
    <t>60,60+12,50+6,40+30,50+12,76</t>
  </si>
  <si>
    <t>5</t>
  </si>
  <si>
    <t>764002871</t>
  </si>
  <si>
    <t xml:space="preserve">Demontáž lemování zdí do suti včetně uložení na skládku </t>
  </si>
  <si>
    <t>465063918</t>
  </si>
  <si>
    <t>2*5,5+6*2,99</t>
  </si>
  <si>
    <t>Součet</t>
  </si>
  <si>
    <t>6</t>
  </si>
  <si>
    <t>764004801</t>
  </si>
  <si>
    <t xml:space="preserve">Demontáž podokapního žlabu do suti včetně uložení na skládku </t>
  </si>
  <si>
    <t>-1786222875</t>
  </si>
  <si>
    <t>60,60*2</t>
  </si>
  <si>
    <t>7</t>
  </si>
  <si>
    <t>764004841</t>
  </si>
  <si>
    <t xml:space="preserve">Demontáž háku do suti včetně uložení na skládku </t>
  </si>
  <si>
    <t>kus</t>
  </si>
  <si>
    <t>122744805</t>
  </si>
  <si>
    <t>8</t>
  </si>
  <si>
    <t>764004861</t>
  </si>
  <si>
    <t xml:space="preserve">Demontáž svodu do suti včetně uložení na skládku </t>
  </si>
  <si>
    <t>-1305442338</t>
  </si>
  <si>
    <t>7*5,46</t>
  </si>
  <si>
    <t>9</t>
  </si>
  <si>
    <t>764004871</t>
  </si>
  <si>
    <t xml:space="preserve">Demontáž objímky svodu do suti včetně uložení na skládku </t>
  </si>
  <si>
    <t>1318808736</t>
  </si>
  <si>
    <t>7*4</t>
  </si>
  <si>
    <t>767</t>
  </si>
  <si>
    <t>Konstrukce zámečnické</t>
  </si>
  <si>
    <t>10</t>
  </si>
  <si>
    <t>767122811R</t>
  </si>
  <si>
    <t xml:space="preserve">Demontáž plachtových stěn včetně dřevěných trámů a příslušenství do suti včetně uložení na skládku </t>
  </si>
  <si>
    <t>m2</t>
  </si>
  <si>
    <t>54762492</t>
  </si>
  <si>
    <t>(30,50*2,99)*2</t>
  </si>
  <si>
    <t>11</t>
  </si>
  <si>
    <t>767415812</t>
  </si>
  <si>
    <t xml:space="preserve">Demontáž vnějšího obkladu skládaného pláště tvarovaným plechem budov v do 6 m šroubováním do suti včetně uložení na skládku </t>
  </si>
  <si>
    <t>108968056</t>
  </si>
  <si>
    <t>Severní strana</t>
  </si>
  <si>
    <t>60,60*5,27</t>
  </si>
  <si>
    <t>Jižní strana</t>
  </si>
  <si>
    <t>6,25*5,27+(6,25+6,40)*2,99</t>
  </si>
  <si>
    <t>Západní strana</t>
  </si>
  <si>
    <t>12,76*5,27</t>
  </si>
  <si>
    <t>767651875</t>
  </si>
  <si>
    <t xml:space="preserve">Demontáž vrat rychloběžných fóliových plochy přes 20 do 32 m2 včetně uložení na skládku </t>
  </si>
  <si>
    <t>1152173456</t>
  </si>
  <si>
    <t>SO 02 - Stavební část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</si>
  <si>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</si>
  <si>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</si>
  <si>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</si>
  <si>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</si>
  <si>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>M - Práce a dodávky M</t>
  </si>
  <si>
    <t xml:space="preserve">    21-M - Elektromontáže</t>
  </si>
  <si>
    <t>HSV</t>
  </si>
  <si>
    <t>Práce a dodávky HSV</t>
  </si>
  <si>
    <t>Svislé a kompletní konstrukce</t>
  </si>
  <si>
    <t>310239211</t>
  </si>
  <si>
    <t>Zazdívka otvorů pl přes 1 do 4 m2 ve zdivu nadzákladovém cihlami pálenými na MVC</t>
  </si>
  <si>
    <t>m3</t>
  </si>
  <si>
    <t>1694327195</t>
  </si>
  <si>
    <t>342151111</t>
  </si>
  <si>
    <t>Montáž opláštění stěn ocelových kcí ze sendvičových panelů šroubovaných budov v do 6 m</t>
  </si>
  <si>
    <t>650886275</t>
  </si>
  <si>
    <t>(60,60*2)*5,36</t>
  </si>
  <si>
    <t>12,76*6,11</t>
  </si>
  <si>
    <t>-5,6*4,9*2</t>
  </si>
  <si>
    <t>M</t>
  </si>
  <si>
    <t>55324713</t>
  </si>
  <si>
    <t>panel sendvičový stěnový i střešní, izolace PIR, viditelné kotvení, U 0,22W/m2K, modulová/celková š 1100/1120mm tl 100mm</t>
  </si>
  <si>
    <t>71991176</t>
  </si>
  <si>
    <t>Úpravy povrchů, podlahy a osazování výplní</t>
  </si>
  <si>
    <t>612111111</t>
  </si>
  <si>
    <t>Vyspravení celoplošné cementovou maltou vnitřních stěn betonových nebo železobetonových</t>
  </si>
  <si>
    <t>895878097</t>
  </si>
  <si>
    <t>12,00*4,4*2</t>
  </si>
  <si>
    <t>5,6*4,4*10</t>
  </si>
  <si>
    <t>613111111</t>
  </si>
  <si>
    <t>Vyspravení celoplošné cementovou maltou vnitřních sloupů betonových nebo železobetonových</t>
  </si>
  <si>
    <t>-739709518</t>
  </si>
  <si>
    <t>(0,4*0,55*2)*4,4*22</t>
  </si>
  <si>
    <t>Ostatní konstrukce a práce, bourání</t>
  </si>
  <si>
    <t>952901221</t>
  </si>
  <si>
    <t>Vyčištění budov průmyslových objektů při jakékoliv výšce podlaží</t>
  </si>
  <si>
    <t>512019886</t>
  </si>
  <si>
    <t>95290122R1</t>
  </si>
  <si>
    <t>Očištění vnitřních ploch podlah tlakovou vodou</t>
  </si>
  <si>
    <t>834833315</t>
  </si>
  <si>
    <t>764011613</t>
  </si>
  <si>
    <t>Podkladní plech z Pz s upraveným povrchem rš 250 mm</t>
  </si>
  <si>
    <t>-322145221</t>
  </si>
  <si>
    <t>60,60+60,606+12,76</t>
  </si>
  <si>
    <t>764212633</t>
  </si>
  <si>
    <t>Oplechování štítu závětrnou lištou z Pz s povrchovou úpravou rš 250 mm</t>
  </si>
  <si>
    <t>564302669</t>
  </si>
  <si>
    <t>764218607</t>
  </si>
  <si>
    <t>Oplechování rovné římsy mechanicky kotvené z Pz s upraveným povrchem rš 670 mm</t>
  </si>
  <si>
    <t>-689111844</t>
  </si>
  <si>
    <t>60,60+60,60</t>
  </si>
  <si>
    <t>764311606R</t>
  </si>
  <si>
    <t xml:space="preserve">Lemování vnějších rohů stěn  z Pz s povrchovou úpravou rš 500 mm</t>
  </si>
  <si>
    <t>-286476229</t>
  </si>
  <si>
    <t>4*5,46</t>
  </si>
  <si>
    <t>764311609R</t>
  </si>
  <si>
    <t>Lemování vrat z Pz s povrchovou úpravou rš 800 mm</t>
  </si>
  <si>
    <t>-1620376528</t>
  </si>
  <si>
    <t>4,9*4+5,6*2</t>
  </si>
  <si>
    <t>13</t>
  </si>
  <si>
    <t>764314611R</t>
  </si>
  <si>
    <t>Lemování prostupů pro VZT z Pz s povrchovou úpravou</t>
  </si>
  <si>
    <t>-556474478</t>
  </si>
  <si>
    <t>14</t>
  </si>
  <si>
    <t>764511602</t>
  </si>
  <si>
    <t>Žlab podokapní půlkruhový z Pz s povrchovou úpravou rš 330 mm</t>
  </si>
  <si>
    <t>-1390704569</t>
  </si>
  <si>
    <t>15</t>
  </si>
  <si>
    <t>764511643</t>
  </si>
  <si>
    <t>Kotlík oválný (trychtýřový) pro podokapní žlaby z Pz s povrchovou úpravou 330/120 mm</t>
  </si>
  <si>
    <t>907819563</t>
  </si>
  <si>
    <t>764518623</t>
  </si>
  <si>
    <t>Svody kruhové včetně objímek, kolen, odskoků z Pz s povrchovou úpravou průměru 120 mm</t>
  </si>
  <si>
    <t>-609137465</t>
  </si>
  <si>
    <t>17</t>
  </si>
  <si>
    <t>767490102</t>
  </si>
  <si>
    <t>Montáž nosného roštu fasád, stěn a podhledů jednosměrného kotveného do betonu</t>
  </si>
  <si>
    <t>1497469912</t>
  </si>
  <si>
    <t>30,50*3,39</t>
  </si>
  <si>
    <t>18</t>
  </si>
  <si>
    <t>RMAT0001</t>
  </si>
  <si>
    <t>Atypická ocelová konstrukce roštu fasády</t>
  </si>
  <si>
    <t>kpl</t>
  </si>
  <si>
    <t>32</t>
  </si>
  <si>
    <t>-1186234257</t>
  </si>
  <si>
    <t>19</t>
  </si>
  <si>
    <t>767657613</t>
  </si>
  <si>
    <t>Montáž vrat rolovacích lamelových včetně pohonu plochy přes 13 m2</t>
  </si>
  <si>
    <t>-1185926325</t>
  </si>
  <si>
    <t>20</t>
  </si>
  <si>
    <t>55341513</t>
  </si>
  <si>
    <t>vrata rolovací hliníková tepelně izolovaná vč. motoru plochy přes 13 do 20m2</t>
  </si>
  <si>
    <t>-1212626509</t>
  </si>
  <si>
    <t>Práce a dodávky M</t>
  </si>
  <si>
    <t>21-M</t>
  </si>
  <si>
    <t>Elektromontáže</t>
  </si>
  <si>
    <t>210220101</t>
  </si>
  <si>
    <t>Montáž hromosvodného vedení svodových vodičů s podpěrami průměru do 10 mm</t>
  </si>
  <si>
    <t>64</t>
  </si>
  <si>
    <t>-1646798237</t>
  </si>
  <si>
    <t>22</t>
  </si>
  <si>
    <t>35441073</t>
  </si>
  <si>
    <t>drát D 10mm FeZn</t>
  </si>
  <si>
    <t>kg</t>
  </si>
  <si>
    <t>128</t>
  </si>
  <si>
    <t>154692541</t>
  </si>
  <si>
    <t>SO 03 - Vzduchotechnika</t>
  </si>
  <si>
    <t xml:space="preserve">    751 - Vzduchotechnika</t>
  </si>
  <si>
    <t>751</t>
  </si>
  <si>
    <t>VZT-1001</t>
  </si>
  <si>
    <t>D+M Elektronický ladič otáček, včetně elektro rozovdů, zapojení a uvedení do provozu a revizí</t>
  </si>
  <si>
    <t>834541077</t>
  </si>
  <si>
    <t xml:space="preserve">napětí potenciometru 10 V DC </t>
  </si>
  <si>
    <t xml:space="preserve">• spínací kontakt potenciometru </t>
  </si>
  <si>
    <t xml:space="preserve">• krytí IP44, třída II </t>
  </si>
  <si>
    <t xml:space="preserve">• provozní teplota -10 až +50 °C </t>
  </si>
  <si>
    <t xml:space="preserve">• montáž na omítku </t>
  </si>
  <si>
    <t>• rozměry 80 × 68 × 80 mm (Š × V × H)</t>
  </si>
  <si>
    <t>VZT-1002</t>
  </si>
  <si>
    <t>D+M 10-500 (1x230) axiální ventilátor s EC motorem, včetně elektro rozovdů, zapojení a uvedení do provozu a revizí, včetně stavební přípravy otvoru, zapravení a likvidace odpadu</t>
  </si>
  <si>
    <t>-98585801</t>
  </si>
  <si>
    <t>Skříň je vyrobena z ocelového pozinkovaného plechu opatřeného černým lakem.</t>
  </si>
  <si>
    <t>Krycí mřížka je práškově lakovaná, šrouby jsou galvanicky pokoveny.</t>
  </si>
  <si>
    <t xml:space="preserve">Oběžné kolo je pevně spojené s rotorem elektromotoru a má aerodynamicky </t>
  </si>
  <si>
    <t>optimalizovaný tvar lopatek pro dosažení nižší úrovně hluku a nižší energetické náročnosti.</t>
  </si>
  <si>
    <t>Oběžné kolo je vyrobeno ze speciálního kompozitního materiálu černé barvy a je staticky a dynamicky vyváženo dle ISO 1940.</t>
  </si>
  <si>
    <t xml:space="preserve">Motor - Elektronicky komutovaný motor s plynulým řízením otáček pomocí signálu 0…10 V </t>
  </si>
  <si>
    <t xml:space="preserve">s vestavěnou elektronikou (alternativně je možné řídit otáčky elektromotoru pomocí PWM signálu). </t>
  </si>
  <si>
    <t>Motory jsou 1-fázové pro napětí 230 V. Krytí motoru IP54, pracovní teplota v rozsahu –25 °C až +60 °C.</t>
  </si>
  <si>
    <t>Třída účinnosti motoru IE4. Motor je opatřen vestavěnou tepelnou ochranou.</t>
  </si>
  <si>
    <t>Kuličková ložiska jsou oboustranně uzavřená s tukovou náplní na dobu životnosti.</t>
  </si>
  <si>
    <t>VZT-1003</t>
  </si>
  <si>
    <t>D+M Plastová protidešťová žaluzie včetně stavební přípravy otvoru, zapravení a likvidace odpadu</t>
  </si>
  <si>
    <t>-1795409589</t>
  </si>
  <si>
    <t xml:space="preserve">• rám a lamely z plastu  </t>
  </si>
  <si>
    <t xml:space="preserve">• barva šedá RAL 7035  </t>
  </si>
  <si>
    <t xml:space="preserve">• lamely jsou pevné  </t>
  </si>
  <si>
    <t xml:space="preserve">• maximální teplota okolí +70 ˚C  </t>
  </si>
  <si>
    <t>• maximální rychlost 12 m/s</t>
  </si>
  <si>
    <t>24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</si>
  <si>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</si>
  <si>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</si>
  <si>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</si>
  <si>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VRN7 - Provozní vlivy</t>
  </si>
  <si>
    <t>VRN1</t>
  </si>
  <si>
    <t>Průzkumné, zeměměřičské a projektové práce</t>
  </si>
  <si>
    <t>012344000</t>
  </si>
  <si>
    <t>Vytyčovací práce</t>
  </si>
  <si>
    <t>1024</t>
  </si>
  <si>
    <t>111556710</t>
  </si>
  <si>
    <t>012414000</t>
  </si>
  <si>
    <t>Geometrický plán</t>
  </si>
  <si>
    <t>2056960634</t>
  </si>
  <si>
    <t>013254000</t>
  </si>
  <si>
    <t>Dokumentace skutečného provedení stavby</t>
  </si>
  <si>
    <t>-1710848067</t>
  </si>
  <si>
    <t>VRN3</t>
  </si>
  <si>
    <t>Zařízení staveniště</t>
  </si>
  <si>
    <t>032103000</t>
  </si>
  <si>
    <t>Náklady na stavební buňky</t>
  </si>
  <si>
    <t>-2119578156</t>
  </si>
  <si>
    <t>032103001</t>
  </si>
  <si>
    <t>Náklady na mobilní WC</t>
  </si>
  <si>
    <t>758595814</t>
  </si>
  <si>
    <t>034103000</t>
  </si>
  <si>
    <t>Oplocení staveniště</t>
  </si>
  <si>
    <t>789745329</t>
  </si>
  <si>
    <t>VRN7</t>
  </si>
  <si>
    <t>Provozní vlivy</t>
  </si>
  <si>
    <t>071103000</t>
  </si>
  <si>
    <t>Provoz investora</t>
  </si>
  <si>
    <t>1691303569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</si>
</sst>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8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35" fillId="2" borderId="19" xfId="0" applyFont="1" applyFill="1" applyBorder="1" applyAlignment="1" applyProtection="1">
      <alignment horizontal="left" vertical="center"/>
      <protection locked="0"/>
    </xf>
    <xf numFmtId="0" fontId="35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26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27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28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29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30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30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28</v>
      </c>
      <c r="AL14" s="22"/>
      <c r="AM14" s="22"/>
      <c r="AN14" s="34" t="s">
        <v>30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31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32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33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28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34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36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28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34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37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38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39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40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41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42</v>
      </c>
      <c r="E29" s="47"/>
      <c r="F29" s="32" t="s">
        <v>43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44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45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46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47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48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49</v>
      </c>
      <c r="U35" s="54"/>
      <c r="V35" s="54"/>
      <c r="W35" s="54"/>
      <c r="X35" s="56" t="s">
        <v>50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51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52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53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54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53</v>
      </c>
      <c r="AI60" s="42"/>
      <c r="AJ60" s="42"/>
      <c r="AK60" s="42"/>
      <c r="AL60" s="42"/>
      <c r="AM60" s="64" t="s">
        <v>54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55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56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53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54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53</v>
      </c>
      <c r="AI75" s="42"/>
      <c r="AJ75" s="42"/>
      <c r="AK75" s="42"/>
      <c r="AL75" s="42"/>
      <c r="AM75" s="64" t="s">
        <v>54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57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01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AGRO - Měřín, a.s.Stavební úpravy bramboráry - Vysoké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parc.č. 194/4 a parc.č. 194/1 k.ú. Vysoké, obec Vy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26. 1. 2026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Investor: AGRO - Měřín, a.s.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31</v>
      </c>
      <c r="AJ89" s="40"/>
      <c r="AK89" s="40"/>
      <c r="AL89" s="40"/>
      <c r="AM89" s="80" t="str">
        <f>IF(E17="","",E17)</f>
        <v>Ing. Jiří Zenáhlík</v>
      </c>
      <c r="AN89" s="71"/>
      <c r="AO89" s="71"/>
      <c r="AP89" s="71"/>
      <c r="AQ89" s="40"/>
      <c r="AR89" s="44"/>
      <c r="AS89" s="81" t="s">
        <v>58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29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35</v>
      </c>
      <c r="AJ90" s="40"/>
      <c r="AK90" s="40"/>
      <c r="AL90" s="40"/>
      <c r="AM90" s="80" t="str">
        <f>IF(E20="","",E20)</f>
        <v xml:space="preserve"> 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59</v>
      </c>
      <c r="D92" s="94"/>
      <c r="E92" s="94"/>
      <c r="F92" s="94"/>
      <c r="G92" s="94"/>
      <c r="H92" s="95"/>
      <c r="I92" s="96" t="s">
        <v>60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61</v>
      </c>
      <c r="AH92" s="94"/>
      <c r="AI92" s="94"/>
      <c r="AJ92" s="94"/>
      <c r="AK92" s="94"/>
      <c r="AL92" s="94"/>
      <c r="AM92" s="94"/>
      <c r="AN92" s="96" t="s">
        <v>62</v>
      </c>
      <c r="AO92" s="94"/>
      <c r="AP92" s="98"/>
      <c r="AQ92" s="99" t="s">
        <v>63</v>
      </c>
      <c r="AR92" s="44"/>
      <c r="AS92" s="100" t="s">
        <v>64</v>
      </c>
      <c r="AT92" s="101" t="s">
        <v>65</v>
      </c>
      <c r="AU92" s="101" t="s">
        <v>66</v>
      </c>
      <c r="AV92" s="101" t="s">
        <v>67</v>
      </c>
      <c r="AW92" s="101" t="s">
        <v>68</v>
      </c>
      <c r="AX92" s="101" t="s">
        <v>69</v>
      </c>
      <c r="AY92" s="101" t="s">
        <v>70</v>
      </c>
      <c r="AZ92" s="101" t="s">
        <v>71</v>
      </c>
      <c r="BA92" s="101" t="s">
        <v>72</v>
      </c>
      <c r="BB92" s="101" t="s">
        <v>73</v>
      </c>
      <c r="BC92" s="101" t="s">
        <v>74</v>
      </c>
      <c r="BD92" s="102" t="s">
        <v>75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76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ROUND(SUM(AG95:AG98),2)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ROUND(SUM(AS95:AS98),2)</f>
        <v>0</v>
      </c>
      <c r="AT94" s="114">
        <f>ROUND(SUM(AV94:AW94),2)</f>
        <v>0</v>
      </c>
      <c r="AU94" s="115">
        <f>ROUND(SUM(AU95:AU98),5)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ROUND(SUM(AZ95:AZ98),2)</f>
        <v>0</v>
      </c>
      <c r="BA94" s="114">
        <f>ROUND(SUM(BA95:BA98),2)</f>
        <v>0</v>
      </c>
      <c r="BB94" s="114">
        <f>ROUND(SUM(BB95:BB98),2)</f>
        <v>0</v>
      </c>
      <c r="BC94" s="114">
        <f>ROUND(SUM(BC95:BC98),2)</f>
        <v>0</v>
      </c>
      <c r="BD94" s="116">
        <f>ROUND(SUM(BD95:BD98),2)</f>
        <v>0</v>
      </c>
      <c r="BE94" s="6"/>
      <c r="BS94" s="117" t="s">
        <v>77</v>
      </c>
      <c r="BT94" s="117" t="s">
        <v>78</v>
      </c>
      <c r="BU94" s="118" t="s">
        <v>79</v>
      </c>
      <c r="BV94" s="117" t="s">
        <v>80</v>
      </c>
      <c r="BW94" s="117" t="s">
        <v>5</v>
      </c>
      <c r="BX94" s="117" t="s">
        <v>81</v>
      </c>
      <c r="CL94" s="117" t="s">
        <v>1</v>
      </c>
    </row>
    <row r="95" s="7" customFormat="1" ht="16.5" customHeight="1">
      <c r="A95" s="119" t="s">
        <v>82</v>
      </c>
      <c r="B95" s="120"/>
      <c r="C95" s="121"/>
      <c r="D95" s="122" t="s">
        <v>83</v>
      </c>
      <c r="E95" s="122"/>
      <c r="F95" s="122"/>
      <c r="G95" s="122"/>
      <c r="H95" s="122"/>
      <c r="I95" s="123"/>
      <c r="J95" s="122" t="s">
        <v>84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'SO 01 - Bourací práce'!J30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85</v>
      </c>
      <c r="AR95" s="126"/>
      <c r="AS95" s="127">
        <v>0</v>
      </c>
      <c r="AT95" s="128">
        <f>ROUND(SUM(AV95:AW95),2)</f>
        <v>0</v>
      </c>
      <c r="AU95" s="129">
        <f>'SO 01 - Bourací práce'!P120</f>
        <v>0</v>
      </c>
      <c r="AV95" s="128">
        <f>'SO 01 - Bourací práce'!J33</f>
        <v>0</v>
      </c>
      <c r="AW95" s="128">
        <f>'SO 01 - Bourací práce'!J34</f>
        <v>0</v>
      </c>
      <c r="AX95" s="128">
        <f>'SO 01 - Bourací práce'!J35</f>
        <v>0</v>
      </c>
      <c r="AY95" s="128">
        <f>'SO 01 - Bourací práce'!J36</f>
        <v>0</v>
      </c>
      <c r="AZ95" s="128">
        <f>'SO 01 - Bourací práce'!F33</f>
        <v>0</v>
      </c>
      <c r="BA95" s="128">
        <f>'SO 01 - Bourací práce'!F34</f>
        <v>0</v>
      </c>
      <c r="BB95" s="128">
        <f>'SO 01 - Bourací práce'!F35</f>
        <v>0</v>
      </c>
      <c r="BC95" s="128">
        <f>'SO 01 - Bourací práce'!F36</f>
        <v>0</v>
      </c>
      <c r="BD95" s="130">
        <f>'SO 01 - Bourací práce'!F37</f>
        <v>0</v>
      </c>
      <c r="BE95" s="7"/>
      <c r="BT95" s="131" t="s">
        <v>86</v>
      </c>
      <c r="BV95" s="131" t="s">
        <v>80</v>
      </c>
      <c r="BW95" s="131" t="s">
        <v>87</v>
      </c>
      <c r="BX95" s="131" t="s">
        <v>5</v>
      </c>
      <c r="CL95" s="131" t="s">
        <v>1</v>
      </c>
      <c r="CM95" s="131" t="s">
        <v>88</v>
      </c>
    </row>
    <row r="96" s="7" customFormat="1" ht="16.5" customHeight="1">
      <c r="A96" s="119" t="s">
        <v>82</v>
      </c>
      <c r="B96" s="120"/>
      <c r="C96" s="121"/>
      <c r="D96" s="122" t="s">
        <v>89</v>
      </c>
      <c r="E96" s="122"/>
      <c r="F96" s="122"/>
      <c r="G96" s="122"/>
      <c r="H96" s="122"/>
      <c r="I96" s="123"/>
      <c r="J96" s="122" t="s">
        <v>90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4">
        <f>'SO 02 - Stavební část'!J30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85</v>
      </c>
      <c r="AR96" s="126"/>
      <c r="AS96" s="127">
        <v>0</v>
      </c>
      <c r="AT96" s="128">
        <f>ROUND(SUM(AV96:AW96),2)</f>
        <v>0</v>
      </c>
      <c r="AU96" s="129">
        <f>'SO 02 - Stavební část'!P125</f>
        <v>0</v>
      </c>
      <c r="AV96" s="128">
        <f>'SO 02 - Stavební část'!J33</f>
        <v>0</v>
      </c>
      <c r="AW96" s="128">
        <f>'SO 02 - Stavební část'!J34</f>
        <v>0</v>
      </c>
      <c r="AX96" s="128">
        <f>'SO 02 - Stavební část'!J35</f>
        <v>0</v>
      </c>
      <c r="AY96" s="128">
        <f>'SO 02 - Stavební část'!J36</f>
        <v>0</v>
      </c>
      <c r="AZ96" s="128">
        <f>'SO 02 - Stavební část'!F33</f>
        <v>0</v>
      </c>
      <c r="BA96" s="128">
        <f>'SO 02 - Stavební část'!F34</f>
        <v>0</v>
      </c>
      <c r="BB96" s="128">
        <f>'SO 02 - Stavební část'!F35</f>
        <v>0</v>
      </c>
      <c r="BC96" s="128">
        <f>'SO 02 - Stavební část'!F36</f>
        <v>0</v>
      </c>
      <c r="BD96" s="130">
        <f>'SO 02 - Stavební část'!F37</f>
        <v>0</v>
      </c>
      <c r="BE96" s="7"/>
      <c r="BT96" s="131" t="s">
        <v>86</v>
      </c>
      <c r="BV96" s="131" t="s">
        <v>80</v>
      </c>
      <c r="BW96" s="131" t="s">
        <v>91</v>
      </c>
      <c r="BX96" s="131" t="s">
        <v>5</v>
      </c>
      <c r="CL96" s="131" t="s">
        <v>1</v>
      </c>
      <c r="CM96" s="131" t="s">
        <v>88</v>
      </c>
    </row>
    <row r="97" s="7" customFormat="1" ht="16.5" customHeight="1">
      <c r="A97" s="119" t="s">
        <v>82</v>
      </c>
      <c r="B97" s="120"/>
      <c r="C97" s="121"/>
      <c r="D97" s="122" t="s">
        <v>92</v>
      </c>
      <c r="E97" s="122"/>
      <c r="F97" s="122"/>
      <c r="G97" s="122"/>
      <c r="H97" s="122"/>
      <c r="I97" s="123"/>
      <c r="J97" s="122" t="s">
        <v>93</v>
      </c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4">
        <f>'SO 03 - Vzduchotechnika'!J30</f>
        <v>0</v>
      </c>
      <c r="AH97" s="123"/>
      <c r="AI97" s="123"/>
      <c r="AJ97" s="123"/>
      <c r="AK97" s="123"/>
      <c r="AL97" s="123"/>
      <c r="AM97" s="123"/>
      <c r="AN97" s="124">
        <f>SUM(AG97,AT97)</f>
        <v>0</v>
      </c>
      <c r="AO97" s="123"/>
      <c r="AP97" s="123"/>
      <c r="AQ97" s="125" t="s">
        <v>85</v>
      </c>
      <c r="AR97" s="126"/>
      <c r="AS97" s="127">
        <v>0</v>
      </c>
      <c r="AT97" s="128">
        <f>ROUND(SUM(AV97:AW97),2)</f>
        <v>0</v>
      </c>
      <c r="AU97" s="129">
        <f>'SO 03 - Vzduchotechnika'!P118</f>
        <v>0</v>
      </c>
      <c r="AV97" s="128">
        <f>'SO 03 - Vzduchotechnika'!J33</f>
        <v>0</v>
      </c>
      <c r="AW97" s="128">
        <f>'SO 03 - Vzduchotechnika'!J34</f>
        <v>0</v>
      </c>
      <c r="AX97" s="128">
        <f>'SO 03 - Vzduchotechnika'!J35</f>
        <v>0</v>
      </c>
      <c r="AY97" s="128">
        <f>'SO 03 - Vzduchotechnika'!J36</f>
        <v>0</v>
      </c>
      <c r="AZ97" s="128">
        <f>'SO 03 - Vzduchotechnika'!F33</f>
        <v>0</v>
      </c>
      <c r="BA97" s="128">
        <f>'SO 03 - Vzduchotechnika'!F34</f>
        <v>0</v>
      </c>
      <c r="BB97" s="128">
        <f>'SO 03 - Vzduchotechnika'!F35</f>
        <v>0</v>
      </c>
      <c r="BC97" s="128">
        <f>'SO 03 - Vzduchotechnika'!F36</f>
        <v>0</v>
      </c>
      <c r="BD97" s="130">
        <f>'SO 03 - Vzduchotechnika'!F37</f>
        <v>0</v>
      </c>
      <c r="BE97" s="7"/>
      <c r="BT97" s="131" t="s">
        <v>86</v>
      </c>
      <c r="BV97" s="131" t="s">
        <v>80</v>
      </c>
      <c r="BW97" s="131" t="s">
        <v>94</v>
      </c>
      <c r="BX97" s="131" t="s">
        <v>5</v>
      </c>
      <c r="CL97" s="131" t="s">
        <v>1</v>
      </c>
      <c r="CM97" s="131" t="s">
        <v>88</v>
      </c>
    </row>
    <row r="98" s="7" customFormat="1" ht="16.5" customHeight="1">
      <c r="A98" s="119" t="s">
        <v>82</v>
      </c>
      <c r="B98" s="120"/>
      <c r="C98" s="121"/>
      <c r="D98" s="122" t="s">
        <v>95</v>
      </c>
      <c r="E98" s="122"/>
      <c r="F98" s="122"/>
      <c r="G98" s="122"/>
      <c r="H98" s="122"/>
      <c r="I98" s="123"/>
      <c r="J98" s="122" t="s">
        <v>96</v>
      </c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4">
        <f>'VRN - Vedlejší rozpočtové...'!J30</f>
        <v>0</v>
      </c>
      <c r="AH98" s="123"/>
      <c r="AI98" s="123"/>
      <c r="AJ98" s="123"/>
      <c r="AK98" s="123"/>
      <c r="AL98" s="123"/>
      <c r="AM98" s="123"/>
      <c r="AN98" s="124">
        <f>SUM(AG98,AT98)</f>
        <v>0</v>
      </c>
      <c r="AO98" s="123"/>
      <c r="AP98" s="123"/>
      <c r="AQ98" s="125" t="s">
        <v>97</v>
      </c>
      <c r="AR98" s="126"/>
      <c r="AS98" s="132">
        <v>0</v>
      </c>
      <c r="AT98" s="133">
        <f>ROUND(SUM(AV98:AW98),2)</f>
        <v>0</v>
      </c>
      <c r="AU98" s="134">
        <f>'VRN - Vedlejší rozpočtové...'!P120</f>
        <v>0</v>
      </c>
      <c r="AV98" s="133">
        <f>'VRN - Vedlejší rozpočtové...'!J33</f>
        <v>0</v>
      </c>
      <c r="AW98" s="133">
        <f>'VRN - Vedlejší rozpočtové...'!J34</f>
        <v>0</v>
      </c>
      <c r="AX98" s="133">
        <f>'VRN - Vedlejší rozpočtové...'!J35</f>
        <v>0</v>
      </c>
      <c r="AY98" s="133">
        <f>'VRN - Vedlejší rozpočtové...'!J36</f>
        <v>0</v>
      </c>
      <c r="AZ98" s="133">
        <f>'VRN - Vedlejší rozpočtové...'!F33</f>
        <v>0</v>
      </c>
      <c r="BA98" s="133">
        <f>'VRN - Vedlejší rozpočtové...'!F34</f>
        <v>0</v>
      </c>
      <c r="BB98" s="133">
        <f>'VRN - Vedlejší rozpočtové...'!F35</f>
        <v>0</v>
      </c>
      <c r="BC98" s="133">
        <f>'VRN - Vedlejší rozpočtové...'!F36</f>
        <v>0</v>
      </c>
      <c r="BD98" s="135">
        <f>'VRN - Vedlejší rozpočtové...'!F37</f>
        <v>0</v>
      </c>
      <c r="BE98" s="7"/>
      <c r="BT98" s="131" t="s">
        <v>86</v>
      </c>
      <c r="BV98" s="131" t="s">
        <v>80</v>
      </c>
      <c r="BW98" s="131" t="s">
        <v>98</v>
      </c>
      <c r="BX98" s="131" t="s">
        <v>5</v>
      </c>
      <c r="CL98" s="131" t="s">
        <v>1</v>
      </c>
      <c r="CM98" s="131" t="s">
        <v>88</v>
      </c>
    </row>
    <row r="99" s="2" customFormat="1" ht="30" customHeight="1">
      <c r="A99" s="38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4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="2" customFormat="1" ht="6.96" customHeight="1">
      <c r="A100" s="38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44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</sheetData>
  <sheetProtection sheet="1" formatColumns="0" formatRows="0" objects="1" scenarios="1" spinCount="100000" saltValue="OhsVaHXlziYkbPpapEIZ/r6wdKVpEWssP0rPXxqO+mXeYzeErreGbL7UwrYwBIEz1UP5ZvUex/aw3plSacUbUQ==" hashValue="FzOaU+Tv5DsIUwAFIbwwkBuafvJVbCE5i7ONNw98xuX6pTuFFRt9LGx8tuyQHGhDs33Cl7PTOLOyT7kOYh6rng==" algorithmName="SHA-512" password="CC35"/>
  <mergeCells count="54">
    <mergeCell ref="L85:AO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G94:AM94"/>
    <mergeCell ref="AN94:AP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SO 01 - Bourací práce'!C2" display="/"/>
    <hyperlink ref="A96" location="'SO 02 - Stavební část'!C2" display="/"/>
    <hyperlink ref="A97" location="'SO 03 - Vzduchotechnika'!C2" display="/"/>
    <hyperlink ref="A98" location="'VRN - Vedlejší rozpočtové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87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88</v>
      </c>
    </row>
    <row r="4" s="1" customFormat="1" ht="24.96" customHeight="1">
      <c r="B4" s="20"/>
      <c r="D4" s="138" t="s">
        <v>99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AGRO - Měřín, a.s.Stavební úpravy bramboráry - Vysoké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101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26. 1. 2026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">
        <v>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27</v>
      </c>
      <c r="F15" s="38"/>
      <c r="G15" s="38"/>
      <c r="H15" s="38"/>
      <c r="I15" s="140" t="s">
        <v>28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29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28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31</v>
      </c>
      <c r="E20" s="38"/>
      <c r="F20" s="38"/>
      <c r="G20" s="38"/>
      <c r="H20" s="38"/>
      <c r="I20" s="140" t="s">
        <v>25</v>
      </c>
      <c r="J20" s="143" t="s">
        <v>32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33</v>
      </c>
      <c r="F21" s="38"/>
      <c r="G21" s="38"/>
      <c r="H21" s="38"/>
      <c r="I21" s="140" t="s">
        <v>28</v>
      </c>
      <c r="J21" s="143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35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28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37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38</v>
      </c>
      <c r="E30" s="38"/>
      <c r="F30" s="38"/>
      <c r="G30" s="38"/>
      <c r="H30" s="38"/>
      <c r="I30" s="38"/>
      <c r="J30" s="151">
        <f>ROUND(J120,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40</v>
      </c>
      <c r="G32" s="38"/>
      <c r="H32" s="38"/>
      <c r="I32" s="152" t="s">
        <v>39</v>
      </c>
      <c r="J32" s="152" t="s">
        <v>41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42</v>
      </c>
      <c r="E33" s="140" t="s">
        <v>43</v>
      </c>
      <c r="F33" s="154">
        <f>ROUND((SUM(BE120:BE155)),  2)</f>
        <v>0</v>
      </c>
      <c r="G33" s="38"/>
      <c r="H33" s="38"/>
      <c r="I33" s="155">
        <v>0.20999999999999999</v>
      </c>
      <c r="J33" s="154">
        <f>ROUND(((SUM(BE120:BE155))*I33),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44</v>
      </c>
      <c r="F34" s="154">
        <f>ROUND((SUM(BF120:BF155)),  2)</f>
        <v>0</v>
      </c>
      <c r="G34" s="38"/>
      <c r="H34" s="38"/>
      <c r="I34" s="155">
        <v>0.12</v>
      </c>
      <c r="J34" s="154">
        <f>ROUND(((SUM(BF120:BF155))*I34),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45</v>
      </c>
      <c r="F35" s="154">
        <f>ROUND((SUM(BG120:BG155)),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46</v>
      </c>
      <c r="F36" s="154">
        <f>ROUND((SUM(BH120:BH155)),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47</v>
      </c>
      <c r="F37" s="154">
        <f>ROUND((SUM(BI120:BI155)),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48</v>
      </c>
      <c r="E39" s="158"/>
      <c r="F39" s="158"/>
      <c r="G39" s="159" t="s">
        <v>49</v>
      </c>
      <c r="H39" s="160" t="s">
        <v>50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51</v>
      </c>
      <c r="E50" s="164"/>
      <c r="F50" s="164"/>
      <c r="G50" s="163" t="s">
        <v>52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53</v>
      </c>
      <c r="E61" s="166"/>
      <c r="F61" s="167" t="s">
        <v>54</v>
      </c>
      <c r="G61" s="165" t="s">
        <v>53</v>
      </c>
      <c r="H61" s="166"/>
      <c r="I61" s="166"/>
      <c r="J61" s="168" t="s">
        <v>54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55</v>
      </c>
      <c r="E65" s="169"/>
      <c r="F65" s="169"/>
      <c r="G65" s="163" t="s">
        <v>56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53</v>
      </c>
      <c r="E76" s="166"/>
      <c r="F76" s="167" t="s">
        <v>54</v>
      </c>
      <c r="G76" s="165" t="s">
        <v>53</v>
      </c>
      <c r="H76" s="166"/>
      <c r="I76" s="166"/>
      <c r="J76" s="168" t="s">
        <v>54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AGRO - Měřín, a.s.Stavební úpravy bramboráry - Vysoké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SO 01 - Bourací práce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parc.č. 194/4 a parc.č. 194/1 k.ú. Vysoké, obec Vy</v>
      </c>
      <c r="G89" s="40"/>
      <c r="H89" s="40"/>
      <c r="I89" s="32" t="s">
        <v>22</v>
      </c>
      <c r="J89" s="79" t="str">
        <f>IF(J12="","",J12)</f>
        <v>26. 1. 2026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>Investor: AGRO - Měřín, a.s.</v>
      </c>
      <c r="G91" s="40"/>
      <c r="H91" s="40"/>
      <c r="I91" s="32" t="s">
        <v>31</v>
      </c>
      <c r="J91" s="36" t="str">
        <f>E21</f>
        <v>Ing. Jiří Zenáhlík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29</v>
      </c>
      <c r="D92" s="40"/>
      <c r="E92" s="40"/>
      <c r="F92" s="27" t="str">
        <f>IF(E18="","",E18)</f>
        <v>Vyplň údaj</v>
      </c>
      <c r="G92" s="40"/>
      <c r="H92" s="40"/>
      <c r="I92" s="32" t="s">
        <v>35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103</v>
      </c>
      <c r="D94" s="176"/>
      <c r="E94" s="176"/>
      <c r="F94" s="176"/>
      <c r="G94" s="176"/>
      <c r="H94" s="176"/>
      <c r="I94" s="176"/>
      <c r="J94" s="177" t="s">
        <v>104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105</v>
      </c>
      <c r="D96" s="40"/>
      <c r="E96" s="40"/>
      <c r="F96" s="40"/>
      <c r="G96" s="40"/>
      <c r="H96" s="40"/>
      <c r="I96" s="40"/>
      <c r="J96" s="110">
        <f>J120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106</v>
      </c>
    </row>
    <row r="97" s="9" customFormat="1" ht="24.96" customHeight="1">
      <c r="A97" s="9"/>
      <c r="B97" s="179"/>
      <c r="C97" s="180"/>
      <c r="D97" s="181" t="s">
        <v>107</v>
      </c>
      <c r="E97" s="182"/>
      <c r="F97" s="182"/>
      <c r="G97" s="182"/>
      <c r="H97" s="182"/>
      <c r="I97" s="182"/>
      <c r="J97" s="183">
        <f>J121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108</v>
      </c>
      <c r="E98" s="188"/>
      <c r="F98" s="188"/>
      <c r="G98" s="188"/>
      <c r="H98" s="188"/>
      <c r="I98" s="188"/>
      <c r="J98" s="189">
        <f>J122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109</v>
      </c>
      <c r="E99" s="188"/>
      <c r="F99" s="188"/>
      <c r="G99" s="188"/>
      <c r="H99" s="188"/>
      <c r="I99" s="188"/>
      <c r="J99" s="189">
        <f>J125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110</v>
      </c>
      <c r="E100" s="188"/>
      <c r="F100" s="188"/>
      <c r="G100" s="188"/>
      <c r="H100" s="188"/>
      <c r="I100" s="188"/>
      <c r="J100" s="189">
        <f>J143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111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74" t="str">
        <f>E7</f>
        <v>AGRO - Měřín, a.s.Stavební úpravy bramboráry - Vysoké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100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76" t="str">
        <f>E9</f>
        <v>SO 01 - Bourací práce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</v>
      </c>
      <c r="D114" s="40"/>
      <c r="E114" s="40"/>
      <c r="F114" s="27" t="str">
        <f>F12</f>
        <v>parc.č. 194/4 a parc.č. 194/1 k.ú. Vysoké, obec Vy</v>
      </c>
      <c r="G114" s="40"/>
      <c r="H114" s="40"/>
      <c r="I114" s="32" t="s">
        <v>22</v>
      </c>
      <c r="J114" s="79" t="str">
        <f>IF(J12="","",J12)</f>
        <v>26. 1. 2026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5.15" customHeight="1">
      <c r="A116" s="38"/>
      <c r="B116" s="39"/>
      <c r="C116" s="32" t="s">
        <v>24</v>
      </c>
      <c r="D116" s="40"/>
      <c r="E116" s="40"/>
      <c r="F116" s="27" t="str">
        <f>E15</f>
        <v>Investor: AGRO - Měřín, a.s.</v>
      </c>
      <c r="G116" s="40"/>
      <c r="H116" s="40"/>
      <c r="I116" s="32" t="s">
        <v>31</v>
      </c>
      <c r="J116" s="36" t="str">
        <f>E21</f>
        <v>Ing. Jiří Zenáhlík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5.15" customHeight="1">
      <c r="A117" s="38"/>
      <c r="B117" s="39"/>
      <c r="C117" s="32" t="s">
        <v>29</v>
      </c>
      <c r="D117" s="40"/>
      <c r="E117" s="40"/>
      <c r="F117" s="27" t="str">
        <f>IF(E18="","",E18)</f>
        <v>Vyplň údaj</v>
      </c>
      <c r="G117" s="40"/>
      <c r="H117" s="40"/>
      <c r="I117" s="32" t="s">
        <v>35</v>
      </c>
      <c r="J117" s="36" t="str">
        <f>E24</f>
        <v xml:space="preserve"> 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0.32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1" customFormat="1" ht="29.28" customHeight="1">
      <c r="A119" s="191"/>
      <c r="B119" s="192"/>
      <c r="C119" s="193" t="s">
        <v>112</v>
      </c>
      <c r="D119" s="194" t="s">
        <v>63</v>
      </c>
      <c r="E119" s="194" t="s">
        <v>59</v>
      </c>
      <c r="F119" s="194" t="s">
        <v>60</v>
      </c>
      <c r="G119" s="194" t="s">
        <v>113</v>
      </c>
      <c r="H119" s="194" t="s">
        <v>114</v>
      </c>
      <c r="I119" s="194" t="s">
        <v>115</v>
      </c>
      <c r="J119" s="195" t="s">
        <v>104</v>
      </c>
      <c r="K119" s="196" t="s">
        <v>116</v>
      </c>
      <c r="L119" s="197"/>
      <c r="M119" s="100" t="s">
        <v>1</v>
      </c>
      <c r="N119" s="101" t="s">
        <v>42</v>
      </c>
      <c r="O119" s="101" t="s">
        <v>117</v>
      </c>
      <c r="P119" s="101" t="s">
        <v>118</v>
      </c>
      <c r="Q119" s="101" t="s">
        <v>119</v>
      </c>
      <c r="R119" s="101" t="s">
        <v>120</v>
      </c>
      <c r="S119" s="101" t="s">
        <v>121</v>
      </c>
      <c r="T119" s="102" t="s">
        <v>122</v>
      </c>
      <c r="U119" s="191"/>
      <c r="V119" s="191"/>
      <c r="W119" s="191"/>
      <c r="X119" s="191"/>
      <c r="Y119" s="191"/>
      <c r="Z119" s="191"/>
      <c r="AA119" s="191"/>
      <c r="AB119" s="191"/>
      <c r="AC119" s="191"/>
      <c r="AD119" s="191"/>
      <c r="AE119" s="191"/>
    </row>
    <row r="120" s="2" customFormat="1" ht="22.8" customHeight="1">
      <c r="A120" s="38"/>
      <c r="B120" s="39"/>
      <c r="C120" s="107" t="s">
        <v>123</v>
      </c>
      <c r="D120" s="40"/>
      <c r="E120" s="40"/>
      <c r="F120" s="40"/>
      <c r="G120" s="40"/>
      <c r="H120" s="40"/>
      <c r="I120" s="40"/>
      <c r="J120" s="198">
        <f>BK120</f>
        <v>0</v>
      </c>
      <c r="K120" s="40"/>
      <c r="L120" s="44"/>
      <c r="M120" s="103"/>
      <c r="N120" s="199"/>
      <c r="O120" s="104"/>
      <c r="P120" s="200">
        <f>P121</f>
        <v>0</v>
      </c>
      <c r="Q120" s="104"/>
      <c r="R120" s="200">
        <f>R121</f>
        <v>0</v>
      </c>
      <c r="S120" s="104"/>
      <c r="T120" s="201">
        <f>T121</f>
        <v>10.3623274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77</v>
      </c>
      <c r="AU120" s="17" t="s">
        <v>106</v>
      </c>
      <c r="BK120" s="202">
        <f>BK121</f>
        <v>0</v>
      </c>
    </row>
    <row r="121" s="12" customFormat="1" ht="25.92" customHeight="1">
      <c r="A121" s="12"/>
      <c r="B121" s="203"/>
      <c r="C121" s="204"/>
      <c r="D121" s="205" t="s">
        <v>77</v>
      </c>
      <c r="E121" s="206" t="s">
        <v>124</v>
      </c>
      <c r="F121" s="206" t="s">
        <v>125</v>
      </c>
      <c r="G121" s="204"/>
      <c r="H121" s="204"/>
      <c r="I121" s="207"/>
      <c r="J121" s="208">
        <f>BK121</f>
        <v>0</v>
      </c>
      <c r="K121" s="204"/>
      <c r="L121" s="209"/>
      <c r="M121" s="210"/>
      <c r="N121" s="211"/>
      <c r="O121" s="211"/>
      <c r="P121" s="212">
        <f>P122+P125+P143</f>
        <v>0</v>
      </c>
      <c r="Q121" s="211"/>
      <c r="R121" s="212">
        <f>R122+R125+R143</f>
        <v>0</v>
      </c>
      <c r="S121" s="211"/>
      <c r="T121" s="213">
        <f>T122+T125+T143</f>
        <v>10.3623274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4" t="s">
        <v>88</v>
      </c>
      <c r="AT121" s="215" t="s">
        <v>77</v>
      </c>
      <c r="AU121" s="215" t="s">
        <v>78</v>
      </c>
      <c r="AY121" s="214" t="s">
        <v>126</v>
      </c>
      <c r="BK121" s="216">
        <f>BK122+BK125+BK143</f>
        <v>0</v>
      </c>
    </row>
    <row r="122" s="12" customFormat="1" ht="22.8" customHeight="1">
      <c r="A122" s="12"/>
      <c r="B122" s="203"/>
      <c r="C122" s="204"/>
      <c r="D122" s="205" t="s">
        <v>77</v>
      </c>
      <c r="E122" s="217" t="s">
        <v>127</v>
      </c>
      <c r="F122" s="217" t="s">
        <v>128</v>
      </c>
      <c r="G122" s="204"/>
      <c r="H122" s="204"/>
      <c r="I122" s="207"/>
      <c r="J122" s="218">
        <f>BK122</f>
        <v>0</v>
      </c>
      <c r="K122" s="204"/>
      <c r="L122" s="209"/>
      <c r="M122" s="210"/>
      <c r="N122" s="211"/>
      <c r="O122" s="211"/>
      <c r="P122" s="212">
        <f>SUM(P123:P124)</f>
        <v>0</v>
      </c>
      <c r="Q122" s="211"/>
      <c r="R122" s="212">
        <f>SUM(R123:R124)</f>
        <v>0</v>
      </c>
      <c r="S122" s="211"/>
      <c r="T122" s="213">
        <f>SUM(T123:T124)</f>
        <v>0.034099999999999998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4" t="s">
        <v>88</v>
      </c>
      <c r="AT122" s="215" t="s">
        <v>77</v>
      </c>
      <c r="AU122" s="215" t="s">
        <v>86</v>
      </c>
      <c r="AY122" s="214" t="s">
        <v>126</v>
      </c>
      <c r="BK122" s="216">
        <f>SUM(BK123:BK124)</f>
        <v>0</v>
      </c>
    </row>
    <row r="123" s="2" customFormat="1" ht="24.15" customHeight="1">
      <c r="A123" s="38"/>
      <c r="B123" s="39"/>
      <c r="C123" s="219" t="s">
        <v>86</v>
      </c>
      <c r="D123" s="219" t="s">
        <v>129</v>
      </c>
      <c r="E123" s="220" t="s">
        <v>130</v>
      </c>
      <c r="F123" s="221" t="s">
        <v>131</v>
      </c>
      <c r="G123" s="222" t="s">
        <v>132</v>
      </c>
      <c r="H123" s="223">
        <v>55</v>
      </c>
      <c r="I123" s="224"/>
      <c r="J123" s="225">
        <f>ROUND(I123*H123,2)</f>
        <v>0</v>
      </c>
      <c r="K123" s="226"/>
      <c r="L123" s="44"/>
      <c r="M123" s="227" t="s">
        <v>1</v>
      </c>
      <c r="N123" s="228" t="s">
        <v>43</v>
      </c>
      <c r="O123" s="91"/>
      <c r="P123" s="229">
        <f>O123*H123</f>
        <v>0</v>
      </c>
      <c r="Q123" s="229">
        <v>0</v>
      </c>
      <c r="R123" s="229">
        <f>Q123*H123</f>
        <v>0</v>
      </c>
      <c r="S123" s="229">
        <v>0.00062</v>
      </c>
      <c r="T123" s="230">
        <f>S123*H123</f>
        <v>0.034099999999999998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31" t="s">
        <v>133</v>
      </c>
      <c r="AT123" s="231" t="s">
        <v>129</v>
      </c>
      <c r="AU123" s="231" t="s">
        <v>88</v>
      </c>
      <c r="AY123" s="17" t="s">
        <v>126</v>
      </c>
      <c r="BE123" s="232">
        <f>IF(N123="základní",J123,0)</f>
        <v>0</v>
      </c>
      <c r="BF123" s="232">
        <f>IF(N123="snížená",J123,0)</f>
        <v>0</v>
      </c>
      <c r="BG123" s="232">
        <f>IF(N123="zákl. přenesená",J123,0)</f>
        <v>0</v>
      </c>
      <c r="BH123" s="232">
        <f>IF(N123="sníž. přenesená",J123,0)</f>
        <v>0</v>
      </c>
      <c r="BI123" s="232">
        <f>IF(N123="nulová",J123,0)</f>
        <v>0</v>
      </c>
      <c r="BJ123" s="17" t="s">
        <v>86</v>
      </c>
      <c r="BK123" s="232">
        <f>ROUND(I123*H123,2)</f>
        <v>0</v>
      </c>
      <c r="BL123" s="17" t="s">
        <v>133</v>
      </c>
      <c r="BM123" s="231" t="s">
        <v>134</v>
      </c>
    </row>
    <row r="124" s="13" customFormat="1">
      <c r="A124" s="13"/>
      <c r="B124" s="233"/>
      <c r="C124" s="234"/>
      <c r="D124" s="235" t="s">
        <v>135</v>
      </c>
      <c r="E124" s="236" t="s">
        <v>1</v>
      </c>
      <c r="F124" s="237" t="s">
        <v>136</v>
      </c>
      <c r="G124" s="234"/>
      <c r="H124" s="238">
        <v>55</v>
      </c>
      <c r="I124" s="239"/>
      <c r="J124" s="234"/>
      <c r="K124" s="234"/>
      <c r="L124" s="240"/>
      <c r="M124" s="241"/>
      <c r="N124" s="242"/>
      <c r="O124" s="242"/>
      <c r="P124" s="242"/>
      <c r="Q124" s="242"/>
      <c r="R124" s="242"/>
      <c r="S124" s="242"/>
      <c r="T124" s="24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4" t="s">
        <v>135</v>
      </c>
      <c r="AU124" s="244" t="s">
        <v>88</v>
      </c>
      <c r="AV124" s="13" t="s">
        <v>88</v>
      </c>
      <c r="AW124" s="13" t="s">
        <v>34</v>
      </c>
      <c r="AX124" s="13" t="s">
        <v>86</v>
      </c>
      <c r="AY124" s="244" t="s">
        <v>126</v>
      </c>
    </row>
    <row r="125" s="12" customFormat="1" ht="22.8" customHeight="1">
      <c r="A125" s="12"/>
      <c r="B125" s="203"/>
      <c r="C125" s="204"/>
      <c r="D125" s="205" t="s">
        <v>77</v>
      </c>
      <c r="E125" s="217" t="s">
        <v>137</v>
      </c>
      <c r="F125" s="217" t="s">
        <v>138</v>
      </c>
      <c r="G125" s="204"/>
      <c r="H125" s="204"/>
      <c r="I125" s="207"/>
      <c r="J125" s="218">
        <f>BK125</f>
        <v>0</v>
      </c>
      <c r="K125" s="204"/>
      <c r="L125" s="209"/>
      <c r="M125" s="210"/>
      <c r="N125" s="211"/>
      <c r="O125" s="211"/>
      <c r="P125" s="212">
        <f>SUM(P126:P142)</f>
        <v>0</v>
      </c>
      <c r="Q125" s="211"/>
      <c r="R125" s="212">
        <f>SUM(R126:R142)</f>
        <v>0</v>
      </c>
      <c r="S125" s="211"/>
      <c r="T125" s="213">
        <f>SUM(T126:T142)</f>
        <v>1.5565494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4" t="s">
        <v>88</v>
      </c>
      <c r="AT125" s="215" t="s">
        <v>77</v>
      </c>
      <c r="AU125" s="215" t="s">
        <v>86</v>
      </c>
      <c r="AY125" s="214" t="s">
        <v>126</v>
      </c>
      <c r="BK125" s="216">
        <f>SUM(BK126:BK142)</f>
        <v>0</v>
      </c>
    </row>
    <row r="126" s="2" customFormat="1" ht="24.15" customHeight="1">
      <c r="A126" s="38"/>
      <c r="B126" s="39"/>
      <c r="C126" s="219" t="s">
        <v>88</v>
      </c>
      <c r="D126" s="219" t="s">
        <v>129</v>
      </c>
      <c r="E126" s="220" t="s">
        <v>139</v>
      </c>
      <c r="F126" s="221" t="s">
        <v>140</v>
      </c>
      <c r="G126" s="222" t="s">
        <v>132</v>
      </c>
      <c r="H126" s="223">
        <v>133.96000000000001</v>
      </c>
      <c r="I126" s="224"/>
      <c r="J126" s="225">
        <f>ROUND(I126*H126,2)</f>
        <v>0</v>
      </c>
      <c r="K126" s="226"/>
      <c r="L126" s="44"/>
      <c r="M126" s="227" t="s">
        <v>1</v>
      </c>
      <c r="N126" s="228" t="s">
        <v>43</v>
      </c>
      <c r="O126" s="91"/>
      <c r="P126" s="229">
        <f>O126*H126</f>
        <v>0</v>
      </c>
      <c r="Q126" s="229">
        <v>0</v>
      </c>
      <c r="R126" s="229">
        <f>Q126*H126</f>
        <v>0</v>
      </c>
      <c r="S126" s="229">
        <v>0.0017700000000000001</v>
      </c>
      <c r="T126" s="230">
        <f>S126*H126</f>
        <v>0.23710920000000002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1" t="s">
        <v>133</v>
      </c>
      <c r="AT126" s="231" t="s">
        <v>129</v>
      </c>
      <c r="AU126" s="231" t="s">
        <v>88</v>
      </c>
      <c r="AY126" s="17" t="s">
        <v>126</v>
      </c>
      <c r="BE126" s="232">
        <f>IF(N126="základní",J126,0)</f>
        <v>0</v>
      </c>
      <c r="BF126" s="232">
        <f>IF(N126="snížená",J126,0)</f>
        <v>0</v>
      </c>
      <c r="BG126" s="232">
        <f>IF(N126="zákl. přenesená",J126,0)</f>
        <v>0</v>
      </c>
      <c r="BH126" s="232">
        <f>IF(N126="sníž. přenesená",J126,0)</f>
        <v>0</v>
      </c>
      <c r="BI126" s="232">
        <f>IF(N126="nulová",J126,0)</f>
        <v>0</v>
      </c>
      <c r="BJ126" s="17" t="s">
        <v>86</v>
      </c>
      <c r="BK126" s="232">
        <f>ROUND(I126*H126,2)</f>
        <v>0</v>
      </c>
      <c r="BL126" s="17" t="s">
        <v>133</v>
      </c>
      <c r="BM126" s="231" t="s">
        <v>141</v>
      </c>
    </row>
    <row r="127" s="13" customFormat="1">
      <c r="A127" s="13"/>
      <c r="B127" s="233"/>
      <c r="C127" s="234"/>
      <c r="D127" s="235" t="s">
        <v>135</v>
      </c>
      <c r="E127" s="236" t="s">
        <v>1</v>
      </c>
      <c r="F127" s="237" t="s">
        <v>142</v>
      </c>
      <c r="G127" s="234"/>
      <c r="H127" s="238">
        <v>133.96000000000001</v>
      </c>
      <c r="I127" s="239"/>
      <c r="J127" s="234"/>
      <c r="K127" s="234"/>
      <c r="L127" s="240"/>
      <c r="M127" s="241"/>
      <c r="N127" s="242"/>
      <c r="O127" s="242"/>
      <c r="P127" s="242"/>
      <c r="Q127" s="242"/>
      <c r="R127" s="242"/>
      <c r="S127" s="242"/>
      <c r="T127" s="24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4" t="s">
        <v>135</v>
      </c>
      <c r="AU127" s="244" t="s">
        <v>88</v>
      </c>
      <c r="AV127" s="13" t="s">
        <v>88</v>
      </c>
      <c r="AW127" s="13" t="s">
        <v>34</v>
      </c>
      <c r="AX127" s="13" t="s">
        <v>86</v>
      </c>
      <c r="AY127" s="244" t="s">
        <v>126</v>
      </c>
    </row>
    <row r="128" s="2" customFormat="1" ht="24.15" customHeight="1">
      <c r="A128" s="38"/>
      <c r="B128" s="39"/>
      <c r="C128" s="219" t="s">
        <v>143</v>
      </c>
      <c r="D128" s="219" t="s">
        <v>129</v>
      </c>
      <c r="E128" s="220" t="s">
        <v>144</v>
      </c>
      <c r="F128" s="221" t="s">
        <v>145</v>
      </c>
      <c r="G128" s="222" t="s">
        <v>132</v>
      </c>
      <c r="H128" s="223">
        <v>133.96000000000001</v>
      </c>
      <c r="I128" s="224"/>
      <c r="J128" s="225">
        <f>ROUND(I128*H128,2)</f>
        <v>0</v>
      </c>
      <c r="K128" s="226"/>
      <c r="L128" s="44"/>
      <c r="M128" s="227" t="s">
        <v>1</v>
      </c>
      <c r="N128" s="228" t="s">
        <v>43</v>
      </c>
      <c r="O128" s="91"/>
      <c r="P128" s="229">
        <f>O128*H128</f>
        <v>0</v>
      </c>
      <c r="Q128" s="229">
        <v>0</v>
      </c>
      <c r="R128" s="229">
        <f>Q128*H128</f>
        <v>0</v>
      </c>
      <c r="S128" s="229">
        <v>0.00191</v>
      </c>
      <c r="T128" s="230">
        <f>S128*H128</f>
        <v>0.25586360000000002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1" t="s">
        <v>133</v>
      </c>
      <c r="AT128" s="231" t="s">
        <v>129</v>
      </c>
      <c r="AU128" s="231" t="s">
        <v>88</v>
      </c>
      <c r="AY128" s="17" t="s">
        <v>126</v>
      </c>
      <c r="BE128" s="232">
        <f>IF(N128="základní",J128,0)</f>
        <v>0</v>
      </c>
      <c r="BF128" s="232">
        <f>IF(N128="snížená",J128,0)</f>
        <v>0</v>
      </c>
      <c r="BG128" s="232">
        <f>IF(N128="zákl. přenesená",J128,0)</f>
        <v>0</v>
      </c>
      <c r="BH128" s="232">
        <f>IF(N128="sníž. přenesená",J128,0)</f>
        <v>0</v>
      </c>
      <c r="BI128" s="232">
        <f>IF(N128="nulová",J128,0)</f>
        <v>0</v>
      </c>
      <c r="BJ128" s="17" t="s">
        <v>86</v>
      </c>
      <c r="BK128" s="232">
        <f>ROUND(I128*H128,2)</f>
        <v>0</v>
      </c>
      <c r="BL128" s="17" t="s">
        <v>133</v>
      </c>
      <c r="BM128" s="231" t="s">
        <v>146</v>
      </c>
    </row>
    <row r="129" s="13" customFormat="1">
      <c r="A129" s="13"/>
      <c r="B129" s="233"/>
      <c r="C129" s="234"/>
      <c r="D129" s="235" t="s">
        <v>135</v>
      </c>
      <c r="E129" s="236" t="s">
        <v>1</v>
      </c>
      <c r="F129" s="237" t="s">
        <v>142</v>
      </c>
      <c r="G129" s="234"/>
      <c r="H129" s="238">
        <v>133.96000000000001</v>
      </c>
      <c r="I129" s="239"/>
      <c r="J129" s="234"/>
      <c r="K129" s="234"/>
      <c r="L129" s="240"/>
      <c r="M129" s="241"/>
      <c r="N129" s="242"/>
      <c r="O129" s="242"/>
      <c r="P129" s="242"/>
      <c r="Q129" s="242"/>
      <c r="R129" s="242"/>
      <c r="S129" s="242"/>
      <c r="T129" s="24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4" t="s">
        <v>135</v>
      </c>
      <c r="AU129" s="244" t="s">
        <v>88</v>
      </c>
      <c r="AV129" s="13" t="s">
        <v>88</v>
      </c>
      <c r="AW129" s="13" t="s">
        <v>34</v>
      </c>
      <c r="AX129" s="13" t="s">
        <v>86</v>
      </c>
      <c r="AY129" s="244" t="s">
        <v>126</v>
      </c>
    </row>
    <row r="130" s="2" customFormat="1" ht="24.15" customHeight="1">
      <c r="A130" s="38"/>
      <c r="B130" s="39"/>
      <c r="C130" s="219" t="s">
        <v>147</v>
      </c>
      <c r="D130" s="219" t="s">
        <v>129</v>
      </c>
      <c r="E130" s="220" t="s">
        <v>148</v>
      </c>
      <c r="F130" s="221" t="s">
        <v>149</v>
      </c>
      <c r="G130" s="222" t="s">
        <v>132</v>
      </c>
      <c r="H130" s="223">
        <v>122.76000000000001</v>
      </c>
      <c r="I130" s="224"/>
      <c r="J130" s="225">
        <f>ROUND(I130*H130,2)</f>
        <v>0</v>
      </c>
      <c r="K130" s="226"/>
      <c r="L130" s="44"/>
      <c r="M130" s="227" t="s">
        <v>1</v>
      </c>
      <c r="N130" s="228" t="s">
        <v>43</v>
      </c>
      <c r="O130" s="91"/>
      <c r="P130" s="229">
        <f>O130*H130</f>
        <v>0</v>
      </c>
      <c r="Q130" s="229">
        <v>0</v>
      </c>
      <c r="R130" s="229">
        <f>Q130*H130</f>
        <v>0</v>
      </c>
      <c r="S130" s="229">
        <v>0.0022300000000000002</v>
      </c>
      <c r="T130" s="230">
        <f>S130*H130</f>
        <v>0.27375480000000002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1" t="s">
        <v>133</v>
      </c>
      <c r="AT130" s="231" t="s">
        <v>129</v>
      </c>
      <c r="AU130" s="231" t="s">
        <v>88</v>
      </c>
      <c r="AY130" s="17" t="s">
        <v>126</v>
      </c>
      <c r="BE130" s="232">
        <f>IF(N130="základní",J130,0)</f>
        <v>0</v>
      </c>
      <c r="BF130" s="232">
        <f>IF(N130="snížená",J130,0)</f>
        <v>0</v>
      </c>
      <c r="BG130" s="232">
        <f>IF(N130="zákl. přenesená",J130,0)</f>
        <v>0</v>
      </c>
      <c r="BH130" s="232">
        <f>IF(N130="sníž. přenesená",J130,0)</f>
        <v>0</v>
      </c>
      <c r="BI130" s="232">
        <f>IF(N130="nulová",J130,0)</f>
        <v>0</v>
      </c>
      <c r="BJ130" s="17" t="s">
        <v>86</v>
      </c>
      <c r="BK130" s="232">
        <f>ROUND(I130*H130,2)</f>
        <v>0</v>
      </c>
      <c r="BL130" s="17" t="s">
        <v>133</v>
      </c>
      <c r="BM130" s="231" t="s">
        <v>150</v>
      </c>
    </row>
    <row r="131" s="13" customFormat="1">
      <c r="A131" s="13"/>
      <c r="B131" s="233"/>
      <c r="C131" s="234"/>
      <c r="D131" s="235" t="s">
        <v>135</v>
      </c>
      <c r="E131" s="236" t="s">
        <v>1</v>
      </c>
      <c r="F131" s="237" t="s">
        <v>151</v>
      </c>
      <c r="G131" s="234"/>
      <c r="H131" s="238">
        <v>122.76000000000001</v>
      </c>
      <c r="I131" s="239"/>
      <c r="J131" s="234"/>
      <c r="K131" s="234"/>
      <c r="L131" s="240"/>
      <c r="M131" s="241"/>
      <c r="N131" s="242"/>
      <c r="O131" s="242"/>
      <c r="P131" s="242"/>
      <c r="Q131" s="242"/>
      <c r="R131" s="242"/>
      <c r="S131" s="242"/>
      <c r="T131" s="24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4" t="s">
        <v>135</v>
      </c>
      <c r="AU131" s="244" t="s">
        <v>88</v>
      </c>
      <c r="AV131" s="13" t="s">
        <v>88</v>
      </c>
      <c r="AW131" s="13" t="s">
        <v>34</v>
      </c>
      <c r="AX131" s="13" t="s">
        <v>86</v>
      </c>
      <c r="AY131" s="244" t="s">
        <v>126</v>
      </c>
    </row>
    <row r="132" s="2" customFormat="1" ht="24.15" customHeight="1">
      <c r="A132" s="38"/>
      <c r="B132" s="39"/>
      <c r="C132" s="219" t="s">
        <v>152</v>
      </c>
      <c r="D132" s="219" t="s">
        <v>129</v>
      </c>
      <c r="E132" s="220" t="s">
        <v>153</v>
      </c>
      <c r="F132" s="221" t="s">
        <v>154</v>
      </c>
      <c r="G132" s="222" t="s">
        <v>132</v>
      </c>
      <c r="H132" s="223">
        <v>151.69999999999999</v>
      </c>
      <c r="I132" s="224"/>
      <c r="J132" s="225">
        <f>ROUND(I132*H132,2)</f>
        <v>0</v>
      </c>
      <c r="K132" s="226"/>
      <c r="L132" s="44"/>
      <c r="M132" s="227" t="s">
        <v>1</v>
      </c>
      <c r="N132" s="228" t="s">
        <v>43</v>
      </c>
      <c r="O132" s="91"/>
      <c r="P132" s="229">
        <f>O132*H132</f>
        <v>0</v>
      </c>
      <c r="Q132" s="229">
        <v>0</v>
      </c>
      <c r="R132" s="229">
        <f>Q132*H132</f>
        <v>0</v>
      </c>
      <c r="S132" s="229">
        <v>0.00175</v>
      </c>
      <c r="T132" s="230">
        <f>S132*H132</f>
        <v>0.26547499999999996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31" t="s">
        <v>133</v>
      </c>
      <c r="AT132" s="231" t="s">
        <v>129</v>
      </c>
      <c r="AU132" s="231" t="s">
        <v>88</v>
      </c>
      <c r="AY132" s="17" t="s">
        <v>126</v>
      </c>
      <c r="BE132" s="232">
        <f>IF(N132="základní",J132,0)</f>
        <v>0</v>
      </c>
      <c r="BF132" s="232">
        <f>IF(N132="snížená",J132,0)</f>
        <v>0</v>
      </c>
      <c r="BG132" s="232">
        <f>IF(N132="zákl. přenesená",J132,0)</f>
        <v>0</v>
      </c>
      <c r="BH132" s="232">
        <f>IF(N132="sníž. přenesená",J132,0)</f>
        <v>0</v>
      </c>
      <c r="BI132" s="232">
        <f>IF(N132="nulová",J132,0)</f>
        <v>0</v>
      </c>
      <c r="BJ132" s="17" t="s">
        <v>86</v>
      </c>
      <c r="BK132" s="232">
        <f>ROUND(I132*H132,2)</f>
        <v>0</v>
      </c>
      <c r="BL132" s="17" t="s">
        <v>133</v>
      </c>
      <c r="BM132" s="231" t="s">
        <v>155</v>
      </c>
    </row>
    <row r="133" s="13" customFormat="1">
      <c r="A133" s="13"/>
      <c r="B133" s="233"/>
      <c r="C133" s="234"/>
      <c r="D133" s="235" t="s">
        <v>135</v>
      </c>
      <c r="E133" s="236" t="s">
        <v>1</v>
      </c>
      <c r="F133" s="237" t="s">
        <v>151</v>
      </c>
      <c r="G133" s="234"/>
      <c r="H133" s="238">
        <v>122.76000000000001</v>
      </c>
      <c r="I133" s="239"/>
      <c r="J133" s="234"/>
      <c r="K133" s="234"/>
      <c r="L133" s="240"/>
      <c r="M133" s="241"/>
      <c r="N133" s="242"/>
      <c r="O133" s="242"/>
      <c r="P133" s="242"/>
      <c r="Q133" s="242"/>
      <c r="R133" s="242"/>
      <c r="S133" s="242"/>
      <c r="T133" s="24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4" t="s">
        <v>135</v>
      </c>
      <c r="AU133" s="244" t="s">
        <v>88</v>
      </c>
      <c r="AV133" s="13" t="s">
        <v>88</v>
      </c>
      <c r="AW133" s="13" t="s">
        <v>34</v>
      </c>
      <c r="AX133" s="13" t="s">
        <v>78</v>
      </c>
      <c r="AY133" s="244" t="s">
        <v>126</v>
      </c>
    </row>
    <row r="134" s="13" customFormat="1">
      <c r="A134" s="13"/>
      <c r="B134" s="233"/>
      <c r="C134" s="234"/>
      <c r="D134" s="235" t="s">
        <v>135</v>
      </c>
      <c r="E134" s="236" t="s">
        <v>1</v>
      </c>
      <c r="F134" s="237" t="s">
        <v>156</v>
      </c>
      <c r="G134" s="234"/>
      <c r="H134" s="238">
        <v>28.940000000000001</v>
      </c>
      <c r="I134" s="239"/>
      <c r="J134" s="234"/>
      <c r="K134" s="234"/>
      <c r="L134" s="240"/>
      <c r="M134" s="241"/>
      <c r="N134" s="242"/>
      <c r="O134" s="242"/>
      <c r="P134" s="242"/>
      <c r="Q134" s="242"/>
      <c r="R134" s="242"/>
      <c r="S134" s="242"/>
      <c r="T134" s="24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4" t="s">
        <v>135</v>
      </c>
      <c r="AU134" s="244" t="s">
        <v>88</v>
      </c>
      <c r="AV134" s="13" t="s">
        <v>88</v>
      </c>
      <c r="AW134" s="13" t="s">
        <v>34</v>
      </c>
      <c r="AX134" s="13" t="s">
        <v>78</v>
      </c>
      <c r="AY134" s="244" t="s">
        <v>126</v>
      </c>
    </row>
    <row r="135" s="14" customFormat="1">
      <c r="A135" s="14"/>
      <c r="B135" s="245"/>
      <c r="C135" s="246"/>
      <c r="D135" s="235" t="s">
        <v>135</v>
      </c>
      <c r="E135" s="247" t="s">
        <v>1</v>
      </c>
      <c r="F135" s="248" t="s">
        <v>157</v>
      </c>
      <c r="G135" s="246"/>
      <c r="H135" s="249">
        <v>151.69999999999999</v>
      </c>
      <c r="I135" s="250"/>
      <c r="J135" s="246"/>
      <c r="K135" s="246"/>
      <c r="L135" s="251"/>
      <c r="M135" s="252"/>
      <c r="N135" s="253"/>
      <c r="O135" s="253"/>
      <c r="P135" s="253"/>
      <c r="Q135" s="253"/>
      <c r="R135" s="253"/>
      <c r="S135" s="253"/>
      <c r="T135" s="25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5" t="s">
        <v>135</v>
      </c>
      <c r="AU135" s="255" t="s">
        <v>88</v>
      </c>
      <c r="AV135" s="14" t="s">
        <v>147</v>
      </c>
      <c r="AW135" s="14" t="s">
        <v>34</v>
      </c>
      <c r="AX135" s="14" t="s">
        <v>86</v>
      </c>
      <c r="AY135" s="255" t="s">
        <v>126</v>
      </c>
    </row>
    <row r="136" s="2" customFormat="1" ht="24.15" customHeight="1">
      <c r="A136" s="38"/>
      <c r="B136" s="39"/>
      <c r="C136" s="219" t="s">
        <v>158</v>
      </c>
      <c r="D136" s="219" t="s">
        <v>129</v>
      </c>
      <c r="E136" s="220" t="s">
        <v>159</v>
      </c>
      <c r="F136" s="221" t="s">
        <v>160</v>
      </c>
      <c r="G136" s="222" t="s">
        <v>132</v>
      </c>
      <c r="H136" s="223">
        <v>121.2</v>
      </c>
      <c r="I136" s="224"/>
      <c r="J136" s="225">
        <f>ROUND(I136*H136,2)</f>
        <v>0</v>
      </c>
      <c r="K136" s="226"/>
      <c r="L136" s="44"/>
      <c r="M136" s="227" t="s">
        <v>1</v>
      </c>
      <c r="N136" s="228" t="s">
        <v>43</v>
      </c>
      <c r="O136" s="91"/>
      <c r="P136" s="229">
        <f>O136*H136</f>
        <v>0</v>
      </c>
      <c r="Q136" s="229">
        <v>0</v>
      </c>
      <c r="R136" s="229">
        <f>Q136*H136</f>
        <v>0</v>
      </c>
      <c r="S136" s="229">
        <v>0.0025999999999999999</v>
      </c>
      <c r="T136" s="230">
        <f>S136*H136</f>
        <v>0.31512000000000001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1" t="s">
        <v>133</v>
      </c>
      <c r="AT136" s="231" t="s">
        <v>129</v>
      </c>
      <c r="AU136" s="231" t="s">
        <v>88</v>
      </c>
      <c r="AY136" s="17" t="s">
        <v>126</v>
      </c>
      <c r="BE136" s="232">
        <f>IF(N136="základní",J136,0)</f>
        <v>0</v>
      </c>
      <c r="BF136" s="232">
        <f>IF(N136="snížená",J136,0)</f>
        <v>0</v>
      </c>
      <c r="BG136" s="232">
        <f>IF(N136="zákl. přenesená",J136,0)</f>
        <v>0</v>
      </c>
      <c r="BH136" s="232">
        <f>IF(N136="sníž. přenesená",J136,0)</f>
        <v>0</v>
      </c>
      <c r="BI136" s="232">
        <f>IF(N136="nulová",J136,0)</f>
        <v>0</v>
      </c>
      <c r="BJ136" s="17" t="s">
        <v>86</v>
      </c>
      <c r="BK136" s="232">
        <f>ROUND(I136*H136,2)</f>
        <v>0</v>
      </c>
      <c r="BL136" s="17" t="s">
        <v>133</v>
      </c>
      <c r="BM136" s="231" t="s">
        <v>161</v>
      </c>
    </row>
    <row r="137" s="13" customFormat="1">
      <c r="A137" s="13"/>
      <c r="B137" s="233"/>
      <c r="C137" s="234"/>
      <c r="D137" s="235" t="s">
        <v>135</v>
      </c>
      <c r="E137" s="236" t="s">
        <v>1</v>
      </c>
      <c r="F137" s="237" t="s">
        <v>162</v>
      </c>
      <c r="G137" s="234"/>
      <c r="H137" s="238">
        <v>121.2</v>
      </c>
      <c r="I137" s="239"/>
      <c r="J137" s="234"/>
      <c r="K137" s="234"/>
      <c r="L137" s="240"/>
      <c r="M137" s="241"/>
      <c r="N137" s="242"/>
      <c r="O137" s="242"/>
      <c r="P137" s="242"/>
      <c r="Q137" s="242"/>
      <c r="R137" s="242"/>
      <c r="S137" s="242"/>
      <c r="T137" s="24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4" t="s">
        <v>135</v>
      </c>
      <c r="AU137" s="244" t="s">
        <v>88</v>
      </c>
      <c r="AV137" s="13" t="s">
        <v>88</v>
      </c>
      <c r="AW137" s="13" t="s">
        <v>34</v>
      </c>
      <c r="AX137" s="13" t="s">
        <v>86</v>
      </c>
      <c r="AY137" s="244" t="s">
        <v>126</v>
      </c>
    </row>
    <row r="138" s="2" customFormat="1" ht="21.75" customHeight="1">
      <c r="A138" s="38"/>
      <c r="B138" s="39"/>
      <c r="C138" s="219" t="s">
        <v>163</v>
      </c>
      <c r="D138" s="219" t="s">
        <v>129</v>
      </c>
      <c r="E138" s="220" t="s">
        <v>164</v>
      </c>
      <c r="F138" s="221" t="s">
        <v>165</v>
      </c>
      <c r="G138" s="222" t="s">
        <v>166</v>
      </c>
      <c r="H138" s="223">
        <v>80</v>
      </c>
      <c r="I138" s="224"/>
      <c r="J138" s="225">
        <f>ROUND(I138*H138,2)</f>
        <v>0</v>
      </c>
      <c r="K138" s="226"/>
      <c r="L138" s="44"/>
      <c r="M138" s="227" t="s">
        <v>1</v>
      </c>
      <c r="N138" s="228" t="s">
        <v>43</v>
      </c>
      <c r="O138" s="91"/>
      <c r="P138" s="229">
        <f>O138*H138</f>
        <v>0</v>
      </c>
      <c r="Q138" s="229">
        <v>0</v>
      </c>
      <c r="R138" s="229">
        <f>Q138*H138</f>
        <v>0</v>
      </c>
      <c r="S138" s="229">
        <v>0.00059999999999999995</v>
      </c>
      <c r="T138" s="230">
        <f>S138*H138</f>
        <v>0.047999999999999994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1" t="s">
        <v>133</v>
      </c>
      <c r="AT138" s="231" t="s">
        <v>129</v>
      </c>
      <c r="AU138" s="231" t="s">
        <v>88</v>
      </c>
      <c r="AY138" s="17" t="s">
        <v>126</v>
      </c>
      <c r="BE138" s="232">
        <f>IF(N138="základní",J138,0)</f>
        <v>0</v>
      </c>
      <c r="BF138" s="232">
        <f>IF(N138="snížená",J138,0)</f>
        <v>0</v>
      </c>
      <c r="BG138" s="232">
        <f>IF(N138="zákl. přenesená",J138,0)</f>
        <v>0</v>
      </c>
      <c r="BH138" s="232">
        <f>IF(N138="sníž. přenesená",J138,0)</f>
        <v>0</v>
      </c>
      <c r="BI138" s="232">
        <f>IF(N138="nulová",J138,0)</f>
        <v>0</v>
      </c>
      <c r="BJ138" s="17" t="s">
        <v>86</v>
      </c>
      <c r="BK138" s="232">
        <f>ROUND(I138*H138,2)</f>
        <v>0</v>
      </c>
      <c r="BL138" s="17" t="s">
        <v>133</v>
      </c>
      <c r="BM138" s="231" t="s">
        <v>167</v>
      </c>
    </row>
    <row r="139" s="2" customFormat="1" ht="21.75" customHeight="1">
      <c r="A139" s="38"/>
      <c r="B139" s="39"/>
      <c r="C139" s="219" t="s">
        <v>168</v>
      </c>
      <c r="D139" s="219" t="s">
        <v>129</v>
      </c>
      <c r="E139" s="220" t="s">
        <v>169</v>
      </c>
      <c r="F139" s="221" t="s">
        <v>170</v>
      </c>
      <c r="G139" s="222" t="s">
        <v>132</v>
      </c>
      <c r="H139" s="223">
        <v>38.219999999999999</v>
      </c>
      <c r="I139" s="224"/>
      <c r="J139" s="225">
        <f>ROUND(I139*H139,2)</f>
        <v>0</v>
      </c>
      <c r="K139" s="226"/>
      <c r="L139" s="44"/>
      <c r="M139" s="227" t="s">
        <v>1</v>
      </c>
      <c r="N139" s="228" t="s">
        <v>43</v>
      </c>
      <c r="O139" s="91"/>
      <c r="P139" s="229">
        <f>O139*H139</f>
        <v>0</v>
      </c>
      <c r="Q139" s="229">
        <v>0</v>
      </c>
      <c r="R139" s="229">
        <f>Q139*H139</f>
        <v>0</v>
      </c>
      <c r="S139" s="229">
        <v>0.0039399999999999999</v>
      </c>
      <c r="T139" s="230">
        <f>S139*H139</f>
        <v>0.15058679999999999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1" t="s">
        <v>133</v>
      </c>
      <c r="AT139" s="231" t="s">
        <v>129</v>
      </c>
      <c r="AU139" s="231" t="s">
        <v>88</v>
      </c>
      <c r="AY139" s="17" t="s">
        <v>126</v>
      </c>
      <c r="BE139" s="232">
        <f>IF(N139="základní",J139,0)</f>
        <v>0</v>
      </c>
      <c r="BF139" s="232">
        <f>IF(N139="snížená",J139,0)</f>
        <v>0</v>
      </c>
      <c r="BG139" s="232">
        <f>IF(N139="zákl. přenesená",J139,0)</f>
        <v>0</v>
      </c>
      <c r="BH139" s="232">
        <f>IF(N139="sníž. přenesená",J139,0)</f>
        <v>0</v>
      </c>
      <c r="BI139" s="232">
        <f>IF(N139="nulová",J139,0)</f>
        <v>0</v>
      </c>
      <c r="BJ139" s="17" t="s">
        <v>86</v>
      </c>
      <c r="BK139" s="232">
        <f>ROUND(I139*H139,2)</f>
        <v>0</v>
      </c>
      <c r="BL139" s="17" t="s">
        <v>133</v>
      </c>
      <c r="BM139" s="231" t="s">
        <v>171</v>
      </c>
    </row>
    <row r="140" s="13" customFormat="1">
      <c r="A140" s="13"/>
      <c r="B140" s="233"/>
      <c r="C140" s="234"/>
      <c r="D140" s="235" t="s">
        <v>135</v>
      </c>
      <c r="E140" s="236" t="s">
        <v>1</v>
      </c>
      <c r="F140" s="237" t="s">
        <v>172</v>
      </c>
      <c r="G140" s="234"/>
      <c r="H140" s="238">
        <v>38.219999999999999</v>
      </c>
      <c r="I140" s="239"/>
      <c r="J140" s="234"/>
      <c r="K140" s="234"/>
      <c r="L140" s="240"/>
      <c r="M140" s="241"/>
      <c r="N140" s="242"/>
      <c r="O140" s="242"/>
      <c r="P140" s="242"/>
      <c r="Q140" s="242"/>
      <c r="R140" s="242"/>
      <c r="S140" s="242"/>
      <c r="T140" s="24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4" t="s">
        <v>135</v>
      </c>
      <c r="AU140" s="244" t="s">
        <v>88</v>
      </c>
      <c r="AV140" s="13" t="s">
        <v>88</v>
      </c>
      <c r="AW140" s="13" t="s">
        <v>34</v>
      </c>
      <c r="AX140" s="13" t="s">
        <v>86</v>
      </c>
      <c r="AY140" s="244" t="s">
        <v>126</v>
      </c>
    </row>
    <row r="141" s="2" customFormat="1" ht="24.15" customHeight="1">
      <c r="A141" s="38"/>
      <c r="B141" s="39"/>
      <c r="C141" s="219" t="s">
        <v>173</v>
      </c>
      <c r="D141" s="219" t="s">
        <v>129</v>
      </c>
      <c r="E141" s="220" t="s">
        <v>174</v>
      </c>
      <c r="F141" s="221" t="s">
        <v>175</v>
      </c>
      <c r="G141" s="222" t="s">
        <v>166</v>
      </c>
      <c r="H141" s="223">
        <v>28</v>
      </c>
      <c r="I141" s="224"/>
      <c r="J141" s="225">
        <f>ROUND(I141*H141,2)</f>
        <v>0</v>
      </c>
      <c r="K141" s="226"/>
      <c r="L141" s="44"/>
      <c r="M141" s="227" t="s">
        <v>1</v>
      </c>
      <c r="N141" s="228" t="s">
        <v>43</v>
      </c>
      <c r="O141" s="91"/>
      <c r="P141" s="229">
        <f>O141*H141</f>
        <v>0</v>
      </c>
      <c r="Q141" s="229">
        <v>0</v>
      </c>
      <c r="R141" s="229">
        <f>Q141*H141</f>
        <v>0</v>
      </c>
      <c r="S141" s="229">
        <v>0.00038000000000000002</v>
      </c>
      <c r="T141" s="230">
        <f>S141*H141</f>
        <v>0.01064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1" t="s">
        <v>133</v>
      </c>
      <c r="AT141" s="231" t="s">
        <v>129</v>
      </c>
      <c r="AU141" s="231" t="s">
        <v>88</v>
      </c>
      <c r="AY141" s="17" t="s">
        <v>126</v>
      </c>
      <c r="BE141" s="232">
        <f>IF(N141="základní",J141,0)</f>
        <v>0</v>
      </c>
      <c r="BF141" s="232">
        <f>IF(N141="snížená",J141,0)</f>
        <v>0</v>
      </c>
      <c r="BG141" s="232">
        <f>IF(N141="zákl. přenesená",J141,0)</f>
        <v>0</v>
      </c>
      <c r="BH141" s="232">
        <f>IF(N141="sníž. přenesená",J141,0)</f>
        <v>0</v>
      </c>
      <c r="BI141" s="232">
        <f>IF(N141="nulová",J141,0)</f>
        <v>0</v>
      </c>
      <c r="BJ141" s="17" t="s">
        <v>86</v>
      </c>
      <c r="BK141" s="232">
        <f>ROUND(I141*H141,2)</f>
        <v>0</v>
      </c>
      <c r="BL141" s="17" t="s">
        <v>133</v>
      </c>
      <c r="BM141" s="231" t="s">
        <v>176</v>
      </c>
    </row>
    <row r="142" s="13" customFormat="1">
      <c r="A142" s="13"/>
      <c r="B142" s="233"/>
      <c r="C142" s="234"/>
      <c r="D142" s="235" t="s">
        <v>135</v>
      </c>
      <c r="E142" s="236" t="s">
        <v>1</v>
      </c>
      <c r="F142" s="237" t="s">
        <v>177</v>
      </c>
      <c r="G142" s="234"/>
      <c r="H142" s="238">
        <v>28</v>
      </c>
      <c r="I142" s="239"/>
      <c r="J142" s="234"/>
      <c r="K142" s="234"/>
      <c r="L142" s="240"/>
      <c r="M142" s="241"/>
      <c r="N142" s="242"/>
      <c r="O142" s="242"/>
      <c r="P142" s="242"/>
      <c r="Q142" s="242"/>
      <c r="R142" s="242"/>
      <c r="S142" s="242"/>
      <c r="T142" s="24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4" t="s">
        <v>135</v>
      </c>
      <c r="AU142" s="244" t="s">
        <v>88</v>
      </c>
      <c r="AV142" s="13" t="s">
        <v>88</v>
      </c>
      <c r="AW142" s="13" t="s">
        <v>34</v>
      </c>
      <c r="AX142" s="13" t="s">
        <v>86</v>
      </c>
      <c r="AY142" s="244" t="s">
        <v>126</v>
      </c>
    </row>
    <row r="143" s="12" customFormat="1" ht="22.8" customHeight="1">
      <c r="A143" s="12"/>
      <c r="B143" s="203"/>
      <c r="C143" s="204"/>
      <c r="D143" s="205" t="s">
        <v>77</v>
      </c>
      <c r="E143" s="217" t="s">
        <v>178</v>
      </c>
      <c r="F143" s="217" t="s">
        <v>179</v>
      </c>
      <c r="G143" s="204"/>
      <c r="H143" s="204"/>
      <c r="I143" s="207"/>
      <c r="J143" s="218">
        <f>BK143</f>
        <v>0</v>
      </c>
      <c r="K143" s="204"/>
      <c r="L143" s="209"/>
      <c r="M143" s="210"/>
      <c r="N143" s="211"/>
      <c r="O143" s="211"/>
      <c r="P143" s="212">
        <f>SUM(P144:P155)</f>
        <v>0</v>
      </c>
      <c r="Q143" s="211"/>
      <c r="R143" s="212">
        <f>SUM(R144:R155)</f>
        <v>0</v>
      </c>
      <c r="S143" s="211"/>
      <c r="T143" s="213">
        <f>SUM(T144:T155)</f>
        <v>8.7716779999999996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14" t="s">
        <v>88</v>
      </c>
      <c r="AT143" s="215" t="s">
        <v>77</v>
      </c>
      <c r="AU143" s="215" t="s">
        <v>86</v>
      </c>
      <c r="AY143" s="214" t="s">
        <v>126</v>
      </c>
      <c r="BK143" s="216">
        <f>SUM(BK144:BK155)</f>
        <v>0</v>
      </c>
    </row>
    <row r="144" s="2" customFormat="1" ht="33" customHeight="1">
      <c r="A144" s="38"/>
      <c r="B144" s="39"/>
      <c r="C144" s="219" t="s">
        <v>180</v>
      </c>
      <c r="D144" s="219" t="s">
        <v>129</v>
      </c>
      <c r="E144" s="220" t="s">
        <v>181</v>
      </c>
      <c r="F144" s="221" t="s">
        <v>182</v>
      </c>
      <c r="G144" s="222" t="s">
        <v>183</v>
      </c>
      <c r="H144" s="223">
        <v>182.38999999999999</v>
      </c>
      <c r="I144" s="224"/>
      <c r="J144" s="225">
        <f>ROUND(I144*H144,2)</f>
        <v>0</v>
      </c>
      <c r="K144" s="226"/>
      <c r="L144" s="44"/>
      <c r="M144" s="227" t="s">
        <v>1</v>
      </c>
      <c r="N144" s="228" t="s">
        <v>43</v>
      </c>
      <c r="O144" s="91"/>
      <c r="P144" s="229">
        <f>O144*H144</f>
        <v>0</v>
      </c>
      <c r="Q144" s="229">
        <v>0</v>
      </c>
      <c r="R144" s="229">
        <f>Q144*H144</f>
        <v>0</v>
      </c>
      <c r="S144" s="229">
        <v>0.017000000000000001</v>
      </c>
      <c r="T144" s="230">
        <f>S144*H144</f>
        <v>3.1006299999999998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31" t="s">
        <v>133</v>
      </c>
      <c r="AT144" s="231" t="s">
        <v>129</v>
      </c>
      <c r="AU144" s="231" t="s">
        <v>88</v>
      </c>
      <c r="AY144" s="17" t="s">
        <v>126</v>
      </c>
      <c r="BE144" s="232">
        <f>IF(N144="základní",J144,0)</f>
        <v>0</v>
      </c>
      <c r="BF144" s="232">
        <f>IF(N144="snížená",J144,0)</f>
        <v>0</v>
      </c>
      <c r="BG144" s="232">
        <f>IF(N144="zákl. přenesená",J144,0)</f>
        <v>0</v>
      </c>
      <c r="BH144" s="232">
        <f>IF(N144="sníž. přenesená",J144,0)</f>
        <v>0</v>
      </c>
      <c r="BI144" s="232">
        <f>IF(N144="nulová",J144,0)</f>
        <v>0</v>
      </c>
      <c r="BJ144" s="17" t="s">
        <v>86</v>
      </c>
      <c r="BK144" s="232">
        <f>ROUND(I144*H144,2)</f>
        <v>0</v>
      </c>
      <c r="BL144" s="17" t="s">
        <v>133</v>
      </c>
      <c r="BM144" s="231" t="s">
        <v>184</v>
      </c>
    </row>
    <row r="145" s="13" customFormat="1">
      <c r="A145" s="13"/>
      <c r="B145" s="233"/>
      <c r="C145" s="234"/>
      <c r="D145" s="235" t="s">
        <v>135</v>
      </c>
      <c r="E145" s="236" t="s">
        <v>1</v>
      </c>
      <c r="F145" s="237" t="s">
        <v>185</v>
      </c>
      <c r="G145" s="234"/>
      <c r="H145" s="238">
        <v>182.38999999999999</v>
      </c>
      <c r="I145" s="239"/>
      <c r="J145" s="234"/>
      <c r="K145" s="234"/>
      <c r="L145" s="240"/>
      <c r="M145" s="241"/>
      <c r="N145" s="242"/>
      <c r="O145" s="242"/>
      <c r="P145" s="242"/>
      <c r="Q145" s="242"/>
      <c r="R145" s="242"/>
      <c r="S145" s="242"/>
      <c r="T145" s="24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4" t="s">
        <v>135</v>
      </c>
      <c r="AU145" s="244" t="s">
        <v>88</v>
      </c>
      <c r="AV145" s="13" t="s">
        <v>88</v>
      </c>
      <c r="AW145" s="13" t="s">
        <v>34</v>
      </c>
      <c r="AX145" s="13" t="s">
        <v>86</v>
      </c>
      <c r="AY145" s="244" t="s">
        <v>126</v>
      </c>
    </row>
    <row r="146" s="2" customFormat="1" ht="37.8" customHeight="1">
      <c r="A146" s="38"/>
      <c r="B146" s="39"/>
      <c r="C146" s="219" t="s">
        <v>186</v>
      </c>
      <c r="D146" s="219" t="s">
        <v>129</v>
      </c>
      <c r="E146" s="220" t="s">
        <v>187</v>
      </c>
      <c r="F146" s="221" t="s">
        <v>188</v>
      </c>
      <c r="G146" s="222" t="s">
        <v>183</v>
      </c>
      <c r="H146" s="223">
        <v>457.368</v>
      </c>
      <c r="I146" s="224"/>
      <c r="J146" s="225">
        <f>ROUND(I146*H146,2)</f>
        <v>0</v>
      </c>
      <c r="K146" s="226"/>
      <c r="L146" s="44"/>
      <c r="M146" s="227" t="s">
        <v>1</v>
      </c>
      <c r="N146" s="228" t="s">
        <v>43</v>
      </c>
      <c r="O146" s="91"/>
      <c r="P146" s="229">
        <f>O146*H146</f>
        <v>0</v>
      </c>
      <c r="Q146" s="229">
        <v>0</v>
      </c>
      <c r="R146" s="229">
        <f>Q146*H146</f>
        <v>0</v>
      </c>
      <c r="S146" s="229">
        <v>0.010999999999999999</v>
      </c>
      <c r="T146" s="230">
        <f>S146*H146</f>
        <v>5.0310479999999993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1" t="s">
        <v>133</v>
      </c>
      <c r="AT146" s="231" t="s">
        <v>129</v>
      </c>
      <c r="AU146" s="231" t="s">
        <v>88</v>
      </c>
      <c r="AY146" s="17" t="s">
        <v>126</v>
      </c>
      <c r="BE146" s="232">
        <f>IF(N146="základní",J146,0)</f>
        <v>0</v>
      </c>
      <c r="BF146" s="232">
        <f>IF(N146="snížená",J146,0)</f>
        <v>0</v>
      </c>
      <c r="BG146" s="232">
        <f>IF(N146="zákl. přenesená",J146,0)</f>
        <v>0</v>
      </c>
      <c r="BH146" s="232">
        <f>IF(N146="sníž. přenesená",J146,0)</f>
        <v>0</v>
      </c>
      <c r="BI146" s="232">
        <f>IF(N146="nulová",J146,0)</f>
        <v>0</v>
      </c>
      <c r="BJ146" s="17" t="s">
        <v>86</v>
      </c>
      <c r="BK146" s="232">
        <f>ROUND(I146*H146,2)</f>
        <v>0</v>
      </c>
      <c r="BL146" s="17" t="s">
        <v>133</v>
      </c>
      <c r="BM146" s="231" t="s">
        <v>189</v>
      </c>
    </row>
    <row r="147" s="15" customFormat="1">
      <c r="A147" s="15"/>
      <c r="B147" s="256"/>
      <c r="C147" s="257"/>
      <c r="D147" s="235" t="s">
        <v>135</v>
      </c>
      <c r="E147" s="258" t="s">
        <v>1</v>
      </c>
      <c r="F147" s="259" t="s">
        <v>190</v>
      </c>
      <c r="G147" s="257"/>
      <c r="H147" s="258" t="s">
        <v>1</v>
      </c>
      <c r="I147" s="260"/>
      <c r="J147" s="257"/>
      <c r="K147" s="257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135</v>
      </c>
      <c r="AU147" s="265" t="s">
        <v>88</v>
      </c>
      <c r="AV147" s="15" t="s">
        <v>86</v>
      </c>
      <c r="AW147" s="15" t="s">
        <v>34</v>
      </c>
      <c r="AX147" s="15" t="s">
        <v>78</v>
      </c>
      <c r="AY147" s="265" t="s">
        <v>126</v>
      </c>
    </row>
    <row r="148" s="13" customFormat="1">
      <c r="A148" s="13"/>
      <c r="B148" s="233"/>
      <c r="C148" s="234"/>
      <c r="D148" s="235" t="s">
        <v>135</v>
      </c>
      <c r="E148" s="236" t="s">
        <v>1</v>
      </c>
      <c r="F148" s="237" t="s">
        <v>191</v>
      </c>
      <c r="G148" s="234"/>
      <c r="H148" s="238">
        <v>319.36200000000002</v>
      </c>
      <c r="I148" s="239"/>
      <c r="J148" s="234"/>
      <c r="K148" s="234"/>
      <c r="L148" s="240"/>
      <c r="M148" s="241"/>
      <c r="N148" s="242"/>
      <c r="O148" s="242"/>
      <c r="P148" s="242"/>
      <c r="Q148" s="242"/>
      <c r="R148" s="242"/>
      <c r="S148" s="242"/>
      <c r="T148" s="24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4" t="s">
        <v>135</v>
      </c>
      <c r="AU148" s="244" t="s">
        <v>88</v>
      </c>
      <c r="AV148" s="13" t="s">
        <v>88</v>
      </c>
      <c r="AW148" s="13" t="s">
        <v>34</v>
      </c>
      <c r="AX148" s="13" t="s">
        <v>78</v>
      </c>
      <c r="AY148" s="244" t="s">
        <v>126</v>
      </c>
    </row>
    <row r="149" s="15" customFormat="1">
      <c r="A149" s="15"/>
      <c r="B149" s="256"/>
      <c r="C149" s="257"/>
      <c r="D149" s="235" t="s">
        <v>135</v>
      </c>
      <c r="E149" s="258" t="s">
        <v>1</v>
      </c>
      <c r="F149" s="259" t="s">
        <v>192</v>
      </c>
      <c r="G149" s="257"/>
      <c r="H149" s="258" t="s">
        <v>1</v>
      </c>
      <c r="I149" s="260"/>
      <c r="J149" s="257"/>
      <c r="K149" s="257"/>
      <c r="L149" s="261"/>
      <c r="M149" s="262"/>
      <c r="N149" s="263"/>
      <c r="O149" s="263"/>
      <c r="P149" s="263"/>
      <c r="Q149" s="263"/>
      <c r="R149" s="263"/>
      <c r="S149" s="263"/>
      <c r="T149" s="264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65" t="s">
        <v>135</v>
      </c>
      <c r="AU149" s="265" t="s">
        <v>88</v>
      </c>
      <c r="AV149" s="15" t="s">
        <v>86</v>
      </c>
      <c r="AW149" s="15" t="s">
        <v>34</v>
      </c>
      <c r="AX149" s="15" t="s">
        <v>78</v>
      </c>
      <c r="AY149" s="265" t="s">
        <v>126</v>
      </c>
    </row>
    <row r="150" s="13" customFormat="1">
      <c r="A150" s="13"/>
      <c r="B150" s="233"/>
      <c r="C150" s="234"/>
      <c r="D150" s="235" t="s">
        <v>135</v>
      </c>
      <c r="E150" s="236" t="s">
        <v>1</v>
      </c>
      <c r="F150" s="237" t="s">
        <v>193</v>
      </c>
      <c r="G150" s="234"/>
      <c r="H150" s="238">
        <v>70.760999999999996</v>
      </c>
      <c r="I150" s="239"/>
      <c r="J150" s="234"/>
      <c r="K150" s="234"/>
      <c r="L150" s="240"/>
      <c r="M150" s="241"/>
      <c r="N150" s="242"/>
      <c r="O150" s="242"/>
      <c r="P150" s="242"/>
      <c r="Q150" s="242"/>
      <c r="R150" s="242"/>
      <c r="S150" s="242"/>
      <c r="T150" s="24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4" t="s">
        <v>135</v>
      </c>
      <c r="AU150" s="244" t="s">
        <v>88</v>
      </c>
      <c r="AV150" s="13" t="s">
        <v>88</v>
      </c>
      <c r="AW150" s="13" t="s">
        <v>34</v>
      </c>
      <c r="AX150" s="13" t="s">
        <v>78</v>
      </c>
      <c r="AY150" s="244" t="s">
        <v>126</v>
      </c>
    </row>
    <row r="151" s="15" customFormat="1">
      <c r="A151" s="15"/>
      <c r="B151" s="256"/>
      <c r="C151" s="257"/>
      <c r="D151" s="235" t="s">
        <v>135</v>
      </c>
      <c r="E151" s="258" t="s">
        <v>1</v>
      </c>
      <c r="F151" s="259" t="s">
        <v>194</v>
      </c>
      <c r="G151" s="257"/>
      <c r="H151" s="258" t="s">
        <v>1</v>
      </c>
      <c r="I151" s="260"/>
      <c r="J151" s="257"/>
      <c r="K151" s="257"/>
      <c r="L151" s="261"/>
      <c r="M151" s="262"/>
      <c r="N151" s="263"/>
      <c r="O151" s="263"/>
      <c r="P151" s="263"/>
      <c r="Q151" s="263"/>
      <c r="R151" s="263"/>
      <c r="S151" s="263"/>
      <c r="T151" s="264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65" t="s">
        <v>135</v>
      </c>
      <c r="AU151" s="265" t="s">
        <v>88</v>
      </c>
      <c r="AV151" s="15" t="s">
        <v>86</v>
      </c>
      <c r="AW151" s="15" t="s">
        <v>34</v>
      </c>
      <c r="AX151" s="15" t="s">
        <v>78</v>
      </c>
      <c r="AY151" s="265" t="s">
        <v>126</v>
      </c>
    </row>
    <row r="152" s="13" customFormat="1">
      <c r="A152" s="13"/>
      <c r="B152" s="233"/>
      <c r="C152" s="234"/>
      <c r="D152" s="235" t="s">
        <v>135</v>
      </c>
      <c r="E152" s="236" t="s">
        <v>1</v>
      </c>
      <c r="F152" s="237" t="s">
        <v>195</v>
      </c>
      <c r="G152" s="234"/>
      <c r="H152" s="238">
        <v>67.245000000000005</v>
      </c>
      <c r="I152" s="239"/>
      <c r="J152" s="234"/>
      <c r="K152" s="234"/>
      <c r="L152" s="240"/>
      <c r="M152" s="241"/>
      <c r="N152" s="242"/>
      <c r="O152" s="242"/>
      <c r="P152" s="242"/>
      <c r="Q152" s="242"/>
      <c r="R152" s="242"/>
      <c r="S152" s="242"/>
      <c r="T152" s="24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4" t="s">
        <v>135</v>
      </c>
      <c r="AU152" s="244" t="s">
        <v>88</v>
      </c>
      <c r="AV152" s="13" t="s">
        <v>88</v>
      </c>
      <c r="AW152" s="13" t="s">
        <v>34</v>
      </c>
      <c r="AX152" s="13" t="s">
        <v>78</v>
      </c>
      <c r="AY152" s="244" t="s">
        <v>126</v>
      </c>
    </row>
    <row r="153" s="14" customFormat="1">
      <c r="A153" s="14"/>
      <c r="B153" s="245"/>
      <c r="C153" s="246"/>
      <c r="D153" s="235" t="s">
        <v>135</v>
      </c>
      <c r="E153" s="247" t="s">
        <v>1</v>
      </c>
      <c r="F153" s="248" t="s">
        <v>157</v>
      </c>
      <c r="G153" s="246"/>
      <c r="H153" s="249">
        <v>457.368</v>
      </c>
      <c r="I153" s="250"/>
      <c r="J153" s="246"/>
      <c r="K153" s="246"/>
      <c r="L153" s="251"/>
      <c r="M153" s="252"/>
      <c r="N153" s="253"/>
      <c r="O153" s="253"/>
      <c r="P153" s="253"/>
      <c r="Q153" s="253"/>
      <c r="R153" s="253"/>
      <c r="S153" s="253"/>
      <c r="T153" s="25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5" t="s">
        <v>135</v>
      </c>
      <c r="AU153" s="255" t="s">
        <v>88</v>
      </c>
      <c r="AV153" s="14" t="s">
        <v>147</v>
      </c>
      <c r="AW153" s="14" t="s">
        <v>34</v>
      </c>
      <c r="AX153" s="14" t="s">
        <v>86</v>
      </c>
      <c r="AY153" s="255" t="s">
        <v>126</v>
      </c>
    </row>
    <row r="154" s="2" customFormat="1" ht="24.15" customHeight="1">
      <c r="A154" s="38"/>
      <c r="B154" s="39"/>
      <c r="C154" s="219" t="s">
        <v>8</v>
      </c>
      <c r="D154" s="219" t="s">
        <v>129</v>
      </c>
      <c r="E154" s="220" t="s">
        <v>196</v>
      </c>
      <c r="F154" s="221" t="s">
        <v>197</v>
      </c>
      <c r="G154" s="222" t="s">
        <v>166</v>
      </c>
      <c r="H154" s="223">
        <v>2</v>
      </c>
      <c r="I154" s="224"/>
      <c r="J154" s="225">
        <f>ROUND(I154*H154,2)</f>
        <v>0</v>
      </c>
      <c r="K154" s="226"/>
      <c r="L154" s="44"/>
      <c r="M154" s="227" t="s">
        <v>1</v>
      </c>
      <c r="N154" s="228" t="s">
        <v>43</v>
      </c>
      <c r="O154" s="91"/>
      <c r="P154" s="229">
        <f>O154*H154</f>
        <v>0</v>
      </c>
      <c r="Q154" s="229">
        <v>0</v>
      </c>
      <c r="R154" s="229">
        <f>Q154*H154</f>
        <v>0</v>
      </c>
      <c r="S154" s="229">
        <v>0.32000000000000001</v>
      </c>
      <c r="T154" s="230">
        <f>S154*H154</f>
        <v>0.64000000000000001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1" t="s">
        <v>133</v>
      </c>
      <c r="AT154" s="231" t="s">
        <v>129</v>
      </c>
      <c r="AU154" s="231" t="s">
        <v>88</v>
      </c>
      <c r="AY154" s="17" t="s">
        <v>126</v>
      </c>
      <c r="BE154" s="232">
        <f>IF(N154="základní",J154,0)</f>
        <v>0</v>
      </c>
      <c r="BF154" s="232">
        <f>IF(N154="snížená",J154,0)</f>
        <v>0</v>
      </c>
      <c r="BG154" s="232">
        <f>IF(N154="zákl. přenesená",J154,0)</f>
        <v>0</v>
      </c>
      <c r="BH154" s="232">
        <f>IF(N154="sníž. přenesená",J154,0)</f>
        <v>0</v>
      </c>
      <c r="BI154" s="232">
        <f>IF(N154="nulová",J154,0)</f>
        <v>0</v>
      </c>
      <c r="BJ154" s="17" t="s">
        <v>86</v>
      </c>
      <c r="BK154" s="232">
        <f>ROUND(I154*H154,2)</f>
        <v>0</v>
      </c>
      <c r="BL154" s="17" t="s">
        <v>133</v>
      </c>
      <c r="BM154" s="231" t="s">
        <v>198</v>
      </c>
    </row>
    <row r="155" s="13" customFormat="1">
      <c r="A155" s="13"/>
      <c r="B155" s="233"/>
      <c r="C155" s="234"/>
      <c r="D155" s="235" t="s">
        <v>135</v>
      </c>
      <c r="E155" s="236" t="s">
        <v>1</v>
      </c>
      <c r="F155" s="237" t="s">
        <v>88</v>
      </c>
      <c r="G155" s="234"/>
      <c r="H155" s="238">
        <v>2</v>
      </c>
      <c r="I155" s="239"/>
      <c r="J155" s="234"/>
      <c r="K155" s="234"/>
      <c r="L155" s="240"/>
      <c r="M155" s="266"/>
      <c r="N155" s="267"/>
      <c r="O155" s="267"/>
      <c r="P155" s="267"/>
      <c r="Q155" s="267"/>
      <c r="R155" s="267"/>
      <c r="S155" s="267"/>
      <c r="T155" s="268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4" t="s">
        <v>135</v>
      </c>
      <c r="AU155" s="244" t="s">
        <v>88</v>
      </c>
      <c r="AV155" s="13" t="s">
        <v>88</v>
      </c>
      <c r="AW155" s="13" t="s">
        <v>34</v>
      </c>
      <c r="AX155" s="13" t="s">
        <v>86</v>
      </c>
      <c r="AY155" s="244" t="s">
        <v>126</v>
      </c>
    </row>
    <row r="156" s="2" customFormat="1" ht="6.96" customHeight="1">
      <c r="A156" s="38"/>
      <c r="B156" s="66"/>
      <c r="C156" s="67"/>
      <c r="D156" s="67"/>
      <c r="E156" s="67"/>
      <c r="F156" s="67"/>
      <c r="G156" s="67"/>
      <c r="H156" s="67"/>
      <c r="I156" s="67"/>
      <c r="J156" s="67"/>
      <c r="K156" s="67"/>
      <c r="L156" s="44"/>
      <c r="M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</row>
  </sheetData>
  <sheetProtection sheet="1" autoFilter="0" formatColumns="0" formatRows="0" objects="1" scenarios="1" spinCount="100000" saltValue="qLXsNWq8IShUW0EC5Z7YG/A76o2iQdPOTGqm2fwism0VwZhQCS/CalX1KDkO3WTK8iwpwMCSGCNplhM4LDYpqA==" hashValue="t56IfOlHJ5EoGEuJ2V5wfFKV7/bEwWDzVXxtcL9ysXMKWZpwelCn5heb5Hs8G1Ags6lXnZtvLK6IEGVTefDtPA==" algorithmName="SHA-512" password="CC35"/>
  <autoFilter ref="C119:K155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91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88</v>
      </c>
    </row>
    <row r="4" s="1" customFormat="1" ht="24.96" customHeight="1">
      <c r="B4" s="20"/>
      <c r="D4" s="138" t="s">
        <v>99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AGRO - Měřín, a.s.Stavební úpravy bramboráry - Vysoké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199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26. 1. 2026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">
        <v>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27</v>
      </c>
      <c r="F15" s="38"/>
      <c r="G15" s="38"/>
      <c r="H15" s="38"/>
      <c r="I15" s="140" t="s">
        <v>28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29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28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31</v>
      </c>
      <c r="E20" s="38"/>
      <c r="F20" s="38"/>
      <c r="G20" s="38"/>
      <c r="H20" s="38"/>
      <c r="I20" s="140" t="s">
        <v>25</v>
      </c>
      <c r="J20" s="143" t="s">
        <v>32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33</v>
      </c>
      <c r="F21" s="38"/>
      <c r="G21" s="38"/>
      <c r="H21" s="38"/>
      <c r="I21" s="140" t="s">
        <v>28</v>
      </c>
      <c r="J21" s="143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35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28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37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38</v>
      </c>
      <c r="E30" s="38"/>
      <c r="F30" s="38"/>
      <c r="G30" s="38"/>
      <c r="H30" s="38"/>
      <c r="I30" s="38"/>
      <c r="J30" s="151">
        <f>ROUND(J125,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40</v>
      </c>
      <c r="G32" s="38"/>
      <c r="H32" s="38"/>
      <c r="I32" s="152" t="s">
        <v>39</v>
      </c>
      <c r="J32" s="152" t="s">
        <v>41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42</v>
      </c>
      <c r="E33" s="140" t="s">
        <v>43</v>
      </c>
      <c r="F33" s="154">
        <f>ROUND((SUM(BE125:BE172)),  2)</f>
        <v>0</v>
      </c>
      <c r="G33" s="38"/>
      <c r="H33" s="38"/>
      <c r="I33" s="155">
        <v>0.20999999999999999</v>
      </c>
      <c r="J33" s="154">
        <f>ROUND(((SUM(BE125:BE172))*I33),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44</v>
      </c>
      <c r="F34" s="154">
        <f>ROUND((SUM(BF125:BF172)),  2)</f>
        <v>0</v>
      </c>
      <c r="G34" s="38"/>
      <c r="H34" s="38"/>
      <c r="I34" s="155">
        <v>0.12</v>
      </c>
      <c r="J34" s="154">
        <f>ROUND(((SUM(BF125:BF172))*I34),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45</v>
      </c>
      <c r="F35" s="154">
        <f>ROUND((SUM(BG125:BG172)),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46</v>
      </c>
      <c r="F36" s="154">
        <f>ROUND((SUM(BH125:BH172)),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47</v>
      </c>
      <c r="F37" s="154">
        <f>ROUND((SUM(BI125:BI172)),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48</v>
      </c>
      <c r="E39" s="158"/>
      <c r="F39" s="158"/>
      <c r="G39" s="159" t="s">
        <v>49</v>
      </c>
      <c r="H39" s="160" t="s">
        <v>50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51</v>
      </c>
      <c r="E50" s="164"/>
      <c r="F50" s="164"/>
      <c r="G50" s="163" t="s">
        <v>52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53</v>
      </c>
      <c r="E61" s="166"/>
      <c r="F61" s="167" t="s">
        <v>54</v>
      </c>
      <c r="G61" s="165" t="s">
        <v>53</v>
      </c>
      <c r="H61" s="166"/>
      <c r="I61" s="166"/>
      <c r="J61" s="168" t="s">
        <v>54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55</v>
      </c>
      <c r="E65" s="169"/>
      <c r="F65" s="169"/>
      <c r="G65" s="163" t="s">
        <v>56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53</v>
      </c>
      <c r="E76" s="166"/>
      <c r="F76" s="167" t="s">
        <v>54</v>
      </c>
      <c r="G76" s="165" t="s">
        <v>53</v>
      </c>
      <c r="H76" s="166"/>
      <c r="I76" s="166"/>
      <c r="J76" s="168" t="s">
        <v>54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AGRO - Měřín, a.s.Stavební úpravy bramboráry - Vysoké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SO 02 - Stavební část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parc.č. 194/4 a parc.č. 194/1 k.ú. Vysoké, obec Vy</v>
      </c>
      <c r="G89" s="40"/>
      <c r="H89" s="40"/>
      <c r="I89" s="32" t="s">
        <v>22</v>
      </c>
      <c r="J89" s="79" t="str">
        <f>IF(J12="","",J12)</f>
        <v>26. 1. 2026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>Investor: AGRO - Měřín, a.s.</v>
      </c>
      <c r="G91" s="40"/>
      <c r="H91" s="40"/>
      <c r="I91" s="32" t="s">
        <v>31</v>
      </c>
      <c r="J91" s="36" t="str">
        <f>E21</f>
        <v>Ing. Jiří Zenáhlík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29</v>
      </c>
      <c r="D92" s="40"/>
      <c r="E92" s="40"/>
      <c r="F92" s="27" t="str">
        <f>IF(E18="","",E18)</f>
        <v>Vyplň údaj</v>
      </c>
      <c r="G92" s="40"/>
      <c r="H92" s="40"/>
      <c r="I92" s="32" t="s">
        <v>35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103</v>
      </c>
      <c r="D94" s="176"/>
      <c r="E94" s="176"/>
      <c r="F94" s="176"/>
      <c r="G94" s="176"/>
      <c r="H94" s="176"/>
      <c r="I94" s="176"/>
      <c r="J94" s="177" t="s">
        <v>104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105</v>
      </c>
      <c r="D96" s="40"/>
      <c r="E96" s="40"/>
      <c r="F96" s="40"/>
      <c r="G96" s="40"/>
      <c r="H96" s="40"/>
      <c r="I96" s="40"/>
      <c r="J96" s="110">
        <f>J125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106</v>
      </c>
    </row>
    <row r="97" s="9" customFormat="1" ht="24.96" customHeight="1">
      <c r="A97" s="9"/>
      <c r="B97" s="179"/>
      <c r="C97" s="180"/>
      <c r="D97" s="181" t="s">
        <v>200</v>
      </c>
      <c r="E97" s="182"/>
      <c r="F97" s="182"/>
      <c r="G97" s="182"/>
      <c r="H97" s="182"/>
      <c r="I97" s="182"/>
      <c r="J97" s="183">
        <f>J126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201</v>
      </c>
      <c r="E98" s="188"/>
      <c r="F98" s="188"/>
      <c r="G98" s="188"/>
      <c r="H98" s="188"/>
      <c r="I98" s="188"/>
      <c r="J98" s="189">
        <f>J127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202</v>
      </c>
      <c r="E99" s="188"/>
      <c r="F99" s="188"/>
      <c r="G99" s="188"/>
      <c r="H99" s="188"/>
      <c r="I99" s="188"/>
      <c r="J99" s="189">
        <f>J135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203</v>
      </c>
      <c r="E100" s="188"/>
      <c r="F100" s="188"/>
      <c r="G100" s="188"/>
      <c r="H100" s="188"/>
      <c r="I100" s="188"/>
      <c r="J100" s="189">
        <f>J142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79"/>
      <c r="C101" s="180"/>
      <c r="D101" s="181" t="s">
        <v>107</v>
      </c>
      <c r="E101" s="182"/>
      <c r="F101" s="182"/>
      <c r="G101" s="182"/>
      <c r="H101" s="182"/>
      <c r="I101" s="182"/>
      <c r="J101" s="183">
        <f>J145</f>
        <v>0</v>
      </c>
      <c r="K101" s="180"/>
      <c r="L101" s="18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85"/>
      <c r="C102" s="186"/>
      <c r="D102" s="187" t="s">
        <v>109</v>
      </c>
      <c r="E102" s="188"/>
      <c r="F102" s="188"/>
      <c r="G102" s="188"/>
      <c r="H102" s="188"/>
      <c r="I102" s="188"/>
      <c r="J102" s="189">
        <f>J146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110</v>
      </c>
      <c r="E103" s="188"/>
      <c r="F103" s="188"/>
      <c r="G103" s="188"/>
      <c r="H103" s="188"/>
      <c r="I103" s="188"/>
      <c r="J103" s="189">
        <f>J162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79"/>
      <c r="C104" s="180"/>
      <c r="D104" s="181" t="s">
        <v>204</v>
      </c>
      <c r="E104" s="182"/>
      <c r="F104" s="182"/>
      <c r="G104" s="182"/>
      <c r="H104" s="182"/>
      <c r="I104" s="182"/>
      <c r="J104" s="183">
        <f>J168</f>
        <v>0</v>
      </c>
      <c r="K104" s="180"/>
      <c r="L104" s="18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85"/>
      <c r="C105" s="186"/>
      <c r="D105" s="187" t="s">
        <v>205</v>
      </c>
      <c r="E105" s="188"/>
      <c r="F105" s="188"/>
      <c r="G105" s="188"/>
      <c r="H105" s="188"/>
      <c r="I105" s="188"/>
      <c r="J105" s="189">
        <f>J169</f>
        <v>0</v>
      </c>
      <c r="K105" s="186"/>
      <c r="L105" s="19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6"/>
      <c r="C107" s="67"/>
      <c r="D107" s="67"/>
      <c r="E107" s="67"/>
      <c r="F107" s="67"/>
      <c r="G107" s="67"/>
      <c r="H107" s="67"/>
      <c r="I107" s="67"/>
      <c r="J107" s="67"/>
      <c r="K107" s="67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111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174" t="str">
        <f>E7</f>
        <v>AGRO - Měřín, a.s.Stavební úpravy bramboráry - Vysoké</v>
      </c>
      <c r="F115" s="32"/>
      <c r="G115" s="32"/>
      <c r="H115" s="32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100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40"/>
      <c r="D117" s="40"/>
      <c r="E117" s="76" t="str">
        <f>E9</f>
        <v>SO 02 - Stavební část</v>
      </c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40"/>
      <c r="E119" s="40"/>
      <c r="F119" s="27" t="str">
        <f>F12</f>
        <v>parc.č. 194/4 a parc.č. 194/1 k.ú. Vysoké, obec Vy</v>
      </c>
      <c r="G119" s="40"/>
      <c r="H119" s="40"/>
      <c r="I119" s="32" t="s">
        <v>22</v>
      </c>
      <c r="J119" s="79" t="str">
        <f>IF(J12="","",J12)</f>
        <v>26. 1. 2026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24</v>
      </c>
      <c r="D121" s="40"/>
      <c r="E121" s="40"/>
      <c r="F121" s="27" t="str">
        <f>E15</f>
        <v>Investor: AGRO - Měřín, a.s.</v>
      </c>
      <c r="G121" s="40"/>
      <c r="H121" s="40"/>
      <c r="I121" s="32" t="s">
        <v>31</v>
      </c>
      <c r="J121" s="36" t="str">
        <f>E21</f>
        <v>Ing. Jiří Zenáhlík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29</v>
      </c>
      <c r="D122" s="40"/>
      <c r="E122" s="40"/>
      <c r="F122" s="27" t="str">
        <f>IF(E18="","",E18)</f>
        <v>Vyplň údaj</v>
      </c>
      <c r="G122" s="40"/>
      <c r="H122" s="40"/>
      <c r="I122" s="32" t="s">
        <v>35</v>
      </c>
      <c r="J122" s="36" t="str">
        <f>E24</f>
        <v xml:space="preserve"> 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91"/>
      <c r="B124" s="192"/>
      <c r="C124" s="193" t="s">
        <v>112</v>
      </c>
      <c r="D124" s="194" t="s">
        <v>63</v>
      </c>
      <c r="E124" s="194" t="s">
        <v>59</v>
      </c>
      <c r="F124" s="194" t="s">
        <v>60</v>
      </c>
      <c r="G124" s="194" t="s">
        <v>113</v>
      </c>
      <c r="H124" s="194" t="s">
        <v>114</v>
      </c>
      <c r="I124" s="194" t="s">
        <v>115</v>
      </c>
      <c r="J124" s="195" t="s">
        <v>104</v>
      </c>
      <c r="K124" s="196" t="s">
        <v>116</v>
      </c>
      <c r="L124" s="197"/>
      <c r="M124" s="100" t="s">
        <v>1</v>
      </c>
      <c r="N124" s="101" t="s">
        <v>42</v>
      </c>
      <c r="O124" s="101" t="s">
        <v>117</v>
      </c>
      <c r="P124" s="101" t="s">
        <v>118</v>
      </c>
      <c r="Q124" s="101" t="s">
        <v>119</v>
      </c>
      <c r="R124" s="101" t="s">
        <v>120</v>
      </c>
      <c r="S124" s="101" t="s">
        <v>121</v>
      </c>
      <c r="T124" s="102" t="s">
        <v>122</v>
      </c>
      <c r="U124" s="191"/>
      <c r="V124" s="191"/>
      <c r="W124" s="191"/>
      <c r="X124" s="191"/>
      <c r="Y124" s="191"/>
      <c r="Z124" s="191"/>
      <c r="AA124" s="191"/>
      <c r="AB124" s="191"/>
      <c r="AC124" s="191"/>
      <c r="AD124" s="191"/>
      <c r="AE124" s="191"/>
    </row>
    <row r="125" s="2" customFormat="1" ht="22.8" customHeight="1">
      <c r="A125" s="38"/>
      <c r="B125" s="39"/>
      <c r="C125" s="107" t="s">
        <v>123</v>
      </c>
      <c r="D125" s="40"/>
      <c r="E125" s="40"/>
      <c r="F125" s="40"/>
      <c r="G125" s="40"/>
      <c r="H125" s="40"/>
      <c r="I125" s="40"/>
      <c r="J125" s="198">
        <f>BK125</f>
        <v>0</v>
      </c>
      <c r="K125" s="40"/>
      <c r="L125" s="44"/>
      <c r="M125" s="103"/>
      <c r="N125" s="199"/>
      <c r="O125" s="104"/>
      <c r="P125" s="200">
        <f>P126+P145+P168</f>
        <v>0</v>
      </c>
      <c r="Q125" s="104"/>
      <c r="R125" s="200">
        <f>R126+R145+R168</f>
        <v>23.106700699999998</v>
      </c>
      <c r="S125" s="104"/>
      <c r="T125" s="201">
        <f>T126+T145+T168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77</v>
      </c>
      <c r="AU125" s="17" t="s">
        <v>106</v>
      </c>
      <c r="BK125" s="202">
        <f>BK126+BK145+BK168</f>
        <v>0</v>
      </c>
    </row>
    <row r="126" s="12" customFormat="1" ht="25.92" customHeight="1">
      <c r="A126" s="12"/>
      <c r="B126" s="203"/>
      <c r="C126" s="204"/>
      <c r="D126" s="205" t="s">
        <v>77</v>
      </c>
      <c r="E126" s="206" t="s">
        <v>206</v>
      </c>
      <c r="F126" s="206" t="s">
        <v>207</v>
      </c>
      <c r="G126" s="204"/>
      <c r="H126" s="204"/>
      <c r="I126" s="207"/>
      <c r="J126" s="208">
        <f>BK126</f>
        <v>0</v>
      </c>
      <c r="K126" s="204"/>
      <c r="L126" s="209"/>
      <c r="M126" s="210"/>
      <c r="N126" s="211"/>
      <c r="O126" s="211"/>
      <c r="P126" s="212">
        <f>P127+P135+P142</f>
        <v>0</v>
      </c>
      <c r="Q126" s="211"/>
      <c r="R126" s="212">
        <f>R127+R135+R142</f>
        <v>20.464535199999997</v>
      </c>
      <c r="S126" s="211"/>
      <c r="T126" s="213">
        <f>T127+T135+T142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4" t="s">
        <v>86</v>
      </c>
      <c r="AT126" s="215" t="s">
        <v>77</v>
      </c>
      <c r="AU126" s="215" t="s">
        <v>78</v>
      </c>
      <c r="AY126" s="214" t="s">
        <v>126</v>
      </c>
      <c r="BK126" s="216">
        <f>BK127+BK135+BK142</f>
        <v>0</v>
      </c>
    </row>
    <row r="127" s="12" customFormat="1" ht="22.8" customHeight="1">
      <c r="A127" s="12"/>
      <c r="B127" s="203"/>
      <c r="C127" s="204"/>
      <c r="D127" s="205" t="s">
        <v>77</v>
      </c>
      <c r="E127" s="217" t="s">
        <v>143</v>
      </c>
      <c r="F127" s="217" t="s">
        <v>208</v>
      </c>
      <c r="G127" s="204"/>
      <c r="H127" s="204"/>
      <c r="I127" s="207"/>
      <c r="J127" s="218">
        <f>BK127</f>
        <v>0</v>
      </c>
      <c r="K127" s="204"/>
      <c r="L127" s="209"/>
      <c r="M127" s="210"/>
      <c r="N127" s="211"/>
      <c r="O127" s="211"/>
      <c r="P127" s="212">
        <f>SUM(P128:P134)</f>
        <v>0</v>
      </c>
      <c r="Q127" s="211"/>
      <c r="R127" s="212">
        <f>SUM(R128:R134)</f>
        <v>17.934359199999999</v>
      </c>
      <c r="S127" s="211"/>
      <c r="T127" s="213">
        <f>SUM(T128:T134)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4" t="s">
        <v>86</v>
      </c>
      <c r="AT127" s="215" t="s">
        <v>77</v>
      </c>
      <c r="AU127" s="215" t="s">
        <v>86</v>
      </c>
      <c r="AY127" s="214" t="s">
        <v>126</v>
      </c>
      <c r="BK127" s="216">
        <f>SUM(BK128:BK134)</f>
        <v>0</v>
      </c>
    </row>
    <row r="128" s="2" customFormat="1" ht="24.15" customHeight="1">
      <c r="A128" s="38"/>
      <c r="B128" s="39"/>
      <c r="C128" s="219" t="s">
        <v>86</v>
      </c>
      <c r="D128" s="219" t="s">
        <v>129</v>
      </c>
      <c r="E128" s="220" t="s">
        <v>209</v>
      </c>
      <c r="F128" s="221" t="s">
        <v>210</v>
      </c>
      <c r="G128" s="222" t="s">
        <v>211</v>
      </c>
      <c r="H128" s="223">
        <v>5</v>
      </c>
      <c r="I128" s="224"/>
      <c r="J128" s="225">
        <f>ROUND(I128*H128,2)</f>
        <v>0</v>
      </c>
      <c r="K128" s="226"/>
      <c r="L128" s="44"/>
      <c r="M128" s="227" t="s">
        <v>1</v>
      </c>
      <c r="N128" s="228" t="s">
        <v>43</v>
      </c>
      <c r="O128" s="91"/>
      <c r="P128" s="229">
        <f>O128*H128</f>
        <v>0</v>
      </c>
      <c r="Q128" s="229">
        <v>1.8775</v>
      </c>
      <c r="R128" s="229">
        <f>Q128*H128</f>
        <v>9.3874999999999993</v>
      </c>
      <c r="S128" s="229">
        <v>0</v>
      </c>
      <c r="T128" s="230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1" t="s">
        <v>147</v>
      </c>
      <c r="AT128" s="231" t="s">
        <v>129</v>
      </c>
      <c r="AU128" s="231" t="s">
        <v>88</v>
      </c>
      <c r="AY128" s="17" t="s">
        <v>126</v>
      </c>
      <c r="BE128" s="232">
        <f>IF(N128="základní",J128,0)</f>
        <v>0</v>
      </c>
      <c r="BF128" s="232">
        <f>IF(N128="snížená",J128,0)</f>
        <v>0</v>
      </c>
      <c r="BG128" s="232">
        <f>IF(N128="zákl. přenesená",J128,0)</f>
        <v>0</v>
      </c>
      <c r="BH128" s="232">
        <f>IF(N128="sníž. přenesená",J128,0)</f>
        <v>0</v>
      </c>
      <c r="BI128" s="232">
        <f>IF(N128="nulová",J128,0)</f>
        <v>0</v>
      </c>
      <c r="BJ128" s="17" t="s">
        <v>86</v>
      </c>
      <c r="BK128" s="232">
        <f>ROUND(I128*H128,2)</f>
        <v>0</v>
      </c>
      <c r="BL128" s="17" t="s">
        <v>147</v>
      </c>
      <c r="BM128" s="231" t="s">
        <v>212</v>
      </c>
    </row>
    <row r="129" s="2" customFormat="1" ht="33" customHeight="1">
      <c r="A129" s="38"/>
      <c r="B129" s="39"/>
      <c r="C129" s="219" t="s">
        <v>88</v>
      </c>
      <c r="D129" s="219" t="s">
        <v>129</v>
      </c>
      <c r="E129" s="220" t="s">
        <v>213</v>
      </c>
      <c r="F129" s="221" t="s">
        <v>214</v>
      </c>
      <c r="G129" s="222" t="s">
        <v>183</v>
      </c>
      <c r="H129" s="223">
        <v>672.71600000000001</v>
      </c>
      <c r="I129" s="224"/>
      <c r="J129" s="225">
        <f>ROUND(I129*H129,2)</f>
        <v>0</v>
      </c>
      <c r="K129" s="226"/>
      <c r="L129" s="44"/>
      <c r="M129" s="227" t="s">
        <v>1</v>
      </c>
      <c r="N129" s="228" t="s">
        <v>43</v>
      </c>
      <c r="O129" s="91"/>
      <c r="P129" s="229">
        <f>O129*H129</f>
        <v>0</v>
      </c>
      <c r="Q129" s="229">
        <v>0</v>
      </c>
      <c r="R129" s="229">
        <f>Q129*H129</f>
        <v>0</v>
      </c>
      <c r="S129" s="229">
        <v>0</v>
      </c>
      <c r="T129" s="23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1" t="s">
        <v>147</v>
      </c>
      <c r="AT129" s="231" t="s">
        <v>129</v>
      </c>
      <c r="AU129" s="231" t="s">
        <v>88</v>
      </c>
      <c r="AY129" s="17" t="s">
        <v>126</v>
      </c>
      <c r="BE129" s="232">
        <f>IF(N129="základní",J129,0)</f>
        <v>0</v>
      </c>
      <c r="BF129" s="232">
        <f>IF(N129="snížená",J129,0)</f>
        <v>0</v>
      </c>
      <c r="BG129" s="232">
        <f>IF(N129="zákl. přenesená",J129,0)</f>
        <v>0</v>
      </c>
      <c r="BH129" s="232">
        <f>IF(N129="sníž. přenesená",J129,0)</f>
        <v>0</v>
      </c>
      <c r="BI129" s="232">
        <f>IF(N129="nulová",J129,0)</f>
        <v>0</v>
      </c>
      <c r="BJ129" s="17" t="s">
        <v>86</v>
      </c>
      <c r="BK129" s="232">
        <f>ROUND(I129*H129,2)</f>
        <v>0</v>
      </c>
      <c r="BL129" s="17" t="s">
        <v>147</v>
      </c>
      <c r="BM129" s="231" t="s">
        <v>215</v>
      </c>
    </row>
    <row r="130" s="13" customFormat="1">
      <c r="A130" s="13"/>
      <c r="B130" s="233"/>
      <c r="C130" s="234"/>
      <c r="D130" s="235" t="s">
        <v>135</v>
      </c>
      <c r="E130" s="236" t="s">
        <v>1</v>
      </c>
      <c r="F130" s="237" t="s">
        <v>216</v>
      </c>
      <c r="G130" s="234"/>
      <c r="H130" s="238">
        <v>649.63199999999995</v>
      </c>
      <c r="I130" s="239"/>
      <c r="J130" s="234"/>
      <c r="K130" s="234"/>
      <c r="L130" s="240"/>
      <c r="M130" s="241"/>
      <c r="N130" s="242"/>
      <c r="O130" s="242"/>
      <c r="P130" s="242"/>
      <c r="Q130" s="242"/>
      <c r="R130" s="242"/>
      <c r="S130" s="242"/>
      <c r="T130" s="24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4" t="s">
        <v>135</v>
      </c>
      <c r="AU130" s="244" t="s">
        <v>88</v>
      </c>
      <c r="AV130" s="13" t="s">
        <v>88</v>
      </c>
      <c r="AW130" s="13" t="s">
        <v>34</v>
      </c>
      <c r="AX130" s="13" t="s">
        <v>78</v>
      </c>
      <c r="AY130" s="244" t="s">
        <v>126</v>
      </c>
    </row>
    <row r="131" s="13" customFormat="1">
      <c r="A131" s="13"/>
      <c r="B131" s="233"/>
      <c r="C131" s="234"/>
      <c r="D131" s="235" t="s">
        <v>135</v>
      </c>
      <c r="E131" s="236" t="s">
        <v>1</v>
      </c>
      <c r="F131" s="237" t="s">
        <v>217</v>
      </c>
      <c r="G131" s="234"/>
      <c r="H131" s="238">
        <v>77.963999999999999</v>
      </c>
      <c r="I131" s="239"/>
      <c r="J131" s="234"/>
      <c r="K131" s="234"/>
      <c r="L131" s="240"/>
      <c r="M131" s="241"/>
      <c r="N131" s="242"/>
      <c r="O131" s="242"/>
      <c r="P131" s="242"/>
      <c r="Q131" s="242"/>
      <c r="R131" s="242"/>
      <c r="S131" s="242"/>
      <c r="T131" s="24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4" t="s">
        <v>135</v>
      </c>
      <c r="AU131" s="244" t="s">
        <v>88</v>
      </c>
      <c r="AV131" s="13" t="s">
        <v>88</v>
      </c>
      <c r="AW131" s="13" t="s">
        <v>34</v>
      </c>
      <c r="AX131" s="13" t="s">
        <v>78</v>
      </c>
      <c r="AY131" s="244" t="s">
        <v>126</v>
      </c>
    </row>
    <row r="132" s="13" customFormat="1">
      <c r="A132" s="13"/>
      <c r="B132" s="233"/>
      <c r="C132" s="234"/>
      <c r="D132" s="235" t="s">
        <v>135</v>
      </c>
      <c r="E132" s="236" t="s">
        <v>1</v>
      </c>
      <c r="F132" s="237" t="s">
        <v>218</v>
      </c>
      <c r="G132" s="234"/>
      <c r="H132" s="238">
        <v>-54.880000000000003</v>
      </c>
      <c r="I132" s="239"/>
      <c r="J132" s="234"/>
      <c r="K132" s="234"/>
      <c r="L132" s="240"/>
      <c r="M132" s="241"/>
      <c r="N132" s="242"/>
      <c r="O132" s="242"/>
      <c r="P132" s="242"/>
      <c r="Q132" s="242"/>
      <c r="R132" s="242"/>
      <c r="S132" s="242"/>
      <c r="T132" s="24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4" t="s">
        <v>135</v>
      </c>
      <c r="AU132" s="244" t="s">
        <v>88</v>
      </c>
      <c r="AV132" s="13" t="s">
        <v>88</v>
      </c>
      <c r="AW132" s="13" t="s">
        <v>34</v>
      </c>
      <c r="AX132" s="13" t="s">
        <v>78</v>
      </c>
      <c r="AY132" s="244" t="s">
        <v>126</v>
      </c>
    </row>
    <row r="133" s="14" customFormat="1">
      <c r="A133" s="14"/>
      <c r="B133" s="245"/>
      <c r="C133" s="246"/>
      <c r="D133" s="235" t="s">
        <v>135</v>
      </c>
      <c r="E133" s="247" t="s">
        <v>1</v>
      </c>
      <c r="F133" s="248" t="s">
        <v>157</v>
      </c>
      <c r="G133" s="246"/>
      <c r="H133" s="249">
        <v>672.71600000000001</v>
      </c>
      <c r="I133" s="250"/>
      <c r="J133" s="246"/>
      <c r="K133" s="246"/>
      <c r="L133" s="251"/>
      <c r="M133" s="252"/>
      <c r="N133" s="253"/>
      <c r="O133" s="253"/>
      <c r="P133" s="253"/>
      <c r="Q133" s="253"/>
      <c r="R133" s="253"/>
      <c r="S133" s="253"/>
      <c r="T133" s="25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5" t="s">
        <v>135</v>
      </c>
      <c r="AU133" s="255" t="s">
        <v>88</v>
      </c>
      <c r="AV133" s="14" t="s">
        <v>147</v>
      </c>
      <c r="AW133" s="14" t="s">
        <v>34</v>
      </c>
      <c r="AX133" s="14" t="s">
        <v>86</v>
      </c>
      <c r="AY133" s="255" t="s">
        <v>126</v>
      </c>
    </row>
    <row r="134" s="2" customFormat="1" ht="37.8" customHeight="1">
      <c r="A134" s="38"/>
      <c r="B134" s="39"/>
      <c r="C134" s="269" t="s">
        <v>143</v>
      </c>
      <c r="D134" s="269" t="s">
        <v>219</v>
      </c>
      <c r="E134" s="270" t="s">
        <v>220</v>
      </c>
      <c r="F134" s="271" t="s">
        <v>221</v>
      </c>
      <c r="G134" s="272" t="s">
        <v>183</v>
      </c>
      <c r="H134" s="273">
        <v>706.35199999999998</v>
      </c>
      <c r="I134" s="274"/>
      <c r="J134" s="275">
        <f>ROUND(I134*H134,2)</f>
        <v>0</v>
      </c>
      <c r="K134" s="276"/>
      <c r="L134" s="277"/>
      <c r="M134" s="278" t="s">
        <v>1</v>
      </c>
      <c r="N134" s="279" t="s">
        <v>43</v>
      </c>
      <c r="O134" s="91"/>
      <c r="P134" s="229">
        <f>O134*H134</f>
        <v>0</v>
      </c>
      <c r="Q134" s="229">
        <v>0.0121</v>
      </c>
      <c r="R134" s="229">
        <f>Q134*H134</f>
        <v>8.5468592000000001</v>
      </c>
      <c r="S134" s="229">
        <v>0</v>
      </c>
      <c r="T134" s="230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1" t="s">
        <v>168</v>
      </c>
      <c r="AT134" s="231" t="s">
        <v>219</v>
      </c>
      <c r="AU134" s="231" t="s">
        <v>88</v>
      </c>
      <c r="AY134" s="17" t="s">
        <v>126</v>
      </c>
      <c r="BE134" s="232">
        <f>IF(N134="základní",J134,0)</f>
        <v>0</v>
      </c>
      <c r="BF134" s="232">
        <f>IF(N134="snížená",J134,0)</f>
        <v>0</v>
      </c>
      <c r="BG134" s="232">
        <f>IF(N134="zákl. přenesená",J134,0)</f>
        <v>0</v>
      </c>
      <c r="BH134" s="232">
        <f>IF(N134="sníž. přenesená",J134,0)</f>
        <v>0</v>
      </c>
      <c r="BI134" s="232">
        <f>IF(N134="nulová",J134,0)</f>
        <v>0</v>
      </c>
      <c r="BJ134" s="17" t="s">
        <v>86</v>
      </c>
      <c r="BK134" s="232">
        <f>ROUND(I134*H134,2)</f>
        <v>0</v>
      </c>
      <c r="BL134" s="17" t="s">
        <v>147</v>
      </c>
      <c r="BM134" s="231" t="s">
        <v>222</v>
      </c>
    </row>
    <row r="135" s="12" customFormat="1" ht="22.8" customHeight="1">
      <c r="A135" s="12"/>
      <c r="B135" s="203"/>
      <c r="C135" s="204"/>
      <c r="D135" s="205" t="s">
        <v>77</v>
      </c>
      <c r="E135" s="217" t="s">
        <v>158</v>
      </c>
      <c r="F135" s="217" t="s">
        <v>223</v>
      </c>
      <c r="G135" s="204"/>
      <c r="H135" s="204"/>
      <c r="I135" s="207"/>
      <c r="J135" s="218">
        <f>BK135</f>
        <v>0</v>
      </c>
      <c r="K135" s="204"/>
      <c r="L135" s="209"/>
      <c r="M135" s="210"/>
      <c r="N135" s="211"/>
      <c r="O135" s="211"/>
      <c r="P135" s="212">
        <f>SUM(P136:P141)</f>
        <v>0</v>
      </c>
      <c r="Q135" s="211"/>
      <c r="R135" s="212">
        <f>SUM(R136:R141)</f>
        <v>2.4859296</v>
      </c>
      <c r="S135" s="211"/>
      <c r="T135" s="213">
        <f>SUM(T136:T141)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14" t="s">
        <v>86</v>
      </c>
      <c r="AT135" s="215" t="s">
        <v>77</v>
      </c>
      <c r="AU135" s="215" t="s">
        <v>86</v>
      </c>
      <c r="AY135" s="214" t="s">
        <v>126</v>
      </c>
      <c r="BK135" s="216">
        <f>SUM(BK136:BK141)</f>
        <v>0</v>
      </c>
    </row>
    <row r="136" s="2" customFormat="1" ht="24.15" customHeight="1">
      <c r="A136" s="38"/>
      <c r="B136" s="39"/>
      <c r="C136" s="219" t="s">
        <v>147</v>
      </c>
      <c r="D136" s="219" t="s">
        <v>129</v>
      </c>
      <c r="E136" s="220" t="s">
        <v>224</v>
      </c>
      <c r="F136" s="221" t="s">
        <v>225</v>
      </c>
      <c r="G136" s="222" t="s">
        <v>183</v>
      </c>
      <c r="H136" s="223">
        <v>352</v>
      </c>
      <c r="I136" s="224"/>
      <c r="J136" s="225">
        <f>ROUND(I136*H136,2)</f>
        <v>0</v>
      </c>
      <c r="K136" s="226"/>
      <c r="L136" s="44"/>
      <c r="M136" s="227" t="s">
        <v>1</v>
      </c>
      <c r="N136" s="228" t="s">
        <v>43</v>
      </c>
      <c r="O136" s="91"/>
      <c r="P136" s="229">
        <f>O136*H136</f>
        <v>0</v>
      </c>
      <c r="Q136" s="229">
        <v>0.0063</v>
      </c>
      <c r="R136" s="229">
        <f>Q136*H136</f>
        <v>2.2176</v>
      </c>
      <c r="S136" s="229">
        <v>0</v>
      </c>
      <c r="T136" s="230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1" t="s">
        <v>147</v>
      </c>
      <c r="AT136" s="231" t="s">
        <v>129</v>
      </c>
      <c r="AU136" s="231" t="s">
        <v>88</v>
      </c>
      <c r="AY136" s="17" t="s">
        <v>126</v>
      </c>
      <c r="BE136" s="232">
        <f>IF(N136="základní",J136,0)</f>
        <v>0</v>
      </c>
      <c r="BF136" s="232">
        <f>IF(N136="snížená",J136,0)</f>
        <v>0</v>
      </c>
      <c r="BG136" s="232">
        <f>IF(N136="zákl. přenesená",J136,0)</f>
        <v>0</v>
      </c>
      <c r="BH136" s="232">
        <f>IF(N136="sníž. přenesená",J136,0)</f>
        <v>0</v>
      </c>
      <c r="BI136" s="232">
        <f>IF(N136="nulová",J136,0)</f>
        <v>0</v>
      </c>
      <c r="BJ136" s="17" t="s">
        <v>86</v>
      </c>
      <c r="BK136" s="232">
        <f>ROUND(I136*H136,2)</f>
        <v>0</v>
      </c>
      <c r="BL136" s="17" t="s">
        <v>147</v>
      </c>
      <c r="BM136" s="231" t="s">
        <v>226</v>
      </c>
    </row>
    <row r="137" s="13" customFormat="1">
      <c r="A137" s="13"/>
      <c r="B137" s="233"/>
      <c r="C137" s="234"/>
      <c r="D137" s="235" t="s">
        <v>135</v>
      </c>
      <c r="E137" s="236" t="s">
        <v>1</v>
      </c>
      <c r="F137" s="237" t="s">
        <v>227</v>
      </c>
      <c r="G137" s="234"/>
      <c r="H137" s="238">
        <v>105.59999999999999</v>
      </c>
      <c r="I137" s="239"/>
      <c r="J137" s="234"/>
      <c r="K137" s="234"/>
      <c r="L137" s="240"/>
      <c r="M137" s="241"/>
      <c r="N137" s="242"/>
      <c r="O137" s="242"/>
      <c r="P137" s="242"/>
      <c r="Q137" s="242"/>
      <c r="R137" s="242"/>
      <c r="S137" s="242"/>
      <c r="T137" s="24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4" t="s">
        <v>135</v>
      </c>
      <c r="AU137" s="244" t="s">
        <v>88</v>
      </c>
      <c r="AV137" s="13" t="s">
        <v>88</v>
      </c>
      <c r="AW137" s="13" t="s">
        <v>34</v>
      </c>
      <c r="AX137" s="13" t="s">
        <v>78</v>
      </c>
      <c r="AY137" s="244" t="s">
        <v>126</v>
      </c>
    </row>
    <row r="138" s="13" customFormat="1">
      <c r="A138" s="13"/>
      <c r="B138" s="233"/>
      <c r="C138" s="234"/>
      <c r="D138" s="235" t="s">
        <v>135</v>
      </c>
      <c r="E138" s="236" t="s">
        <v>1</v>
      </c>
      <c r="F138" s="237" t="s">
        <v>228</v>
      </c>
      <c r="G138" s="234"/>
      <c r="H138" s="238">
        <v>246.40000000000001</v>
      </c>
      <c r="I138" s="239"/>
      <c r="J138" s="234"/>
      <c r="K138" s="234"/>
      <c r="L138" s="240"/>
      <c r="M138" s="241"/>
      <c r="N138" s="242"/>
      <c r="O138" s="242"/>
      <c r="P138" s="242"/>
      <c r="Q138" s="242"/>
      <c r="R138" s="242"/>
      <c r="S138" s="242"/>
      <c r="T138" s="24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4" t="s">
        <v>135</v>
      </c>
      <c r="AU138" s="244" t="s">
        <v>88</v>
      </c>
      <c r="AV138" s="13" t="s">
        <v>88</v>
      </c>
      <c r="AW138" s="13" t="s">
        <v>34</v>
      </c>
      <c r="AX138" s="13" t="s">
        <v>78</v>
      </c>
      <c r="AY138" s="244" t="s">
        <v>126</v>
      </c>
    </row>
    <row r="139" s="14" customFormat="1">
      <c r="A139" s="14"/>
      <c r="B139" s="245"/>
      <c r="C139" s="246"/>
      <c r="D139" s="235" t="s">
        <v>135</v>
      </c>
      <c r="E139" s="247" t="s">
        <v>1</v>
      </c>
      <c r="F139" s="248" t="s">
        <v>157</v>
      </c>
      <c r="G139" s="246"/>
      <c r="H139" s="249">
        <v>352</v>
      </c>
      <c r="I139" s="250"/>
      <c r="J139" s="246"/>
      <c r="K139" s="246"/>
      <c r="L139" s="251"/>
      <c r="M139" s="252"/>
      <c r="N139" s="253"/>
      <c r="O139" s="253"/>
      <c r="P139" s="253"/>
      <c r="Q139" s="253"/>
      <c r="R139" s="253"/>
      <c r="S139" s="253"/>
      <c r="T139" s="25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5" t="s">
        <v>135</v>
      </c>
      <c r="AU139" s="255" t="s">
        <v>88</v>
      </c>
      <c r="AV139" s="14" t="s">
        <v>147</v>
      </c>
      <c r="AW139" s="14" t="s">
        <v>34</v>
      </c>
      <c r="AX139" s="14" t="s">
        <v>86</v>
      </c>
      <c r="AY139" s="255" t="s">
        <v>126</v>
      </c>
    </row>
    <row r="140" s="2" customFormat="1" ht="33" customHeight="1">
      <c r="A140" s="38"/>
      <c r="B140" s="39"/>
      <c r="C140" s="219" t="s">
        <v>152</v>
      </c>
      <c r="D140" s="219" t="s">
        <v>129</v>
      </c>
      <c r="E140" s="220" t="s">
        <v>229</v>
      </c>
      <c r="F140" s="221" t="s">
        <v>230</v>
      </c>
      <c r="G140" s="222" t="s">
        <v>183</v>
      </c>
      <c r="H140" s="223">
        <v>42.591999999999999</v>
      </c>
      <c r="I140" s="224"/>
      <c r="J140" s="225">
        <f>ROUND(I140*H140,2)</f>
        <v>0</v>
      </c>
      <c r="K140" s="226"/>
      <c r="L140" s="44"/>
      <c r="M140" s="227" t="s">
        <v>1</v>
      </c>
      <c r="N140" s="228" t="s">
        <v>43</v>
      </c>
      <c r="O140" s="91"/>
      <c r="P140" s="229">
        <f>O140*H140</f>
        <v>0</v>
      </c>
      <c r="Q140" s="229">
        <v>0.0063</v>
      </c>
      <c r="R140" s="229">
        <f>Q140*H140</f>
        <v>0.2683296</v>
      </c>
      <c r="S140" s="229">
        <v>0</v>
      </c>
      <c r="T140" s="230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1" t="s">
        <v>147</v>
      </c>
      <c r="AT140" s="231" t="s">
        <v>129</v>
      </c>
      <c r="AU140" s="231" t="s">
        <v>88</v>
      </c>
      <c r="AY140" s="17" t="s">
        <v>126</v>
      </c>
      <c r="BE140" s="232">
        <f>IF(N140="základní",J140,0)</f>
        <v>0</v>
      </c>
      <c r="BF140" s="232">
        <f>IF(N140="snížená",J140,0)</f>
        <v>0</v>
      </c>
      <c r="BG140" s="232">
        <f>IF(N140="zákl. přenesená",J140,0)</f>
        <v>0</v>
      </c>
      <c r="BH140" s="232">
        <f>IF(N140="sníž. přenesená",J140,0)</f>
        <v>0</v>
      </c>
      <c r="BI140" s="232">
        <f>IF(N140="nulová",J140,0)</f>
        <v>0</v>
      </c>
      <c r="BJ140" s="17" t="s">
        <v>86</v>
      </c>
      <c r="BK140" s="232">
        <f>ROUND(I140*H140,2)</f>
        <v>0</v>
      </c>
      <c r="BL140" s="17" t="s">
        <v>147</v>
      </c>
      <c r="BM140" s="231" t="s">
        <v>231</v>
      </c>
    </row>
    <row r="141" s="13" customFormat="1">
      <c r="A141" s="13"/>
      <c r="B141" s="233"/>
      <c r="C141" s="234"/>
      <c r="D141" s="235" t="s">
        <v>135</v>
      </c>
      <c r="E141" s="236" t="s">
        <v>1</v>
      </c>
      <c r="F141" s="237" t="s">
        <v>232</v>
      </c>
      <c r="G141" s="234"/>
      <c r="H141" s="238">
        <v>42.591999999999999</v>
      </c>
      <c r="I141" s="239"/>
      <c r="J141" s="234"/>
      <c r="K141" s="234"/>
      <c r="L141" s="240"/>
      <c r="M141" s="241"/>
      <c r="N141" s="242"/>
      <c r="O141" s="242"/>
      <c r="P141" s="242"/>
      <c r="Q141" s="242"/>
      <c r="R141" s="242"/>
      <c r="S141" s="242"/>
      <c r="T141" s="24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4" t="s">
        <v>135</v>
      </c>
      <c r="AU141" s="244" t="s">
        <v>88</v>
      </c>
      <c r="AV141" s="13" t="s">
        <v>88</v>
      </c>
      <c r="AW141" s="13" t="s">
        <v>34</v>
      </c>
      <c r="AX141" s="13" t="s">
        <v>86</v>
      </c>
      <c r="AY141" s="244" t="s">
        <v>126</v>
      </c>
    </row>
    <row r="142" s="12" customFormat="1" ht="22.8" customHeight="1">
      <c r="A142" s="12"/>
      <c r="B142" s="203"/>
      <c r="C142" s="204"/>
      <c r="D142" s="205" t="s">
        <v>77</v>
      </c>
      <c r="E142" s="217" t="s">
        <v>173</v>
      </c>
      <c r="F142" s="217" t="s">
        <v>233</v>
      </c>
      <c r="G142" s="204"/>
      <c r="H142" s="204"/>
      <c r="I142" s="207"/>
      <c r="J142" s="218">
        <f>BK142</f>
        <v>0</v>
      </c>
      <c r="K142" s="204"/>
      <c r="L142" s="209"/>
      <c r="M142" s="210"/>
      <c r="N142" s="211"/>
      <c r="O142" s="211"/>
      <c r="P142" s="212">
        <f>SUM(P143:P144)</f>
        <v>0</v>
      </c>
      <c r="Q142" s="211"/>
      <c r="R142" s="212">
        <f>SUM(R143:R144)</f>
        <v>0.044246400000000005</v>
      </c>
      <c r="S142" s="211"/>
      <c r="T142" s="213">
        <f>SUM(T143:T144)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14" t="s">
        <v>86</v>
      </c>
      <c r="AT142" s="215" t="s">
        <v>77</v>
      </c>
      <c r="AU142" s="215" t="s">
        <v>86</v>
      </c>
      <c r="AY142" s="214" t="s">
        <v>126</v>
      </c>
      <c r="BK142" s="216">
        <f>SUM(BK143:BK144)</f>
        <v>0</v>
      </c>
    </row>
    <row r="143" s="2" customFormat="1" ht="24.15" customHeight="1">
      <c r="A143" s="38"/>
      <c r="B143" s="39"/>
      <c r="C143" s="219" t="s">
        <v>158</v>
      </c>
      <c r="D143" s="219" t="s">
        <v>129</v>
      </c>
      <c r="E143" s="220" t="s">
        <v>234</v>
      </c>
      <c r="F143" s="221" t="s">
        <v>235</v>
      </c>
      <c r="G143" s="222" t="s">
        <v>183</v>
      </c>
      <c r="H143" s="223">
        <v>737.44000000000005</v>
      </c>
      <c r="I143" s="224"/>
      <c r="J143" s="225">
        <f>ROUND(I143*H143,2)</f>
        <v>0</v>
      </c>
      <c r="K143" s="226"/>
      <c r="L143" s="44"/>
      <c r="M143" s="227" t="s">
        <v>1</v>
      </c>
      <c r="N143" s="228" t="s">
        <v>43</v>
      </c>
      <c r="O143" s="91"/>
      <c r="P143" s="229">
        <f>O143*H143</f>
        <v>0</v>
      </c>
      <c r="Q143" s="229">
        <v>3.0000000000000001E-05</v>
      </c>
      <c r="R143" s="229">
        <f>Q143*H143</f>
        <v>0.022123200000000003</v>
      </c>
      <c r="S143" s="229">
        <v>0</v>
      </c>
      <c r="T143" s="230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1" t="s">
        <v>147</v>
      </c>
      <c r="AT143" s="231" t="s">
        <v>129</v>
      </c>
      <c r="AU143" s="231" t="s">
        <v>88</v>
      </c>
      <c r="AY143" s="17" t="s">
        <v>126</v>
      </c>
      <c r="BE143" s="232">
        <f>IF(N143="základní",J143,0)</f>
        <v>0</v>
      </c>
      <c r="BF143" s="232">
        <f>IF(N143="snížená",J143,0)</f>
        <v>0</v>
      </c>
      <c r="BG143" s="232">
        <f>IF(N143="zákl. přenesená",J143,0)</f>
        <v>0</v>
      </c>
      <c r="BH143" s="232">
        <f>IF(N143="sníž. přenesená",J143,0)</f>
        <v>0</v>
      </c>
      <c r="BI143" s="232">
        <f>IF(N143="nulová",J143,0)</f>
        <v>0</v>
      </c>
      <c r="BJ143" s="17" t="s">
        <v>86</v>
      </c>
      <c r="BK143" s="232">
        <f>ROUND(I143*H143,2)</f>
        <v>0</v>
      </c>
      <c r="BL143" s="17" t="s">
        <v>147</v>
      </c>
      <c r="BM143" s="231" t="s">
        <v>236</v>
      </c>
    </row>
    <row r="144" s="2" customFormat="1" ht="16.5" customHeight="1">
      <c r="A144" s="38"/>
      <c r="B144" s="39"/>
      <c r="C144" s="219" t="s">
        <v>163</v>
      </c>
      <c r="D144" s="219" t="s">
        <v>129</v>
      </c>
      <c r="E144" s="220" t="s">
        <v>237</v>
      </c>
      <c r="F144" s="221" t="s">
        <v>238</v>
      </c>
      <c r="G144" s="222" t="s">
        <v>183</v>
      </c>
      <c r="H144" s="223">
        <v>737.44000000000005</v>
      </c>
      <c r="I144" s="224"/>
      <c r="J144" s="225">
        <f>ROUND(I144*H144,2)</f>
        <v>0</v>
      </c>
      <c r="K144" s="226"/>
      <c r="L144" s="44"/>
      <c r="M144" s="227" t="s">
        <v>1</v>
      </c>
      <c r="N144" s="228" t="s">
        <v>43</v>
      </c>
      <c r="O144" s="91"/>
      <c r="P144" s="229">
        <f>O144*H144</f>
        <v>0</v>
      </c>
      <c r="Q144" s="229">
        <v>3.0000000000000001E-05</v>
      </c>
      <c r="R144" s="229">
        <f>Q144*H144</f>
        <v>0.022123200000000003</v>
      </c>
      <c r="S144" s="229">
        <v>0</v>
      </c>
      <c r="T144" s="230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31" t="s">
        <v>147</v>
      </c>
      <c r="AT144" s="231" t="s">
        <v>129</v>
      </c>
      <c r="AU144" s="231" t="s">
        <v>88</v>
      </c>
      <c r="AY144" s="17" t="s">
        <v>126</v>
      </c>
      <c r="BE144" s="232">
        <f>IF(N144="základní",J144,0)</f>
        <v>0</v>
      </c>
      <c r="BF144" s="232">
        <f>IF(N144="snížená",J144,0)</f>
        <v>0</v>
      </c>
      <c r="BG144" s="232">
        <f>IF(N144="zákl. přenesená",J144,0)</f>
        <v>0</v>
      </c>
      <c r="BH144" s="232">
        <f>IF(N144="sníž. přenesená",J144,0)</f>
        <v>0</v>
      </c>
      <c r="BI144" s="232">
        <f>IF(N144="nulová",J144,0)</f>
        <v>0</v>
      </c>
      <c r="BJ144" s="17" t="s">
        <v>86</v>
      </c>
      <c r="BK144" s="232">
        <f>ROUND(I144*H144,2)</f>
        <v>0</v>
      </c>
      <c r="BL144" s="17" t="s">
        <v>147</v>
      </c>
      <c r="BM144" s="231" t="s">
        <v>239</v>
      </c>
    </row>
    <row r="145" s="12" customFormat="1" ht="25.92" customHeight="1">
      <c r="A145" s="12"/>
      <c r="B145" s="203"/>
      <c r="C145" s="204"/>
      <c r="D145" s="205" t="s">
        <v>77</v>
      </c>
      <c r="E145" s="206" t="s">
        <v>124</v>
      </c>
      <c r="F145" s="206" t="s">
        <v>125</v>
      </c>
      <c r="G145" s="204"/>
      <c r="H145" s="204"/>
      <c r="I145" s="207"/>
      <c r="J145" s="208">
        <f>BK145</f>
        <v>0</v>
      </c>
      <c r="K145" s="204"/>
      <c r="L145" s="209"/>
      <c r="M145" s="210"/>
      <c r="N145" s="211"/>
      <c r="O145" s="211"/>
      <c r="P145" s="212">
        <f>P146+P162</f>
        <v>0</v>
      </c>
      <c r="Q145" s="211"/>
      <c r="R145" s="212">
        <f>R146+R162</f>
        <v>2.5871654999999998</v>
      </c>
      <c r="S145" s="211"/>
      <c r="T145" s="213">
        <f>T146+T162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14" t="s">
        <v>88</v>
      </c>
      <c r="AT145" s="215" t="s">
        <v>77</v>
      </c>
      <c r="AU145" s="215" t="s">
        <v>78</v>
      </c>
      <c r="AY145" s="214" t="s">
        <v>126</v>
      </c>
      <c r="BK145" s="216">
        <f>BK146+BK162</f>
        <v>0</v>
      </c>
    </row>
    <row r="146" s="12" customFormat="1" ht="22.8" customHeight="1">
      <c r="A146" s="12"/>
      <c r="B146" s="203"/>
      <c r="C146" s="204"/>
      <c r="D146" s="205" t="s">
        <v>77</v>
      </c>
      <c r="E146" s="217" t="s">
        <v>137</v>
      </c>
      <c r="F146" s="217" t="s">
        <v>138</v>
      </c>
      <c r="G146" s="204"/>
      <c r="H146" s="204"/>
      <c r="I146" s="207"/>
      <c r="J146" s="218">
        <f>BK146</f>
        <v>0</v>
      </c>
      <c r="K146" s="204"/>
      <c r="L146" s="209"/>
      <c r="M146" s="210"/>
      <c r="N146" s="211"/>
      <c r="O146" s="211"/>
      <c r="P146" s="212">
        <f>SUM(P147:P161)</f>
        <v>0</v>
      </c>
      <c r="Q146" s="211"/>
      <c r="R146" s="212">
        <f>SUM(R147:R161)</f>
        <v>1.7292190999999999</v>
      </c>
      <c r="S146" s="211"/>
      <c r="T146" s="213">
        <f>SUM(T147:T161)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14" t="s">
        <v>88</v>
      </c>
      <c r="AT146" s="215" t="s">
        <v>77</v>
      </c>
      <c r="AU146" s="215" t="s">
        <v>86</v>
      </c>
      <c r="AY146" s="214" t="s">
        <v>126</v>
      </c>
      <c r="BK146" s="216">
        <f>SUM(BK147:BK161)</f>
        <v>0</v>
      </c>
    </row>
    <row r="147" s="2" customFormat="1" ht="24.15" customHeight="1">
      <c r="A147" s="38"/>
      <c r="B147" s="39"/>
      <c r="C147" s="219" t="s">
        <v>168</v>
      </c>
      <c r="D147" s="219" t="s">
        <v>129</v>
      </c>
      <c r="E147" s="220" t="s">
        <v>240</v>
      </c>
      <c r="F147" s="221" t="s">
        <v>241</v>
      </c>
      <c r="G147" s="222" t="s">
        <v>132</v>
      </c>
      <c r="H147" s="223">
        <v>133.96600000000001</v>
      </c>
      <c r="I147" s="224"/>
      <c r="J147" s="225">
        <f>ROUND(I147*H147,2)</f>
        <v>0</v>
      </c>
      <c r="K147" s="226"/>
      <c r="L147" s="44"/>
      <c r="M147" s="227" t="s">
        <v>1</v>
      </c>
      <c r="N147" s="228" t="s">
        <v>43</v>
      </c>
      <c r="O147" s="91"/>
      <c r="P147" s="229">
        <f>O147*H147</f>
        <v>0</v>
      </c>
      <c r="Q147" s="229">
        <v>0.0022499999999999998</v>
      </c>
      <c r="R147" s="229">
        <f>Q147*H147</f>
        <v>0.30142350000000001</v>
      </c>
      <c r="S147" s="229">
        <v>0</v>
      </c>
      <c r="T147" s="230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1" t="s">
        <v>133</v>
      </c>
      <c r="AT147" s="231" t="s">
        <v>129</v>
      </c>
      <c r="AU147" s="231" t="s">
        <v>88</v>
      </c>
      <c r="AY147" s="17" t="s">
        <v>126</v>
      </c>
      <c r="BE147" s="232">
        <f>IF(N147="základní",J147,0)</f>
        <v>0</v>
      </c>
      <c r="BF147" s="232">
        <f>IF(N147="snížená",J147,0)</f>
        <v>0</v>
      </c>
      <c r="BG147" s="232">
        <f>IF(N147="zákl. přenesená",J147,0)</f>
        <v>0</v>
      </c>
      <c r="BH147" s="232">
        <f>IF(N147="sníž. přenesená",J147,0)</f>
        <v>0</v>
      </c>
      <c r="BI147" s="232">
        <f>IF(N147="nulová",J147,0)</f>
        <v>0</v>
      </c>
      <c r="BJ147" s="17" t="s">
        <v>86</v>
      </c>
      <c r="BK147" s="232">
        <f>ROUND(I147*H147,2)</f>
        <v>0</v>
      </c>
      <c r="BL147" s="17" t="s">
        <v>133</v>
      </c>
      <c r="BM147" s="231" t="s">
        <v>242</v>
      </c>
    </row>
    <row r="148" s="13" customFormat="1">
      <c r="A148" s="13"/>
      <c r="B148" s="233"/>
      <c r="C148" s="234"/>
      <c r="D148" s="235" t="s">
        <v>135</v>
      </c>
      <c r="E148" s="236" t="s">
        <v>1</v>
      </c>
      <c r="F148" s="237" t="s">
        <v>243</v>
      </c>
      <c r="G148" s="234"/>
      <c r="H148" s="238">
        <v>133.96600000000001</v>
      </c>
      <c r="I148" s="239"/>
      <c r="J148" s="234"/>
      <c r="K148" s="234"/>
      <c r="L148" s="240"/>
      <c r="M148" s="241"/>
      <c r="N148" s="242"/>
      <c r="O148" s="242"/>
      <c r="P148" s="242"/>
      <c r="Q148" s="242"/>
      <c r="R148" s="242"/>
      <c r="S148" s="242"/>
      <c r="T148" s="24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4" t="s">
        <v>135</v>
      </c>
      <c r="AU148" s="244" t="s">
        <v>88</v>
      </c>
      <c r="AV148" s="13" t="s">
        <v>88</v>
      </c>
      <c r="AW148" s="13" t="s">
        <v>34</v>
      </c>
      <c r="AX148" s="13" t="s">
        <v>86</v>
      </c>
      <c r="AY148" s="244" t="s">
        <v>126</v>
      </c>
    </row>
    <row r="149" s="2" customFormat="1" ht="24.15" customHeight="1">
      <c r="A149" s="38"/>
      <c r="B149" s="39"/>
      <c r="C149" s="219" t="s">
        <v>173</v>
      </c>
      <c r="D149" s="219" t="s">
        <v>129</v>
      </c>
      <c r="E149" s="220" t="s">
        <v>244</v>
      </c>
      <c r="F149" s="221" t="s">
        <v>245</v>
      </c>
      <c r="G149" s="222" t="s">
        <v>132</v>
      </c>
      <c r="H149" s="223">
        <v>13</v>
      </c>
      <c r="I149" s="224"/>
      <c r="J149" s="225">
        <f>ROUND(I149*H149,2)</f>
        <v>0</v>
      </c>
      <c r="K149" s="226"/>
      <c r="L149" s="44"/>
      <c r="M149" s="227" t="s">
        <v>1</v>
      </c>
      <c r="N149" s="228" t="s">
        <v>43</v>
      </c>
      <c r="O149" s="91"/>
      <c r="P149" s="229">
        <f>O149*H149</f>
        <v>0</v>
      </c>
      <c r="Q149" s="229">
        <v>0.0021800000000000001</v>
      </c>
      <c r="R149" s="229">
        <f>Q149*H149</f>
        <v>0.028340000000000001</v>
      </c>
      <c r="S149" s="229">
        <v>0</v>
      </c>
      <c r="T149" s="230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1" t="s">
        <v>133</v>
      </c>
      <c r="AT149" s="231" t="s">
        <v>129</v>
      </c>
      <c r="AU149" s="231" t="s">
        <v>88</v>
      </c>
      <c r="AY149" s="17" t="s">
        <v>126</v>
      </c>
      <c r="BE149" s="232">
        <f>IF(N149="základní",J149,0)</f>
        <v>0</v>
      </c>
      <c r="BF149" s="232">
        <f>IF(N149="snížená",J149,0)</f>
        <v>0</v>
      </c>
      <c r="BG149" s="232">
        <f>IF(N149="zákl. přenesená",J149,0)</f>
        <v>0</v>
      </c>
      <c r="BH149" s="232">
        <f>IF(N149="sníž. přenesená",J149,0)</f>
        <v>0</v>
      </c>
      <c r="BI149" s="232">
        <f>IF(N149="nulová",J149,0)</f>
        <v>0</v>
      </c>
      <c r="BJ149" s="17" t="s">
        <v>86</v>
      </c>
      <c r="BK149" s="232">
        <f>ROUND(I149*H149,2)</f>
        <v>0</v>
      </c>
      <c r="BL149" s="17" t="s">
        <v>133</v>
      </c>
      <c r="BM149" s="231" t="s">
        <v>246</v>
      </c>
    </row>
    <row r="150" s="2" customFormat="1" ht="24.15" customHeight="1">
      <c r="A150" s="38"/>
      <c r="B150" s="39"/>
      <c r="C150" s="219" t="s">
        <v>180</v>
      </c>
      <c r="D150" s="219" t="s">
        <v>129</v>
      </c>
      <c r="E150" s="220" t="s">
        <v>247</v>
      </c>
      <c r="F150" s="221" t="s">
        <v>248</v>
      </c>
      <c r="G150" s="222" t="s">
        <v>132</v>
      </c>
      <c r="H150" s="223">
        <v>121.2</v>
      </c>
      <c r="I150" s="224"/>
      <c r="J150" s="225">
        <f>ROUND(I150*H150,2)</f>
        <v>0</v>
      </c>
      <c r="K150" s="226"/>
      <c r="L150" s="44"/>
      <c r="M150" s="227" t="s">
        <v>1</v>
      </c>
      <c r="N150" s="228" t="s">
        <v>43</v>
      </c>
      <c r="O150" s="91"/>
      <c r="P150" s="229">
        <f>O150*H150</f>
        <v>0</v>
      </c>
      <c r="Q150" s="229">
        <v>0.0053099999999999996</v>
      </c>
      <c r="R150" s="229">
        <f>Q150*H150</f>
        <v>0.64357199999999992</v>
      </c>
      <c r="S150" s="229">
        <v>0</v>
      </c>
      <c r="T150" s="230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31" t="s">
        <v>133</v>
      </c>
      <c r="AT150" s="231" t="s">
        <v>129</v>
      </c>
      <c r="AU150" s="231" t="s">
        <v>88</v>
      </c>
      <c r="AY150" s="17" t="s">
        <v>126</v>
      </c>
      <c r="BE150" s="232">
        <f>IF(N150="základní",J150,0)</f>
        <v>0</v>
      </c>
      <c r="BF150" s="232">
        <f>IF(N150="snížená",J150,0)</f>
        <v>0</v>
      </c>
      <c r="BG150" s="232">
        <f>IF(N150="zákl. přenesená",J150,0)</f>
        <v>0</v>
      </c>
      <c r="BH150" s="232">
        <f>IF(N150="sníž. přenesená",J150,0)</f>
        <v>0</v>
      </c>
      <c r="BI150" s="232">
        <f>IF(N150="nulová",J150,0)</f>
        <v>0</v>
      </c>
      <c r="BJ150" s="17" t="s">
        <v>86</v>
      </c>
      <c r="BK150" s="232">
        <f>ROUND(I150*H150,2)</f>
        <v>0</v>
      </c>
      <c r="BL150" s="17" t="s">
        <v>133</v>
      </c>
      <c r="BM150" s="231" t="s">
        <v>249</v>
      </c>
    </row>
    <row r="151" s="13" customFormat="1">
      <c r="A151" s="13"/>
      <c r="B151" s="233"/>
      <c r="C151" s="234"/>
      <c r="D151" s="235" t="s">
        <v>135</v>
      </c>
      <c r="E151" s="236" t="s">
        <v>1</v>
      </c>
      <c r="F151" s="237" t="s">
        <v>250</v>
      </c>
      <c r="G151" s="234"/>
      <c r="H151" s="238">
        <v>121.2</v>
      </c>
      <c r="I151" s="239"/>
      <c r="J151" s="234"/>
      <c r="K151" s="234"/>
      <c r="L151" s="240"/>
      <c r="M151" s="241"/>
      <c r="N151" s="242"/>
      <c r="O151" s="242"/>
      <c r="P151" s="242"/>
      <c r="Q151" s="242"/>
      <c r="R151" s="242"/>
      <c r="S151" s="242"/>
      <c r="T151" s="24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4" t="s">
        <v>135</v>
      </c>
      <c r="AU151" s="244" t="s">
        <v>88</v>
      </c>
      <c r="AV151" s="13" t="s">
        <v>88</v>
      </c>
      <c r="AW151" s="13" t="s">
        <v>34</v>
      </c>
      <c r="AX151" s="13" t="s">
        <v>86</v>
      </c>
      <c r="AY151" s="244" t="s">
        <v>126</v>
      </c>
    </row>
    <row r="152" s="2" customFormat="1" ht="24.15" customHeight="1">
      <c r="A152" s="38"/>
      <c r="B152" s="39"/>
      <c r="C152" s="219" t="s">
        <v>186</v>
      </c>
      <c r="D152" s="219" t="s">
        <v>129</v>
      </c>
      <c r="E152" s="220" t="s">
        <v>251</v>
      </c>
      <c r="F152" s="221" t="s">
        <v>252</v>
      </c>
      <c r="G152" s="222" t="s">
        <v>132</v>
      </c>
      <c r="H152" s="223">
        <v>21.84</v>
      </c>
      <c r="I152" s="224"/>
      <c r="J152" s="225">
        <f>ROUND(I152*H152,2)</f>
        <v>0</v>
      </c>
      <c r="K152" s="226"/>
      <c r="L152" s="44"/>
      <c r="M152" s="227" t="s">
        <v>1</v>
      </c>
      <c r="N152" s="228" t="s">
        <v>43</v>
      </c>
      <c r="O152" s="91"/>
      <c r="P152" s="229">
        <f>O152*H152</f>
        <v>0</v>
      </c>
      <c r="Q152" s="229">
        <v>0.0043600000000000002</v>
      </c>
      <c r="R152" s="229">
        <f>Q152*H152</f>
        <v>0.095222399999999999</v>
      </c>
      <c r="S152" s="229">
        <v>0</v>
      </c>
      <c r="T152" s="230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1" t="s">
        <v>133</v>
      </c>
      <c r="AT152" s="231" t="s">
        <v>129</v>
      </c>
      <c r="AU152" s="231" t="s">
        <v>88</v>
      </c>
      <c r="AY152" s="17" t="s">
        <v>126</v>
      </c>
      <c r="BE152" s="232">
        <f>IF(N152="základní",J152,0)</f>
        <v>0</v>
      </c>
      <c r="BF152" s="232">
        <f>IF(N152="snížená",J152,0)</f>
        <v>0</v>
      </c>
      <c r="BG152" s="232">
        <f>IF(N152="zákl. přenesená",J152,0)</f>
        <v>0</v>
      </c>
      <c r="BH152" s="232">
        <f>IF(N152="sníž. přenesená",J152,0)</f>
        <v>0</v>
      </c>
      <c r="BI152" s="232">
        <f>IF(N152="nulová",J152,0)</f>
        <v>0</v>
      </c>
      <c r="BJ152" s="17" t="s">
        <v>86</v>
      </c>
      <c r="BK152" s="232">
        <f>ROUND(I152*H152,2)</f>
        <v>0</v>
      </c>
      <c r="BL152" s="17" t="s">
        <v>133</v>
      </c>
      <c r="BM152" s="231" t="s">
        <v>253</v>
      </c>
    </row>
    <row r="153" s="13" customFormat="1">
      <c r="A153" s="13"/>
      <c r="B153" s="233"/>
      <c r="C153" s="234"/>
      <c r="D153" s="235" t="s">
        <v>135</v>
      </c>
      <c r="E153" s="236" t="s">
        <v>1</v>
      </c>
      <c r="F153" s="237" t="s">
        <v>254</v>
      </c>
      <c r="G153" s="234"/>
      <c r="H153" s="238">
        <v>21.84</v>
      </c>
      <c r="I153" s="239"/>
      <c r="J153" s="234"/>
      <c r="K153" s="234"/>
      <c r="L153" s="240"/>
      <c r="M153" s="241"/>
      <c r="N153" s="242"/>
      <c r="O153" s="242"/>
      <c r="P153" s="242"/>
      <c r="Q153" s="242"/>
      <c r="R153" s="242"/>
      <c r="S153" s="242"/>
      <c r="T153" s="24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4" t="s">
        <v>135</v>
      </c>
      <c r="AU153" s="244" t="s">
        <v>88</v>
      </c>
      <c r="AV153" s="13" t="s">
        <v>88</v>
      </c>
      <c r="AW153" s="13" t="s">
        <v>34</v>
      </c>
      <c r="AX153" s="13" t="s">
        <v>86</v>
      </c>
      <c r="AY153" s="244" t="s">
        <v>126</v>
      </c>
    </row>
    <row r="154" s="2" customFormat="1" ht="21.75" customHeight="1">
      <c r="A154" s="38"/>
      <c r="B154" s="39"/>
      <c r="C154" s="219" t="s">
        <v>8</v>
      </c>
      <c r="D154" s="219" t="s">
        <v>129</v>
      </c>
      <c r="E154" s="220" t="s">
        <v>255</v>
      </c>
      <c r="F154" s="221" t="s">
        <v>256</v>
      </c>
      <c r="G154" s="222" t="s">
        <v>132</v>
      </c>
      <c r="H154" s="223">
        <v>30.800000000000001</v>
      </c>
      <c r="I154" s="224"/>
      <c r="J154" s="225">
        <f>ROUND(I154*H154,2)</f>
        <v>0</v>
      </c>
      <c r="K154" s="226"/>
      <c r="L154" s="44"/>
      <c r="M154" s="227" t="s">
        <v>1</v>
      </c>
      <c r="N154" s="228" t="s">
        <v>43</v>
      </c>
      <c r="O154" s="91"/>
      <c r="P154" s="229">
        <f>O154*H154</f>
        <v>0</v>
      </c>
      <c r="Q154" s="229">
        <v>0.0069499999999999996</v>
      </c>
      <c r="R154" s="229">
        <f>Q154*H154</f>
        <v>0.21406</v>
      </c>
      <c r="S154" s="229">
        <v>0</v>
      </c>
      <c r="T154" s="230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1" t="s">
        <v>133</v>
      </c>
      <c r="AT154" s="231" t="s">
        <v>129</v>
      </c>
      <c r="AU154" s="231" t="s">
        <v>88</v>
      </c>
      <c r="AY154" s="17" t="s">
        <v>126</v>
      </c>
      <c r="BE154" s="232">
        <f>IF(N154="základní",J154,0)</f>
        <v>0</v>
      </c>
      <c r="BF154" s="232">
        <f>IF(N154="snížená",J154,0)</f>
        <v>0</v>
      </c>
      <c r="BG154" s="232">
        <f>IF(N154="zákl. přenesená",J154,0)</f>
        <v>0</v>
      </c>
      <c r="BH154" s="232">
        <f>IF(N154="sníž. přenesená",J154,0)</f>
        <v>0</v>
      </c>
      <c r="BI154" s="232">
        <f>IF(N154="nulová",J154,0)</f>
        <v>0</v>
      </c>
      <c r="BJ154" s="17" t="s">
        <v>86</v>
      </c>
      <c r="BK154" s="232">
        <f>ROUND(I154*H154,2)</f>
        <v>0</v>
      </c>
      <c r="BL154" s="17" t="s">
        <v>133</v>
      </c>
      <c r="BM154" s="231" t="s">
        <v>257</v>
      </c>
    </row>
    <row r="155" s="13" customFormat="1">
      <c r="A155" s="13"/>
      <c r="B155" s="233"/>
      <c r="C155" s="234"/>
      <c r="D155" s="235" t="s">
        <v>135</v>
      </c>
      <c r="E155" s="236" t="s">
        <v>1</v>
      </c>
      <c r="F155" s="237" t="s">
        <v>258</v>
      </c>
      <c r="G155" s="234"/>
      <c r="H155" s="238">
        <v>30.800000000000001</v>
      </c>
      <c r="I155" s="239"/>
      <c r="J155" s="234"/>
      <c r="K155" s="234"/>
      <c r="L155" s="240"/>
      <c r="M155" s="241"/>
      <c r="N155" s="242"/>
      <c r="O155" s="242"/>
      <c r="P155" s="242"/>
      <c r="Q155" s="242"/>
      <c r="R155" s="242"/>
      <c r="S155" s="242"/>
      <c r="T155" s="24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4" t="s">
        <v>135</v>
      </c>
      <c r="AU155" s="244" t="s">
        <v>88</v>
      </c>
      <c r="AV155" s="13" t="s">
        <v>88</v>
      </c>
      <c r="AW155" s="13" t="s">
        <v>34</v>
      </c>
      <c r="AX155" s="13" t="s">
        <v>86</v>
      </c>
      <c r="AY155" s="244" t="s">
        <v>126</v>
      </c>
    </row>
    <row r="156" s="2" customFormat="1" ht="21.75" customHeight="1">
      <c r="A156" s="38"/>
      <c r="B156" s="39"/>
      <c r="C156" s="219" t="s">
        <v>259</v>
      </c>
      <c r="D156" s="219" t="s">
        <v>129</v>
      </c>
      <c r="E156" s="220" t="s">
        <v>260</v>
      </c>
      <c r="F156" s="221" t="s">
        <v>261</v>
      </c>
      <c r="G156" s="222" t="s">
        <v>183</v>
      </c>
      <c r="H156" s="223">
        <v>3</v>
      </c>
      <c r="I156" s="224"/>
      <c r="J156" s="225">
        <f>ROUND(I156*H156,2)</f>
        <v>0</v>
      </c>
      <c r="K156" s="226"/>
      <c r="L156" s="44"/>
      <c r="M156" s="227" t="s">
        <v>1</v>
      </c>
      <c r="N156" s="228" t="s">
        <v>43</v>
      </c>
      <c r="O156" s="91"/>
      <c r="P156" s="229">
        <f>O156*H156</f>
        <v>0</v>
      </c>
      <c r="Q156" s="229">
        <v>0.0109</v>
      </c>
      <c r="R156" s="229">
        <f>Q156*H156</f>
        <v>0.0327</v>
      </c>
      <c r="S156" s="229">
        <v>0</v>
      </c>
      <c r="T156" s="230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1" t="s">
        <v>133</v>
      </c>
      <c r="AT156" s="231" t="s">
        <v>129</v>
      </c>
      <c r="AU156" s="231" t="s">
        <v>88</v>
      </c>
      <c r="AY156" s="17" t="s">
        <v>126</v>
      </c>
      <c r="BE156" s="232">
        <f>IF(N156="základní",J156,0)</f>
        <v>0</v>
      </c>
      <c r="BF156" s="232">
        <f>IF(N156="snížená",J156,0)</f>
        <v>0</v>
      </c>
      <c r="BG156" s="232">
        <f>IF(N156="zákl. přenesená",J156,0)</f>
        <v>0</v>
      </c>
      <c r="BH156" s="232">
        <f>IF(N156="sníž. přenesená",J156,0)</f>
        <v>0</v>
      </c>
      <c r="BI156" s="232">
        <f>IF(N156="nulová",J156,0)</f>
        <v>0</v>
      </c>
      <c r="BJ156" s="17" t="s">
        <v>86</v>
      </c>
      <c r="BK156" s="232">
        <f>ROUND(I156*H156,2)</f>
        <v>0</v>
      </c>
      <c r="BL156" s="17" t="s">
        <v>133</v>
      </c>
      <c r="BM156" s="231" t="s">
        <v>262</v>
      </c>
    </row>
    <row r="157" s="2" customFormat="1" ht="24.15" customHeight="1">
      <c r="A157" s="38"/>
      <c r="B157" s="39"/>
      <c r="C157" s="219" t="s">
        <v>263</v>
      </c>
      <c r="D157" s="219" t="s">
        <v>129</v>
      </c>
      <c r="E157" s="220" t="s">
        <v>264</v>
      </c>
      <c r="F157" s="221" t="s">
        <v>265</v>
      </c>
      <c r="G157" s="222" t="s">
        <v>132</v>
      </c>
      <c r="H157" s="223">
        <v>121.2</v>
      </c>
      <c r="I157" s="224"/>
      <c r="J157" s="225">
        <f>ROUND(I157*H157,2)</f>
        <v>0</v>
      </c>
      <c r="K157" s="226"/>
      <c r="L157" s="44"/>
      <c r="M157" s="227" t="s">
        <v>1</v>
      </c>
      <c r="N157" s="228" t="s">
        <v>43</v>
      </c>
      <c r="O157" s="91"/>
      <c r="P157" s="229">
        <f>O157*H157</f>
        <v>0</v>
      </c>
      <c r="Q157" s="229">
        <v>0.0027399999999999998</v>
      </c>
      <c r="R157" s="229">
        <f>Q157*H157</f>
        <v>0.33208799999999999</v>
      </c>
      <c r="S157" s="229">
        <v>0</v>
      </c>
      <c r="T157" s="230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31" t="s">
        <v>133</v>
      </c>
      <c r="AT157" s="231" t="s">
        <v>129</v>
      </c>
      <c r="AU157" s="231" t="s">
        <v>88</v>
      </c>
      <c r="AY157" s="17" t="s">
        <v>126</v>
      </c>
      <c r="BE157" s="232">
        <f>IF(N157="základní",J157,0)</f>
        <v>0</v>
      </c>
      <c r="BF157" s="232">
        <f>IF(N157="snížená",J157,0)</f>
        <v>0</v>
      </c>
      <c r="BG157" s="232">
        <f>IF(N157="zákl. přenesená",J157,0)</f>
        <v>0</v>
      </c>
      <c r="BH157" s="232">
        <f>IF(N157="sníž. přenesená",J157,0)</f>
        <v>0</v>
      </c>
      <c r="BI157" s="232">
        <f>IF(N157="nulová",J157,0)</f>
        <v>0</v>
      </c>
      <c r="BJ157" s="17" t="s">
        <v>86</v>
      </c>
      <c r="BK157" s="232">
        <f>ROUND(I157*H157,2)</f>
        <v>0</v>
      </c>
      <c r="BL157" s="17" t="s">
        <v>133</v>
      </c>
      <c r="BM157" s="231" t="s">
        <v>266</v>
      </c>
    </row>
    <row r="158" s="13" customFormat="1">
      <c r="A158" s="13"/>
      <c r="B158" s="233"/>
      <c r="C158" s="234"/>
      <c r="D158" s="235" t="s">
        <v>135</v>
      </c>
      <c r="E158" s="236" t="s">
        <v>1</v>
      </c>
      <c r="F158" s="237" t="s">
        <v>162</v>
      </c>
      <c r="G158" s="234"/>
      <c r="H158" s="238">
        <v>121.2</v>
      </c>
      <c r="I158" s="239"/>
      <c r="J158" s="234"/>
      <c r="K158" s="234"/>
      <c r="L158" s="240"/>
      <c r="M158" s="241"/>
      <c r="N158" s="242"/>
      <c r="O158" s="242"/>
      <c r="P158" s="242"/>
      <c r="Q158" s="242"/>
      <c r="R158" s="242"/>
      <c r="S158" s="242"/>
      <c r="T158" s="24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4" t="s">
        <v>135</v>
      </c>
      <c r="AU158" s="244" t="s">
        <v>88</v>
      </c>
      <c r="AV158" s="13" t="s">
        <v>88</v>
      </c>
      <c r="AW158" s="13" t="s">
        <v>34</v>
      </c>
      <c r="AX158" s="13" t="s">
        <v>86</v>
      </c>
      <c r="AY158" s="244" t="s">
        <v>126</v>
      </c>
    </row>
    <row r="159" s="2" customFormat="1" ht="24.15" customHeight="1">
      <c r="A159" s="38"/>
      <c r="B159" s="39"/>
      <c r="C159" s="219" t="s">
        <v>267</v>
      </c>
      <c r="D159" s="219" t="s">
        <v>129</v>
      </c>
      <c r="E159" s="220" t="s">
        <v>268</v>
      </c>
      <c r="F159" s="221" t="s">
        <v>269</v>
      </c>
      <c r="G159" s="222" t="s">
        <v>166</v>
      </c>
      <c r="H159" s="223">
        <v>7</v>
      </c>
      <c r="I159" s="224"/>
      <c r="J159" s="225">
        <f>ROUND(I159*H159,2)</f>
        <v>0</v>
      </c>
      <c r="K159" s="226"/>
      <c r="L159" s="44"/>
      <c r="M159" s="227" t="s">
        <v>1</v>
      </c>
      <c r="N159" s="228" t="s">
        <v>43</v>
      </c>
      <c r="O159" s="91"/>
      <c r="P159" s="229">
        <f>O159*H159</f>
        <v>0</v>
      </c>
      <c r="Q159" s="229">
        <v>0.00044000000000000002</v>
      </c>
      <c r="R159" s="229">
        <f>Q159*H159</f>
        <v>0.0030800000000000003</v>
      </c>
      <c r="S159" s="229">
        <v>0</v>
      </c>
      <c r="T159" s="230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31" t="s">
        <v>133</v>
      </c>
      <c r="AT159" s="231" t="s">
        <v>129</v>
      </c>
      <c r="AU159" s="231" t="s">
        <v>88</v>
      </c>
      <c r="AY159" s="17" t="s">
        <v>126</v>
      </c>
      <c r="BE159" s="232">
        <f>IF(N159="základní",J159,0)</f>
        <v>0</v>
      </c>
      <c r="BF159" s="232">
        <f>IF(N159="snížená",J159,0)</f>
        <v>0</v>
      </c>
      <c r="BG159" s="232">
        <f>IF(N159="zákl. přenesená",J159,0)</f>
        <v>0</v>
      </c>
      <c r="BH159" s="232">
        <f>IF(N159="sníž. přenesená",J159,0)</f>
        <v>0</v>
      </c>
      <c r="BI159" s="232">
        <f>IF(N159="nulová",J159,0)</f>
        <v>0</v>
      </c>
      <c r="BJ159" s="17" t="s">
        <v>86</v>
      </c>
      <c r="BK159" s="232">
        <f>ROUND(I159*H159,2)</f>
        <v>0</v>
      </c>
      <c r="BL159" s="17" t="s">
        <v>133</v>
      </c>
      <c r="BM159" s="231" t="s">
        <v>270</v>
      </c>
    </row>
    <row r="160" s="2" customFormat="1" ht="24.15" customHeight="1">
      <c r="A160" s="38"/>
      <c r="B160" s="39"/>
      <c r="C160" s="219" t="s">
        <v>133</v>
      </c>
      <c r="D160" s="219" t="s">
        <v>129</v>
      </c>
      <c r="E160" s="220" t="s">
        <v>271</v>
      </c>
      <c r="F160" s="221" t="s">
        <v>272</v>
      </c>
      <c r="G160" s="222" t="s">
        <v>132</v>
      </c>
      <c r="H160" s="223">
        <v>38.219999999999999</v>
      </c>
      <c r="I160" s="224"/>
      <c r="J160" s="225">
        <f>ROUND(I160*H160,2)</f>
        <v>0</v>
      </c>
      <c r="K160" s="226"/>
      <c r="L160" s="44"/>
      <c r="M160" s="227" t="s">
        <v>1</v>
      </c>
      <c r="N160" s="228" t="s">
        <v>43</v>
      </c>
      <c r="O160" s="91"/>
      <c r="P160" s="229">
        <f>O160*H160</f>
        <v>0</v>
      </c>
      <c r="Q160" s="229">
        <v>0.0020600000000000002</v>
      </c>
      <c r="R160" s="229">
        <f>Q160*H160</f>
        <v>0.078733200000000003</v>
      </c>
      <c r="S160" s="229">
        <v>0</v>
      </c>
      <c r="T160" s="230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1" t="s">
        <v>133</v>
      </c>
      <c r="AT160" s="231" t="s">
        <v>129</v>
      </c>
      <c r="AU160" s="231" t="s">
        <v>88</v>
      </c>
      <c r="AY160" s="17" t="s">
        <v>126</v>
      </c>
      <c r="BE160" s="232">
        <f>IF(N160="základní",J160,0)</f>
        <v>0</v>
      </c>
      <c r="BF160" s="232">
        <f>IF(N160="snížená",J160,0)</f>
        <v>0</v>
      </c>
      <c r="BG160" s="232">
        <f>IF(N160="zákl. přenesená",J160,0)</f>
        <v>0</v>
      </c>
      <c r="BH160" s="232">
        <f>IF(N160="sníž. přenesená",J160,0)</f>
        <v>0</v>
      </c>
      <c r="BI160" s="232">
        <f>IF(N160="nulová",J160,0)</f>
        <v>0</v>
      </c>
      <c r="BJ160" s="17" t="s">
        <v>86</v>
      </c>
      <c r="BK160" s="232">
        <f>ROUND(I160*H160,2)</f>
        <v>0</v>
      </c>
      <c r="BL160" s="17" t="s">
        <v>133</v>
      </c>
      <c r="BM160" s="231" t="s">
        <v>273</v>
      </c>
    </row>
    <row r="161" s="13" customFormat="1">
      <c r="A161" s="13"/>
      <c r="B161" s="233"/>
      <c r="C161" s="234"/>
      <c r="D161" s="235" t="s">
        <v>135</v>
      </c>
      <c r="E161" s="236" t="s">
        <v>1</v>
      </c>
      <c r="F161" s="237" t="s">
        <v>172</v>
      </c>
      <c r="G161" s="234"/>
      <c r="H161" s="238">
        <v>38.219999999999999</v>
      </c>
      <c r="I161" s="239"/>
      <c r="J161" s="234"/>
      <c r="K161" s="234"/>
      <c r="L161" s="240"/>
      <c r="M161" s="241"/>
      <c r="N161" s="242"/>
      <c r="O161" s="242"/>
      <c r="P161" s="242"/>
      <c r="Q161" s="242"/>
      <c r="R161" s="242"/>
      <c r="S161" s="242"/>
      <c r="T161" s="24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4" t="s">
        <v>135</v>
      </c>
      <c r="AU161" s="244" t="s">
        <v>88</v>
      </c>
      <c r="AV161" s="13" t="s">
        <v>88</v>
      </c>
      <c r="AW161" s="13" t="s">
        <v>34</v>
      </c>
      <c r="AX161" s="13" t="s">
        <v>86</v>
      </c>
      <c r="AY161" s="244" t="s">
        <v>126</v>
      </c>
    </row>
    <row r="162" s="12" customFormat="1" ht="22.8" customHeight="1">
      <c r="A162" s="12"/>
      <c r="B162" s="203"/>
      <c r="C162" s="204"/>
      <c r="D162" s="205" t="s">
        <v>77</v>
      </c>
      <c r="E162" s="217" t="s">
        <v>178</v>
      </c>
      <c r="F162" s="217" t="s">
        <v>179</v>
      </c>
      <c r="G162" s="204"/>
      <c r="H162" s="204"/>
      <c r="I162" s="207"/>
      <c r="J162" s="218">
        <f>BK162</f>
        <v>0</v>
      </c>
      <c r="K162" s="204"/>
      <c r="L162" s="209"/>
      <c r="M162" s="210"/>
      <c r="N162" s="211"/>
      <c r="O162" s="211"/>
      <c r="P162" s="212">
        <f>SUM(P163:P167)</f>
        <v>0</v>
      </c>
      <c r="Q162" s="211"/>
      <c r="R162" s="212">
        <f>SUM(R163:R167)</f>
        <v>0.8579464</v>
      </c>
      <c r="S162" s="211"/>
      <c r="T162" s="213">
        <f>SUM(T163:T167)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14" t="s">
        <v>88</v>
      </c>
      <c r="AT162" s="215" t="s">
        <v>77</v>
      </c>
      <c r="AU162" s="215" t="s">
        <v>86</v>
      </c>
      <c r="AY162" s="214" t="s">
        <v>126</v>
      </c>
      <c r="BK162" s="216">
        <f>SUM(BK163:BK167)</f>
        <v>0</v>
      </c>
    </row>
    <row r="163" s="2" customFormat="1" ht="24.15" customHeight="1">
      <c r="A163" s="38"/>
      <c r="B163" s="39"/>
      <c r="C163" s="219" t="s">
        <v>274</v>
      </c>
      <c r="D163" s="219" t="s">
        <v>129</v>
      </c>
      <c r="E163" s="220" t="s">
        <v>275</v>
      </c>
      <c r="F163" s="221" t="s">
        <v>276</v>
      </c>
      <c r="G163" s="222" t="s">
        <v>183</v>
      </c>
      <c r="H163" s="223">
        <v>103.395</v>
      </c>
      <c r="I163" s="224"/>
      <c r="J163" s="225">
        <f>ROUND(I163*H163,2)</f>
        <v>0</v>
      </c>
      <c r="K163" s="226"/>
      <c r="L163" s="44"/>
      <c r="M163" s="227" t="s">
        <v>1</v>
      </c>
      <c r="N163" s="228" t="s">
        <v>43</v>
      </c>
      <c r="O163" s="91"/>
      <c r="P163" s="229">
        <f>O163*H163</f>
        <v>0</v>
      </c>
      <c r="Q163" s="229">
        <v>0.00032000000000000003</v>
      </c>
      <c r="R163" s="229">
        <f>Q163*H163</f>
        <v>0.033086400000000002</v>
      </c>
      <c r="S163" s="229">
        <v>0</v>
      </c>
      <c r="T163" s="230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31" t="s">
        <v>133</v>
      </c>
      <c r="AT163" s="231" t="s">
        <v>129</v>
      </c>
      <c r="AU163" s="231" t="s">
        <v>88</v>
      </c>
      <c r="AY163" s="17" t="s">
        <v>126</v>
      </c>
      <c r="BE163" s="232">
        <f>IF(N163="základní",J163,0)</f>
        <v>0</v>
      </c>
      <c r="BF163" s="232">
        <f>IF(N163="snížená",J163,0)</f>
        <v>0</v>
      </c>
      <c r="BG163" s="232">
        <f>IF(N163="zákl. přenesená",J163,0)</f>
        <v>0</v>
      </c>
      <c r="BH163" s="232">
        <f>IF(N163="sníž. přenesená",J163,0)</f>
        <v>0</v>
      </c>
      <c r="BI163" s="232">
        <f>IF(N163="nulová",J163,0)</f>
        <v>0</v>
      </c>
      <c r="BJ163" s="17" t="s">
        <v>86</v>
      </c>
      <c r="BK163" s="232">
        <f>ROUND(I163*H163,2)</f>
        <v>0</v>
      </c>
      <c r="BL163" s="17" t="s">
        <v>133</v>
      </c>
      <c r="BM163" s="231" t="s">
        <v>277</v>
      </c>
    </row>
    <row r="164" s="13" customFormat="1">
      <c r="A164" s="13"/>
      <c r="B164" s="233"/>
      <c r="C164" s="234"/>
      <c r="D164" s="235" t="s">
        <v>135</v>
      </c>
      <c r="E164" s="236" t="s">
        <v>1</v>
      </c>
      <c r="F164" s="237" t="s">
        <v>278</v>
      </c>
      <c r="G164" s="234"/>
      <c r="H164" s="238">
        <v>103.395</v>
      </c>
      <c r="I164" s="239"/>
      <c r="J164" s="234"/>
      <c r="K164" s="234"/>
      <c r="L164" s="240"/>
      <c r="M164" s="241"/>
      <c r="N164" s="242"/>
      <c r="O164" s="242"/>
      <c r="P164" s="242"/>
      <c r="Q164" s="242"/>
      <c r="R164" s="242"/>
      <c r="S164" s="242"/>
      <c r="T164" s="24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4" t="s">
        <v>135</v>
      </c>
      <c r="AU164" s="244" t="s">
        <v>88</v>
      </c>
      <c r="AV164" s="13" t="s">
        <v>88</v>
      </c>
      <c r="AW164" s="13" t="s">
        <v>34</v>
      </c>
      <c r="AX164" s="13" t="s">
        <v>86</v>
      </c>
      <c r="AY164" s="244" t="s">
        <v>126</v>
      </c>
    </row>
    <row r="165" s="2" customFormat="1" ht="16.5" customHeight="1">
      <c r="A165" s="38"/>
      <c r="B165" s="39"/>
      <c r="C165" s="269" t="s">
        <v>279</v>
      </c>
      <c r="D165" s="269" t="s">
        <v>219</v>
      </c>
      <c r="E165" s="270" t="s">
        <v>280</v>
      </c>
      <c r="F165" s="271" t="s">
        <v>281</v>
      </c>
      <c r="G165" s="272" t="s">
        <v>282</v>
      </c>
      <c r="H165" s="273">
        <v>1</v>
      </c>
      <c r="I165" s="274"/>
      <c r="J165" s="275">
        <f>ROUND(I165*H165,2)</f>
        <v>0</v>
      </c>
      <c r="K165" s="276"/>
      <c r="L165" s="277"/>
      <c r="M165" s="278" t="s">
        <v>1</v>
      </c>
      <c r="N165" s="279" t="s">
        <v>43</v>
      </c>
      <c r="O165" s="91"/>
      <c r="P165" s="229">
        <f>O165*H165</f>
        <v>0</v>
      </c>
      <c r="Q165" s="229">
        <v>0</v>
      </c>
      <c r="R165" s="229">
        <f>Q165*H165</f>
        <v>0</v>
      </c>
      <c r="S165" s="229">
        <v>0</v>
      </c>
      <c r="T165" s="230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31" t="s">
        <v>283</v>
      </c>
      <c r="AT165" s="231" t="s">
        <v>219</v>
      </c>
      <c r="AU165" s="231" t="s">
        <v>88</v>
      </c>
      <c r="AY165" s="17" t="s">
        <v>126</v>
      </c>
      <c r="BE165" s="232">
        <f>IF(N165="základní",J165,0)</f>
        <v>0</v>
      </c>
      <c r="BF165" s="232">
        <f>IF(N165="snížená",J165,0)</f>
        <v>0</v>
      </c>
      <c r="BG165" s="232">
        <f>IF(N165="zákl. přenesená",J165,0)</f>
        <v>0</v>
      </c>
      <c r="BH165" s="232">
        <f>IF(N165="sníž. přenesená",J165,0)</f>
        <v>0</v>
      </c>
      <c r="BI165" s="232">
        <f>IF(N165="nulová",J165,0)</f>
        <v>0</v>
      </c>
      <c r="BJ165" s="17" t="s">
        <v>86</v>
      </c>
      <c r="BK165" s="232">
        <f>ROUND(I165*H165,2)</f>
        <v>0</v>
      </c>
      <c r="BL165" s="17" t="s">
        <v>133</v>
      </c>
      <c r="BM165" s="231" t="s">
        <v>284</v>
      </c>
    </row>
    <row r="166" s="2" customFormat="1" ht="24.15" customHeight="1">
      <c r="A166" s="38"/>
      <c r="B166" s="39"/>
      <c r="C166" s="219" t="s">
        <v>285</v>
      </c>
      <c r="D166" s="219" t="s">
        <v>129</v>
      </c>
      <c r="E166" s="220" t="s">
        <v>286</v>
      </c>
      <c r="F166" s="221" t="s">
        <v>287</v>
      </c>
      <c r="G166" s="222" t="s">
        <v>166</v>
      </c>
      <c r="H166" s="223">
        <v>2</v>
      </c>
      <c r="I166" s="224"/>
      <c r="J166" s="225">
        <f>ROUND(I166*H166,2)</f>
        <v>0</v>
      </c>
      <c r="K166" s="226"/>
      <c r="L166" s="44"/>
      <c r="M166" s="227" t="s">
        <v>1</v>
      </c>
      <c r="N166" s="228" t="s">
        <v>43</v>
      </c>
      <c r="O166" s="91"/>
      <c r="P166" s="229">
        <f>O166*H166</f>
        <v>0</v>
      </c>
      <c r="Q166" s="229">
        <v>0.00083000000000000001</v>
      </c>
      <c r="R166" s="229">
        <f>Q166*H166</f>
        <v>0.00166</v>
      </c>
      <c r="S166" s="229">
        <v>0</v>
      </c>
      <c r="T166" s="230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1" t="s">
        <v>133</v>
      </c>
      <c r="AT166" s="231" t="s">
        <v>129</v>
      </c>
      <c r="AU166" s="231" t="s">
        <v>88</v>
      </c>
      <c r="AY166" s="17" t="s">
        <v>126</v>
      </c>
      <c r="BE166" s="232">
        <f>IF(N166="základní",J166,0)</f>
        <v>0</v>
      </c>
      <c r="BF166" s="232">
        <f>IF(N166="snížená",J166,0)</f>
        <v>0</v>
      </c>
      <c r="BG166" s="232">
        <f>IF(N166="zákl. přenesená",J166,0)</f>
        <v>0</v>
      </c>
      <c r="BH166" s="232">
        <f>IF(N166="sníž. přenesená",J166,0)</f>
        <v>0</v>
      </c>
      <c r="BI166" s="232">
        <f>IF(N166="nulová",J166,0)</f>
        <v>0</v>
      </c>
      <c r="BJ166" s="17" t="s">
        <v>86</v>
      </c>
      <c r="BK166" s="232">
        <f>ROUND(I166*H166,2)</f>
        <v>0</v>
      </c>
      <c r="BL166" s="17" t="s">
        <v>133</v>
      </c>
      <c r="BM166" s="231" t="s">
        <v>288</v>
      </c>
    </row>
    <row r="167" s="2" customFormat="1" ht="24.15" customHeight="1">
      <c r="A167" s="38"/>
      <c r="B167" s="39"/>
      <c r="C167" s="269" t="s">
        <v>289</v>
      </c>
      <c r="D167" s="269" t="s">
        <v>219</v>
      </c>
      <c r="E167" s="270" t="s">
        <v>290</v>
      </c>
      <c r="F167" s="271" t="s">
        <v>291</v>
      </c>
      <c r="G167" s="272" t="s">
        <v>183</v>
      </c>
      <c r="H167" s="273">
        <v>54.880000000000003</v>
      </c>
      <c r="I167" s="274"/>
      <c r="J167" s="275">
        <f>ROUND(I167*H167,2)</f>
        <v>0</v>
      </c>
      <c r="K167" s="276"/>
      <c r="L167" s="277"/>
      <c r="M167" s="278" t="s">
        <v>1</v>
      </c>
      <c r="N167" s="279" t="s">
        <v>43</v>
      </c>
      <c r="O167" s="91"/>
      <c r="P167" s="229">
        <f>O167*H167</f>
        <v>0</v>
      </c>
      <c r="Q167" s="229">
        <v>0.014999999999999999</v>
      </c>
      <c r="R167" s="229">
        <f>Q167*H167</f>
        <v>0.82320000000000004</v>
      </c>
      <c r="S167" s="229">
        <v>0</v>
      </c>
      <c r="T167" s="230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31" t="s">
        <v>283</v>
      </c>
      <c r="AT167" s="231" t="s">
        <v>219</v>
      </c>
      <c r="AU167" s="231" t="s">
        <v>88</v>
      </c>
      <c r="AY167" s="17" t="s">
        <v>126</v>
      </c>
      <c r="BE167" s="232">
        <f>IF(N167="základní",J167,0)</f>
        <v>0</v>
      </c>
      <c r="BF167" s="232">
        <f>IF(N167="snížená",J167,0)</f>
        <v>0</v>
      </c>
      <c r="BG167" s="232">
        <f>IF(N167="zákl. přenesená",J167,0)</f>
        <v>0</v>
      </c>
      <c r="BH167" s="232">
        <f>IF(N167="sníž. přenesená",J167,0)</f>
        <v>0</v>
      </c>
      <c r="BI167" s="232">
        <f>IF(N167="nulová",J167,0)</f>
        <v>0</v>
      </c>
      <c r="BJ167" s="17" t="s">
        <v>86</v>
      </c>
      <c r="BK167" s="232">
        <f>ROUND(I167*H167,2)</f>
        <v>0</v>
      </c>
      <c r="BL167" s="17" t="s">
        <v>133</v>
      </c>
      <c r="BM167" s="231" t="s">
        <v>292</v>
      </c>
    </row>
    <row r="168" s="12" customFormat="1" ht="25.92" customHeight="1">
      <c r="A168" s="12"/>
      <c r="B168" s="203"/>
      <c r="C168" s="204"/>
      <c r="D168" s="205" t="s">
        <v>77</v>
      </c>
      <c r="E168" s="206" t="s">
        <v>219</v>
      </c>
      <c r="F168" s="206" t="s">
        <v>293</v>
      </c>
      <c r="G168" s="204"/>
      <c r="H168" s="204"/>
      <c r="I168" s="207"/>
      <c r="J168" s="208">
        <f>BK168</f>
        <v>0</v>
      </c>
      <c r="K168" s="204"/>
      <c r="L168" s="209"/>
      <c r="M168" s="210"/>
      <c r="N168" s="211"/>
      <c r="O168" s="211"/>
      <c r="P168" s="212">
        <f>P169</f>
        <v>0</v>
      </c>
      <c r="Q168" s="211"/>
      <c r="R168" s="212">
        <f>R169</f>
        <v>0.055</v>
      </c>
      <c r="S168" s="211"/>
      <c r="T168" s="213">
        <f>T169</f>
        <v>0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214" t="s">
        <v>143</v>
      </c>
      <c r="AT168" s="215" t="s">
        <v>77</v>
      </c>
      <c r="AU168" s="215" t="s">
        <v>78</v>
      </c>
      <c r="AY168" s="214" t="s">
        <v>126</v>
      </c>
      <c r="BK168" s="216">
        <f>BK169</f>
        <v>0</v>
      </c>
    </row>
    <row r="169" s="12" customFormat="1" ht="22.8" customHeight="1">
      <c r="A169" s="12"/>
      <c r="B169" s="203"/>
      <c r="C169" s="204"/>
      <c r="D169" s="205" t="s">
        <v>77</v>
      </c>
      <c r="E169" s="217" t="s">
        <v>294</v>
      </c>
      <c r="F169" s="217" t="s">
        <v>295</v>
      </c>
      <c r="G169" s="204"/>
      <c r="H169" s="204"/>
      <c r="I169" s="207"/>
      <c r="J169" s="218">
        <f>BK169</f>
        <v>0</v>
      </c>
      <c r="K169" s="204"/>
      <c r="L169" s="209"/>
      <c r="M169" s="210"/>
      <c r="N169" s="211"/>
      <c r="O169" s="211"/>
      <c r="P169" s="212">
        <f>SUM(P170:P172)</f>
        <v>0</v>
      </c>
      <c r="Q169" s="211"/>
      <c r="R169" s="212">
        <f>SUM(R170:R172)</f>
        <v>0.055</v>
      </c>
      <c r="S169" s="211"/>
      <c r="T169" s="213">
        <f>SUM(T170:T172)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14" t="s">
        <v>143</v>
      </c>
      <c r="AT169" s="215" t="s">
        <v>77</v>
      </c>
      <c r="AU169" s="215" t="s">
        <v>86</v>
      </c>
      <c r="AY169" s="214" t="s">
        <v>126</v>
      </c>
      <c r="BK169" s="216">
        <f>SUM(BK170:BK172)</f>
        <v>0</v>
      </c>
    </row>
    <row r="170" s="2" customFormat="1" ht="24.15" customHeight="1">
      <c r="A170" s="38"/>
      <c r="B170" s="39"/>
      <c r="C170" s="219" t="s">
        <v>7</v>
      </c>
      <c r="D170" s="219" t="s">
        <v>129</v>
      </c>
      <c r="E170" s="220" t="s">
        <v>296</v>
      </c>
      <c r="F170" s="221" t="s">
        <v>297</v>
      </c>
      <c r="G170" s="222" t="s">
        <v>132</v>
      </c>
      <c r="H170" s="223">
        <v>55</v>
      </c>
      <c r="I170" s="224"/>
      <c r="J170" s="225">
        <f>ROUND(I170*H170,2)</f>
        <v>0</v>
      </c>
      <c r="K170" s="226"/>
      <c r="L170" s="44"/>
      <c r="M170" s="227" t="s">
        <v>1</v>
      </c>
      <c r="N170" s="228" t="s">
        <v>43</v>
      </c>
      <c r="O170" s="91"/>
      <c r="P170" s="229">
        <f>O170*H170</f>
        <v>0</v>
      </c>
      <c r="Q170" s="229">
        <v>0</v>
      </c>
      <c r="R170" s="229">
        <f>Q170*H170</f>
        <v>0</v>
      </c>
      <c r="S170" s="229">
        <v>0</v>
      </c>
      <c r="T170" s="230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31" t="s">
        <v>298</v>
      </c>
      <c r="AT170" s="231" t="s">
        <v>129</v>
      </c>
      <c r="AU170" s="231" t="s">
        <v>88</v>
      </c>
      <c r="AY170" s="17" t="s">
        <v>126</v>
      </c>
      <c r="BE170" s="232">
        <f>IF(N170="základní",J170,0)</f>
        <v>0</v>
      </c>
      <c r="BF170" s="232">
        <f>IF(N170="snížená",J170,0)</f>
        <v>0</v>
      </c>
      <c r="BG170" s="232">
        <f>IF(N170="zákl. přenesená",J170,0)</f>
        <v>0</v>
      </c>
      <c r="BH170" s="232">
        <f>IF(N170="sníž. přenesená",J170,0)</f>
        <v>0</v>
      </c>
      <c r="BI170" s="232">
        <f>IF(N170="nulová",J170,0)</f>
        <v>0</v>
      </c>
      <c r="BJ170" s="17" t="s">
        <v>86</v>
      </c>
      <c r="BK170" s="232">
        <f>ROUND(I170*H170,2)</f>
        <v>0</v>
      </c>
      <c r="BL170" s="17" t="s">
        <v>298</v>
      </c>
      <c r="BM170" s="231" t="s">
        <v>299</v>
      </c>
    </row>
    <row r="171" s="13" customFormat="1">
      <c r="A171" s="13"/>
      <c r="B171" s="233"/>
      <c r="C171" s="234"/>
      <c r="D171" s="235" t="s">
        <v>135</v>
      </c>
      <c r="E171" s="236" t="s">
        <v>1</v>
      </c>
      <c r="F171" s="237" t="s">
        <v>136</v>
      </c>
      <c r="G171" s="234"/>
      <c r="H171" s="238">
        <v>55</v>
      </c>
      <c r="I171" s="239"/>
      <c r="J171" s="234"/>
      <c r="K171" s="234"/>
      <c r="L171" s="240"/>
      <c r="M171" s="241"/>
      <c r="N171" s="242"/>
      <c r="O171" s="242"/>
      <c r="P171" s="242"/>
      <c r="Q171" s="242"/>
      <c r="R171" s="242"/>
      <c r="S171" s="242"/>
      <c r="T171" s="24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4" t="s">
        <v>135</v>
      </c>
      <c r="AU171" s="244" t="s">
        <v>88</v>
      </c>
      <c r="AV171" s="13" t="s">
        <v>88</v>
      </c>
      <c r="AW171" s="13" t="s">
        <v>34</v>
      </c>
      <c r="AX171" s="13" t="s">
        <v>86</v>
      </c>
      <c r="AY171" s="244" t="s">
        <v>126</v>
      </c>
    </row>
    <row r="172" s="2" customFormat="1" ht="16.5" customHeight="1">
      <c r="A172" s="38"/>
      <c r="B172" s="39"/>
      <c r="C172" s="269" t="s">
        <v>300</v>
      </c>
      <c r="D172" s="269" t="s">
        <v>219</v>
      </c>
      <c r="E172" s="270" t="s">
        <v>301</v>
      </c>
      <c r="F172" s="271" t="s">
        <v>302</v>
      </c>
      <c r="G172" s="272" t="s">
        <v>303</v>
      </c>
      <c r="H172" s="273">
        <v>55</v>
      </c>
      <c r="I172" s="274"/>
      <c r="J172" s="275">
        <f>ROUND(I172*H172,2)</f>
        <v>0</v>
      </c>
      <c r="K172" s="276"/>
      <c r="L172" s="277"/>
      <c r="M172" s="280" t="s">
        <v>1</v>
      </c>
      <c r="N172" s="281" t="s">
        <v>43</v>
      </c>
      <c r="O172" s="282"/>
      <c r="P172" s="283">
        <f>O172*H172</f>
        <v>0</v>
      </c>
      <c r="Q172" s="283">
        <v>0.001</v>
      </c>
      <c r="R172" s="283">
        <f>Q172*H172</f>
        <v>0.055</v>
      </c>
      <c r="S172" s="283">
        <v>0</v>
      </c>
      <c r="T172" s="284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31" t="s">
        <v>304</v>
      </c>
      <c r="AT172" s="231" t="s">
        <v>219</v>
      </c>
      <c r="AU172" s="231" t="s">
        <v>88</v>
      </c>
      <c r="AY172" s="17" t="s">
        <v>126</v>
      </c>
      <c r="BE172" s="232">
        <f>IF(N172="základní",J172,0)</f>
        <v>0</v>
      </c>
      <c r="BF172" s="232">
        <f>IF(N172="snížená",J172,0)</f>
        <v>0</v>
      </c>
      <c r="BG172" s="232">
        <f>IF(N172="zákl. přenesená",J172,0)</f>
        <v>0</v>
      </c>
      <c r="BH172" s="232">
        <f>IF(N172="sníž. přenesená",J172,0)</f>
        <v>0</v>
      </c>
      <c r="BI172" s="232">
        <f>IF(N172="nulová",J172,0)</f>
        <v>0</v>
      </c>
      <c r="BJ172" s="17" t="s">
        <v>86</v>
      </c>
      <c r="BK172" s="232">
        <f>ROUND(I172*H172,2)</f>
        <v>0</v>
      </c>
      <c r="BL172" s="17" t="s">
        <v>304</v>
      </c>
      <c r="BM172" s="231" t="s">
        <v>305</v>
      </c>
    </row>
    <row r="173" s="2" customFormat="1" ht="6.96" customHeight="1">
      <c r="A173" s="38"/>
      <c r="B173" s="66"/>
      <c r="C173" s="67"/>
      <c r="D173" s="67"/>
      <c r="E173" s="67"/>
      <c r="F173" s="67"/>
      <c r="G173" s="67"/>
      <c r="H173" s="67"/>
      <c r="I173" s="67"/>
      <c r="J173" s="67"/>
      <c r="K173" s="67"/>
      <c r="L173" s="44"/>
      <c r="M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</row>
  </sheetData>
  <sheetProtection sheet="1" autoFilter="0" formatColumns="0" formatRows="0" objects="1" scenarios="1" spinCount="100000" saltValue="7nuEZUBKc0/Z+nI9c0WVn6E7HpfcprO+T5zN8ZRHusRe4APCttL/etOkHho18IAgA4W4xHNQREilnA4TGYWNTA==" hashValue="oJ7xtTubvVZVoAU5xJNkjS9UgclRR4QATpaiiMWm4KeARSj/odcumMg0M4obWBicYwug8V2Lgvc92PCvmE00GA==" algorithmName="SHA-512" password="CC35"/>
  <autoFilter ref="C124:K172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94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88</v>
      </c>
    </row>
    <row r="4" s="1" customFormat="1" ht="24.96" customHeight="1">
      <c r="B4" s="20"/>
      <c r="D4" s="138" t="s">
        <v>99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AGRO - Měřín, a.s.Stavební úpravy bramboráry - Vysoké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306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26. 1. 2026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">
        <v>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27</v>
      </c>
      <c r="F15" s="38"/>
      <c r="G15" s="38"/>
      <c r="H15" s="38"/>
      <c r="I15" s="140" t="s">
        <v>28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29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28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31</v>
      </c>
      <c r="E20" s="38"/>
      <c r="F20" s="38"/>
      <c r="G20" s="38"/>
      <c r="H20" s="38"/>
      <c r="I20" s="140" t="s">
        <v>25</v>
      </c>
      <c r="J20" s="143" t="s">
        <v>32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33</v>
      </c>
      <c r="F21" s="38"/>
      <c r="G21" s="38"/>
      <c r="H21" s="38"/>
      <c r="I21" s="140" t="s">
        <v>28</v>
      </c>
      <c r="J21" s="143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35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28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37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38</v>
      </c>
      <c r="E30" s="38"/>
      <c r="F30" s="38"/>
      <c r="G30" s="38"/>
      <c r="H30" s="38"/>
      <c r="I30" s="38"/>
      <c r="J30" s="151">
        <f>ROUND(J118,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40</v>
      </c>
      <c r="G32" s="38"/>
      <c r="H32" s="38"/>
      <c r="I32" s="152" t="s">
        <v>39</v>
      </c>
      <c r="J32" s="152" t="s">
        <v>41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42</v>
      </c>
      <c r="E33" s="140" t="s">
        <v>43</v>
      </c>
      <c r="F33" s="154">
        <f>ROUND((SUM(BE118:BE148)),  2)</f>
        <v>0</v>
      </c>
      <c r="G33" s="38"/>
      <c r="H33" s="38"/>
      <c r="I33" s="155">
        <v>0.20999999999999999</v>
      </c>
      <c r="J33" s="154">
        <f>ROUND(((SUM(BE118:BE148))*I33),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44</v>
      </c>
      <c r="F34" s="154">
        <f>ROUND((SUM(BF118:BF148)),  2)</f>
        <v>0</v>
      </c>
      <c r="G34" s="38"/>
      <c r="H34" s="38"/>
      <c r="I34" s="155">
        <v>0.12</v>
      </c>
      <c r="J34" s="154">
        <f>ROUND(((SUM(BF118:BF148))*I34),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45</v>
      </c>
      <c r="F35" s="154">
        <f>ROUND((SUM(BG118:BG148)),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46</v>
      </c>
      <c r="F36" s="154">
        <f>ROUND((SUM(BH118:BH148)),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47</v>
      </c>
      <c r="F37" s="154">
        <f>ROUND((SUM(BI118:BI148)),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48</v>
      </c>
      <c r="E39" s="158"/>
      <c r="F39" s="158"/>
      <c r="G39" s="159" t="s">
        <v>49</v>
      </c>
      <c r="H39" s="160" t="s">
        <v>50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51</v>
      </c>
      <c r="E50" s="164"/>
      <c r="F50" s="164"/>
      <c r="G50" s="163" t="s">
        <v>52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53</v>
      </c>
      <c r="E61" s="166"/>
      <c r="F61" s="167" t="s">
        <v>54</v>
      </c>
      <c r="G61" s="165" t="s">
        <v>53</v>
      </c>
      <c r="H61" s="166"/>
      <c r="I61" s="166"/>
      <c r="J61" s="168" t="s">
        <v>54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55</v>
      </c>
      <c r="E65" s="169"/>
      <c r="F65" s="169"/>
      <c r="G65" s="163" t="s">
        <v>56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53</v>
      </c>
      <c r="E76" s="166"/>
      <c r="F76" s="167" t="s">
        <v>54</v>
      </c>
      <c r="G76" s="165" t="s">
        <v>53</v>
      </c>
      <c r="H76" s="166"/>
      <c r="I76" s="166"/>
      <c r="J76" s="168" t="s">
        <v>54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AGRO - Měřín, a.s.Stavební úpravy bramboráry - Vysoké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SO 03 - Vzduchotechnika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parc.č. 194/4 a parc.č. 194/1 k.ú. Vysoké, obec Vy</v>
      </c>
      <c r="G89" s="40"/>
      <c r="H89" s="40"/>
      <c r="I89" s="32" t="s">
        <v>22</v>
      </c>
      <c r="J89" s="79" t="str">
        <f>IF(J12="","",J12)</f>
        <v>26. 1. 2026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>Investor: AGRO - Měřín, a.s.</v>
      </c>
      <c r="G91" s="40"/>
      <c r="H91" s="40"/>
      <c r="I91" s="32" t="s">
        <v>31</v>
      </c>
      <c r="J91" s="36" t="str">
        <f>E21</f>
        <v>Ing. Jiří Zenáhlík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29</v>
      </c>
      <c r="D92" s="40"/>
      <c r="E92" s="40"/>
      <c r="F92" s="27" t="str">
        <f>IF(E18="","",E18)</f>
        <v>Vyplň údaj</v>
      </c>
      <c r="G92" s="40"/>
      <c r="H92" s="40"/>
      <c r="I92" s="32" t="s">
        <v>35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103</v>
      </c>
      <c r="D94" s="176"/>
      <c r="E94" s="176"/>
      <c r="F94" s="176"/>
      <c r="G94" s="176"/>
      <c r="H94" s="176"/>
      <c r="I94" s="176"/>
      <c r="J94" s="177" t="s">
        <v>104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105</v>
      </c>
      <c r="D96" s="40"/>
      <c r="E96" s="40"/>
      <c r="F96" s="40"/>
      <c r="G96" s="40"/>
      <c r="H96" s="40"/>
      <c r="I96" s="40"/>
      <c r="J96" s="110">
        <f>J118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106</v>
      </c>
    </row>
    <row r="97" s="9" customFormat="1" ht="24.96" customHeight="1">
      <c r="A97" s="9"/>
      <c r="B97" s="179"/>
      <c r="C97" s="180"/>
      <c r="D97" s="181" t="s">
        <v>107</v>
      </c>
      <c r="E97" s="182"/>
      <c r="F97" s="182"/>
      <c r="G97" s="182"/>
      <c r="H97" s="182"/>
      <c r="I97" s="182"/>
      <c r="J97" s="183">
        <f>J119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307</v>
      </c>
      <c r="E98" s="188"/>
      <c r="F98" s="188"/>
      <c r="G98" s="188"/>
      <c r="H98" s="188"/>
      <c r="I98" s="188"/>
      <c r="J98" s="189">
        <f>J120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38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63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="2" customFormat="1" ht="6.96" customHeight="1">
      <c r="A100" s="38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3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</row>
    <row r="104" s="2" customFormat="1" ht="6.96" customHeight="1">
      <c r="A104" s="38"/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24.96" customHeight="1">
      <c r="A105" s="38"/>
      <c r="B105" s="39"/>
      <c r="C105" s="23" t="s">
        <v>111</v>
      </c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12" customHeight="1">
      <c r="A107" s="38"/>
      <c r="B107" s="39"/>
      <c r="C107" s="32" t="s">
        <v>16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16.5" customHeight="1">
      <c r="A108" s="38"/>
      <c r="B108" s="39"/>
      <c r="C108" s="40"/>
      <c r="D108" s="40"/>
      <c r="E108" s="174" t="str">
        <f>E7</f>
        <v>AGRO - Měřín, a.s.Stavební úpravy bramboráry - Vysoké</v>
      </c>
      <c r="F108" s="32"/>
      <c r="G108" s="32"/>
      <c r="H108" s="32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100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76" t="str">
        <f>E9</f>
        <v>SO 03 - Vzduchotechnika</v>
      </c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20</v>
      </c>
      <c r="D112" s="40"/>
      <c r="E112" s="40"/>
      <c r="F112" s="27" t="str">
        <f>F12</f>
        <v>parc.č. 194/4 a parc.č. 194/1 k.ú. Vysoké, obec Vy</v>
      </c>
      <c r="G112" s="40"/>
      <c r="H112" s="40"/>
      <c r="I112" s="32" t="s">
        <v>22</v>
      </c>
      <c r="J112" s="79" t="str">
        <f>IF(J12="","",J12)</f>
        <v>26. 1. 2026</v>
      </c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5.15" customHeight="1">
      <c r="A114" s="38"/>
      <c r="B114" s="39"/>
      <c r="C114" s="32" t="s">
        <v>24</v>
      </c>
      <c r="D114" s="40"/>
      <c r="E114" s="40"/>
      <c r="F114" s="27" t="str">
        <f>E15</f>
        <v>Investor: AGRO - Měřín, a.s.</v>
      </c>
      <c r="G114" s="40"/>
      <c r="H114" s="40"/>
      <c r="I114" s="32" t="s">
        <v>31</v>
      </c>
      <c r="J114" s="36" t="str">
        <f>E21</f>
        <v>Ing. Jiří Zenáhlík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5.15" customHeight="1">
      <c r="A115" s="38"/>
      <c r="B115" s="39"/>
      <c r="C115" s="32" t="s">
        <v>29</v>
      </c>
      <c r="D115" s="40"/>
      <c r="E115" s="40"/>
      <c r="F115" s="27" t="str">
        <f>IF(E18="","",E18)</f>
        <v>Vyplň údaj</v>
      </c>
      <c r="G115" s="40"/>
      <c r="H115" s="40"/>
      <c r="I115" s="32" t="s">
        <v>35</v>
      </c>
      <c r="J115" s="36" t="str">
        <f>E24</f>
        <v xml:space="preserve"> </v>
      </c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0.32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11" customFormat="1" ht="29.28" customHeight="1">
      <c r="A117" s="191"/>
      <c r="B117" s="192"/>
      <c r="C117" s="193" t="s">
        <v>112</v>
      </c>
      <c r="D117" s="194" t="s">
        <v>63</v>
      </c>
      <c r="E117" s="194" t="s">
        <v>59</v>
      </c>
      <c r="F117" s="194" t="s">
        <v>60</v>
      </c>
      <c r="G117" s="194" t="s">
        <v>113</v>
      </c>
      <c r="H117" s="194" t="s">
        <v>114</v>
      </c>
      <c r="I117" s="194" t="s">
        <v>115</v>
      </c>
      <c r="J117" s="195" t="s">
        <v>104</v>
      </c>
      <c r="K117" s="196" t="s">
        <v>116</v>
      </c>
      <c r="L117" s="197"/>
      <c r="M117" s="100" t="s">
        <v>1</v>
      </c>
      <c r="N117" s="101" t="s">
        <v>42</v>
      </c>
      <c r="O117" s="101" t="s">
        <v>117</v>
      </c>
      <c r="P117" s="101" t="s">
        <v>118</v>
      </c>
      <c r="Q117" s="101" t="s">
        <v>119</v>
      </c>
      <c r="R117" s="101" t="s">
        <v>120</v>
      </c>
      <c r="S117" s="101" t="s">
        <v>121</v>
      </c>
      <c r="T117" s="102" t="s">
        <v>122</v>
      </c>
      <c r="U117" s="191"/>
      <c r="V117" s="191"/>
      <c r="W117" s="191"/>
      <c r="X117" s="191"/>
      <c r="Y117" s="191"/>
      <c r="Z117" s="191"/>
      <c r="AA117" s="191"/>
      <c r="AB117" s="191"/>
      <c r="AC117" s="191"/>
      <c r="AD117" s="191"/>
      <c r="AE117" s="191"/>
    </row>
    <row r="118" s="2" customFormat="1" ht="22.8" customHeight="1">
      <c r="A118" s="38"/>
      <c r="B118" s="39"/>
      <c r="C118" s="107" t="s">
        <v>123</v>
      </c>
      <c r="D118" s="40"/>
      <c r="E118" s="40"/>
      <c r="F118" s="40"/>
      <c r="G118" s="40"/>
      <c r="H118" s="40"/>
      <c r="I118" s="40"/>
      <c r="J118" s="198">
        <f>BK118</f>
        <v>0</v>
      </c>
      <c r="K118" s="40"/>
      <c r="L118" s="44"/>
      <c r="M118" s="103"/>
      <c r="N118" s="199"/>
      <c r="O118" s="104"/>
      <c r="P118" s="200">
        <f>P119</f>
        <v>0</v>
      </c>
      <c r="Q118" s="104"/>
      <c r="R118" s="200">
        <f>R119</f>
        <v>0</v>
      </c>
      <c r="S118" s="104"/>
      <c r="T118" s="201">
        <f>T119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77</v>
      </c>
      <c r="AU118" s="17" t="s">
        <v>106</v>
      </c>
      <c r="BK118" s="202">
        <f>BK119</f>
        <v>0</v>
      </c>
    </row>
    <row r="119" s="12" customFormat="1" ht="25.92" customHeight="1">
      <c r="A119" s="12"/>
      <c r="B119" s="203"/>
      <c r="C119" s="204"/>
      <c r="D119" s="205" t="s">
        <v>77</v>
      </c>
      <c r="E119" s="206" t="s">
        <v>124</v>
      </c>
      <c r="F119" s="206" t="s">
        <v>125</v>
      </c>
      <c r="G119" s="204"/>
      <c r="H119" s="204"/>
      <c r="I119" s="207"/>
      <c r="J119" s="208">
        <f>BK119</f>
        <v>0</v>
      </c>
      <c r="K119" s="204"/>
      <c r="L119" s="209"/>
      <c r="M119" s="210"/>
      <c r="N119" s="211"/>
      <c r="O119" s="211"/>
      <c r="P119" s="212">
        <f>P120</f>
        <v>0</v>
      </c>
      <c r="Q119" s="211"/>
      <c r="R119" s="212">
        <f>R120</f>
        <v>0</v>
      </c>
      <c r="S119" s="211"/>
      <c r="T119" s="213">
        <f>T120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4" t="s">
        <v>88</v>
      </c>
      <c r="AT119" s="215" t="s">
        <v>77</v>
      </c>
      <c r="AU119" s="215" t="s">
        <v>78</v>
      </c>
      <c r="AY119" s="214" t="s">
        <v>126</v>
      </c>
      <c r="BK119" s="216">
        <f>BK120</f>
        <v>0</v>
      </c>
    </row>
    <row r="120" s="12" customFormat="1" ht="22.8" customHeight="1">
      <c r="A120" s="12"/>
      <c r="B120" s="203"/>
      <c r="C120" s="204"/>
      <c r="D120" s="205" t="s">
        <v>77</v>
      </c>
      <c r="E120" s="217" t="s">
        <v>308</v>
      </c>
      <c r="F120" s="217" t="s">
        <v>93</v>
      </c>
      <c r="G120" s="204"/>
      <c r="H120" s="204"/>
      <c r="I120" s="207"/>
      <c r="J120" s="218">
        <f>BK120</f>
        <v>0</v>
      </c>
      <c r="K120" s="204"/>
      <c r="L120" s="209"/>
      <c r="M120" s="210"/>
      <c r="N120" s="211"/>
      <c r="O120" s="211"/>
      <c r="P120" s="212">
        <f>SUM(P121:P148)</f>
        <v>0</v>
      </c>
      <c r="Q120" s="211"/>
      <c r="R120" s="212">
        <f>SUM(R121:R148)</f>
        <v>0</v>
      </c>
      <c r="S120" s="211"/>
      <c r="T120" s="213">
        <f>SUM(T121:T148)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4" t="s">
        <v>88</v>
      </c>
      <c r="AT120" s="215" t="s">
        <v>77</v>
      </c>
      <c r="AU120" s="215" t="s">
        <v>86</v>
      </c>
      <c r="AY120" s="214" t="s">
        <v>126</v>
      </c>
      <c r="BK120" s="216">
        <f>SUM(BK121:BK148)</f>
        <v>0</v>
      </c>
    </row>
    <row r="121" s="2" customFormat="1" ht="24.15" customHeight="1">
      <c r="A121" s="38"/>
      <c r="B121" s="39"/>
      <c r="C121" s="219" t="s">
        <v>86</v>
      </c>
      <c r="D121" s="219" t="s">
        <v>129</v>
      </c>
      <c r="E121" s="220" t="s">
        <v>309</v>
      </c>
      <c r="F121" s="221" t="s">
        <v>310</v>
      </c>
      <c r="G121" s="222" t="s">
        <v>282</v>
      </c>
      <c r="H121" s="223">
        <v>2</v>
      </c>
      <c r="I121" s="224"/>
      <c r="J121" s="225">
        <f>ROUND(I121*H121,2)</f>
        <v>0</v>
      </c>
      <c r="K121" s="226"/>
      <c r="L121" s="44"/>
      <c r="M121" s="227" t="s">
        <v>1</v>
      </c>
      <c r="N121" s="228" t="s">
        <v>43</v>
      </c>
      <c r="O121" s="91"/>
      <c r="P121" s="229">
        <f>O121*H121</f>
        <v>0</v>
      </c>
      <c r="Q121" s="229">
        <v>0</v>
      </c>
      <c r="R121" s="229">
        <f>Q121*H121</f>
        <v>0</v>
      </c>
      <c r="S121" s="229">
        <v>0</v>
      </c>
      <c r="T121" s="230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31" t="s">
        <v>133</v>
      </c>
      <c r="AT121" s="231" t="s">
        <v>129</v>
      </c>
      <c r="AU121" s="231" t="s">
        <v>88</v>
      </c>
      <c r="AY121" s="17" t="s">
        <v>126</v>
      </c>
      <c r="BE121" s="232">
        <f>IF(N121="základní",J121,0)</f>
        <v>0</v>
      </c>
      <c r="BF121" s="232">
        <f>IF(N121="snížená",J121,0)</f>
        <v>0</v>
      </c>
      <c r="BG121" s="232">
        <f>IF(N121="zákl. přenesená",J121,0)</f>
        <v>0</v>
      </c>
      <c r="BH121" s="232">
        <f>IF(N121="sníž. přenesená",J121,0)</f>
        <v>0</v>
      </c>
      <c r="BI121" s="232">
        <f>IF(N121="nulová",J121,0)</f>
        <v>0</v>
      </c>
      <c r="BJ121" s="17" t="s">
        <v>86</v>
      </c>
      <c r="BK121" s="232">
        <f>ROUND(I121*H121,2)</f>
        <v>0</v>
      </c>
      <c r="BL121" s="17" t="s">
        <v>133</v>
      </c>
      <c r="BM121" s="231" t="s">
        <v>311</v>
      </c>
    </row>
    <row r="122" s="15" customFormat="1">
      <c r="A122" s="15"/>
      <c r="B122" s="256"/>
      <c r="C122" s="257"/>
      <c r="D122" s="235" t="s">
        <v>135</v>
      </c>
      <c r="E122" s="258" t="s">
        <v>1</v>
      </c>
      <c r="F122" s="259" t="s">
        <v>312</v>
      </c>
      <c r="G122" s="257"/>
      <c r="H122" s="258" t="s">
        <v>1</v>
      </c>
      <c r="I122" s="260"/>
      <c r="J122" s="257"/>
      <c r="K122" s="257"/>
      <c r="L122" s="261"/>
      <c r="M122" s="262"/>
      <c r="N122" s="263"/>
      <c r="O122" s="263"/>
      <c r="P122" s="263"/>
      <c r="Q122" s="263"/>
      <c r="R122" s="263"/>
      <c r="S122" s="263"/>
      <c r="T122" s="264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T122" s="265" t="s">
        <v>135</v>
      </c>
      <c r="AU122" s="265" t="s">
        <v>88</v>
      </c>
      <c r="AV122" s="15" t="s">
        <v>86</v>
      </c>
      <c r="AW122" s="15" t="s">
        <v>34</v>
      </c>
      <c r="AX122" s="15" t="s">
        <v>78</v>
      </c>
      <c r="AY122" s="265" t="s">
        <v>126</v>
      </c>
    </row>
    <row r="123" s="15" customFormat="1">
      <c r="A123" s="15"/>
      <c r="B123" s="256"/>
      <c r="C123" s="257"/>
      <c r="D123" s="235" t="s">
        <v>135</v>
      </c>
      <c r="E123" s="258" t="s">
        <v>1</v>
      </c>
      <c r="F123" s="259" t="s">
        <v>313</v>
      </c>
      <c r="G123" s="257"/>
      <c r="H123" s="258" t="s">
        <v>1</v>
      </c>
      <c r="I123" s="260"/>
      <c r="J123" s="257"/>
      <c r="K123" s="257"/>
      <c r="L123" s="261"/>
      <c r="M123" s="262"/>
      <c r="N123" s="263"/>
      <c r="O123" s="263"/>
      <c r="P123" s="263"/>
      <c r="Q123" s="263"/>
      <c r="R123" s="263"/>
      <c r="S123" s="263"/>
      <c r="T123" s="264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265" t="s">
        <v>135</v>
      </c>
      <c r="AU123" s="265" t="s">
        <v>88</v>
      </c>
      <c r="AV123" s="15" t="s">
        <v>86</v>
      </c>
      <c r="AW123" s="15" t="s">
        <v>34</v>
      </c>
      <c r="AX123" s="15" t="s">
        <v>78</v>
      </c>
      <c r="AY123" s="265" t="s">
        <v>126</v>
      </c>
    </row>
    <row r="124" s="15" customFormat="1">
      <c r="A124" s="15"/>
      <c r="B124" s="256"/>
      <c r="C124" s="257"/>
      <c r="D124" s="235" t="s">
        <v>135</v>
      </c>
      <c r="E124" s="258" t="s">
        <v>1</v>
      </c>
      <c r="F124" s="259" t="s">
        <v>314</v>
      </c>
      <c r="G124" s="257"/>
      <c r="H124" s="258" t="s">
        <v>1</v>
      </c>
      <c r="I124" s="260"/>
      <c r="J124" s="257"/>
      <c r="K124" s="257"/>
      <c r="L124" s="261"/>
      <c r="M124" s="262"/>
      <c r="N124" s="263"/>
      <c r="O124" s="263"/>
      <c r="P124" s="263"/>
      <c r="Q124" s="263"/>
      <c r="R124" s="263"/>
      <c r="S124" s="263"/>
      <c r="T124" s="264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T124" s="265" t="s">
        <v>135</v>
      </c>
      <c r="AU124" s="265" t="s">
        <v>88</v>
      </c>
      <c r="AV124" s="15" t="s">
        <v>86</v>
      </c>
      <c r="AW124" s="15" t="s">
        <v>34</v>
      </c>
      <c r="AX124" s="15" t="s">
        <v>78</v>
      </c>
      <c r="AY124" s="265" t="s">
        <v>126</v>
      </c>
    </row>
    <row r="125" s="15" customFormat="1">
      <c r="A125" s="15"/>
      <c r="B125" s="256"/>
      <c r="C125" s="257"/>
      <c r="D125" s="235" t="s">
        <v>135</v>
      </c>
      <c r="E125" s="258" t="s">
        <v>1</v>
      </c>
      <c r="F125" s="259" t="s">
        <v>315</v>
      </c>
      <c r="G125" s="257"/>
      <c r="H125" s="258" t="s">
        <v>1</v>
      </c>
      <c r="I125" s="260"/>
      <c r="J125" s="257"/>
      <c r="K125" s="257"/>
      <c r="L125" s="261"/>
      <c r="M125" s="262"/>
      <c r="N125" s="263"/>
      <c r="O125" s="263"/>
      <c r="P125" s="263"/>
      <c r="Q125" s="263"/>
      <c r="R125" s="263"/>
      <c r="S125" s="263"/>
      <c r="T125" s="264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T125" s="265" t="s">
        <v>135</v>
      </c>
      <c r="AU125" s="265" t="s">
        <v>88</v>
      </c>
      <c r="AV125" s="15" t="s">
        <v>86</v>
      </c>
      <c r="AW125" s="15" t="s">
        <v>34</v>
      </c>
      <c r="AX125" s="15" t="s">
        <v>78</v>
      </c>
      <c r="AY125" s="265" t="s">
        <v>126</v>
      </c>
    </row>
    <row r="126" s="15" customFormat="1">
      <c r="A126" s="15"/>
      <c r="B126" s="256"/>
      <c r="C126" s="257"/>
      <c r="D126" s="235" t="s">
        <v>135</v>
      </c>
      <c r="E126" s="258" t="s">
        <v>1</v>
      </c>
      <c r="F126" s="259" t="s">
        <v>316</v>
      </c>
      <c r="G126" s="257"/>
      <c r="H126" s="258" t="s">
        <v>1</v>
      </c>
      <c r="I126" s="260"/>
      <c r="J126" s="257"/>
      <c r="K126" s="257"/>
      <c r="L126" s="261"/>
      <c r="M126" s="262"/>
      <c r="N126" s="263"/>
      <c r="O126" s="263"/>
      <c r="P126" s="263"/>
      <c r="Q126" s="263"/>
      <c r="R126" s="263"/>
      <c r="S126" s="263"/>
      <c r="T126" s="264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T126" s="265" t="s">
        <v>135</v>
      </c>
      <c r="AU126" s="265" t="s">
        <v>88</v>
      </c>
      <c r="AV126" s="15" t="s">
        <v>86</v>
      </c>
      <c r="AW126" s="15" t="s">
        <v>34</v>
      </c>
      <c r="AX126" s="15" t="s">
        <v>78</v>
      </c>
      <c r="AY126" s="265" t="s">
        <v>126</v>
      </c>
    </row>
    <row r="127" s="15" customFormat="1">
      <c r="A127" s="15"/>
      <c r="B127" s="256"/>
      <c r="C127" s="257"/>
      <c r="D127" s="235" t="s">
        <v>135</v>
      </c>
      <c r="E127" s="258" t="s">
        <v>1</v>
      </c>
      <c r="F127" s="259" t="s">
        <v>317</v>
      </c>
      <c r="G127" s="257"/>
      <c r="H127" s="258" t="s">
        <v>1</v>
      </c>
      <c r="I127" s="260"/>
      <c r="J127" s="257"/>
      <c r="K127" s="257"/>
      <c r="L127" s="261"/>
      <c r="M127" s="262"/>
      <c r="N127" s="263"/>
      <c r="O127" s="263"/>
      <c r="P127" s="263"/>
      <c r="Q127" s="263"/>
      <c r="R127" s="263"/>
      <c r="S127" s="263"/>
      <c r="T127" s="264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T127" s="265" t="s">
        <v>135</v>
      </c>
      <c r="AU127" s="265" t="s">
        <v>88</v>
      </c>
      <c r="AV127" s="15" t="s">
        <v>86</v>
      </c>
      <c r="AW127" s="15" t="s">
        <v>34</v>
      </c>
      <c r="AX127" s="15" t="s">
        <v>78</v>
      </c>
      <c r="AY127" s="265" t="s">
        <v>126</v>
      </c>
    </row>
    <row r="128" s="13" customFormat="1">
      <c r="A128" s="13"/>
      <c r="B128" s="233"/>
      <c r="C128" s="234"/>
      <c r="D128" s="235" t="s">
        <v>135</v>
      </c>
      <c r="E128" s="236" t="s">
        <v>1</v>
      </c>
      <c r="F128" s="237" t="s">
        <v>88</v>
      </c>
      <c r="G128" s="234"/>
      <c r="H128" s="238">
        <v>2</v>
      </c>
      <c r="I128" s="239"/>
      <c r="J128" s="234"/>
      <c r="K128" s="234"/>
      <c r="L128" s="240"/>
      <c r="M128" s="241"/>
      <c r="N128" s="242"/>
      <c r="O128" s="242"/>
      <c r="P128" s="242"/>
      <c r="Q128" s="242"/>
      <c r="R128" s="242"/>
      <c r="S128" s="242"/>
      <c r="T128" s="24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4" t="s">
        <v>135</v>
      </c>
      <c r="AU128" s="244" t="s">
        <v>88</v>
      </c>
      <c r="AV128" s="13" t="s">
        <v>88</v>
      </c>
      <c r="AW128" s="13" t="s">
        <v>34</v>
      </c>
      <c r="AX128" s="13" t="s">
        <v>86</v>
      </c>
      <c r="AY128" s="244" t="s">
        <v>126</v>
      </c>
    </row>
    <row r="129" s="2" customFormat="1" ht="49.05" customHeight="1">
      <c r="A129" s="38"/>
      <c r="B129" s="39"/>
      <c r="C129" s="219" t="s">
        <v>88</v>
      </c>
      <c r="D129" s="219" t="s">
        <v>129</v>
      </c>
      <c r="E129" s="220" t="s">
        <v>318</v>
      </c>
      <c r="F129" s="221" t="s">
        <v>319</v>
      </c>
      <c r="G129" s="222" t="s">
        <v>282</v>
      </c>
      <c r="H129" s="223">
        <v>8</v>
      </c>
      <c r="I129" s="224"/>
      <c r="J129" s="225">
        <f>ROUND(I129*H129,2)</f>
        <v>0</v>
      </c>
      <c r="K129" s="226"/>
      <c r="L129" s="44"/>
      <c r="M129" s="227" t="s">
        <v>1</v>
      </c>
      <c r="N129" s="228" t="s">
        <v>43</v>
      </c>
      <c r="O129" s="91"/>
      <c r="P129" s="229">
        <f>O129*H129</f>
        <v>0</v>
      </c>
      <c r="Q129" s="229">
        <v>0</v>
      </c>
      <c r="R129" s="229">
        <f>Q129*H129</f>
        <v>0</v>
      </c>
      <c r="S129" s="229">
        <v>0</v>
      </c>
      <c r="T129" s="23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1" t="s">
        <v>133</v>
      </c>
      <c r="AT129" s="231" t="s">
        <v>129</v>
      </c>
      <c r="AU129" s="231" t="s">
        <v>88</v>
      </c>
      <c r="AY129" s="17" t="s">
        <v>126</v>
      </c>
      <c r="BE129" s="232">
        <f>IF(N129="základní",J129,0)</f>
        <v>0</v>
      </c>
      <c r="BF129" s="232">
        <f>IF(N129="snížená",J129,0)</f>
        <v>0</v>
      </c>
      <c r="BG129" s="232">
        <f>IF(N129="zákl. přenesená",J129,0)</f>
        <v>0</v>
      </c>
      <c r="BH129" s="232">
        <f>IF(N129="sníž. přenesená",J129,0)</f>
        <v>0</v>
      </c>
      <c r="BI129" s="232">
        <f>IF(N129="nulová",J129,0)</f>
        <v>0</v>
      </c>
      <c r="BJ129" s="17" t="s">
        <v>86</v>
      </c>
      <c r="BK129" s="232">
        <f>ROUND(I129*H129,2)</f>
        <v>0</v>
      </c>
      <c r="BL129" s="17" t="s">
        <v>133</v>
      </c>
      <c r="BM129" s="231" t="s">
        <v>320</v>
      </c>
    </row>
    <row r="130" s="15" customFormat="1">
      <c r="A130" s="15"/>
      <c r="B130" s="256"/>
      <c r="C130" s="257"/>
      <c r="D130" s="235" t="s">
        <v>135</v>
      </c>
      <c r="E130" s="258" t="s">
        <v>1</v>
      </c>
      <c r="F130" s="259" t="s">
        <v>321</v>
      </c>
      <c r="G130" s="257"/>
      <c r="H130" s="258" t="s">
        <v>1</v>
      </c>
      <c r="I130" s="260"/>
      <c r="J130" s="257"/>
      <c r="K130" s="257"/>
      <c r="L130" s="261"/>
      <c r="M130" s="262"/>
      <c r="N130" s="263"/>
      <c r="O130" s="263"/>
      <c r="P130" s="263"/>
      <c r="Q130" s="263"/>
      <c r="R130" s="263"/>
      <c r="S130" s="263"/>
      <c r="T130" s="264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65" t="s">
        <v>135</v>
      </c>
      <c r="AU130" s="265" t="s">
        <v>88</v>
      </c>
      <c r="AV130" s="15" t="s">
        <v>86</v>
      </c>
      <c r="AW130" s="15" t="s">
        <v>34</v>
      </c>
      <c r="AX130" s="15" t="s">
        <v>78</v>
      </c>
      <c r="AY130" s="265" t="s">
        <v>126</v>
      </c>
    </row>
    <row r="131" s="15" customFormat="1">
      <c r="A131" s="15"/>
      <c r="B131" s="256"/>
      <c r="C131" s="257"/>
      <c r="D131" s="235" t="s">
        <v>135</v>
      </c>
      <c r="E131" s="258" t="s">
        <v>1</v>
      </c>
      <c r="F131" s="259" t="s">
        <v>322</v>
      </c>
      <c r="G131" s="257"/>
      <c r="H131" s="258" t="s">
        <v>1</v>
      </c>
      <c r="I131" s="260"/>
      <c r="J131" s="257"/>
      <c r="K131" s="257"/>
      <c r="L131" s="261"/>
      <c r="M131" s="262"/>
      <c r="N131" s="263"/>
      <c r="O131" s="263"/>
      <c r="P131" s="263"/>
      <c r="Q131" s="263"/>
      <c r="R131" s="263"/>
      <c r="S131" s="263"/>
      <c r="T131" s="264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65" t="s">
        <v>135</v>
      </c>
      <c r="AU131" s="265" t="s">
        <v>88</v>
      </c>
      <c r="AV131" s="15" t="s">
        <v>86</v>
      </c>
      <c r="AW131" s="15" t="s">
        <v>34</v>
      </c>
      <c r="AX131" s="15" t="s">
        <v>78</v>
      </c>
      <c r="AY131" s="265" t="s">
        <v>126</v>
      </c>
    </row>
    <row r="132" s="15" customFormat="1">
      <c r="A132" s="15"/>
      <c r="B132" s="256"/>
      <c r="C132" s="257"/>
      <c r="D132" s="235" t="s">
        <v>135</v>
      </c>
      <c r="E132" s="258" t="s">
        <v>1</v>
      </c>
      <c r="F132" s="259" t="s">
        <v>323</v>
      </c>
      <c r="G132" s="257"/>
      <c r="H132" s="258" t="s">
        <v>1</v>
      </c>
      <c r="I132" s="260"/>
      <c r="J132" s="257"/>
      <c r="K132" s="257"/>
      <c r="L132" s="261"/>
      <c r="M132" s="262"/>
      <c r="N132" s="263"/>
      <c r="O132" s="263"/>
      <c r="P132" s="263"/>
      <c r="Q132" s="263"/>
      <c r="R132" s="263"/>
      <c r="S132" s="263"/>
      <c r="T132" s="264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65" t="s">
        <v>135</v>
      </c>
      <c r="AU132" s="265" t="s">
        <v>88</v>
      </c>
      <c r="AV132" s="15" t="s">
        <v>86</v>
      </c>
      <c r="AW132" s="15" t="s">
        <v>34</v>
      </c>
      <c r="AX132" s="15" t="s">
        <v>78</v>
      </c>
      <c r="AY132" s="265" t="s">
        <v>126</v>
      </c>
    </row>
    <row r="133" s="15" customFormat="1">
      <c r="A133" s="15"/>
      <c r="B133" s="256"/>
      <c r="C133" s="257"/>
      <c r="D133" s="235" t="s">
        <v>135</v>
      </c>
      <c r="E133" s="258" t="s">
        <v>1</v>
      </c>
      <c r="F133" s="259" t="s">
        <v>324</v>
      </c>
      <c r="G133" s="257"/>
      <c r="H133" s="258" t="s">
        <v>1</v>
      </c>
      <c r="I133" s="260"/>
      <c r="J133" s="257"/>
      <c r="K133" s="257"/>
      <c r="L133" s="261"/>
      <c r="M133" s="262"/>
      <c r="N133" s="263"/>
      <c r="O133" s="263"/>
      <c r="P133" s="263"/>
      <c r="Q133" s="263"/>
      <c r="R133" s="263"/>
      <c r="S133" s="263"/>
      <c r="T133" s="264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T133" s="265" t="s">
        <v>135</v>
      </c>
      <c r="AU133" s="265" t="s">
        <v>88</v>
      </c>
      <c r="AV133" s="15" t="s">
        <v>86</v>
      </c>
      <c r="AW133" s="15" t="s">
        <v>34</v>
      </c>
      <c r="AX133" s="15" t="s">
        <v>78</v>
      </c>
      <c r="AY133" s="265" t="s">
        <v>126</v>
      </c>
    </row>
    <row r="134" s="15" customFormat="1">
      <c r="A134" s="15"/>
      <c r="B134" s="256"/>
      <c r="C134" s="257"/>
      <c r="D134" s="235" t="s">
        <v>135</v>
      </c>
      <c r="E134" s="258" t="s">
        <v>1</v>
      </c>
      <c r="F134" s="259" t="s">
        <v>325</v>
      </c>
      <c r="G134" s="257"/>
      <c r="H134" s="258" t="s">
        <v>1</v>
      </c>
      <c r="I134" s="260"/>
      <c r="J134" s="257"/>
      <c r="K134" s="257"/>
      <c r="L134" s="261"/>
      <c r="M134" s="262"/>
      <c r="N134" s="263"/>
      <c r="O134" s="263"/>
      <c r="P134" s="263"/>
      <c r="Q134" s="263"/>
      <c r="R134" s="263"/>
      <c r="S134" s="263"/>
      <c r="T134" s="264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65" t="s">
        <v>135</v>
      </c>
      <c r="AU134" s="265" t="s">
        <v>88</v>
      </c>
      <c r="AV134" s="15" t="s">
        <v>86</v>
      </c>
      <c r="AW134" s="15" t="s">
        <v>34</v>
      </c>
      <c r="AX134" s="15" t="s">
        <v>78</v>
      </c>
      <c r="AY134" s="265" t="s">
        <v>126</v>
      </c>
    </row>
    <row r="135" s="15" customFormat="1">
      <c r="A135" s="15"/>
      <c r="B135" s="256"/>
      <c r="C135" s="257"/>
      <c r="D135" s="235" t="s">
        <v>135</v>
      </c>
      <c r="E135" s="258" t="s">
        <v>1</v>
      </c>
      <c r="F135" s="259" t="s">
        <v>326</v>
      </c>
      <c r="G135" s="257"/>
      <c r="H135" s="258" t="s">
        <v>1</v>
      </c>
      <c r="I135" s="260"/>
      <c r="J135" s="257"/>
      <c r="K135" s="257"/>
      <c r="L135" s="261"/>
      <c r="M135" s="262"/>
      <c r="N135" s="263"/>
      <c r="O135" s="263"/>
      <c r="P135" s="263"/>
      <c r="Q135" s="263"/>
      <c r="R135" s="263"/>
      <c r="S135" s="263"/>
      <c r="T135" s="264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65" t="s">
        <v>135</v>
      </c>
      <c r="AU135" s="265" t="s">
        <v>88</v>
      </c>
      <c r="AV135" s="15" t="s">
        <v>86</v>
      </c>
      <c r="AW135" s="15" t="s">
        <v>34</v>
      </c>
      <c r="AX135" s="15" t="s">
        <v>78</v>
      </c>
      <c r="AY135" s="265" t="s">
        <v>126</v>
      </c>
    </row>
    <row r="136" s="15" customFormat="1">
      <c r="A136" s="15"/>
      <c r="B136" s="256"/>
      <c r="C136" s="257"/>
      <c r="D136" s="235" t="s">
        <v>135</v>
      </c>
      <c r="E136" s="258" t="s">
        <v>1</v>
      </c>
      <c r="F136" s="259" t="s">
        <v>327</v>
      </c>
      <c r="G136" s="257"/>
      <c r="H136" s="258" t="s">
        <v>1</v>
      </c>
      <c r="I136" s="260"/>
      <c r="J136" s="257"/>
      <c r="K136" s="257"/>
      <c r="L136" s="261"/>
      <c r="M136" s="262"/>
      <c r="N136" s="263"/>
      <c r="O136" s="263"/>
      <c r="P136" s="263"/>
      <c r="Q136" s="263"/>
      <c r="R136" s="263"/>
      <c r="S136" s="263"/>
      <c r="T136" s="264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T136" s="265" t="s">
        <v>135</v>
      </c>
      <c r="AU136" s="265" t="s">
        <v>88</v>
      </c>
      <c r="AV136" s="15" t="s">
        <v>86</v>
      </c>
      <c r="AW136" s="15" t="s">
        <v>34</v>
      </c>
      <c r="AX136" s="15" t="s">
        <v>78</v>
      </c>
      <c r="AY136" s="265" t="s">
        <v>126</v>
      </c>
    </row>
    <row r="137" s="15" customFormat="1">
      <c r="A137" s="15"/>
      <c r="B137" s="256"/>
      <c r="C137" s="257"/>
      <c r="D137" s="235" t="s">
        <v>135</v>
      </c>
      <c r="E137" s="258" t="s">
        <v>1</v>
      </c>
      <c r="F137" s="259" t="s">
        <v>328</v>
      </c>
      <c r="G137" s="257"/>
      <c r="H137" s="258" t="s">
        <v>1</v>
      </c>
      <c r="I137" s="260"/>
      <c r="J137" s="257"/>
      <c r="K137" s="257"/>
      <c r="L137" s="261"/>
      <c r="M137" s="262"/>
      <c r="N137" s="263"/>
      <c r="O137" s="263"/>
      <c r="P137" s="263"/>
      <c r="Q137" s="263"/>
      <c r="R137" s="263"/>
      <c r="S137" s="263"/>
      <c r="T137" s="264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65" t="s">
        <v>135</v>
      </c>
      <c r="AU137" s="265" t="s">
        <v>88</v>
      </c>
      <c r="AV137" s="15" t="s">
        <v>86</v>
      </c>
      <c r="AW137" s="15" t="s">
        <v>34</v>
      </c>
      <c r="AX137" s="15" t="s">
        <v>78</v>
      </c>
      <c r="AY137" s="265" t="s">
        <v>126</v>
      </c>
    </row>
    <row r="138" s="15" customFormat="1">
      <c r="A138" s="15"/>
      <c r="B138" s="256"/>
      <c r="C138" s="257"/>
      <c r="D138" s="235" t="s">
        <v>135</v>
      </c>
      <c r="E138" s="258" t="s">
        <v>1</v>
      </c>
      <c r="F138" s="259" t="s">
        <v>329</v>
      </c>
      <c r="G138" s="257"/>
      <c r="H138" s="258" t="s">
        <v>1</v>
      </c>
      <c r="I138" s="260"/>
      <c r="J138" s="257"/>
      <c r="K138" s="257"/>
      <c r="L138" s="261"/>
      <c r="M138" s="262"/>
      <c r="N138" s="263"/>
      <c r="O138" s="263"/>
      <c r="P138" s="263"/>
      <c r="Q138" s="263"/>
      <c r="R138" s="263"/>
      <c r="S138" s="263"/>
      <c r="T138" s="264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65" t="s">
        <v>135</v>
      </c>
      <c r="AU138" s="265" t="s">
        <v>88</v>
      </c>
      <c r="AV138" s="15" t="s">
        <v>86</v>
      </c>
      <c r="AW138" s="15" t="s">
        <v>34</v>
      </c>
      <c r="AX138" s="15" t="s">
        <v>78</v>
      </c>
      <c r="AY138" s="265" t="s">
        <v>126</v>
      </c>
    </row>
    <row r="139" s="15" customFormat="1">
      <c r="A139" s="15"/>
      <c r="B139" s="256"/>
      <c r="C139" s="257"/>
      <c r="D139" s="235" t="s">
        <v>135</v>
      </c>
      <c r="E139" s="258" t="s">
        <v>1</v>
      </c>
      <c r="F139" s="259" t="s">
        <v>330</v>
      </c>
      <c r="G139" s="257"/>
      <c r="H139" s="258" t="s">
        <v>1</v>
      </c>
      <c r="I139" s="260"/>
      <c r="J139" s="257"/>
      <c r="K139" s="257"/>
      <c r="L139" s="261"/>
      <c r="M139" s="262"/>
      <c r="N139" s="263"/>
      <c r="O139" s="263"/>
      <c r="P139" s="263"/>
      <c r="Q139" s="263"/>
      <c r="R139" s="263"/>
      <c r="S139" s="263"/>
      <c r="T139" s="264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65" t="s">
        <v>135</v>
      </c>
      <c r="AU139" s="265" t="s">
        <v>88</v>
      </c>
      <c r="AV139" s="15" t="s">
        <v>86</v>
      </c>
      <c r="AW139" s="15" t="s">
        <v>34</v>
      </c>
      <c r="AX139" s="15" t="s">
        <v>78</v>
      </c>
      <c r="AY139" s="265" t="s">
        <v>126</v>
      </c>
    </row>
    <row r="140" s="15" customFormat="1">
      <c r="A140" s="15"/>
      <c r="B140" s="256"/>
      <c r="C140" s="257"/>
      <c r="D140" s="235" t="s">
        <v>135</v>
      </c>
      <c r="E140" s="258" t="s">
        <v>1</v>
      </c>
      <c r="F140" s="259" t="s">
        <v>321</v>
      </c>
      <c r="G140" s="257"/>
      <c r="H140" s="258" t="s">
        <v>1</v>
      </c>
      <c r="I140" s="260"/>
      <c r="J140" s="257"/>
      <c r="K140" s="257"/>
      <c r="L140" s="261"/>
      <c r="M140" s="262"/>
      <c r="N140" s="263"/>
      <c r="O140" s="263"/>
      <c r="P140" s="263"/>
      <c r="Q140" s="263"/>
      <c r="R140" s="263"/>
      <c r="S140" s="263"/>
      <c r="T140" s="264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265" t="s">
        <v>135</v>
      </c>
      <c r="AU140" s="265" t="s">
        <v>88</v>
      </c>
      <c r="AV140" s="15" t="s">
        <v>86</v>
      </c>
      <c r="AW140" s="15" t="s">
        <v>34</v>
      </c>
      <c r="AX140" s="15" t="s">
        <v>78</v>
      </c>
      <c r="AY140" s="265" t="s">
        <v>126</v>
      </c>
    </row>
    <row r="141" s="13" customFormat="1">
      <c r="A141" s="13"/>
      <c r="B141" s="233"/>
      <c r="C141" s="234"/>
      <c r="D141" s="235" t="s">
        <v>135</v>
      </c>
      <c r="E141" s="236" t="s">
        <v>1</v>
      </c>
      <c r="F141" s="237" t="s">
        <v>168</v>
      </c>
      <c r="G141" s="234"/>
      <c r="H141" s="238">
        <v>8</v>
      </c>
      <c r="I141" s="239"/>
      <c r="J141" s="234"/>
      <c r="K141" s="234"/>
      <c r="L141" s="240"/>
      <c r="M141" s="241"/>
      <c r="N141" s="242"/>
      <c r="O141" s="242"/>
      <c r="P141" s="242"/>
      <c r="Q141" s="242"/>
      <c r="R141" s="242"/>
      <c r="S141" s="242"/>
      <c r="T141" s="24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4" t="s">
        <v>135</v>
      </c>
      <c r="AU141" s="244" t="s">
        <v>88</v>
      </c>
      <c r="AV141" s="13" t="s">
        <v>88</v>
      </c>
      <c r="AW141" s="13" t="s">
        <v>34</v>
      </c>
      <c r="AX141" s="13" t="s">
        <v>86</v>
      </c>
      <c r="AY141" s="244" t="s">
        <v>126</v>
      </c>
    </row>
    <row r="142" s="2" customFormat="1" ht="33" customHeight="1">
      <c r="A142" s="38"/>
      <c r="B142" s="39"/>
      <c r="C142" s="219" t="s">
        <v>143</v>
      </c>
      <c r="D142" s="219" t="s">
        <v>129</v>
      </c>
      <c r="E142" s="220" t="s">
        <v>331</v>
      </c>
      <c r="F142" s="221" t="s">
        <v>332</v>
      </c>
      <c r="G142" s="222" t="s">
        <v>282</v>
      </c>
      <c r="H142" s="223">
        <v>24</v>
      </c>
      <c r="I142" s="224"/>
      <c r="J142" s="225">
        <f>ROUND(I142*H142,2)</f>
        <v>0</v>
      </c>
      <c r="K142" s="226"/>
      <c r="L142" s="44"/>
      <c r="M142" s="227" t="s">
        <v>1</v>
      </c>
      <c r="N142" s="228" t="s">
        <v>43</v>
      </c>
      <c r="O142" s="91"/>
      <c r="P142" s="229">
        <f>O142*H142</f>
        <v>0</v>
      </c>
      <c r="Q142" s="229">
        <v>0</v>
      </c>
      <c r="R142" s="229">
        <f>Q142*H142</f>
        <v>0</v>
      </c>
      <c r="S142" s="229">
        <v>0</v>
      </c>
      <c r="T142" s="230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1" t="s">
        <v>133</v>
      </c>
      <c r="AT142" s="231" t="s">
        <v>129</v>
      </c>
      <c r="AU142" s="231" t="s">
        <v>88</v>
      </c>
      <c r="AY142" s="17" t="s">
        <v>126</v>
      </c>
      <c r="BE142" s="232">
        <f>IF(N142="základní",J142,0)</f>
        <v>0</v>
      </c>
      <c r="BF142" s="232">
        <f>IF(N142="snížená",J142,0)</f>
        <v>0</v>
      </c>
      <c r="BG142" s="232">
        <f>IF(N142="zákl. přenesená",J142,0)</f>
        <v>0</v>
      </c>
      <c r="BH142" s="232">
        <f>IF(N142="sníž. přenesená",J142,0)</f>
        <v>0</v>
      </c>
      <c r="BI142" s="232">
        <f>IF(N142="nulová",J142,0)</f>
        <v>0</v>
      </c>
      <c r="BJ142" s="17" t="s">
        <v>86</v>
      </c>
      <c r="BK142" s="232">
        <f>ROUND(I142*H142,2)</f>
        <v>0</v>
      </c>
      <c r="BL142" s="17" t="s">
        <v>133</v>
      </c>
      <c r="BM142" s="231" t="s">
        <v>333</v>
      </c>
    </row>
    <row r="143" s="15" customFormat="1">
      <c r="A143" s="15"/>
      <c r="B143" s="256"/>
      <c r="C143" s="257"/>
      <c r="D143" s="235" t="s">
        <v>135</v>
      </c>
      <c r="E143" s="258" t="s">
        <v>1</v>
      </c>
      <c r="F143" s="259" t="s">
        <v>334</v>
      </c>
      <c r="G143" s="257"/>
      <c r="H143" s="258" t="s">
        <v>1</v>
      </c>
      <c r="I143" s="260"/>
      <c r="J143" s="257"/>
      <c r="K143" s="257"/>
      <c r="L143" s="261"/>
      <c r="M143" s="262"/>
      <c r="N143" s="263"/>
      <c r="O143" s="263"/>
      <c r="P143" s="263"/>
      <c r="Q143" s="263"/>
      <c r="R143" s="263"/>
      <c r="S143" s="263"/>
      <c r="T143" s="264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65" t="s">
        <v>135</v>
      </c>
      <c r="AU143" s="265" t="s">
        <v>88</v>
      </c>
      <c r="AV143" s="15" t="s">
        <v>86</v>
      </c>
      <c r="AW143" s="15" t="s">
        <v>34</v>
      </c>
      <c r="AX143" s="15" t="s">
        <v>78</v>
      </c>
      <c r="AY143" s="265" t="s">
        <v>126</v>
      </c>
    </row>
    <row r="144" s="15" customFormat="1">
      <c r="A144" s="15"/>
      <c r="B144" s="256"/>
      <c r="C144" s="257"/>
      <c r="D144" s="235" t="s">
        <v>135</v>
      </c>
      <c r="E144" s="258" t="s">
        <v>1</v>
      </c>
      <c r="F144" s="259" t="s">
        <v>335</v>
      </c>
      <c r="G144" s="257"/>
      <c r="H144" s="258" t="s">
        <v>1</v>
      </c>
      <c r="I144" s="260"/>
      <c r="J144" s="257"/>
      <c r="K144" s="257"/>
      <c r="L144" s="261"/>
      <c r="M144" s="262"/>
      <c r="N144" s="263"/>
      <c r="O144" s="263"/>
      <c r="P144" s="263"/>
      <c r="Q144" s="263"/>
      <c r="R144" s="263"/>
      <c r="S144" s="263"/>
      <c r="T144" s="264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5" t="s">
        <v>135</v>
      </c>
      <c r="AU144" s="265" t="s">
        <v>88</v>
      </c>
      <c r="AV144" s="15" t="s">
        <v>86</v>
      </c>
      <c r="AW144" s="15" t="s">
        <v>34</v>
      </c>
      <c r="AX144" s="15" t="s">
        <v>78</v>
      </c>
      <c r="AY144" s="265" t="s">
        <v>126</v>
      </c>
    </row>
    <row r="145" s="15" customFormat="1">
      <c r="A145" s="15"/>
      <c r="B145" s="256"/>
      <c r="C145" s="257"/>
      <c r="D145" s="235" t="s">
        <v>135</v>
      </c>
      <c r="E145" s="258" t="s">
        <v>1</v>
      </c>
      <c r="F145" s="259" t="s">
        <v>336</v>
      </c>
      <c r="G145" s="257"/>
      <c r="H145" s="258" t="s">
        <v>1</v>
      </c>
      <c r="I145" s="260"/>
      <c r="J145" s="257"/>
      <c r="K145" s="257"/>
      <c r="L145" s="261"/>
      <c r="M145" s="262"/>
      <c r="N145" s="263"/>
      <c r="O145" s="263"/>
      <c r="P145" s="263"/>
      <c r="Q145" s="263"/>
      <c r="R145" s="263"/>
      <c r="S145" s="263"/>
      <c r="T145" s="264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65" t="s">
        <v>135</v>
      </c>
      <c r="AU145" s="265" t="s">
        <v>88</v>
      </c>
      <c r="AV145" s="15" t="s">
        <v>86</v>
      </c>
      <c r="AW145" s="15" t="s">
        <v>34</v>
      </c>
      <c r="AX145" s="15" t="s">
        <v>78</v>
      </c>
      <c r="AY145" s="265" t="s">
        <v>126</v>
      </c>
    </row>
    <row r="146" s="15" customFormat="1">
      <c r="A146" s="15"/>
      <c r="B146" s="256"/>
      <c r="C146" s="257"/>
      <c r="D146" s="235" t="s">
        <v>135</v>
      </c>
      <c r="E146" s="258" t="s">
        <v>1</v>
      </c>
      <c r="F146" s="259" t="s">
        <v>337</v>
      </c>
      <c r="G146" s="257"/>
      <c r="H146" s="258" t="s">
        <v>1</v>
      </c>
      <c r="I146" s="260"/>
      <c r="J146" s="257"/>
      <c r="K146" s="257"/>
      <c r="L146" s="261"/>
      <c r="M146" s="262"/>
      <c r="N146" s="263"/>
      <c r="O146" s="263"/>
      <c r="P146" s="263"/>
      <c r="Q146" s="263"/>
      <c r="R146" s="263"/>
      <c r="S146" s="263"/>
      <c r="T146" s="264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65" t="s">
        <v>135</v>
      </c>
      <c r="AU146" s="265" t="s">
        <v>88</v>
      </c>
      <c r="AV146" s="15" t="s">
        <v>86</v>
      </c>
      <c r="AW146" s="15" t="s">
        <v>34</v>
      </c>
      <c r="AX146" s="15" t="s">
        <v>78</v>
      </c>
      <c r="AY146" s="265" t="s">
        <v>126</v>
      </c>
    </row>
    <row r="147" s="15" customFormat="1">
      <c r="A147" s="15"/>
      <c r="B147" s="256"/>
      <c r="C147" s="257"/>
      <c r="D147" s="235" t="s">
        <v>135</v>
      </c>
      <c r="E147" s="258" t="s">
        <v>1</v>
      </c>
      <c r="F147" s="259" t="s">
        <v>338</v>
      </c>
      <c r="G147" s="257"/>
      <c r="H147" s="258" t="s">
        <v>1</v>
      </c>
      <c r="I147" s="260"/>
      <c r="J147" s="257"/>
      <c r="K147" s="257"/>
      <c r="L147" s="261"/>
      <c r="M147" s="262"/>
      <c r="N147" s="263"/>
      <c r="O147" s="263"/>
      <c r="P147" s="263"/>
      <c r="Q147" s="263"/>
      <c r="R147" s="263"/>
      <c r="S147" s="263"/>
      <c r="T147" s="264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65" t="s">
        <v>135</v>
      </c>
      <c r="AU147" s="265" t="s">
        <v>88</v>
      </c>
      <c r="AV147" s="15" t="s">
        <v>86</v>
      </c>
      <c r="AW147" s="15" t="s">
        <v>34</v>
      </c>
      <c r="AX147" s="15" t="s">
        <v>78</v>
      </c>
      <c r="AY147" s="265" t="s">
        <v>126</v>
      </c>
    </row>
    <row r="148" s="13" customFormat="1">
      <c r="A148" s="13"/>
      <c r="B148" s="233"/>
      <c r="C148" s="234"/>
      <c r="D148" s="235" t="s">
        <v>135</v>
      </c>
      <c r="E148" s="236" t="s">
        <v>1</v>
      </c>
      <c r="F148" s="237" t="s">
        <v>339</v>
      </c>
      <c r="G148" s="234"/>
      <c r="H148" s="238">
        <v>24</v>
      </c>
      <c r="I148" s="239"/>
      <c r="J148" s="234"/>
      <c r="K148" s="234"/>
      <c r="L148" s="240"/>
      <c r="M148" s="266"/>
      <c r="N148" s="267"/>
      <c r="O148" s="267"/>
      <c r="P148" s="267"/>
      <c r="Q148" s="267"/>
      <c r="R148" s="267"/>
      <c r="S148" s="267"/>
      <c r="T148" s="268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4" t="s">
        <v>135</v>
      </c>
      <c r="AU148" s="244" t="s">
        <v>88</v>
      </c>
      <c r="AV148" s="13" t="s">
        <v>88</v>
      </c>
      <c r="AW148" s="13" t="s">
        <v>34</v>
      </c>
      <c r="AX148" s="13" t="s">
        <v>86</v>
      </c>
      <c r="AY148" s="244" t="s">
        <v>126</v>
      </c>
    </row>
    <row r="149" s="2" customFormat="1" ht="6.96" customHeight="1">
      <c r="A149" s="38"/>
      <c r="B149" s="66"/>
      <c r="C149" s="67"/>
      <c r="D149" s="67"/>
      <c r="E149" s="67"/>
      <c r="F149" s="67"/>
      <c r="G149" s="67"/>
      <c r="H149" s="67"/>
      <c r="I149" s="67"/>
      <c r="J149" s="67"/>
      <c r="K149" s="67"/>
      <c r="L149" s="44"/>
      <c r="M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</row>
  </sheetData>
  <sheetProtection sheet="1" autoFilter="0" formatColumns="0" formatRows="0" objects="1" scenarios="1" spinCount="100000" saltValue="5TMnWMd344+x2XRcjKWQuLpuzvKWiAIEImTyg8FWuTfBFi6cwWt8XGhTLbrClCYgEKPSlRxiQ8aI3c5HmGgD+w==" hashValue="vZQfPtMOhOZR2D/X7X9hCOURheAwO0lDj/7CnUkQYglFdjjUhD3Bx+4+LDqHbRcpOAaoAkBePgokksYPKR/Ydw==" algorithmName="SHA-512" password="CC35"/>
  <autoFilter ref="C117:K148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98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88</v>
      </c>
    </row>
    <row r="4" s="1" customFormat="1" ht="24.96" customHeight="1">
      <c r="B4" s="20"/>
      <c r="D4" s="138" t="s">
        <v>99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16</v>
      </c>
      <c r="L6" s="20"/>
    </row>
    <row r="7" s="1" customFormat="1" ht="16.5" customHeight="1">
      <c r="B7" s="20"/>
      <c r="E7" s="141" t="str">
        <f>'Rekapitulace stavby'!K6</f>
        <v>AGRO - Měřín, a.s.Stavební úpravy bramboráry - Vysoké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340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18</v>
      </c>
      <c r="E11" s="38"/>
      <c r="F11" s="143" t="s">
        <v>1</v>
      </c>
      <c r="G11" s="38"/>
      <c r="H11" s="38"/>
      <c r="I11" s="140" t="s">
        <v>19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20</v>
      </c>
      <c r="E12" s="38"/>
      <c r="F12" s="143" t="s">
        <v>21</v>
      </c>
      <c r="G12" s="38"/>
      <c r="H12" s="38"/>
      <c r="I12" s="140" t="s">
        <v>22</v>
      </c>
      <c r="J12" s="144" t="str">
        <f>'Rekapitulace stavby'!AN8</f>
        <v>26. 1. 2026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24</v>
      </c>
      <c r="E14" s="38"/>
      <c r="F14" s="38"/>
      <c r="G14" s="38"/>
      <c r="H14" s="38"/>
      <c r="I14" s="140" t="s">
        <v>25</v>
      </c>
      <c r="J14" s="143" t="s">
        <v>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27</v>
      </c>
      <c r="F15" s="38"/>
      <c r="G15" s="38"/>
      <c r="H15" s="38"/>
      <c r="I15" s="140" t="s">
        <v>28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29</v>
      </c>
      <c r="E17" s="38"/>
      <c r="F17" s="38"/>
      <c r="G17" s="38"/>
      <c r="H17" s="38"/>
      <c r="I17" s="14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28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31</v>
      </c>
      <c r="E20" s="38"/>
      <c r="F20" s="38"/>
      <c r="G20" s="38"/>
      <c r="H20" s="38"/>
      <c r="I20" s="140" t="s">
        <v>25</v>
      </c>
      <c r="J20" s="143" t="s">
        <v>32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33</v>
      </c>
      <c r="F21" s="38"/>
      <c r="G21" s="38"/>
      <c r="H21" s="38"/>
      <c r="I21" s="140" t="s">
        <v>28</v>
      </c>
      <c r="J21" s="143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35</v>
      </c>
      <c r="E23" s="38"/>
      <c r="F23" s="38"/>
      <c r="G23" s="38"/>
      <c r="H23" s="38"/>
      <c r="I23" s="140" t="s">
        <v>25</v>
      </c>
      <c r="J23" s="143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tr">
        <f>IF('Rekapitulace stavby'!E20="","",'Rekapitulace stavby'!E20)</f>
        <v xml:space="preserve"> </v>
      </c>
      <c r="F24" s="38"/>
      <c r="G24" s="38"/>
      <c r="H24" s="38"/>
      <c r="I24" s="140" t="s">
        <v>28</v>
      </c>
      <c r="J24" s="143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37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38</v>
      </c>
      <c r="E30" s="38"/>
      <c r="F30" s="38"/>
      <c r="G30" s="38"/>
      <c r="H30" s="38"/>
      <c r="I30" s="38"/>
      <c r="J30" s="151">
        <f>ROUND(J120,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40</v>
      </c>
      <c r="G32" s="38"/>
      <c r="H32" s="38"/>
      <c r="I32" s="152" t="s">
        <v>39</v>
      </c>
      <c r="J32" s="152" t="s">
        <v>41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42</v>
      </c>
      <c r="E33" s="140" t="s">
        <v>43</v>
      </c>
      <c r="F33" s="154">
        <f>ROUND((SUM(BE120:BE131)),  2)</f>
        <v>0</v>
      </c>
      <c r="G33" s="38"/>
      <c r="H33" s="38"/>
      <c r="I33" s="155">
        <v>0.20999999999999999</v>
      </c>
      <c r="J33" s="154">
        <f>ROUND(((SUM(BE120:BE131))*I33),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44</v>
      </c>
      <c r="F34" s="154">
        <f>ROUND((SUM(BF120:BF131)),  2)</f>
        <v>0</v>
      </c>
      <c r="G34" s="38"/>
      <c r="H34" s="38"/>
      <c r="I34" s="155">
        <v>0.12</v>
      </c>
      <c r="J34" s="154">
        <f>ROUND(((SUM(BF120:BF131))*I34),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45</v>
      </c>
      <c r="F35" s="154">
        <f>ROUND((SUM(BG120:BG131)),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46</v>
      </c>
      <c r="F36" s="154">
        <f>ROUND((SUM(BH120:BH131)),  2)</f>
        <v>0</v>
      </c>
      <c r="G36" s="38"/>
      <c r="H36" s="38"/>
      <c r="I36" s="155">
        <v>0.12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47</v>
      </c>
      <c r="F37" s="154">
        <f>ROUND((SUM(BI120:BI131)),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48</v>
      </c>
      <c r="E39" s="158"/>
      <c r="F39" s="158"/>
      <c r="G39" s="159" t="s">
        <v>49</v>
      </c>
      <c r="H39" s="160" t="s">
        <v>50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51</v>
      </c>
      <c r="E50" s="164"/>
      <c r="F50" s="164"/>
      <c r="G50" s="163" t="s">
        <v>52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53</v>
      </c>
      <c r="E61" s="166"/>
      <c r="F61" s="167" t="s">
        <v>54</v>
      </c>
      <c r="G61" s="165" t="s">
        <v>53</v>
      </c>
      <c r="H61" s="166"/>
      <c r="I61" s="166"/>
      <c r="J61" s="168" t="s">
        <v>54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55</v>
      </c>
      <c r="E65" s="169"/>
      <c r="F65" s="169"/>
      <c r="G65" s="163" t="s">
        <v>56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53</v>
      </c>
      <c r="E76" s="166"/>
      <c r="F76" s="167" t="s">
        <v>54</v>
      </c>
      <c r="G76" s="165" t="s">
        <v>53</v>
      </c>
      <c r="H76" s="166"/>
      <c r="I76" s="166"/>
      <c r="J76" s="168" t="s">
        <v>54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AGRO - Měřín, a.s.Stavební úpravy bramboráry - Vysoké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VRN - Vedlejší rozpočtové náklady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parc.č. 194/4 a parc.č. 194/1 k.ú. Vysoké, obec Vy</v>
      </c>
      <c r="G89" s="40"/>
      <c r="H89" s="40"/>
      <c r="I89" s="32" t="s">
        <v>22</v>
      </c>
      <c r="J89" s="79" t="str">
        <f>IF(J12="","",J12)</f>
        <v>26. 1. 2026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>Investor: AGRO - Měřín, a.s.</v>
      </c>
      <c r="G91" s="40"/>
      <c r="H91" s="40"/>
      <c r="I91" s="32" t="s">
        <v>31</v>
      </c>
      <c r="J91" s="36" t="str">
        <f>E21</f>
        <v>Ing. Jiří Zenáhlík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29</v>
      </c>
      <c r="D92" s="40"/>
      <c r="E92" s="40"/>
      <c r="F92" s="27" t="str">
        <f>IF(E18="","",E18)</f>
        <v>Vyplň údaj</v>
      </c>
      <c r="G92" s="40"/>
      <c r="H92" s="40"/>
      <c r="I92" s="32" t="s">
        <v>35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103</v>
      </c>
      <c r="D94" s="176"/>
      <c r="E94" s="176"/>
      <c r="F94" s="176"/>
      <c r="G94" s="176"/>
      <c r="H94" s="176"/>
      <c r="I94" s="176"/>
      <c r="J94" s="177" t="s">
        <v>104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105</v>
      </c>
      <c r="D96" s="40"/>
      <c r="E96" s="40"/>
      <c r="F96" s="40"/>
      <c r="G96" s="40"/>
      <c r="H96" s="40"/>
      <c r="I96" s="40"/>
      <c r="J96" s="110">
        <f>J120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106</v>
      </c>
    </row>
    <row r="97" s="9" customFormat="1" ht="24.96" customHeight="1">
      <c r="A97" s="9"/>
      <c r="B97" s="179"/>
      <c r="C97" s="180"/>
      <c r="D97" s="181" t="s">
        <v>340</v>
      </c>
      <c r="E97" s="182"/>
      <c r="F97" s="182"/>
      <c r="G97" s="182"/>
      <c r="H97" s="182"/>
      <c r="I97" s="182"/>
      <c r="J97" s="183">
        <f>J121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341</v>
      </c>
      <c r="E98" s="188"/>
      <c r="F98" s="188"/>
      <c r="G98" s="188"/>
      <c r="H98" s="188"/>
      <c r="I98" s="188"/>
      <c r="J98" s="189">
        <f>J122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342</v>
      </c>
      <c r="E99" s="188"/>
      <c r="F99" s="188"/>
      <c r="G99" s="188"/>
      <c r="H99" s="188"/>
      <c r="I99" s="188"/>
      <c r="J99" s="189">
        <f>J126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343</v>
      </c>
      <c r="E100" s="188"/>
      <c r="F100" s="188"/>
      <c r="G100" s="188"/>
      <c r="H100" s="188"/>
      <c r="I100" s="188"/>
      <c r="J100" s="189">
        <f>J130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111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74" t="str">
        <f>E7</f>
        <v>AGRO - Měřín, a.s.Stavební úpravy bramboráry - Vysoké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100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76" t="str">
        <f>E9</f>
        <v>VRN - Vedlejší rozpočtové náklady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</v>
      </c>
      <c r="D114" s="40"/>
      <c r="E114" s="40"/>
      <c r="F114" s="27" t="str">
        <f>F12</f>
        <v>parc.č. 194/4 a parc.č. 194/1 k.ú. Vysoké, obec Vy</v>
      </c>
      <c r="G114" s="40"/>
      <c r="H114" s="40"/>
      <c r="I114" s="32" t="s">
        <v>22</v>
      </c>
      <c r="J114" s="79" t="str">
        <f>IF(J12="","",J12)</f>
        <v>26. 1. 2026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5.15" customHeight="1">
      <c r="A116" s="38"/>
      <c r="B116" s="39"/>
      <c r="C116" s="32" t="s">
        <v>24</v>
      </c>
      <c r="D116" s="40"/>
      <c r="E116" s="40"/>
      <c r="F116" s="27" t="str">
        <f>E15</f>
        <v>Investor: AGRO - Měřín, a.s.</v>
      </c>
      <c r="G116" s="40"/>
      <c r="H116" s="40"/>
      <c r="I116" s="32" t="s">
        <v>31</v>
      </c>
      <c r="J116" s="36" t="str">
        <f>E21</f>
        <v>Ing. Jiří Zenáhlík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5.15" customHeight="1">
      <c r="A117" s="38"/>
      <c r="B117" s="39"/>
      <c r="C117" s="32" t="s">
        <v>29</v>
      </c>
      <c r="D117" s="40"/>
      <c r="E117" s="40"/>
      <c r="F117" s="27" t="str">
        <f>IF(E18="","",E18)</f>
        <v>Vyplň údaj</v>
      </c>
      <c r="G117" s="40"/>
      <c r="H117" s="40"/>
      <c r="I117" s="32" t="s">
        <v>35</v>
      </c>
      <c r="J117" s="36" t="str">
        <f>E24</f>
        <v xml:space="preserve"> 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0.32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1" customFormat="1" ht="29.28" customHeight="1">
      <c r="A119" s="191"/>
      <c r="B119" s="192"/>
      <c r="C119" s="193" t="s">
        <v>112</v>
      </c>
      <c r="D119" s="194" t="s">
        <v>63</v>
      </c>
      <c r="E119" s="194" t="s">
        <v>59</v>
      </c>
      <c r="F119" s="194" t="s">
        <v>60</v>
      </c>
      <c r="G119" s="194" t="s">
        <v>113</v>
      </c>
      <c r="H119" s="194" t="s">
        <v>114</v>
      </c>
      <c r="I119" s="194" t="s">
        <v>115</v>
      </c>
      <c r="J119" s="195" t="s">
        <v>104</v>
      </c>
      <c r="K119" s="196" t="s">
        <v>116</v>
      </c>
      <c r="L119" s="197"/>
      <c r="M119" s="100" t="s">
        <v>1</v>
      </c>
      <c r="N119" s="101" t="s">
        <v>42</v>
      </c>
      <c r="O119" s="101" t="s">
        <v>117</v>
      </c>
      <c r="P119" s="101" t="s">
        <v>118</v>
      </c>
      <c r="Q119" s="101" t="s">
        <v>119</v>
      </c>
      <c r="R119" s="101" t="s">
        <v>120</v>
      </c>
      <c r="S119" s="101" t="s">
        <v>121</v>
      </c>
      <c r="T119" s="102" t="s">
        <v>122</v>
      </c>
      <c r="U119" s="191"/>
      <c r="V119" s="191"/>
      <c r="W119" s="191"/>
      <c r="X119" s="191"/>
      <c r="Y119" s="191"/>
      <c r="Z119" s="191"/>
      <c r="AA119" s="191"/>
      <c r="AB119" s="191"/>
      <c r="AC119" s="191"/>
      <c r="AD119" s="191"/>
      <c r="AE119" s="191"/>
    </row>
    <row r="120" s="2" customFormat="1" ht="22.8" customHeight="1">
      <c r="A120" s="38"/>
      <c r="B120" s="39"/>
      <c r="C120" s="107" t="s">
        <v>123</v>
      </c>
      <c r="D120" s="40"/>
      <c r="E120" s="40"/>
      <c r="F120" s="40"/>
      <c r="G120" s="40"/>
      <c r="H120" s="40"/>
      <c r="I120" s="40"/>
      <c r="J120" s="198">
        <f>BK120</f>
        <v>0</v>
      </c>
      <c r="K120" s="40"/>
      <c r="L120" s="44"/>
      <c r="M120" s="103"/>
      <c r="N120" s="199"/>
      <c r="O120" s="104"/>
      <c r="P120" s="200">
        <f>P121</f>
        <v>0</v>
      </c>
      <c r="Q120" s="104"/>
      <c r="R120" s="200">
        <f>R121</f>
        <v>0</v>
      </c>
      <c r="S120" s="104"/>
      <c r="T120" s="201">
        <f>T121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77</v>
      </c>
      <c r="AU120" s="17" t="s">
        <v>106</v>
      </c>
      <c r="BK120" s="202">
        <f>BK121</f>
        <v>0</v>
      </c>
    </row>
    <row r="121" s="12" customFormat="1" ht="25.92" customHeight="1">
      <c r="A121" s="12"/>
      <c r="B121" s="203"/>
      <c r="C121" s="204"/>
      <c r="D121" s="205" t="s">
        <v>77</v>
      </c>
      <c r="E121" s="206" t="s">
        <v>95</v>
      </c>
      <c r="F121" s="206" t="s">
        <v>96</v>
      </c>
      <c r="G121" s="204"/>
      <c r="H121" s="204"/>
      <c r="I121" s="207"/>
      <c r="J121" s="208">
        <f>BK121</f>
        <v>0</v>
      </c>
      <c r="K121" s="204"/>
      <c r="L121" s="209"/>
      <c r="M121" s="210"/>
      <c r="N121" s="211"/>
      <c r="O121" s="211"/>
      <c r="P121" s="212">
        <f>P122+P126+P130</f>
        <v>0</v>
      </c>
      <c r="Q121" s="211"/>
      <c r="R121" s="212">
        <f>R122+R126+R130</f>
        <v>0</v>
      </c>
      <c r="S121" s="211"/>
      <c r="T121" s="213">
        <f>T122+T126+T130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4" t="s">
        <v>152</v>
      </c>
      <c r="AT121" s="215" t="s">
        <v>77</v>
      </c>
      <c r="AU121" s="215" t="s">
        <v>78</v>
      </c>
      <c r="AY121" s="214" t="s">
        <v>126</v>
      </c>
      <c r="BK121" s="216">
        <f>BK122+BK126+BK130</f>
        <v>0</v>
      </c>
    </row>
    <row r="122" s="12" customFormat="1" ht="22.8" customHeight="1">
      <c r="A122" s="12"/>
      <c r="B122" s="203"/>
      <c r="C122" s="204"/>
      <c r="D122" s="205" t="s">
        <v>77</v>
      </c>
      <c r="E122" s="217" t="s">
        <v>344</v>
      </c>
      <c r="F122" s="217" t="s">
        <v>345</v>
      </c>
      <c r="G122" s="204"/>
      <c r="H122" s="204"/>
      <c r="I122" s="207"/>
      <c r="J122" s="218">
        <f>BK122</f>
        <v>0</v>
      </c>
      <c r="K122" s="204"/>
      <c r="L122" s="209"/>
      <c r="M122" s="210"/>
      <c r="N122" s="211"/>
      <c r="O122" s="211"/>
      <c r="P122" s="212">
        <f>SUM(P123:P125)</f>
        <v>0</v>
      </c>
      <c r="Q122" s="211"/>
      <c r="R122" s="212">
        <f>SUM(R123:R125)</f>
        <v>0</v>
      </c>
      <c r="S122" s="211"/>
      <c r="T122" s="213">
        <f>SUM(T123:T125)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4" t="s">
        <v>152</v>
      </c>
      <c r="AT122" s="215" t="s">
        <v>77</v>
      </c>
      <c r="AU122" s="215" t="s">
        <v>86</v>
      </c>
      <c r="AY122" s="214" t="s">
        <v>126</v>
      </c>
      <c r="BK122" s="216">
        <f>SUM(BK123:BK125)</f>
        <v>0</v>
      </c>
    </row>
    <row r="123" s="2" customFormat="1" ht="16.5" customHeight="1">
      <c r="A123" s="38"/>
      <c r="B123" s="39"/>
      <c r="C123" s="219" t="s">
        <v>86</v>
      </c>
      <c r="D123" s="219" t="s">
        <v>129</v>
      </c>
      <c r="E123" s="220" t="s">
        <v>346</v>
      </c>
      <c r="F123" s="221" t="s">
        <v>347</v>
      </c>
      <c r="G123" s="222" t="s">
        <v>282</v>
      </c>
      <c r="H123" s="223">
        <v>1</v>
      </c>
      <c r="I123" s="224"/>
      <c r="J123" s="225">
        <f>ROUND(I123*H123,2)</f>
        <v>0</v>
      </c>
      <c r="K123" s="226"/>
      <c r="L123" s="44"/>
      <c r="M123" s="227" t="s">
        <v>1</v>
      </c>
      <c r="N123" s="228" t="s">
        <v>43</v>
      </c>
      <c r="O123" s="91"/>
      <c r="P123" s="229">
        <f>O123*H123</f>
        <v>0</v>
      </c>
      <c r="Q123" s="229">
        <v>0</v>
      </c>
      <c r="R123" s="229">
        <f>Q123*H123</f>
        <v>0</v>
      </c>
      <c r="S123" s="229">
        <v>0</v>
      </c>
      <c r="T123" s="230">
        <f>S123*H123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31" t="s">
        <v>348</v>
      </c>
      <c r="AT123" s="231" t="s">
        <v>129</v>
      </c>
      <c r="AU123" s="231" t="s">
        <v>88</v>
      </c>
      <c r="AY123" s="17" t="s">
        <v>126</v>
      </c>
      <c r="BE123" s="232">
        <f>IF(N123="základní",J123,0)</f>
        <v>0</v>
      </c>
      <c r="BF123" s="232">
        <f>IF(N123="snížená",J123,0)</f>
        <v>0</v>
      </c>
      <c r="BG123" s="232">
        <f>IF(N123="zákl. přenesená",J123,0)</f>
        <v>0</v>
      </c>
      <c r="BH123" s="232">
        <f>IF(N123="sníž. přenesená",J123,0)</f>
        <v>0</v>
      </c>
      <c r="BI123" s="232">
        <f>IF(N123="nulová",J123,0)</f>
        <v>0</v>
      </c>
      <c r="BJ123" s="17" t="s">
        <v>86</v>
      </c>
      <c r="BK123" s="232">
        <f>ROUND(I123*H123,2)</f>
        <v>0</v>
      </c>
      <c r="BL123" s="17" t="s">
        <v>348</v>
      </c>
      <c r="BM123" s="231" t="s">
        <v>349</v>
      </c>
    </row>
    <row r="124" s="2" customFormat="1" ht="16.5" customHeight="1">
      <c r="A124" s="38"/>
      <c r="B124" s="39"/>
      <c r="C124" s="219" t="s">
        <v>88</v>
      </c>
      <c r="D124" s="219" t="s">
        <v>129</v>
      </c>
      <c r="E124" s="220" t="s">
        <v>350</v>
      </c>
      <c r="F124" s="221" t="s">
        <v>351</v>
      </c>
      <c r="G124" s="222" t="s">
        <v>282</v>
      </c>
      <c r="H124" s="223">
        <v>1</v>
      </c>
      <c r="I124" s="224"/>
      <c r="J124" s="225">
        <f>ROUND(I124*H124,2)</f>
        <v>0</v>
      </c>
      <c r="K124" s="226"/>
      <c r="L124" s="44"/>
      <c r="M124" s="227" t="s">
        <v>1</v>
      </c>
      <c r="N124" s="228" t="s">
        <v>43</v>
      </c>
      <c r="O124" s="91"/>
      <c r="P124" s="229">
        <f>O124*H124</f>
        <v>0</v>
      </c>
      <c r="Q124" s="229">
        <v>0</v>
      </c>
      <c r="R124" s="229">
        <f>Q124*H124</f>
        <v>0</v>
      </c>
      <c r="S124" s="229">
        <v>0</v>
      </c>
      <c r="T124" s="230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31" t="s">
        <v>348</v>
      </c>
      <c r="AT124" s="231" t="s">
        <v>129</v>
      </c>
      <c r="AU124" s="231" t="s">
        <v>88</v>
      </c>
      <c r="AY124" s="17" t="s">
        <v>126</v>
      </c>
      <c r="BE124" s="232">
        <f>IF(N124="základní",J124,0)</f>
        <v>0</v>
      </c>
      <c r="BF124" s="232">
        <f>IF(N124="snížená",J124,0)</f>
        <v>0</v>
      </c>
      <c r="BG124" s="232">
        <f>IF(N124="zákl. přenesená",J124,0)</f>
        <v>0</v>
      </c>
      <c r="BH124" s="232">
        <f>IF(N124="sníž. přenesená",J124,0)</f>
        <v>0</v>
      </c>
      <c r="BI124" s="232">
        <f>IF(N124="nulová",J124,0)</f>
        <v>0</v>
      </c>
      <c r="BJ124" s="17" t="s">
        <v>86</v>
      </c>
      <c r="BK124" s="232">
        <f>ROUND(I124*H124,2)</f>
        <v>0</v>
      </c>
      <c r="BL124" s="17" t="s">
        <v>348</v>
      </c>
      <c r="BM124" s="231" t="s">
        <v>352</v>
      </c>
    </row>
    <row r="125" s="2" customFormat="1" ht="16.5" customHeight="1">
      <c r="A125" s="38"/>
      <c r="B125" s="39"/>
      <c r="C125" s="219" t="s">
        <v>143</v>
      </c>
      <c r="D125" s="219" t="s">
        <v>129</v>
      </c>
      <c r="E125" s="220" t="s">
        <v>353</v>
      </c>
      <c r="F125" s="221" t="s">
        <v>354</v>
      </c>
      <c r="G125" s="222" t="s">
        <v>282</v>
      </c>
      <c r="H125" s="223">
        <v>1</v>
      </c>
      <c r="I125" s="224"/>
      <c r="J125" s="225">
        <f>ROUND(I125*H125,2)</f>
        <v>0</v>
      </c>
      <c r="K125" s="226"/>
      <c r="L125" s="44"/>
      <c r="M125" s="227" t="s">
        <v>1</v>
      </c>
      <c r="N125" s="228" t="s">
        <v>43</v>
      </c>
      <c r="O125" s="91"/>
      <c r="P125" s="229">
        <f>O125*H125</f>
        <v>0</v>
      </c>
      <c r="Q125" s="229">
        <v>0</v>
      </c>
      <c r="R125" s="229">
        <f>Q125*H125</f>
        <v>0</v>
      </c>
      <c r="S125" s="229">
        <v>0</v>
      </c>
      <c r="T125" s="230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1" t="s">
        <v>348</v>
      </c>
      <c r="AT125" s="231" t="s">
        <v>129</v>
      </c>
      <c r="AU125" s="231" t="s">
        <v>88</v>
      </c>
      <c r="AY125" s="17" t="s">
        <v>126</v>
      </c>
      <c r="BE125" s="232">
        <f>IF(N125="základní",J125,0)</f>
        <v>0</v>
      </c>
      <c r="BF125" s="232">
        <f>IF(N125="snížená",J125,0)</f>
        <v>0</v>
      </c>
      <c r="BG125" s="232">
        <f>IF(N125="zákl. přenesená",J125,0)</f>
        <v>0</v>
      </c>
      <c r="BH125" s="232">
        <f>IF(N125="sníž. přenesená",J125,0)</f>
        <v>0</v>
      </c>
      <c r="BI125" s="232">
        <f>IF(N125="nulová",J125,0)</f>
        <v>0</v>
      </c>
      <c r="BJ125" s="17" t="s">
        <v>86</v>
      </c>
      <c r="BK125" s="232">
        <f>ROUND(I125*H125,2)</f>
        <v>0</v>
      </c>
      <c r="BL125" s="17" t="s">
        <v>348</v>
      </c>
      <c r="BM125" s="231" t="s">
        <v>355</v>
      </c>
    </row>
    <row r="126" s="12" customFormat="1" ht="22.8" customHeight="1">
      <c r="A126" s="12"/>
      <c r="B126" s="203"/>
      <c r="C126" s="204"/>
      <c r="D126" s="205" t="s">
        <v>77</v>
      </c>
      <c r="E126" s="217" t="s">
        <v>356</v>
      </c>
      <c r="F126" s="217" t="s">
        <v>357</v>
      </c>
      <c r="G126" s="204"/>
      <c r="H126" s="204"/>
      <c r="I126" s="207"/>
      <c r="J126" s="218">
        <f>BK126</f>
        <v>0</v>
      </c>
      <c r="K126" s="204"/>
      <c r="L126" s="209"/>
      <c r="M126" s="210"/>
      <c r="N126" s="211"/>
      <c r="O126" s="211"/>
      <c r="P126" s="212">
        <f>SUM(P127:P129)</f>
        <v>0</v>
      </c>
      <c r="Q126" s="211"/>
      <c r="R126" s="212">
        <f>SUM(R127:R129)</f>
        <v>0</v>
      </c>
      <c r="S126" s="211"/>
      <c r="T126" s="213">
        <f>SUM(T127:T129)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4" t="s">
        <v>152</v>
      </c>
      <c r="AT126" s="215" t="s">
        <v>77</v>
      </c>
      <c r="AU126" s="215" t="s">
        <v>86</v>
      </c>
      <c r="AY126" s="214" t="s">
        <v>126</v>
      </c>
      <c r="BK126" s="216">
        <f>SUM(BK127:BK129)</f>
        <v>0</v>
      </c>
    </row>
    <row r="127" s="2" customFormat="1" ht="16.5" customHeight="1">
      <c r="A127" s="38"/>
      <c r="B127" s="39"/>
      <c r="C127" s="219" t="s">
        <v>147</v>
      </c>
      <c r="D127" s="219" t="s">
        <v>129</v>
      </c>
      <c r="E127" s="220" t="s">
        <v>358</v>
      </c>
      <c r="F127" s="221" t="s">
        <v>359</v>
      </c>
      <c r="G127" s="222" t="s">
        <v>282</v>
      </c>
      <c r="H127" s="223">
        <v>1</v>
      </c>
      <c r="I127" s="224"/>
      <c r="J127" s="225">
        <f>ROUND(I127*H127,2)</f>
        <v>0</v>
      </c>
      <c r="K127" s="226"/>
      <c r="L127" s="44"/>
      <c r="M127" s="227" t="s">
        <v>1</v>
      </c>
      <c r="N127" s="228" t="s">
        <v>43</v>
      </c>
      <c r="O127" s="91"/>
      <c r="P127" s="229">
        <f>O127*H127</f>
        <v>0</v>
      </c>
      <c r="Q127" s="229">
        <v>0</v>
      </c>
      <c r="R127" s="229">
        <f>Q127*H127</f>
        <v>0</v>
      </c>
      <c r="S127" s="229">
        <v>0</v>
      </c>
      <c r="T127" s="230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1" t="s">
        <v>348</v>
      </c>
      <c r="AT127" s="231" t="s">
        <v>129</v>
      </c>
      <c r="AU127" s="231" t="s">
        <v>88</v>
      </c>
      <c r="AY127" s="17" t="s">
        <v>126</v>
      </c>
      <c r="BE127" s="232">
        <f>IF(N127="základní",J127,0)</f>
        <v>0</v>
      </c>
      <c r="BF127" s="232">
        <f>IF(N127="snížená",J127,0)</f>
        <v>0</v>
      </c>
      <c r="BG127" s="232">
        <f>IF(N127="zákl. přenesená",J127,0)</f>
        <v>0</v>
      </c>
      <c r="BH127" s="232">
        <f>IF(N127="sníž. přenesená",J127,0)</f>
        <v>0</v>
      </c>
      <c r="BI127" s="232">
        <f>IF(N127="nulová",J127,0)</f>
        <v>0</v>
      </c>
      <c r="BJ127" s="17" t="s">
        <v>86</v>
      </c>
      <c r="BK127" s="232">
        <f>ROUND(I127*H127,2)</f>
        <v>0</v>
      </c>
      <c r="BL127" s="17" t="s">
        <v>348</v>
      </c>
      <c r="BM127" s="231" t="s">
        <v>360</v>
      </c>
    </row>
    <row r="128" s="2" customFormat="1" ht="16.5" customHeight="1">
      <c r="A128" s="38"/>
      <c r="B128" s="39"/>
      <c r="C128" s="219" t="s">
        <v>152</v>
      </c>
      <c r="D128" s="219" t="s">
        <v>129</v>
      </c>
      <c r="E128" s="220" t="s">
        <v>361</v>
      </c>
      <c r="F128" s="221" t="s">
        <v>362</v>
      </c>
      <c r="G128" s="222" t="s">
        <v>282</v>
      </c>
      <c r="H128" s="223">
        <v>1</v>
      </c>
      <c r="I128" s="224"/>
      <c r="J128" s="225">
        <f>ROUND(I128*H128,2)</f>
        <v>0</v>
      </c>
      <c r="K128" s="226"/>
      <c r="L128" s="44"/>
      <c r="M128" s="227" t="s">
        <v>1</v>
      </c>
      <c r="N128" s="228" t="s">
        <v>43</v>
      </c>
      <c r="O128" s="91"/>
      <c r="P128" s="229">
        <f>O128*H128</f>
        <v>0</v>
      </c>
      <c r="Q128" s="229">
        <v>0</v>
      </c>
      <c r="R128" s="229">
        <f>Q128*H128</f>
        <v>0</v>
      </c>
      <c r="S128" s="229">
        <v>0</v>
      </c>
      <c r="T128" s="230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1" t="s">
        <v>348</v>
      </c>
      <c r="AT128" s="231" t="s">
        <v>129</v>
      </c>
      <c r="AU128" s="231" t="s">
        <v>88</v>
      </c>
      <c r="AY128" s="17" t="s">
        <v>126</v>
      </c>
      <c r="BE128" s="232">
        <f>IF(N128="základní",J128,0)</f>
        <v>0</v>
      </c>
      <c r="BF128" s="232">
        <f>IF(N128="snížená",J128,0)</f>
        <v>0</v>
      </c>
      <c r="BG128" s="232">
        <f>IF(N128="zákl. přenesená",J128,0)</f>
        <v>0</v>
      </c>
      <c r="BH128" s="232">
        <f>IF(N128="sníž. přenesená",J128,0)</f>
        <v>0</v>
      </c>
      <c r="BI128" s="232">
        <f>IF(N128="nulová",J128,0)</f>
        <v>0</v>
      </c>
      <c r="BJ128" s="17" t="s">
        <v>86</v>
      </c>
      <c r="BK128" s="232">
        <f>ROUND(I128*H128,2)</f>
        <v>0</v>
      </c>
      <c r="BL128" s="17" t="s">
        <v>348</v>
      </c>
      <c r="BM128" s="231" t="s">
        <v>363</v>
      </c>
    </row>
    <row r="129" s="2" customFormat="1" ht="16.5" customHeight="1">
      <c r="A129" s="38"/>
      <c r="B129" s="39"/>
      <c r="C129" s="219" t="s">
        <v>158</v>
      </c>
      <c r="D129" s="219" t="s">
        <v>129</v>
      </c>
      <c r="E129" s="220" t="s">
        <v>364</v>
      </c>
      <c r="F129" s="221" t="s">
        <v>365</v>
      </c>
      <c r="G129" s="222" t="s">
        <v>282</v>
      </c>
      <c r="H129" s="223">
        <v>1</v>
      </c>
      <c r="I129" s="224"/>
      <c r="J129" s="225">
        <f>ROUND(I129*H129,2)</f>
        <v>0</v>
      </c>
      <c r="K129" s="226"/>
      <c r="L129" s="44"/>
      <c r="M129" s="227" t="s">
        <v>1</v>
      </c>
      <c r="N129" s="228" t="s">
        <v>43</v>
      </c>
      <c r="O129" s="91"/>
      <c r="P129" s="229">
        <f>O129*H129</f>
        <v>0</v>
      </c>
      <c r="Q129" s="229">
        <v>0</v>
      </c>
      <c r="R129" s="229">
        <f>Q129*H129</f>
        <v>0</v>
      </c>
      <c r="S129" s="229">
        <v>0</v>
      </c>
      <c r="T129" s="230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1" t="s">
        <v>348</v>
      </c>
      <c r="AT129" s="231" t="s">
        <v>129</v>
      </c>
      <c r="AU129" s="231" t="s">
        <v>88</v>
      </c>
      <c r="AY129" s="17" t="s">
        <v>126</v>
      </c>
      <c r="BE129" s="232">
        <f>IF(N129="základní",J129,0)</f>
        <v>0</v>
      </c>
      <c r="BF129" s="232">
        <f>IF(N129="snížená",J129,0)</f>
        <v>0</v>
      </c>
      <c r="BG129" s="232">
        <f>IF(N129="zákl. přenesená",J129,0)</f>
        <v>0</v>
      </c>
      <c r="BH129" s="232">
        <f>IF(N129="sníž. přenesená",J129,0)</f>
        <v>0</v>
      </c>
      <c r="BI129" s="232">
        <f>IF(N129="nulová",J129,0)</f>
        <v>0</v>
      </c>
      <c r="BJ129" s="17" t="s">
        <v>86</v>
      </c>
      <c r="BK129" s="232">
        <f>ROUND(I129*H129,2)</f>
        <v>0</v>
      </c>
      <c r="BL129" s="17" t="s">
        <v>348</v>
      </c>
      <c r="BM129" s="231" t="s">
        <v>366</v>
      </c>
    </row>
    <row r="130" s="12" customFormat="1" ht="22.8" customHeight="1">
      <c r="A130" s="12"/>
      <c r="B130" s="203"/>
      <c r="C130" s="204"/>
      <c r="D130" s="205" t="s">
        <v>77</v>
      </c>
      <c r="E130" s="217" t="s">
        <v>367</v>
      </c>
      <c r="F130" s="217" t="s">
        <v>368</v>
      </c>
      <c r="G130" s="204"/>
      <c r="H130" s="204"/>
      <c r="I130" s="207"/>
      <c r="J130" s="218">
        <f>BK130</f>
        <v>0</v>
      </c>
      <c r="K130" s="204"/>
      <c r="L130" s="209"/>
      <c r="M130" s="210"/>
      <c r="N130" s="211"/>
      <c r="O130" s="211"/>
      <c r="P130" s="212">
        <f>P131</f>
        <v>0</v>
      </c>
      <c r="Q130" s="211"/>
      <c r="R130" s="212">
        <f>R131</f>
        <v>0</v>
      </c>
      <c r="S130" s="211"/>
      <c r="T130" s="213">
        <f>T131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4" t="s">
        <v>152</v>
      </c>
      <c r="AT130" s="215" t="s">
        <v>77</v>
      </c>
      <c r="AU130" s="215" t="s">
        <v>86</v>
      </c>
      <c r="AY130" s="214" t="s">
        <v>126</v>
      </c>
      <c r="BK130" s="216">
        <f>BK131</f>
        <v>0</v>
      </c>
    </row>
    <row r="131" s="2" customFormat="1" ht="16.5" customHeight="1">
      <c r="A131" s="38"/>
      <c r="B131" s="39"/>
      <c r="C131" s="219" t="s">
        <v>163</v>
      </c>
      <c r="D131" s="219" t="s">
        <v>129</v>
      </c>
      <c r="E131" s="220" t="s">
        <v>369</v>
      </c>
      <c r="F131" s="221" t="s">
        <v>370</v>
      </c>
      <c r="G131" s="222" t="s">
        <v>282</v>
      </c>
      <c r="H131" s="223">
        <v>1</v>
      </c>
      <c r="I131" s="224"/>
      <c r="J131" s="225">
        <f>ROUND(I131*H131,2)</f>
        <v>0</v>
      </c>
      <c r="K131" s="226"/>
      <c r="L131" s="44"/>
      <c r="M131" s="285" t="s">
        <v>1</v>
      </c>
      <c r="N131" s="286" t="s">
        <v>43</v>
      </c>
      <c r="O131" s="282"/>
      <c r="P131" s="283">
        <f>O131*H131</f>
        <v>0</v>
      </c>
      <c r="Q131" s="283">
        <v>0</v>
      </c>
      <c r="R131" s="283">
        <f>Q131*H131</f>
        <v>0</v>
      </c>
      <c r="S131" s="283">
        <v>0</v>
      </c>
      <c r="T131" s="284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1" t="s">
        <v>348</v>
      </c>
      <c r="AT131" s="231" t="s">
        <v>129</v>
      </c>
      <c r="AU131" s="231" t="s">
        <v>88</v>
      </c>
      <c r="AY131" s="17" t="s">
        <v>126</v>
      </c>
      <c r="BE131" s="232">
        <f>IF(N131="základní",J131,0)</f>
        <v>0</v>
      </c>
      <c r="BF131" s="232">
        <f>IF(N131="snížená",J131,0)</f>
        <v>0</v>
      </c>
      <c r="BG131" s="232">
        <f>IF(N131="zákl. přenesená",J131,0)</f>
        <v>0</v>
      </c>
      <c r="BH131" s="232">
        <f>IF(N131="sníž. přenesená",J131,0)</f>
        <v>0</v>
      </c>
      <c r="BI131" s="232">
        <f>IF(N131="nulová",J131,0)</f>
        <v>0</v>
      </c>
      <c r="BJ131" s="17" t="s">
        <v>86</v>
      </c>
      <c r="BK131" s="232">
        <f>ROUND(I131*H131,2)</f>
        <v>0</v>
      </c>
      <c r="BL131" s="17" t="s">
        <v>348</v>
      </c>
      <c r="BM131" s="231" t="s">
        <v>371</v>
      </c>
    </row>
    <row r="132" s="2" customFormat="1" ht="6.96" customHeight="1">
      <c r="A132" s="38"/>
      <c r="B132" s="66"/>
      <c r="C132" s="67"/>
      <c r="D132" s="67"/>
      <c r="E132" s="67"/>
      <c r="F132" s="67"/>
      <c r="G132" s="67"/>
      <c r="H132" s="67"/>
      <c r="I132" s="67"/>
      <c r="J132" s="67"/>
      <c r="K132" s="67"/>
      <c r="L132" s="44"/>
      <c r="M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</sheetData>
  <sheetProtection sheet="1" autoFilter="0" formatColumns="0" formatRows="0" objects="1" scenarios="1" spinCount="100000" saltValue="3YoqtsuGowL7Z0wIi8T9qM7duuXyeexa91HIsUSFt8ENdkFy9DDWxE/CdBlSfxLBO/V+NjS7oWEpng8qkmIXNQ==" hashValue="QyKv6sc4kCQsS1WLdLgUnu8/Uya6dOaUqs7L/OBx/njgMsj57hOXw0zfWQYG1VSoHVSzHIZB+t+UZ1OpAHDniQ==" algorithmName="SHA-512" password="CC35"/>
  <autoFilter ref="C119:K131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Michal Mareš</dc:creator>
  <cp:lastModifiedBy>Michal Mareš</cp:lastModifiedBy>
  <dcterms:created xsi:type="dcterms:W3CDTF">2026-02-27T06:36:28Z</dcterms:created>
  <dcterms:modified xsi:type="dcterms:W3CDTF">2026-02-27T06:36:30Z</dcterms:modified>
</cp:coreProperties>
</file>