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xr:revisionPtr revIDLastSave="0" documentId="8_{667A4F16-4924-48F4-BFB2-78C402565AFA}" xr6:coauthVersionLast="46" xr6:coauthVersionMax="46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Rekapitulace stavby" sheetId="1" state="veryHidden" r:id="rId1"/>
    <sheet name="20210406 - ZŠ Josefa Gočá..." sheetId="2" r:id="rId2"/>
  </sheets>
  <definedNames>
    <definedName name="_xlnm._FilterDatabase" localSheetId="1" hidden="1">'20210406 - ZŠ Josefa Gočá...'!$C$122:$K$176</definedName>
    <definedName name="_xlnm.Print_Titles" localSheetId="1">'20210406 - ZŠ Josefa Gočá...'!$122:$122</definedName>
    <definedName name="_xlnm.Print_Titles" localSheetId="0">'Rekapitulace stavby'!$92:$92</definedName>
    <definedName name="_xlnm.Print_Area" localSheetId="1">'20210406 - ZŠ Josefa Gočá...'!$C$4:$J$76,'20210406 - ZŠ Josefa Gočá...'!$C$112:$K$176</definedName>
    <definedName name="_xlnm.Print_Area" localSheetId="0">'Rekapitulace stavby'!$D$4:$AO$76,'Rekapitulace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0" i="2"/>
  <c r="BH170" i="2"/>
  <c r="BG170" i="2"/>
  <c r="BF170" i="2"/>
  <c r="T170" i="2"/>
  <c r="T169" i="2"/>
  <c r="R170" i="2"/>
  <c r="R169" i="2" s="1"/>
  <c r="P170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T155" i="2" s="1"/>
  <c r="R156" i="2"/>
  <c r="R155" i="2" s="1"/>
  <c r="P156" i="2"/>
  <c r="P155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BI129" i="2"/>
  <c r="BH129" i="2"/>
  <c r="BG129" i="2"/>
  <c r="BF129" i="2"/>
  <c r="T129" i="2"/>
  <c r="R129" i="2"/>
  <c r="P129" i="2"/>
  <c r="BI126" i="2"/>
  <c r="BH126" i="2"/>
  <c r="BG126" i="2"/>
  <c r="BF126" i="2"/>
  <c r="T126" i="2"/>
  <c r="T125" i="2"/>
  <c r="R126" i="2"/>
  <c r="R125" i="2" s="1"/>
  <c r="P126" i="2"/>
  <c r="P125" i="2"/>
  <c r="J120" i="2"/>
  <c r="F119" i="2"/>
  <c r="F117" i="2"/>
  <c r="E115" i="2"/>
  <c r="J90" i="2"/>
  <c r="F89" i="2"/>
  <c r="F87" i="2"/>
  <c r="E85" i="2"/>
  <c r="J19" i="2"/>
  <c r="E19" i="2"/>
  <c r="J119" i="2"/>
  <c r="J18" i="2"/>
  <c r="J16" i="2"/>
  <c r="E16" i="2"/>
  <c r="F120" i="2"/>
  <c r="J15" i="2"/>
  <c r="J10" i="2"/>
  <c r="J87" i="2"/>
  <c r="L90" i="1"/>
  <c r="AM90" i="1"/>
  <c r="AM89" i="1"/>
  <c r="L89" i="1"/>
  <c r="AM87" i="1"/>
  <c r="L87" i="1"/>
  <c r="L85" i="1"/>
  <c r="L84" i="1"/>
  <c r="J163" i="2"/>
  <c r="J143" i="2"/>
  <c r="BK140" i="2"/>
  <c r="J138" i="2"/>
  <c r="BK135" i="2"/>
  <c r="BK132" i="2"/>
  <c r="BK129" i="2"/>
  <c r="J126" i="2"/>
  <c r="BK176" i="2"/>
  <c r="J176" i="2"/>
  <c r="J167" i="2"/>
  <c r="J165" i="2"/>
  <c r="BK163" i="2"/>
  <c r="BK156" i="2"/>
  <c r="AS94" i="1"/>
  <c r="BK174" i="2"/>
  <c r="J170" i="2"/>
  <c r="BK167" i="2"/>
  <c r="BK165" i="2"/>
  <c r="BK161" i="2"/>
  <c r="J159" i="2"/>
  <c r="J156" i="2"/>
  <c r="BK154" i="2"/>
  <c r="BK175" i="2"/>
  <c r="J175" i="2"/>
  <c r="J174" i="2"/>
  <c r="BK170" i="2"/>
  <c r="J161" i="2"/>
  <c r="BK159" i="2"/>
  <c r="J154" i="2"/>
  <c r="BK152" i="2"/>
  <c r="J152" i="2"/>
  <c r="BK151" i="2"/>
  <c r="J151" i="2"/>
  <c r="BK150" i="2"/>
  <c r="J150" i="2"/>
  <c r="BK147" i="2"/>
  <c r="J147" i="2"/>
  <c r="BK145" i="2"/>
  <c r="J145" i="2"/>
  <c r="BK143" i="2"/>
  <c r="J140" i="2"/>
  <c r="BK138" i="2"/>
  <c r="J135" i="2"/>
  <c r="J132" i="2"/>
  <c r="J129" i="2"/>
  <c r="BK126" i="2"/>
  <c r="P158" i="2" l="1"/>
  <c r="P157" i="2" s="1"/>
  <c r="R158" i="2"/>
  <c r="R157" i="2" s="1"/>
  <c r="BK173" i="2"/>
  <c r="J173" i="2"/>
  <c r="J105" i="2" s="1"/>
  <c r="BK128" i="2"/>
  <c r="J128" i="2"/>
  <c r="J97" i="2" s="1"/>
  <c r="P128" i="2"/>
  <c r="P124" i="2"/>
  <c r="P123" i="2" s="1"/>
  <c r="AU95" i="1" s="1"/>
  <c r="AU94" i="1" s="1"/>
  <c r="T128" i="2"/>
  <c r="T124" i="2" s="1"/>
  <c r="BK142" i="2"/>
  <c r="J142" i="2" s="1"/>
  <c r="J98" i="2" s="1"/>
  <c r="R142" i="2"/>
  <c r="T142" i="2"/>
  <c r="BK149" i="2"/>
  <c r="J149" i="2"/>
  <c r="J99" i="2" s="1"/>
  <c r="R149" i="2"/>
  <c r="T149" i="2"/>
  <c r="P173" i="2"/>
  <c r="P172" i="2"/>
  <c r="R128" i="2"/>
  <c r="R124" i="2" s="1"/>
  <c r="R123" i="2" s="1"/>
  <c r="P142" i="2"/>
  <c r="P149" i="2"/>
  <c r="T158" i="2"/>
  <c r="T157" i="2"/>
  <c r="R173" i="2"/>
  <c r="R172" i="2"/>
  <c r="BK158" i="2"/>
  <c r="J158" i="2" s="1"/>
  <c r="J102" i="2" s="1"/>
  <c r="T173" i="2"/>
  <c r="T172" i="2" s="1"/>
  <c r="F90" i="2"/>
  <c r="J117" i="2"/>
  <c r="BE126" i="2"/>
  <c r="BE129" i="2"/>
  <c r="BE135" i="2"/>
  <c r="BE138" i="2"/>
  <c r="BE143" i="2"/>
  <c r="BE145" i="2"/>
  <c r="BE147" i="2"/>
  <c r="BE150" i="2"/>
  <c r="BE151" i="2"/>
  <c r="BE152" i="2"/>
  <c r="BE154" i="2"/>
  <c r="BE156" i="2"/>
  <c r="BE174" i="2"/>
  <c r="BE175" i="2"/>
  <c r="BK125" i="2"/>
  <c r="J125" i="2" s="1"/>
  <c r="J96" i="2" s="1"/>
  <c r="BE161" i="2"/>
  <c r="BE163" i="2"/>
  <c r="BE176" i="2"/>
  <c r="BK155" i="2"/>
  <c r="J155" i="2" s="1"/>
  <c r="J100" i="2" s="1"/>
  <c r="BE159" i="2"/>
  <c r="BE167" i="2"/>
  <c r="BE170" i="2"/>
  <c r="BK169" i="2"/>
  <c r="J169" i="2" s="1"/>
  <c r="J103" i="2" s="1"/>
  <c r="J89" i="2"/>
  <c r="BE132" i="2"/>
  <c r="BE140" i="2"/>
  <c r="BE165" i="2"/>
  <c r="F34" i="2"/>
  <c r="BC95" i="1"/>
  <c r="BC94" i="1"/>
  <c r="W32" i="1" s="1"/>
  <c r="F33" i="2"/>
  <c r="BB95" i="1"/>
  <c r="BB94" i="1" s="1"/>
  <c r="W31" i="1" s="1"/>
  <c r="F32" i="2"/>
  <c r="BA95" i="1" s="1"/>
  <c r="BA94" i="1" s="1"/>
  <c r="AW94" i="1" s="1"/>
  <c r="AK30" i="1" s="1"/>
  <c r="J32" i="2"/>
  <c r="AW95" i="1"/>
  <c r="F35" i="2"/>
  <c r="BD95" i="1"/>
  <c r="BD94" i="1"/>
  <c r="W33" i="1" s="1"/>
  <c r="T123" i="2" l="1"/>
  <c r="BK124" i="2"/>
  <c r="J124" i="2"/>
  <c r="J95" i="2" s="1"/>
  <c r="BK172" i="2"/>
  <c r="J172" i="2"/>
  <c r="J104" i="2" s="1"/>
  <c r="BK157" i="2"/>
  <c r="J157" i="2"/>
  <c r="J101" i="2"/>
  <c r="W30" i="1"/>
  <c r="F31" i="2"/>
  <c r="AZ95" i="1" s="1"/>
  <c r="AZ94" i="1" s="1"/>
  <c r="W29" i="1" s="1"/>
  <c r="AX94" i="1"/>
  <c r="AY94" i="1"/>
  <c r="J31" i="2"/>
  <c r="AV95" i="1" s="1"/>
  <c r="AT95" i="1" s="1"/>
  <c r="BK123" i="2" l="1"/>
  <c r="J123" i="2"/>
  <c r="J94" i="2"/>
  <c r="AV94" i="1"/>
  <c r="AK29" i="1" s="1"/>
  <c r="AT94" i="1" l="1"/>
  <c r="J28" i="2"/>
  <c r="AG95" i="1"/>
  <c r="AN95" i="1"/>
  <c r="J37" i="2" l="1"/>
  <c r="AG94" i="1"/>
  <c r="AN94" i="1" s="1"/>
  <c r="AK26" i="1" l="1"/>
  <c r="AK35" i="1"/>
</calcChain>
</file>

<file path=xl/sharedStrings.xml><?xml version="1.0" encoding="utf-8"?>
<sst xmlns="http://schemas.openxmlformats.org/spreadsheetml/2006/main" count="822" uniqueCount="245">
  <si>
    <t>Export Komplet</t>
  </si>
  <si>
    <t/>
  </si>
  <si>
    <t>2.0</t>
  </si>
  <si>
    <t>ZAMOK</t>
  </si>
  <si>
    <t>False</t>
  </si>
  <si>
    <t>{4c063028-bc29-4c30-9f9d-73fbaaba726c}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</si>
  <si>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</si>
  <si>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</si>
  <si>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</si>
  <si>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</si>
  <si>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</si>
  <si>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</si>
  <si>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</si>
  <si>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</si>
  <si>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</si>
  <si>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20210406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</si>
  <si>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</si>
  <si>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</si>
  <si>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ZŠ Josefa Gočára - Oprava vnitřních omítek ve školní jídelně</t>
  </si>
  <si>
    <t>KSO:</t>
  </si>
  <si>
    <t>CC-CZ:</t>
  </si>
  <si>
    <t>Místo:</t>
  </si>
  <si>
    <t xml:space="preserve"> </t>
  </si>
  <si>
    <t>Datum:</t>
  </si>
  <si>
    <t>6. 4. 2021</t>
  </si>
  <si>
    <t>Zadavatel:</t>
  </si>
  <si>
    <t>IČ:</t>
  </si>
  <si>
    <t>TSHK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</si>
  <si>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</si>
  <si>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</si>
  <si>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</si>
  <si>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</si>
  <si>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</si>
  <si>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</si>
  <si>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</si>
  <si>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</si>
  <si>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</si>
  <si>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</si>
  <si>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</si>
  <si>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</si>
  <si>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</si>
  <si>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</si>
  <si>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</si>
  <si>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</si>
  <si>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</si>
  <si>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</si>
  <si>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</si>
  <si>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</si>
  <si>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</si>
  <si>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</si>
  <si>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</si>
  <si>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</si>
  <si>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</si>
  <si>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</si>
  <si>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</si>
  <si>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</si>
  <si>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</si>
  <si>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</si>
  <si>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</si>
  <si>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</si>
  <si>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</si>
  <si>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</si>
  <si>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</si>
  <si>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</si>
  <si>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</si>
  <si>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</si>
  <si>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</si>
  <si>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</si>
  <si>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</si>
  <si>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</si>
  <si>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</si>
  <si>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</si>
  <si>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</si>
  <si>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</si>
  <si>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</si>
  <si>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</si>
  <si>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</si>
  <si>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</si>
  <si>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</si>
  <si>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</si>
  <si>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</si>
  <si>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</si>
  <si>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</si>
  <si>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</si>
  <si>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</si>
  <si>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</si>
  <si>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</si>
  <si>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</si>
  <si>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</si>
  <si>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</si>
  <si>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</si>
  <si>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</si>
  <si>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</si>
  <si>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</si>
  <si>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</si>
  <si>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</si>
  <si>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</si>
  <si>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</si>
  <si>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</si>
  <si>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</si>
  <si>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</si>
  <si>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</si>
  <si>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</si>
  <si>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</si>
  <si>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</si>
  <si>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</si>
  <si>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</si>
  <si>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</si>
  <si>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</si>
  <si>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</si>
  <si>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</si>
  <si>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</si>
  <si>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</si>
  <si>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</si>
  <si>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</si>
  <si>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</si>
  <si>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</si>
  <si>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</si>
  <si>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319202113</t>
  </si>
  <si>
    <t>Dodatečná izolace zdiva tl do 450 mm nízkotlakou injektáží silikonovou mikroemulzí</t>
  </si>
  <si>
    <t>m</t>
  </si>
  <si>
    <t>CS ÚRS 2021 01</t>
  </si>
  <si>
    <t>4</t>
  </si>
  <si>
    <t>1409905444</t>
  </si>
  <si>
    <t>VV</t>
  </si>
  <si>
    <t>5 "předpokládané množství"</t>
  </si>
  <si>
    <t>6</t>
  </si>
  <si>
    <t>Úpravy povrchů, podlahy a osazování výplní</t>
  </si>
  <si>
    <t>611311141</t>
  </si>
  <si>
    <t>Vápenná omítka štuková dvouvrstvá vnitřních stropů rovných nanášená ručně</t>
  </si>
  <si>
    <t>m2</t>
  </si>
  <si>
    <t>2105619797</t>
  </si>
  <si>
    <t>P</t>
  </si>
  <si>
    <t>Poznámka k položce:_x000D_
Vápenná omítka pro interiér. Vhodná pro použití zejména při rekonstrukcích památkových objektů s důrazem na původní složení omítek bez obsahu cementu</t>
  </si>
  <si>
    <t>40 "předpokládané množství"</t>
  </si>
  <si>
    <t>612311131</t>
  </si>
  <si>
    <t>Potažení vnitřních stěn vápenným štukem tloušťky do 3 mm</t>
  </si>
  <si>
    <t>-1907896171</t>
  </si>
  <si>
    <t>Poznámka k položce:_x000D_
Vápenná štuková omítka pro interiér. Vhodná k použití jako sanační štuková omítka na všechny druhy sanačních omítek, na přestěrkování a jako štuková omítka na čistě vápenné omítky</t>
  </si>
  <si>
    <t>20 "předpokládané množství"</t>
  </si>
  <si>
    <t>612311141</t>
  </si>
  <si>
    <t>Vápenná omítka štuková dvouvrstvá vnitřních stěn nanášená ručně</t>
  </si>
  <si>
    <t>-301350438</t>
  </si>
  <si>
    <t>5</t>
  </si>
  <si>
    <t>612821002</t>
  </si>
  <si>
    <t>Vnitřní sanační štuková omítka pro vlhké zdivo prováděná ručně</t>
  </si>
  <si>
    <t>1189790523</t>
  </si>
  <si>
    <t>70 "předpokládané množství"</t>
  </si>
  <si>
    <t>619995001</t>
  </si>
  <si>
    <t>Začištění omítek kolem oken, dveří, podlah nebo obkladů</t>
  </si>
  <si>
    <t>-18409297</t>
  </si>
  <si>
    <t>120 "předpokládané množství"</t>
  </si>
  <si>
    <t>9</t>
  </si>
  <si>
    <t>Ostatní konstrukce a práce, bourání</t>
  </si>
  <si>
    <t>7</t>
  </si>
  <si>
    <t>978011191</t>
  </si>
  <si>
    <t>Otlučení (osekání) vnitřní vápenné nebo vápenocementové omítky stropů v rozsahu do 100 %</t>
  </si>
  <si>
    <t>-970011093</t>
  </si>
  <si>
    <t>90 "předpokládané množství"</t>
  </si>
  <si>
    <t>8</t>
  </si>
  <si>
    <t>978013191</t>
  </si>
  <si>
    <t>Otlučení (osekání) vnitřní vápenné nebo vápenocementové omítky stěn v rozsahu do 100 %</t>
  </si>
  <si>
    <t>-1228894248</t>
  </si>
  <si>
    <t>60 "předpokládané množství"</t>
  </si>
  <si>
    <t>978035127</t>
  </si>
  <si>
    <t>Odsekání tenkovrstvé omítky nebo štuku odsekáním v rozsahu do 100%</t>
  </si>
  <si>
    <t>1476604947</t>
  </si>
  <si>
    <t>997</t>
  </si>
  <si>
    <t>Přesun sutě</t>
  </si>
  <si>
    <t>10</t>
  </si>
  <si>
    <t>997013211</t>
  </si>
  <si>
    <t>Vnitrostaveništní doprava suti a vybouraných hmot pro budovy v do 6 m ručně</t>
  </si>
  <si>
    <t>t</t>
  </si>
  <si>
    <t>-60027250</t>
  </si>
  <si>
    <t>11</t>
  </si>
  <si>
    <t>997013501</t>
  </si>
  <si>
    <t>Odvoz suti a vybouraných hmot na skládku nebo meziskládku do 1 km se složením</t>
  </si>
  <si>
    <t>495238630</t>
  </si>
  <si>
    <t>12</t>
  </si>
  <si>
    <t>997013509</t>
  </si>
  <si>
    <t>Příplatek k odvozu suti a vybouraných hmot na skládku ZKD 1 km přes 1 km</t>
  </si>
  <si>
    <t>-1948539462</t>
  </si>
  <si>
    <t>7,391*15 'Přepočtené koeficientem množství</t>
  </si>
  <si>
    <t>13</t>
  </si>
  <si>
    <t>997013631</t>
  </si>
  <si>
    <t>Poplatek za uložení na skládce (skládkovné) stavebního odpadu směsného kód odpadu 17 09 04</t>
  </si>
  <si>
    <t>-1840903307</t>
  </si>
  <si>
    <t>998</t>
  </si>
  <si>
    <t>Přesun hmot</t>
  </si>
  <si>
    <t>14</t>
  </si>
  <si>
    <t>998011001</t>
  </si>
  <si>
    <t>Přesun hmot pro budovy zděné v do 6 m</t>
  </si>
  <si>
    <t>1616102163</t>
  </si>
  <si>
    <t>PSV</t>
  </si>
  <si>
    <t>Práce a dodávky PSV</t>
  </si>
  <si>
    <t>784</t>
  </si>
  <si>
    <t>Dokončovací práce - malby a tapety</t>
  </si>
  <si>
    <t>784111011</t>
  </si>
  <si>
    <t>Obroušení podkladu omítnutého v místnostech výšky do 3,80 m</t>
  </si>
  <si>
    <t>16</t>
  </si>
  <si>
    <t>-1626113960</t>
  </si>
  <si>
    <t>50 "předpokládané množství"</t>
  </si>
  <si>
    <t>784121001</t>
  </si>
  <si>
    <t>Oškrabání malby v mísnostech výšky do 3,80 m</t>
  </si>
  <si>
    <t>-1982266086</t>
  </si>
  <si>
    <t>17</t>
  </si>
  <si>
    <t>784161231</t>
  </si>
  <si>
    <t>Lokální vyrovnání podkladu sádrovou stěrkou plochy do 1,0 m2 v místnostech výšky do 3,80 m</t>
  </si>
  <si>
    <t>kus</t>
  </si>
  <si>
    <t>-657949084</t>
  </si>
  <si>
    <t>18</t>
  </si>
  <si>
    <t>784161411</t>
  </si>
  <si>
    <t>Celoplošné vyrovnání podkladu sádrovou stěrkou v místnostech výšky do 3,80 m</t>
  </si>
  <si>
    <t>921119598</t>
  </si>
  <si>
    <t>50"předpokládné množství"</t>
  </si>
  <si>
    <t>19</t>
  </si>
  <si>
    <t>784211101</t>
  </si>
  <si>
    <t>Dvojnásobné bílé malby ze směsí za mokra výborně otěruvzdorných v místnostech výšky do 3,80 m</t>
  </si>
  <si>
    <t>411484963</t>
  </si>
  <si>
    <t>400 "předpokládané množství"</t>
  </si>
  <si>
    <t>HZS</t>
  </si>
  <si>
    <t>Hodinové zúčtovací sazby</t>
  </si>
  <si>
    <t>20</t>
  </si>
  <si>
    <t>HZS2311</t>
  </si>
  <si>
    <t>Hodinová zúčtovací sazba malíř, natěrač, lakýrník</t>
  </si>
  <si>
    <t>hod</t>
  </si>
  <si>
    <t>512</t>
  </si>
  <si>
    <t>-1519031953</t>
  </si>
  <si>
    <t>Poznámka k položce:_x000D_
Stěhování nábytku, zakrývání konstrukcí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</si>
  <si>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</si>
  <si>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</si>
  <si>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</si>
  <si>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</si>
  <si>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</si>
  <si>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</si>
  <si>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</si>
  <si>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850993743</t>
  </si>
  <si>
    <t>22</t>
  </si>
  <si>
    <t>033002000</t>
  </si>
  <si>
    <t xml:space="preserve">Elektrická energie a voda pro stavební práce </t>
  </si>
  <si>
    <t>-901437119</t>
  </si>
  <si>
    <t>23</t>
  </si>
  <si>
    <t>034503000</t>
  </si>
  <si>
    <t>Informační tabule na staveništi</t>
  </si>
  <si>
    <t>2029638367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</si>
</sst>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8</v>
      </c>
      <c r="BT3" s="15" t="s">
        <v>9</v>
      </c>
    </row>
    <row r="4" spans="1:74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E4" s="23" t="s">
        <v>12</v>
      </c>
      <c r="BS4" s="15" t="s">
        <v>13</v>
      </c>
    </row>
    <row r="5" spans="1:74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16" t="s">
        <v>15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0"/>
      <c r="AQ5" s="20"/>
      <c r="AR5" s="18"/>
      <c r="BE5" s="213" t="s">
        <v>16</v>
      </c>
      <c r="BS5" s="15" t="s">
        <v>6</v>
      </c>
    </row>
    <row r="6" spans="1:74" s="1" customFormat="1" ht="36.950000000000003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18" t="s">
        <v>18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0"/>
      <c r="AQ6" s="20"/>
      <c r="AR6" s="18"/>
      <c r="BE6" s="214"/>
      <c r="BS6" s="15" t="s">
        <v>6</v>
      </c>
    </row>
    <row r="7" spans="1:74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E7" s="214"/>
      <c r="BS7" s="15" t="s">
        <v>6</v>
      </c>
    </row>
    <row r="8" spans="1:74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14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14"/>
      <c r="BS9" s="15" t="s">
        <v>6</v>
      </c>
    </row>
    <row r="10" spans="1:74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E10" s="214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14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14"/>
      <c r="BS12" s="15" t="s">
        <v>6</v>
      </c>
    </row>
    <row r="13" spans="1:74" s="1" customFormat="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E13" s="214"/>
      <c r="BS13" s="15" t="s">
        <v>6</v>
      </c>
    </row>
    <row r="14" spans="1:74" ht="12.75">
      <c r="B14" s="19"/>
      <c r="C14" s="20"/>
      <c r="D14" s="20"/>
      <c r="E14" s="219" t="s">
        <v>30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14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14"/>
      <c r="BS15" s="15" t="s">
        <v>4</v>
      </c>
    </row>
    <row r="16" spans="1:74" s="1" customFormat="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</v>
      </c>
      <c r="AO16" s="20"/>
      <c r="AP16" s="20"/>
      <c r="AQ16" s="20"/>
      <c r="AR16" s="18"/>
      <c r="BE16" s="214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14"/>
      <c r="BS17" s="15" t="s">
        <v>32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14"/>
      <c r="BS18" s="15" t="s">
        <v>6</v>
      </c>
    </row>
    <row r="19" spans="1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</v>
      </c>
      <c r="AO19" s="20"/>
      <c r="AP19" s="20"/>
      <c r="AQ19" s="20"/>
      <c r="AR19" s="18"/>
      <c r="BE19" s="214"/>
      <c r="BS19" s="15" t="s">
        <v>6</v>
      </c>
    </row>
    <row r="20" spans="1:71" s="1" customFormat="1" ht="18.399999999999999" customHeight="1">
      <c r="B20" s="19"/>
      <c r="C20" s="20"/>
      <c r="D20" s="20"/>
      <c r="E20" s="25" t="s">
        <v>27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14"/>
      <c r="BS20" s="15" t="s">
        <v>32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14"/>
    </row>
    <row r="22" spans="1:71" s="1" customFormat="1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14"/>
    </row>
    <row r="23" spans="1:71" s="1" customFormat="1" ht="16.5" customHeight="1">
      <c r="B23" s="19"/>
      <c r="C23" s="20"/>
      <c r="D23" s="20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0"/>
      <c r="AP23" s="20"/>
      <c r="AQ23" s="20"/>
      <c r="AR23" s="18"/>
      <c r="BE23" s="214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14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14"/>
    </row>
    <row r="26" spans="1:71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2">
        <f>ROUND(AG94,2)</f>
        <v>0</v>
      </c>
      <c r="AL26" s="223"/>
      <c r="AM26" s="223"/>
      <c r="AN26" s="223"/>
      <c r="AO26" s="223"/>
      <c r="AP26" s="34"/>
      <c r="AQ26" s="34"/>
      <c r="AR26" s="37"/>
      <c r="BE26" s="214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14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24" t="s">
        <v>36</v>
      </c>
      <c r="M28" s="224"/>
      <c r="N28" s="224"/>
      <c r="O28" s="224"/>
      <c r="P28" s="224"/>
      <c r="Q28" s="34"/>
      <c r="R28" s="34"/>
      <c r="S28" s="34"/>
      <c r="T28" s="34"/>
      <c r="U28" s="34"/>
      <c r="V28" s="34"/>
      <c r="W28" s="224" t="s">
        <v>37</v>
      </c>
      <c r="X28" s="224"/>
      <c r="Y28" s="224"/>
      <c r="Z28" s="224"/>
      <c r="AA28" s="224"/>
      <c r="AB28" s="224"/>
      <c r="AC28" s="224"/>
      <c r="AD28" s="224"/>
      <c r="AE28" s="224"/>
      <c r="AF28" s="34"/>
      <c r="AG28" s="34"/>
      <c r="AH28" s="34"/>
      <c r="AI28" s="34"/>
      <c r="AJ28" s="34"/>
      <c r="AK28" s="224" t="s">
        <v>38</v>
      </c>
      <c r="AL28" s="224"/>
      <c r="AM28" s="224"/>
      <c r="AN28" s="224"/>
      <c r="AO28" s="224"/>
      <c r="AP28" s="34"/>
      <c r="AQ28" s="34"/>
      <c r="AR28" s="37"/>
      <c r="BE28" s="214"/>
    </row>
    <row r="29" spans="1:71" s="3" customFormat="1" ht="14.45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27">
        <v>0.21</v>
      </c>
      <c r="M29" s="226"/>
      <c r="N29" s="226"/>
      <c r="O29" s="226"/>
      <c r="P29" s="226"/>
      <c r="Q29" s="39"/>
      <c r="R29" s="39"/>
      <c r="S29" s="39"/>
      <c r="T29" s="39"/>
      <c r="U29" s="39"/>
      <c r="V29" s="39"/>
      <c r="W29" s="225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F29" s="39"/>
      <c r="AG29" s="39"/>
      <c r="AH29" s="39"/>
      <c r="AI29" s="39"/>
      <c r="AJ29" s="39"/>
      <c r="AK29" s="225">
        <f>ROUND(AV94, 2)</f>
        <v>0</v>
      </c>
      <c r="AL29" s="226"/>
      <c r="AM29" s="226"/>
      <c r="AN29" s="226"/>
      <c r="AO29" s="226"/>
      <c r="AP29" s="39"/>
      <c r="AQ29" s="39"/>
      <c r="AR29" s="40"/>
      <c r="BE29" s="215"/>
    </row>
    <row r="30" spans="1:71" s="3" customFormat="1" ht="14.45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27">
        <v>0.15</v>
      </c>
      <c r="M30" s="226"/>
      <c r="N30" s="226"/>
      <c r="O30" s="226"/>
      <c r="P30" s="226"/>
      <c r="Q30" s="39"/>
      <c r="R30" s="39"/>
      <c r="S30" s="39"/>
      <c r="T30" s="39"/>
      <c r="U30" s="39"/>
      <c r="V30" s="39"/>
      <c r="W30" s="225">
        <f>ROUND(BA94, 2)</f>
        <v>0</v>
      </c>
      <c r="X30" s="226"/>
      <c r="Y30" s="226"/>
      <c r="Z30" s="226"/>
      <c r="AA30" s="226"/>
      <c r="AB30" s="226"/>
      <c r="AC30" s="226"/>
      <c r="AD30" s="226"/>
      <c r="AE30" s="226"/>
      <c r="AF30" s="39"/>
      <c r="AG30" s="39"/>
      <c r="AH30" s="39"/>
      <c r="AI30" s="39"/>
      <c r="AJ30" s="39"/>
      <c r="AK30" s="225">
        <f>ROUND(AW94, 2)</f>
        <v>0</v>
      </c>
      <c r="AL30" s="226"/>
      <c r="AM30" s="226"/>
      <c r="AN30" s="226"/>
      <c r="AO30" s="226"/>
      <c r="AP30" s="39"/>
      <c r="AQ30" s="39"/>
      <c r="AR30" s="40"/>
      <c r="BE30" s="215"/>
    </row>
    <row r="31" spans="1:71" s="3" customFormat="1" ht="14.45" hidden="1" customHeight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27">
        <v>0.21</v>
      </c>
      <c r="M31" s="226"/>
      <c r="N31" s="226"/>
      <c r="O31" s="226"/>
      <c r="P31" s="226"/>
      <c r="Q31" s="39"/>
      <c r="R31" s="39"/>
      <c r="S31" s="39"/>
      <c r="T31" s="39"/>
      <c r="U31" s="39"/>
      <c r="V31" s="39"/>
      <c r="W31" s="225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F31" s="39"/>
      <c r="AG31" s="39"/>
      <c r="AH31" s="39"/>
      <c r="AI31" s="39"/>
      <c r="AJ31" s="39"/>
      <c r="AK31" s="225">
        <v>0</v>
      </c>
      <c r="AL31" s="226"/>
      <c r="AM31" s="226"/>
      <c r="AN31" s="226"/>
      <c r="AO31" s="226"/>
      <c r="AP31" s="39"/>
      <c r="AQ31" s="39"/>
      <c r="AR31" s="40"/>
      <c r="BE31" s="215"/>
    </row>
    <row r="32" spans="1:71" s="3" customFormat="1" ht="14.45" hidden="1" customHeight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27">
        <v>0.15</v>
      </c>
      <c r="M32" s="226"/>
      <c r="N32" s="226"/>
      <c r="O32" s="226"/>
      <c r="P32" s="226"/>
      <c r="Q32" s="39"/>
      <c r="R32" s="39"/>
      <c r="S32" s="39"/>
      <c r="T32" s="39"/>
      <c r="U32" s="39"/>
      <c r="V32" s="39"/>
      <c r="W32" s="225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F32" s="39"/>
      <c r="AG32" s="39"/>
      <c r="AH32" s="39"/>
      <c r="AI32" s="39"/>
      <c r="AJ32" s="39"/>
      <c r="AK32" s="225">
        <v>0</v>
      </c>
      <c r="AL32" s="226"/>
      <c r="AM32" s="226"/>
      <c r="AN32" s="226"/>
      <c r="AO32" s="226"/>
      <c r="AP32" s="39"/>
      <c r="AQ32" s="39"/>
      <c r="AR32" s="40"/>
      <c r="BE32" s="215"/>
    </row>
    <row r="33" spans="1:57" s="3" customFormat="1" ht="14.45" hidden="1" customHeight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27">
        <v>0</v>
      </c>
      <c r="M33" s="226"/>
      <c r="N33" s="226"/>
      <c r="O33" s="226"/>
      <c r="P33" s="226"/>
      <c r="Q33" s="39"/>
      <c r="R33" s="39"/>
      <c r="S33" s="39"/>
      <c r="T33" s="39"/>
      <c r="U33" s="39"/>
      <c r="V33" s="39"/>
      <c r="W33" s="225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F33" s="39"/>
      <c r="AG33" s="39"/>
      <c r="AH33" s="39"/>
      <c r="AI33" s="39"/>
      <c r="AJ33" s="39"/>
      <c r="AK33" s="225">
        <v>0</v>
      </c>
      <c r="AL33" s="226"/>
      <c r="AM33" s="226"/>
      <c r="AN33" s="226"/>
      <c r="AO33" s="226"/>
      <c r="AP33" s="39"/>
      <c r="AQ33" s="39"/>
      <c r="AR33" s="40"/>
      <c r="BE33" s="215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14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28" t="s">
        <v>47</v>
      </c>
      <c r="Y35" s="229"/>
      <c r="Z35" s="229"/>
      <c r="AA35" s="229"/>
      <c r="AB35" s="229"/>
      <c r="AC35" s="43"/>
      <c r="AD35" s="43"/>
      <c r="AE35" s="43"/>
      <c r="AF35" s="43"/>
      <c r="AG35" s="43"/>
      <c r="AH35" s="43"/>
      <c r="AI35" s="43"/>
      <c r="AJ35" s="43"/>
      <c r="AK35" s="230">
        <f>SUM(AK26:AK33)</f>
        <v>0</v>
      </c>
      <c r="AL35" s="229"/>
      <c r="AM35" s="229"/>
      <c r="AN35" s="229"/>
      <c r="AO35" s="231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5" customHeight="1">
      <c r="B49" s="45"/>
      <c r="C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50</v>
      </c>
      <c r="AI60" s="36"/>
      <c r="AJ60" s="36"/>
      <c r="AK60" s="36"/>
      <c r="AL60" s="36"/>
      <c r="AM60" s="50" t="s">
        <v>51</v>
      </c>
      <c r="AN60" s="36"/>
      <c r="AO60" s="36"/>
      <c r="AP60" s="34"/>
      <c r="AQ60" s="34"/>
      <c r="AR60" s="37"/>
      <c r="BE60" s="32"/>
    </row>
    <row r="61" spans="1:57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53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1:57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50</v>
      </c>
      <c r="AI75" s="36"/>
      <c r="AJ75" s="36"/>
      <c r="AK75" s="36"/>
      <c r="AL75" s="36"/>
      <c r="AM75" s="50" t="s">
        <v>51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90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90" s="2" customFormat="1" ht="24.95" customHeight="1">
      <c r="A82" s="32"/>
      <c r="B82" s="33"/>
      <c r="C82" s="21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0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0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20210406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0" s="5" customFormat="1" ht="36.950000000000003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32" t="str">
        <f>K6</f>
        <v>ZŠ Josefa Gočára - Oprava vnitřních omítek ve školní jídelně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61"/>
      <c r="AQ85" s="61"/>
      <c r="AR85" s="62"/>
    </row>
    <row r="86" spans="1:90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0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34" t="str">
        <f>IF(AN8= "","",AN8)</f>
        <v>6. 4. 2021</v>
      </c>
      <c r="AN87" s="234"/>
      <c r="AO87" s="34"/>
      <c r="AP87" s="34"/>
      <c r="AQ87" s="34"/>
      <c r="AR87" s="37"/>
      <c r="BE87" s="32"/>
    </row>
    <row r="88" spans="1:90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0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TSHK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31</v>
      </c>
      <c r="AJ89" s="34"/>
      <c r="AK89" s="34"/>
      <c r="AL89" s="34"/>
      <c r="AM89" s="235" t="str">
        <f>IF(E17="","",E17)</f>
        <v xml:space="preserve"> </v>
      </c>
      <c r="AN89" s="236"/>
      <c r="AO89" s="236"/>
      <c r="AP89" s="236"/>
      <c r="AQ89" s="34"/>
      <c r="AR89" s="37"/>
      <c r="AS89" s="237" t="s">
        <v>55</v>
      </c>
      <c r="AT89" s="238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0" s="2" customFormat="1" ht="15.2" customHeight="1">
      <c r="A90" s="32"/>
      <c r="B90" s="33"/>
      <c r="C90" s="27" t="s">
        <v>29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33</v>
      </c>
      <c r="AJ90" s="34"/>
      <c r="AK90" s="34"/>
      <c r="AL90" s="34"/>
      <c r="AM90" s="235" t="str">
        <f>IF(E20="","",E20)</f>
        <v>TSHK</v>
      </c>
      <c r="AN90" s="236"/>
      <c r="AO90" s="236"/>
      <c r="AP90" s="236"/>
      <c r="AQ90" s="34"/>
      <c r="AR90" s="37"/>
      <c r="AS90" s="239"/>
      <c r="AT90" s="240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0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41"/>
      <c r="AT91" s="242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0" s="2" customFormat="1" ht="29.25" customHeight="1">
      <c r="A92" s="32"/>
      <c r="B92" s="33"/>
      <c r="C92" s="243" t="s">
        <v>56</v>
      </c>
      <c r="D92" s="244"/>
      <c r="E92" s="244"/>
      <c r="F92" s="244"/>
      <c r="G92" s="244"/>
      <c r="H92" s="71"/>
      <c r="I92" s="245" t="s">
        <v>57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6" t="s">
        <v>58</v>
      </c>
      <c r="AH92" s="244"/>
      <c r="AI92" s="244"/>
      <c r="AJ92" s="244"/>
      <c r="AK92" s="244"/>
      <c r="AL92" s="244"/>
      <c r="AM92" s="244"/>
      <c r="AN92" s="245" t="s">
        <v>59</v>
      </c>
      <c r="AO92" s="244"/>
      <c r="AP92" s="247"/>
      <c r="AQ92" s="72" t="s">
        <v>60</v>
      </c>
      <c r="AR92" s="37"/>
      <c r="AS92" s="73" t="s">
        <v>61</v>
      </c>
      <c r="AT92" s="74" t="s">
        <v>62</v>
      </c>
      <c r="AU92" s="74" t="s">
        <v>63</v>
      </c>
      <c r="AV92" s="74" t="s">
        <v>64</v>
      </c>
      <c r="AW92" s="74" t="s">
        <v>65</v>
      </c>
      <c r="AX92" s="74" t="s">
        <v>66</v>
      </c>
      <c r="AY92" s="74" t="s">
        <v>67</v>
      </c>
      <c r="AZ92" s="74" t="s">
        <v>68</v>
      </c>
      <c r="BA92" s="74" t="s">
        <v>69</v>
      </c>
      <c r="BB92" s="74" t="s">
        <v>70</v>
      </c>
      <c r="BC92" s="74" t="s">
        <v>71</v>
      </c>
      <c r="BD92" s="75" t="s">
        <v>72</v>
      </c>
      <c r="BE92" s="32"/>
    </row>
    <row r="93" spans="1:90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0" s="6" customFormat="1" ht="32.450000000000003" customHeight="1">
      <c r="B94" s="79"/>
      <c r="C94" s="80" t="s">
        <v>73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1">
        <f>ROUND(AG95,2)</f>
        <v>0</v>
      </c>
      <c r="AH94" s="251"/>
      <c r="AI94" s="251"/>
      <c r="AJ94" s="251"/>
      <c r="AK94" s="251"/>
      <c r="AL94" s="251"/>
      <c r="AM94" s="251"/>
      <c r="AN94" s="252">
        <f>SUM(AG94,AT94)</f>
        <v>0</v>
      </c>
      <c r="AO94" s="252"/>
      <c r="AP94" s="252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74</v>
      </c>
      <c r="BT94" s="89" t="s">
        <v>75</v>
      </c>
      <c r="BV94" s="89" t="s">
        <v>76</v>
      </c>
      <c r="BW94" s="89" t="s">
        <v>5</v>
      </c>
      <c r="BX94" s="89" t="s">
        <v>77</v>
      </c>
      <c r="CL94" s="89" t="s">
        <v>1</v>
      </c>
    </row>
    <row r="95" spans="1:90" s="7" customFormat="1" ht="24.75" customHeight="1">
      <c r="A95" s="90" t="s">
        <v>78</v>
      </c>
      <c r="B95" s="91"/>
      <c r="C95" s="92"/>
      <c r="D95" s="250" t="s">
        <v>15</v>
      </c>
      <c r="E95" s="250"/>
      <c r="F95" s="250"/>
      <c r="G95" s="250"/>
      <c r="H95" s="250"/>
      <c r="I95" s="93"/>
      <c r="J95" s="250" t="s">
        <v>18</v>
      </c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48">
        <f>'20210406 - ZŠ Josefa Gočá...'!J28</f>
        <v>0</v>
      </c>
      <c r="AH95" s="249"/>
      <c r="AI95" s="249"/>
      <c r="AJ95" s="249"/>
      <c r="AK95" s="249"/>
      <c r="AL95" s="249"/>
      <c r="AM95" s="249"/>
      <c r="AN95" s="248">
        <f>SUM(AG95,AT95)</f>
        <v>0</v>
      </c>
      <c r="AO95" s="249"/>
      <c r="AP95" s="249"/>
      <c r="AQ95" s="94" t="s">
        <v>79</v>
      </c>
      <c r="AR95" s="95"/>
      <c r="AS95" s="96">
        <v>0</v>
      </c>
      <c r="AT95" s="97">
        <f>ROUND(SUM(AV95:AW95),2)</f>
        <v>0</v>
      </c>
      <c r="AU95" s="98">
        <f>'20210406 - ZŠ Josefa Gočá...'!P123</f>
        <v>0</v>
      </c>
      <c r="AV95" s="97">
        <f>'20210406 - ZŠ Josefa Gočá...'!J31</f>
        <v>0</v>
      </c>
      <c r="AW95" s="97">
        <f>'20210406 - ZŠ Josefa Gočá...'!J32</f>
        <v>0</v>
      </c>
      <c r="AX95" s="97">
        <f>'20210406 - ZŠ Josefa Gočá...'!J33</f>
        <v>0</v>
      </c>
      <c r="AY95" s="97">
        <f>'20210406 - ZŠ Josefa Gočá...'!J34</f>
        <v>0</v>
      </c>
      <c r="AZ95" s="97">
        <f>'20210406 - ZŠ Josefa Gočá...'!F31</f>
        <v>0</v>
      </c>
      <c r="BA95" s="97">
        <f>'20210406 - ZŠ Josefa Gočá...'!F32</f>
        <v>0</v>
      </c>
      <c r="BB95" s="97">
        <f>'20210406 - ZŠ Josefa Gočá...'!F33</f>
        <v>0</v>
      </c>
      <c r="BC95" s="97">
        <f>'20210406 - ZŠ Josefa Gočá...'!F34</f>
        <v>0</v>
      </c>
      <c r="BD95" s="99">
        <f>'20210406 - ZŠ Josefa Gočá...'!F35</f>
        <v>0</v>
      </c>
      <c r="BT95" s="100" t="s">
        <v>8</v>
      </c>
      <c r="BU95" s="100" t="s">
        <v>80</v>
      </c>
      <c r="BV95" s="100" t="s">
        <v>76</v>
      </c>
      <c r="BW95" s="100" t="s">
        <v>5</v>
      </c>
      <c r="BX95" s="100" t="s">
        <v>77</v>
      </c>
      <c r="CL95" s="100" t="s">
        <v>1</v>
      </c>
    </row>
    <row r="96" spans="1:90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L3sG3wZ1G4i5S4minu7/qHojFHl+e9a1x7dsl+HrcOGf5KLxJkTNq5lRzQ/DXgiwF81fFwO+jN7O7x1tVCGoxg==" saltValue="mgRGZR5PDD/KpklSnX8UEh1x4RJaKg3Vm41pdTpUnkCfU7sS/qKZeZosL/6VxSQdcP6/rTkpMTuKzkOWSIdG8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10406 - ZŠ Josefa Gočá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7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5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8"/>
      <c r="AT3" s="15" t="s">
        <v>81</v>
      </c>
    </row>
    <row r="4" spans="1:46" s="1" customFormat="1" ht="24.95" customHeight="1">
      <c r="B4" s="18"/>
      <c r="D4" s="103" t="s">
        <v>82</v>
      </c>
      <c r="L4" s="18"/>
      <c r="M4" s="104" t="s">
        <v>11</v>
      </c>
      <c r="AT4" s="15" t="s">
        <v>4</v>
      </c>
    </row>
    <row r="5" spans="1:46" s="1" customFormat="1" ht="6.95" customHeight="1">
      <c r="B5" s="18"/>
      <c r="L5" s="18"/>
    </row>
    <row r="6" spans="1:46" s="2" customFormat="1" ht="12" customHeight="1">
      <c r="A6" s="32"/>
      <c r="B6" s="37"/>
      <c r="C6" s="32"/>
      <c r="D6" s="105" t="s">
        <v>17</v>
      </c>
      <c r="E6" s="32"/>
      <c r="F6" s="32"/>
      <c r="G6" s="32"/>
      <c r="H6" s="32"/>
      <c r="I6" s="32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46" s="2" customFormat="1" ht="30" customHeight="1">
      <c r="A7" s="32"/>
      <c r="B7" s="37"/>
      <c r="C7" s="32"/>
      <c r="D7" s="32"/>
      <c r="E7" s="254" t="s">
        <v>18</v>
      </c>
      <c r="F7" s="255"/>
      <c r="G7" s="255"/>
      <c r="H7" s="255"/>
      <c r="I7" s="32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46" s="2" customFormat="1" ht="11.25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2" customHeight="1">
      <c r="A9" s="32"/>
      <c r="B9" s="37"/>
      <c r="C9" s="32"/>
      <c r="D9" s="105" t="s">
        <v>19</v>
      </c>
      <c r="E9" s="32"/>
      <c r="F9" s="106" t="s">
        <v>1</v>
      </c>
      <c r="G9" s="32"/>
      <c r="H9" s="32"/>
      <c r="I9" s="105" t="s">
        <v>20</v>
      </c>
      <c r="J9" s="106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7"/>
      <c r="C10" s="32"/>
      <c r="D10" s="105" t="s">
        <v>21</v>
      </c>
      <c r="E10" s="32"/>
      <c r="F10" s="106" t="s">
        <v>22</v>
      </c>
      <c r="G10" s="32"/>
      <c r="H10" s="32"/>
      <c r="I10" s="105" t="s">
        <v>23</v>
      </c>
      <c r="J10" s="107" t="str">
        <f>'Rekapitulace stavby'!AN8</f>
        <v>6. 4. 2021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05" t="s">
        <v>25</v>
      </c>
      <c r="E12" s="32"/>
      <c r="F12" s="32"/>
      <c r="G12" s="32"/>
      <c r="H12" s="32"/>
      <c r="I12" s="105" t="s">
        <v>26</v>
      </c>
      <c r="J12" s="106" t="s">
        <v>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8" customHeight="1">
      <c r="A13" s="32"/>
      <c r="B13" s="37"/>
      <c r="C13" s="32"/>
      <c r="D13" s="32"/>
      <c r="E13" s="106" t="s">
        <v>27</v>
      </c>
      <c r="F13" s="32"/>
      <c r="G13" s="32"/>
      <c r="H13" s="32"/>
      <c r="I13" s="105" t="s">
        <v>28</v>
      </c>
      <c r="J13" s="106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7"/>
      <c r="C15" s="32"/>
      <c r="D15" s="105" t="s">
        <v>29</v>
      </c>
      <c r="E15" s="32"/>
      <c r="F15" s="32"/>
      <c r="G15" s="32"/>
      <c r="H15" s="32"/>
      <c r="I15" s="105" t="s">
        <v>26</v>
      </c>
      <c r="J15" s="28" t="str">
        <f>'Rekapitulace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8" customHeight="1">
      <c r="A16" s="32"/>
      <c r="B16" s="37"/>
      <c r="C16" s="32"/>
      <c r="D16" s="32"/>
      <c r="E16" s="256" t="str">
        <f>'Rekapitulace stavby'!E14</f>
        <v>Vyplň údaj</v>
      </c>
      <c r="F16" s="257"/>
      <c r="G16" s="257"/>
      <c r="H16" s="257"/>
      <c r="I16" s="105" t="s">
        <v>28</v>
      </c>
      <c r="J16" s="28" t="str">
        <f>'Rekapitulace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5" t="s">
        <v>31</v>
      </c>
      <c r="E18" s="32"/>
      <c r="F18" s="32"/>
      <c r="G18" s="32"/>
      <c r="H18" s="32"/>
      <c r="I18" s="105" t="s">
        <v>26</v>
      </c>
      <c r="J18" s="106" t="str">
        <f>IF('Rekapitulace stavby'!AN16="","",'Rekapitulace stavby'!AN16)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6" t="str">
        <f>IF('Rekapitulace stavby'!E17="","",'Rekapitulace stavby'!E17)</f>
        <v xml:space="preserve"> </v>
      </c>
      <c r="F19" s="32"/>
      <c r="G19" s="32"/>
      <c r="H19" s="32"/>
      <c r="I19" s="105" t="s">
        <v>28</v>
      </c>
      <c r="J19" s="106" t="str">
        <f>IF('Rekapitulace stavby'!AN17="","",'Rekapitulace stavby'!AN17)</f>
        <v/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5" t="s">
        <v>33</v>
      </c>
      <c r="E21" s="32"/>
      <c r="F21" s="32"/>
      <c r="G21" s="32"/>
      <c r="H21" s="32"/>
      <c r="I21" s="105" t="s">
        <v>26</v>
      </c>
      <c r="J21" s="106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6" t="s">
        <v>27</v>
      </c>
      <c r="F22" s="32"/>
      <c r="G22" s="32"/>
      <c r="H22" s="32"/>
      <c r="I22" s="105" t="s">
        <v>28</v>
      </c>
      <c r="J22" s="106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5" t="s">
        <v>34</v>
      </c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08"/>
      <c r="B25" s="109"/>
      <c r="C25" s="108"/>
      <c r="D25" s="108"/>
      <c r="E25" s="258" t="s">
        <v>1</v>
      </c>
      <c r="F25" s="258"/>
      <c r="G25" s="258"/>
      <c r="H25" s="258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11"/>
      <c r="E27" s="111"/>
      <c r="F27" s="111"/>
      <c r="G27" s="111"/>
      <c r="H27" s="111"/>
      <c r="I27" s="111"/>
      <c r="J27" s="111"/>
      <c r="K27" s="111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12" t="s">
        <v>35</v>
      </c>
      <c r="E28" s="32"/>
      <c r="F28" s="32"/>
      <c r="G28" s="32"/>
      <c r="H28" s="32"/>
      <c r="I28" s="32"/>
      <c r="J28" s="113">
        <f>ROUND(J123, 2)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1"/>
      <c r="E29" s="111"/>
      <c r="F29" s="111"/>
      <c r="G29" s="111"/>
      <c r="H29" s="111"/>
      <c r="I29" s="111"/>
      <c r="J29" s="111"/>
      <c r="K29" s="11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14" t="s">
        <v>37</v>
      </c>
      <c r="G30" s="32"/>
      <c r="H30" s="32"/>
      <c r="I30" s="114" t="s">
        <v>36</v>
      </c>
      <c r="J30" s="114" t="s">
        <v>38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5" t="s">
        <v>39</v>
      </c>
      <c r="E31" s="105" t="s">
        <v>40</v>
      </c>
      <c r="F31" s="116">
        <f>ROUND((SUM(BE123:BE176)),  2)</f>
        <v>0</v>
      </c>
      <c r="G31" s="32"/>
      <c r="H31" s="32"/>
      <c r="I31" s="117">
        <v>0.21</v>
      </c>
      <c r="J31" s="116">
        <f>ROUND(((SUM(BE123:BE176))*I31),  2)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105" t="s">
        <v>41</v>
      </c>
      <c r="F32" s="116">
        <f>ROUND((SUM(BF123:BF176)),  2)</f>
        <v>0</v>
      </c>
      <c r="G32" s="32"/>
      <c r="H32" s="32"/>
      <c r="I32" s="117">
        <v>0.15</v>
      </c>
      <c r="J32" s="116">
        <f>ROUND(((SUM(BF123:BF176))*I32),  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7"/>
      <c r="C33" s="32"/>
      <c r="D33" s="32"/>
      <c r="E33" s="105" t="s">
        <v>42</v>
      </c>
      <c r="F33" s="116">
        <f>ROUND((SUM(BG123:BG176)),  2)</f>
        <v>0</v>
      </c>
      <c r="G33" s="32"/>
      <c r="H33" s="32"/>
      <c r="I33" s="117">
        <v>0.21</v>
      </c>
      <c r="J33" s="116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7"/>
      <c r="C34" s="32"/>
      <c r="D34" s="32"/>
      <c r="E34" s="105" t="s">
        <v>43</v>
      </c>
      <c r="F34" s="116">
        <f>ROUND((SUM(BH123:BH176)),  2)</f>
        <v>0</v>
      </c>
      <c r="G34" s="32"/>
      <c r="H34" s="32"/>
      <c r="I34" s="117">
        <v>0.15</v>
      </c>
      <c r="J34" s="116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05" t="s">
        <v>44</v>
      </c>
      <c r="F35" s="116">
        <f>ROUND((SUM(BI123:BI176)),  2)</f>
        <v>0</v>
      </c>
      <c r="G35" s="32"/>
      <c r="H35" s="32"/>
      <c r="I35" s="117">
        <v>0</v>
      </c>
      <c r="J35" s="116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18"/>
      <c r="D37" s="119" t="s">
        <v>45</v>
      </c>
      <c r="E37" s="120"/>
      <c r="F37" s="120"/>
      <c r="G37" s="121" t="s">
        <v>46</v>
      </c>
      <c r="H37" s="122" t="s">
        <v>47</v>
      </c>
      <c r="I37" s="120"/>
      <c r="J37" s="123">
        <f>SUM(J28:J35)</f>
        <v>0</v>
      </c>
      <c r="K37" s="124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14.45" customHeight="1">
      <c r="B39" s="18"/>
      <c r="L39" s="18"/>
    </row>
    <row r="40" spans="1:31" s="1" customFormat="1" ht="14.45" customHeight="1">
      <c r="B40" s="18"/>
      <c r="L40" s="18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25" t="s">
        <v>48</v>
      </c>
      <c r="E50" s="126"/>
      <c r="F50" s="126"/>
      <c r="G50" s="125" t="s">
        <v>49</v>
      </c>
      <c r="H50" s="126"/>
      <c r="I50" s="126"/>
      <c r="J50" s="126"/>
      <c r="K50" s="126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27" t="s">
        <v>50</v>
      </c>
      <c r="E61" s="128"/>
      <c r="F61" s="129" t="s">
        <v>51</v>
      </c>
      <c r="G61" s="127" t="s">
        <v>50</v>
      </c>
      <c r="H61" s="128"/>
      <c r="I61" s="128"/>
      <c r="J61" s="130" t="s">
        <v>51</v>
      </c>
      <c r="K61" s="128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25" t="s">
        <v>52</v>
      </c>
      <c r="E65" s="131"/>
      <c r="F65" s="131"/>
      <c r="G65" s="125" t="s">
        <v>53</v>
      </c>
      <c r="H65" s="131"/>
      <c r="I65" s="131"/>
      <c r="J65" s="131"/>
      <c r="K65" s="13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27" t="s">
        <v>50</v>
      </c>
      <c r="E76" s="128"/>
      <c r="F76" s="129" t="s">
        <v>51</v>
      </c>
      <c r="G76" s="127" t="s">
        <v>50</v>
      </c>
      <c r="H76" s="128"/>
      <c r="I76" s="128"/>
      <c r="J76" s="130" t="s">
        <v>51</v>
      </c>
      <c r="K76" s="128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83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30" hidden="1" customHeight="1">
      <c r="A85" s="32"/>
      <c r="B85" s="33"/>
      <c r="C85" s="34"/>
      <c r="D85" s="34"/>
      <c r="E85" s="232" t="str">
        <f>E7</f>
        <v>ZŠ Josefa Gočára - Oprava vnitřních omítek ve školní jídelně</v>
      </c>
      <c r="F85" s="259"/>
      <c r="G85" s="259"/>
      <c r="H85" s="25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hidden="1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hidden="1" customHeight="1">
      <c r="A87" s="32"/>
      <c r="B87" s="33"/>
      <c r="C87" s="27" t="s">
        <v>21</v>
      </c>
      <c r="D87" s="34"/>
      <c r="E87" s="34"/>
      <c r="F87" s="25" t="str">
        <f>F10</f>
        <v xml:space="preserve"> </v>
      </c>
      <c r="G87" s="34"/>
      <c r="H87" s="34"/>
      <c r="I87" s="27" t="s">
        <v>23</v>
      </c>
      <c r="J87" s="64" t="str">
        <f>IF(J10="","",J10)</f>
        <v>6. 4. 2021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hidden="1" customHeight="1">
      <c r="A89" s="32"/>
      <c r="B89" s="33"/>
      <c r="C89" s="27" t="s">
        <v>25</v>
      </c>
      <c r="D89" s="34"/>
      <c r="E89" s="34"/>
      <c r="F89" s="25" t="str">
        <f>E13</f>
        <v>TSHK</v>
      </c>
      <c r="G89" s="34"/>
      <c r="H89" s="34"/>
      <c r="I89" s="27" t="s">
        <v>31</v>
      </c>
      <c r="J89" s="30" t="str">
        <f>E19</f>
        <v xml:space="preserve"> 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hidden="1" customHeight="1">
      <c r="A90" s="32"/>
      <c r="B90" s="33"/>
      <c r="C90" s="27" t="s">
        <v>29</v>
      </c>
      <c r="D90" s="34"/>
      <c r="E90" s="34"/>
      <c r="F90" s="25" t="str">
        <f>IF(E16="","",E16)</f>
        <v>Vyplň údaj</v>
      </c>
      <c r="G90" s="34"/>
      <c r="H90" s="34"/>
      <c r="I90" s="27" t="s">
        <v>33</v>
      </c>
      <c r="J90" s="30" t="str">
        <f>E22</f>
        <v>TSHK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hidden="1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hidden="1" customHeight="1">
      <c r="A92" s="32"/>
      <c r="B92" s="33"/>
      <c r="C92" s="136" t="s">
        <v>84</v>
      </c>
      <c r="D92" s="137"/>
      <c r="E92" s="137"/>
      <c r="F92" s="137"/>
      <c r="G92" s="137"/>
      <c r="H92" s="137"/>
      <c r="I92" s="137"/>
      <c r="J92" s="138" t="s">
        <v>85</v>
      </c>
      <c r="K92" s="137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hidden="1" customHeight="1">
      <c r="A94" s="32"/>
      <c r="B94" s="33"/>
      <c r="C94" s="139" t="s">
        <v>86</v>
      </c>
      <c r="D94" s="34"/>
      <c r="E94" s="34"/>
      <c r="F94" s="34"/>
      <c r="G94" s="34"/>
      <c r="H94" s="34"/>
      <c r="I94" s="34"/>
      <c r="J94" s="82">
        <f>J123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87</v>
      </c>
    </row>
    <row r="95" spans="1:47" s="9" customFormat="1" ht="24.95" hidden="1" customHeight="1">
      <c r="B95" s="140"/>
      <c r="C95" s="141"/>
      <c r="D95" s="142" t="s">
        <v>88</v>
      </c>
      <c r="E95" s="143"/>
      <c r="F95" s="143"/>
      <c r="G95" s="143"/>
      <c r="H95" s="143"/>
      <c r="I95" s="143"/>
      <c r="J95" s="144">
        <f>J124</f>
        <v>0</v>
      </c>
      <c r="K95" s="141"/>
      <c r="L95" s="145"/>
    </row>
    <row r="96" spans="1:47" s="10" customFormat="1" ht="19.899999999999999" hidden="1" customHeight="1">
      <c r="B96" s="146"/>
      <c r="C96" s="147"/>
      <c r="D96" s="148" t="s">
        <v>89</v>
      </c>
      <c r="E96" s="149"/>
      <c r="F96" s="149"/>
      <c r="G96" s="149"/>
      <c r="H96" s="149"/>
      <c r="I96" s="149"/>
      <c r="J96" s="150">
        <f>J125</f>
        <v>0</v>
      </c>
      <c r="K96" s="147"/>
      <c r="L96" s="151"/>
    </row>
    <row r="97" spans="1:31" s="10" customFormat="1" ht="19.899999999999999" hidden="1" customHeight="1">
      <c r="B97" s="146"/>
      <c r="C97" s="147"/>
      <c r="D97" s="148" t="s">
        <v>90</v>
      </c>
      <c r="E97" s="149"/>
      <c r="F97" s="149"/>
      <c r="G97" s="149"/>
      <c r="H97" s="149"/>
      <c r="I97" s="149"/>
      <c r="J97" s="150">
        <f>J128</f>
        <v>0</v>
      </c>
      <c r="K97" s="147"/>
      <c r="L97" s="151"/>
    </row>
    <row r="98" spans="1:31" s="10" customFormat="1" ht="19.899999999999999" hidden="1" customHeight="1">
      <c r="B98" s="146"/>
      <c r="C98" s="147"/>
      <c r="D98" s="148" t="s">
        <v>91</v>
      </c>
      <c r="E98" s="149"/>
      <c r="F98" s="149"/>
      <c r="G98" s="149"/>
      <c r="H98" s="149"/>
      <c r="I98" s="149"/>
      <c r="J98" s="150">
        <f>J142</f>
        <v>0</v>
      </c>
      <c r="K98" s="147"/>
      <c r="L98" s="151"/>
    </row>
    <row r="99" spans="1:31" s="10" customFormat="1" ht="19.899999999999999" hidden="1" customHeight="1">
      <c r="B99" s="146"/>
      <c r="C99" s="147"/>
      <c r="D99" s="148" t="s">
        <v>92</v>
      </c>
      <c r="E99" s="149"/>
      <c r="F99" s="149"/>
      <c r="G99" s="149"/>
      <c r="H99" s="149"/>
      <c r="I99" s="149"/>
      <c r="J99" s="150">
        <f>J149</f>
        <v>0</v>
      </c>
      <c r="K99" s="147"/>
      <c r="L99" s="151"/>
    </row>
    <row r="100" spans="1:31" s="10" customFormat="1" ht="19.899999999999999" hidden="1" customHeight="1">
      <c r="B100" s="146"/>
      <c r="C100" s="147"/>
      <c r="D100" s="148" t="s">
        <v>93</v>
      </c>
      <c r="E100" s="149"/>
      <c r="F100" s="149"/>
      <c r="G100" s="149"/>
      <c r="H100" s="149"/>
      <c r="I100" s="149"/>
      <c r="J100" s="150">
        <f>J155</f>
        <v>0</v>
      </c>
      <c r="K100" s="147"/>
      <c r="L100" s="151"/>
    </row>
    <row r="101" spans="1:31" s="9" customFormat="1" ht="24.95" hidden="1" customHeight="1">
      <c r="B101" s="140"/>
      <c r="C101" s="141"/>
      <c r="D101" s="142" t="s">
        <v>94</v>
      </c>
      <c r="E101" s="143"/>
      <c r="F101" s="143"/>
      <c r="G101" s="143"/>
      <c r="H101" s="143"/>
      <c r="I101" s="143"/>
      <c r="J101" s="144">
        <f>J157</f>
        <v>0</v>
      </c>
      <c r="K101" s="141"/>
      <c r="L101" s="145"/>
    </row>
    <row r="102" spans="1:31" s="10" customFormat="1" ht="19.899999999999999" hidden="1" customHeight="1">
      <c r="B102" s="146"/>
      <c r="C102" s="147"/>
      <c r="D102" s="148" t="s">
        <v>95</v>
      </c>
      <c r="E102" s="149"/>
      <c r="F102" s="149"/>
      <c r="G102" s="149"/>
      <c r="H102" s="149"/>
      <c r="I102" s="149"/>
      <c r="J102" s="150">
        <f>J158</f>
        <v>0</v>
      </c>
      <c r="K102" s="147"/>
      <c r="L102" s="151"/>
    </row>
    <row r="103" spans="1:31" s="9" customFormat="1" ht="24.95" hidden="1" customHeight="1">
      <c r="B103" s="140"/>
      <c r="C103" s="141"/>
      <c r="D103" s="142" t="s">
        <v>96</v>
      </c>
      <c r="E103" s="143"/>
      <c r="F103" s="143"/>
      <c r="G103" s="143"/>
      <c r="H103" s="143"/>
      <c r="I103" s="143"/>
      <c r="J103" s="144">
        <f>J169</f>
        <v>0</v>
      </c>
      <c r="K103" s="141"/>
      <c r="L103" s="145"/>
    </row>
    <row r="104" spans="1:31" s="9" customFormat="1" ht="24.95" hidden="1" customHeight="1">
      <c r="B104" s="140"/>
      <c r="C104" s="141"/>
      <c r="D104" s="142" t="s">
        <v>97</v>
      </c>
      <c r="E104" s="143"/>
      <c r="F104" s="143"/>
      <c r="G104" s="143"/>
      <c r="H104" s="143"/>
      <c r="I104" s="143"/>
      <c r="J104" s="144">
        <f>J172</f>
        <v>0</v>
      </c>
      <c r="K104" s="141"/>
      <c r="L104" s="145"/>
    </row>
    <row r="105" spans="1:31" s="10" customFormat="1" ht="19.899999999999999" hidden="1" customHeight="1">
      <c r="B105" s="146"/>
      <c r="C105" s="147"/>
      <c r="D105" s="148" t="s">
        <v>98</v>
      </c>
      <c r="E105" s="149"/>
      <c r="F105" s="149"/>
      <c r="G105" s="149"/>
      <c r="H105" s="149"/>
      <c r="I105" s="149"/>
      <c r="J105" s="150">
        <f>J173</f>
        <v>0</v>
      </c>
      <c r="K105" s="147"/>
      <c r="L105" s="151"/>
    </row>
    <row r="106" spans="1:31" s="2" customFormat="1" ht="21.75" hidden="1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t="11.25" hidden="1"/>
    <row r="109" spans="1:31" ht="11.25" hidden="1"/>
    <row r="110" spans="1:31" ht="11.25" hidden="1"/>
    <row r="111" spans="1:31" s="2" customFormat="1" ht="6.95" customHeight="1">
      <c r="A111" s="32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99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17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30" customHeight="1">
      <c r="A115" s="32"/>
      <c r="B115" s="33"/>
      <c r="C115" s="34"/>
      <c r="D115" s="34"/>
      <c r="E115" s="232" t="str">
        <f>E7</f>
        <v>ZŠ Josefa Gočára - Oprava vnitřních omítek ve školní jídelně</v>
      </c>
      <c r="F115" s="259"/>
      <c r="G115" s="259"/>
      <c r="H115" s="259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21</v>
      </c>
      <c r="D117" s="34"/>
      <c r="E117" s="34"/>
      <c r="F117" s="25" t="str">
        <f>F10</f>
        <v xml:space="preserve"> </v>
      </c>
      <c r="G117" s="34"/>
      <c r="H117" s="34"/>
      <c r="I117" s="27" t="s">
        <v>23</v>
      </c>
      <c r="J117" s="64" t="str">
        <f>IF(J10="","",J10)</f>
        <v>6. 4. 2021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25</v>
      </c>
      <c r="D119" s="34"/>
      <c r="E119" s="34"/>
      <c r="F119" s="25" t="str">
        <f>E13</f>
        <v>TSHK</v>
      </c>
      <c r="G119" s="34"/>
      <c r="H119" s="34"/>
      <c r="I119" s="27" t="s">
        <v>31</v>
      </c>
      <c r="J119" s="30" t="str">
        <f>E19</f>
        <v xml:space="preserve"> 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29</v>
      </c>
      <c r="D120" s="34"/>
      <c r="E120" s="34"/>
      <c r="F120" s="25" t="str">
        <f>IF(E16="","",E16)</f>
        <v>Vyplň údaj</v>
      </c>
      <c r="G120" s="34"/>
      <c r="H120" s="34"/>
      <c r="I120" s="27" t="s">
        <v>33</v>
      </c>
      <c r="J120" s="30" t="str">
        <f>E22</f>
        <v>TSHK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52"/>
      <c r="B122" s="153"/>
      <c r="C122" s="154" t="s">
        <v>100</v>
      </c>
      <c r="D122" s="155" t="s">
        <v>60</v>
      </c>
      <c r="E122" s="155" t="s">
        <v>56</v>
      </c>
      <c r="F122" s="155" t="s">
        <v>57</v>
      </c>
      <c r="G122" s="155" t="s">
        <v>101</v>
      </c>
      <c r="H122" s="155" t="s">
        <v>102</v>
      </c>
      <c r="I122" s="155" t="s">
        <v>103</v>
      </c>
      <c r="J122" s="155" t="s">
        <v>85</v>
      </c>
      <c r="K122" s="156" t="s">
        <v>104</v>
      </c>
      <c r="L122" s="157"/>
      <c r="M122" s="73" t="s">
        <v>1</v>
      </c>
      <c r="N122" s="74" t="s">
        <v>39</v>
      </c>
      <c r="O122" s="74" t="s">
        <v>105</v>
      </c>
      <c r="P122" s="74" t="s">
        <v>106</v>
      </c>
      <c r="Q122" s="74" t="s">
        <v>107</v>
      </c>
      <c r="R122" s="74" t="s">
        <v>108</v>
      </c>
      <c r="S122" s="74" t="s">
        <v>109</v>
      </c>
      <c r="T122" s="75" t="s">
        <v>110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pans="1:65" s="2" customFormat="1" ht="22.9" customHeight="1">
      <c r="A123" s="32"/>
      <c r="B123" s="33"/>
      <c r="C123" s="80" t="s">
        <v>111</v>
      </c>
      <c r="D123" s="34"/>
      <c r="E123" s="34"/>
      <c r="F123" s="34"/>
      <c r="G123" s="34"/>
      <c r="H123" s="34"/>
      <c r="I123" s="34"/>
      <c r="J123" s="158">
        <f>BK123</f>
        <v>0</v>
      </c>
      <c r="K123" s="34"/>
      <c r="L123" s="37"/>
      <c r="M123" s="76"/>
      <c r="N123" s="159"/>
      <c r="O123" s="77"/>
      <c r="P123" s="160">
        <f>P124+P157+P169+P172</f>
        <v>0</v>
      </c>
      <c r="Q123" s="77"/>
      <c r="R123" s="160">
        <f>R124+R157+R169+R172</f>
        <v>5.0543499999999995</v>
      </c>
      <c r="S123" s="77"/>
      <c r="T123" s="161">
        <f>T124+T157+T169+T172</f>
        <v>7.3910499999999999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74</v>
      </c>
      <c r="AU123" s="15" t="s">
        <v>87</v>
      </c>
      <c r="BK123" s="162">
        <f>BK124+BK157+BK169+BK172</f>
        <v>0</v>
      </c>
    </row>
    <row r="124" spans="1:65" s="12" customFormat="1" ht="25.9" customHeight="1">
      <c r="B124" s="163"/>
      <c r="C124" s="164"/>
      <c r="D124" s="165" t="s">
        <v>74</v>
      </c>
      <c r="E124" s="166" t="s">
        <v>112</v>
      </c>
      <c r="F124" s="166" t="s">
        <v>113</v>
      </c>
      <c r="G124" s="164"/>
      <c r="H124" s="164"/>
      <c r="I124" s="167"/>
      <c r="J124" s="168">
        <f>BK124</f>
        <v>0</v>
      </c>
      <c r="K124" s="164"/>
      <c r="L124" s="169"/>
      <c r="M124" s="170"/>
      <c r="N124" s="171"/>
      <c r="O124" s="171"/>
      <c r="P124" s="172">
        <f>P125+P128+P142+P149+P155</f>
        <v>0</v>
      </c>
      <c r="Q124" s="171"/>
      <c r="R124" s="172">
        <f>R125+R128+R142+R149+R155</f>
        <v>4.6053499999999996</v>
      </c>
      <c r="S124" s="171"/>
      <c r="T124" s="173">
        <f>T125+T128+T142+T149+T155</f>
        <v>7.3556499999999998</v>
      </c>
      <c r="AR124" s="174" t="s">
        <v>8</v>
      </c>
      <c r="AT124" s="175" t="s">
        <v>74</v>
      </c>
      <c r="AU124" s="175" t="s">
        <v>75</v>
      </c>
      <c r="AY124" s="174" t="s">
        <v>114</v>
      </c>
      <c r="BK124" s="176">
        <f>BK125+BK128+BK142+BK149+BK155</f>
        <v>0</v>
      </c>
    </row>
    <row r="125" spans="1:65" s="12" customFormat="1" ht="22.9" customHeight="1">
      <c r="B125" s="163"/>
      <c r="C125" s="164"/>
      <c r="D125" s="165" t="s">
        <v>74</v>
      </c>
      <c r="E125" s="177" t="s">
        <v>115</v>
      </c>
      <c r="F125" s="177" t="s">
        <v>116</v>
      </c>
      <c r="G125" s="164"/>
      <c r="H125" s="164"/>
      <c r="I125" s="167"/>
      <c r="J125" s="178">
        <f>BK125</f>
        <v>0</v>
      </c>
      <c r="K125" s="164"/>
      <c r="L125" s="169"/>
      <c r="M125" s="170"/>
      <c r="N125" s="171"/>
      <c r="O125" s="171"/>
      <c r="P125" s="172">
        <f>SUM(P126:P127)</f>
        <v>0</v>
      </c>
      <c r="Q125" s="171"/>
      <c r="R125" s="172">
        <f>SUM(R126:R127)</f>
        <v>3.9500000000000004E-3</v>
      </c>
      <c r="S125" s="171"/>
      <c r="T125" s="173">
        <f>SUM(T126:T127)</f>
        <v>5.0000000000000002E-5</v>
      </c>
      <c r="AR125" s="174" t="s">
        <v>8</v>
      </c>
      <c r="AT125" s="175" t="s">
        <v>74</v>
      </c>
      <c r="AU125" s="175" t="s">
        <v>8</v>
      </c>
      <c r="AY125" s="174" t="s">
        <v>114</v>
      </c>
      <c r="BK125" s="176">
        <f>SUM(BK126:BK127)</f>
        <v>0</v>
      </c>
    </row>
    <row r="126" spans="1:65" s="2" customFormat="1" ht="24.2" customHeight="1">
      <c r="A126" s="32"/>
      <c r="B126" s="33"/>
      <c r="C126" s="179" t="s">
        <v>8</v>
      </c>
      <c r="D126" s="179" t="s">
        <v>117</v>
      </c>
      <c r="E126" s="180" t="s">
        <v>118</v>
      </c>
      <c r="F126" s="181" t="s">
        <v>119</v>
      </c>
      <c r="G126" s="182" t="s">
        <v>120</v>
      </c>
      <c r="H126" s="183">
        <v>5</v>
      </c>
      <c r="I126" s="184"/>
      <c r="J126" s="185">
        <f>ROUND(I126*H126,0)</f>
        <v>0</v>
      </c>
      <c r="K126" s="181" t="s">
        <v>121</v>
      </c>
      <c r="L126" s="37"/>
      <c r="M126" s="186" t="s">
        <v>1</v>
      </c>
      <c r="N126" s="187" t="s">
        <v>40</v>
      </c>
      <c r="O126" s="69"/>
      <c r="P126" s="188">
        <f>O126*H126</f>
        <v>0</v>
      </c>
      <c r="Q126" s="188">
        <v>7.9000000000000001E-4</v>
      </c>
      <c r="R126" s="188">
        <f>Q126*H126</f>
        <v>3.9500000000000004E-3</v>
      </c>
      <c r="S126" s="188">
        <v>1.0000000000000001E-5</v>
      </c>
      <c r="T126" s="189">
        <f>S126*H126</f>
        <v>5.0000000000000002E-5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0" t="s">
        <v>122</v>
      </c>
      <c r="AT126" s="190" t="s">
        <v>117</v>
      </c>
      <c r="AU126" s="190" t="s">
        <v>81</v>
      </c>
      <c r="AY126" s="15" t="s">
        <v>114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5" t="s">
        <v>8</v>
      </c>
      <c r="BK126" s="191">
        <f>ROUND(I126*H126,0)</f>
        <v>0</v>
      </c>
      <c r="BL126" s="15" t="s">
        <v>122</v>
      </c>
      <c r="BM126" s="190" t="s">
        <v>123</v>
      </c>
    </row>
    <row r="127" spans="1:65" s="13" customFormat="1" ht="11.25">
      <c r="B127" s="192"/>
      <c r="C127" s="193"/>
      <c r="D127" s="194" t="s">
        <v>124</v>
      </c>
      <c r="E127" s="195" t="s">
        <v>1</v>
      </c>
      <c r="F127" s="196" t="s">
        <v>125</v>
      </c>
      <c r="G127" s="193"/>
      <c r="H127" s="197">
        <v>5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124</v>
      </c>
      <c r="AU127" s="203" t="s">
        <v>81</v>
      </c>
      <c r="AV127" s="13" t="s">
        <v>81</v>
      </c>
      <c r="AW127" s="13" t="s">
        <v>32</v>
      </c>
      <c r="AX127" s="13" t="s">
        <v>8</v>
      </c>
      <c r="AY127" s="203" t="s">
        <v>114</v>
      </c>
    </row>
    <row r="128" spans="1:65" s="12" customFormat="1" ht="22.9" customHeight="1">
      <c r="B128" s="163"/>
      <c r="C128" s="164"/>
      <c r="D128" s="165" t="s">
        <v>74</v>
      </c>
      <c r="E128" s="177" t="s">
        <v>126</v>
      </c>
      <c r="F128" s="177" t="s">
        <v>127</v>
      </c>
      <c r="G128" s="164"/>
      <c r="H128" s="164"/>
      <c r="I128" s="167"/>
      <c r="J128" s="178">
        <f>BK128</f>
        <v>0</v>
      </c>
      <c r="K128" s="164"/>
      <c r="L128" s="169"/>
      <c r="M128" s="170"/>
      <c r="N128" s="171"/>
      <c r="O128" s="171"/>
      <c r="P128" s="172">
        <f>SUM(P129:P141)</f>
        <v>0</v>
      </c>
      <c r="Q128" s="171"/>
      <c r="R128" s="172">
        <f>SUM(R129:R141)</f>
        <v>4.6013999999999999</v>
      </c>
      <c r="S128" s="171"/>
      <c r="T128" s="173">
        <f>SUM(T129:T141)</f>
        <v>0</v>
      </c>
      <c r="AR128" s="174" t="s">
        <v>8</v>
      </c>
      <c r="AT128" s="175" t="s">
        <v>74</v>
      </c>
      <c r="AU128" s="175" t="s">
        <v>8</v>
      </c>
      <c r="AY128" s="174" t="s">
        <v>114</v>
      </c>
      <c r="BK128" s="176">
        <f>SUM(BK129:BK141)</f>
        <v>0</v>
      </c>
    </row>
    <row r="129" spans="1:65" s="2" customFormat="1" ht="24.2" customHeight="1">
      <c r="A129" s="32"/>
      <c r="B129" s="33"/>
      <c r="C129" s="179" t="s">
        <v>81</v>
      </c>
      <c r="D129" s="179" t="s">
        <v>117</v>
      </c>
      <c r="E129" s="180" t="s">
        <v>128</v>
      </c>
      <c r="F129" s="181" t="s">
        <v>129</v>
      </c>
      <c r="G129" s="182" t="s">
        <v>130</v>
      </c>
      <c r="H129" s="183">
        <v>40</v>
      </c>
      <c r="I129" s="184"/>
      <c r="J129" s="185">
        <f>ROUND(I129*H129,0)</f>
        <v>0</v>
      </c>
      <c r="K129" s="181" t="s">
        <v>121</v>
      </c>
      <c r="L129" s="37"/>
      <c r="M129" s="186" t="s">
        <v>1</v>
      </c>
      <c r="N129" s="187" t="s">
        <v>40</v>
      </c>
      <c r="O129" s="69"/>
      <c r="P129" s="188">
        <f>O129*H129</f>
        <v>0</v>
      </c>
      <c r="Q129" s="188">
        <v>1.7330000000000002E-2</v>
      </c>
      <c r="R129" s="188">
        <f>Q129*H129</f>
        <v>0.69320000000000004</v>
      </c>
      <c r="S129" s="188">
        <v>0</v>
      </c>
      <c r="T129" s="18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0" t="s">
        <v>122</v>
      </c>
      <c r="AT129" s="190" t="s">
        <v>117</v>
      </c>
      <c r="AU129" s="190" t="s">
        <v>81</v>
      </c>
      <c r="AY129" s="15" t="s">
        <v>114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5" t="s">
        <v>8</v>
      </c>
      <c r="BK129" s="191">
        <f>ROUND(I129*H129,0)</f>
        <v>0</v>
      </c>
      <c r="BL129" s="15" t="s">
        <v>122</v>
      </c>
      <c r="BM129" s="190" t="s">
        <v>131</v>
      </c>
    </row>
    <row r="130" spans="1:65" s="2" customFormat="1" ht="39">
      <c r="A130" s="32"/>
      <c r="B130" s="33"/>
      <c r="C130" s="34"/>
      <c r="D130" s="194" t="s">
        <v>132</v>
      </c>
      <c r="E130" s="34"/>
      <c r="F130" s="204" t="s">
        <v>133</v>
      </c>
      <c r="G130" s="34"/>
      <c r="H130" s="34"/>
      <c r="I130" s="205"/>
      <c r="J130" s="34"/>
      <c r="K130" s="34"/>
      <c r="L130" s="37"/>
      <c r="M130" s="206"/>
      <c r="N130" s="207"/>
      <c r="O130" s="69"/>
      <c r="P130" s="69"/>
      <c r="Q130" s="69"/>
      <c r="R130" s="69"/>
      <c r="S130" s="69"/>
      <c r="T130" s="7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5" t="s">
        <v>132</v>
      </c>
      <c r="AU130" s="15" t="s">
        <v>81</v>
      </c>
    </row>
    <row r="131" spans="1:65" s="13" customFormat="1" ht="11.25">
      <c r="B131" s="192"/>
      <c r="C131" s="193"/>
      <c r="D131" s="194" t="s">
        <v>124</v>
      </c>
      <c r="E131" s="195" t="s">
        <v>1</v>
      </c>
      <c r="F131" s="196" t="s">
        <v>134</v>
      </c>
      <c r="G131" s="193"/>
      <c r="H131" s="197">
        <v>40</v>
      </c>
      <c r="I131" s="198"/>
      <c r="J131" s="193"/>
      <c r="K131" s="193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124</v>
      </c>
      <c r="AU131" s="203" t="s">
        <v>81</v>
      </c>
      <c r="AV131" s="13" t="s">
        <v>81</v>
      </c>
      <c r="AW131" s="13" t="s">
        <v>32</v>
      </c>
      <c r="AX131" s="13" t="s">
        <v>8</v>
      </c>
      <c r="AY131" s="203" t="s">
        <v>114</v>
      </c>
    </row>
    <row r="132" spans="1:65" s="2" customFormat="1" ht="24.2" customHeight="1">
      <c r="A132" s="32"/>
      <c r="B132" s="33"/>
      <c r="C132" s="179" t="s">
        <v>115</v>
      </c>
      <c r="D132" s="179" t="s">
        <v>117</v>
      </c>
      <c r="E132" s="180" t="s">
        <v>135</v>
      </c>
      <c r="F132" s="181" t="s">
        <v>136</v>
      </c>
      <c r="G132" s="182" t="s">
        <v>130</v>
      </c>
      <c r="H132" s="183">
        <v>20</v>
      </c>
      <c r="I132" s="184"/>
      <c r="J132" s="185">
        <f>ROUND(I132*H132,0)</f>
        <v>0</v>
      </c>
      <c r="K132" s="181" t="s">
        <v>121</v>
      </c>
      <c r="L132" s="37"/>
      <c r="M132" s="186" t="s">
        <v>1</v>
      </c>
      <c r="N132" s="187" t="s">
        <v>40</v>
      </c>
      <c r="O132" s="69"/>
      <c r="P132" s="188">
        <f>O132*H132</f>
        <v>0</v>
      </c>
      <c r="Q132" s="188">
        <v>3.0000000000000001E-3</v>
      </c>
      <c r="R132" s="188">
        <f>Q132*H132</f>
        <v>0.06</v>
      </c>
      <c r="S132" s="188">
        <v>0</v>
      </c>
      <c r="T132" s="18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0" t="s">
        <v>122</v>
      </c>
      <c r="AT132" s="190" t="s">
        <v>117</v>
      </c>
      <c r="AU132" s="190" t="s">
        <v>81</v>
      </c>
      <c r="AY132" s="15" t="s">
        <v>114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5" t="s">
        <v>8</v>
      </c>
      <c r="BK132" s="191">
        <f>ROUND(I132*H132,0)</f>
        <v>0</v>
      </c>
      <c r="BL132" s="15" t="s">
        <v>122</v>
      </c>
      <c r="BM132" s="190" t="s">
        <v>137</v>
      </c>
    </row>
    <row r="133" spans="1:65" s="2" customFormat="1" ht="39">
      <c r="A133" s="32"/>
      <c r="B133" s="33"/>
      <c r="C133" s="34"/>
      <c r="D133" s="194" t="s">
        <v>132</v>
      </c>
      <c r="E133" s="34"/>
      <c r="F133" s="204" t="s">
        <v>138</v>
      </c>
      <c r="G133" s="34"/>
      <c r="H133" s="34"/>
      <c r="I133" s="205"/>
      <c r="J133" s="34"/>
      <c r="K133" s="34"/>
      <c r="L133" s="37"/>
      <c r="M133" s="206"/>
      <c r="N133" s="207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132</v>
      </c>
      <c r="AU133" s="15" t="s">
        <v>81</v>
      </c>
    </row>
    <row r="134" spans="1:65" s="13" customFormat="1" ht="11.25">
      <c r="B134" s="192"/>
      <c r="C134" s="193"/>
      <c r="D134" s="194" t="s">
        <v>124</v>
      </c>
      <c r="E134" s="195" t="s">
        <v>1</v>
      </c>
      <c r="F134" s="196" t="s">
        <v>139</v>
      </c>
      <c r="G134" s="193"/>
      <c r="H134" s="197">
        <v>20</v>
      </c>
      <c r="I134" s="198"/>
      <c r="J134" s="193"/>
      <c r="K134" s="193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124</v>
      </c>
      <c r="AU134" s="203" t="s">
        <v>81</v>
      </c>
      <c r="AV134" s="13" t="s">
        <v>81</v>
      </c>
      <c r="AW134" s="13" t="s">
        <v>32</v>
      </c>
      <c r="AX134" s="13" t="s">
        <v>8</v>
      </c>
      <c r="AY134" s="203" t="s">
        <v>114</v>
      </c>
    </row>
    <row r="135" spans="1:65" s="2" customFormat="1" ht="24.2" customHeight="1">
      <c r="A135" s="32"/>
      <c r="B135" s="33"/>
      <c r="C135" s="179" t="s">
        <v>122</v>
      </c>
      <c r="D135" s="179" t="s">
        <v>117</v>
      </c>
      <c r="E135" s="180" t="s">
        <v>140</v>
      </c>
      <c r="F135" s="181" t="s">
        <v>141</v>
      </c>
      <c r="G135" s="182" t="s">
        <v>130</v>
      </c>
      <c r="H135" s="183">
        <v>40</v>
      </c>
      <c r="I135" s="184"/>
      <c r="J135" s="185">
        <f>ROUND(I135*H135,0)</f>
        <v>0</v>
      </c>
      <c r="K135" s="181" t="s">
        <v>121</v>
      </c>
      <c r="L135" s="37"/>
      <c r="M135" s="186" t="s">
        <v>1</v>
      </c>
      <c r="N135" s="187" t="s">
        <v>40</v>
      </c>
      <c r="O135" s="69"/>
      <c r="P135" s="188">
        <f>O135*H135</f>
        <v>0</v>
      </c>
      <c r="Q135" s="188">
        <v>1.7330000000000002E-2</v>
      </c>
      <c r="R135" s="188">
        <f>Q135*H135</f>
        <v>0.69320000000000004</v>
      </c>
      <c r="S135" s="188">
        <v>0</v>
      </c>
      <c r="T135" s="18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0" t="s">
        <v>122</v>
      </c>
      <c r="AT135" s="190" t="s">
        <v>117</v>
      </c>
      <c r="AU135" s="190" t="s">
        <v>81</v>
      </c>
      <c r="AY135" s="15" t="s">
        <v>114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5" t="s">
        <v>8</v>
      </c>
      <c r="BK135" s="191">
        <f>ROUND(I135*H135,0)</f>
        <v>0</v>
      </c>
      <c r="BL135" s="15" t="s">
        <v>122</v>
      </c>
      <c r="BM135" s="190" t="s">
        <v>142</v>
      </c>
    </row>
    <row r="136" spans="1:65" s="2" customFormat="1" ht="39">
      <c r="A136" s="32"/>
      <c r="B136" s="33"/>
      <c r="C136" s="34"/>
      <c r="D136" s="194" t="s">
        <v>132</v>
      </c>
      <c r="E136" s="34"/>
      <c r="F136" s="204" t="s">
        <v>133</v>
      </c>
      <c r="G136" s="34"/>
      <c r="H136" s="34"/>
      <c r="I136" s="205"/>
      <c r="J136" s="34"/>
      <c r="K136" s="34"/>
      <c r="L136" s="37"/>
      <c r="M136" s="206"/>
      <c r="N136" s="207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132</v>
      </c>
      <c r="AU136" s="15" t="s">
        <v>81</v>
      </c>
    </row>
    <row r="137" spans="1:65" s="13" customFormat="1" ht="11.25">
      <c r="B137" s="192"/>
      <c r="C137" s="193"/>
      <c r="D137" s="194" t="s">
        <v>124</v>
      </c>
      <c r="E137" s="195" t="s">
        <v>1</v>
      </c>
      <c r="F137" s="196" t="s">
        <v>134</v>
      </c>
      <c r="G137" s="193"/>
      <c r="H137" s="197">
        <v>40</v>
      </c>
      <c r="I137" s="198"/>
      <c r="J137" s="193"/>
      <c r="K137" s="193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124</v>
      </c>
      <c r="AU137" s="203" t="s">
        <v>81</v>
      </c>
      <c r="AV137" s="13" t="s">
        <v>81</v>
      </c>
      <c r="AW137" s="13" t="s">
        <v>32</v>
      </c>
      <c r="AX137" s="13" t="s">
        <v>8</v>
      </c>
      <c r="AY137" s="203" t="s">
        <v>114</v>
      </c>
    </row>
    <row r="138" spans="1:65" s="2" customFormat="1" ht="24.2" customHeight="1">
      <c r="A138" s="32"/>
      <c r="B138" s="33"/>
      <c r="C138" s="179" t="s">
        <v>143</v>
      </c>
      <c r="D138" s="179" t="s">
        <v>117</v>
      </c>
      <c r="E138" s="180" t="s">
        <v>144</v>
      </c>
      <c r="F138" s="181" t="s">
        <v>145</v>
      </c>
      <c r="G138" s="182" t="s">
        <v>130</v>
      </c>
      <c r="H138" s="183">
        <v>70</v>
      </c>
      <c r="I138" s="184"/>
      <c r="J138" s="185">
        <f>ROUND(I138*H138,0)</f>
        <v>0</v>
      </c>
      <c r="K138" s="181" t="s">
        <v>121</v>
      </c>
      <c r="L138" s="37"/>
      <c r="M138" s="186" t="s">
        <v>1</v>
      </c>
      <c r="N138" s="187" t="s">
        <v>40</v>
      </c>
      <c r="O138" s="69"/>
      <c r="P138" s="188">
        <f>O138*H138</f>
        <v>0</v>
      </c>
      <c r="Q138" s="188">
        <v>4.2500000000000003E-2</v>
      </c>
      <c r="R138" s="188">
        <f>Q138*H138</f>
        <v>2.9750000000000001</v>
      </c>
      <c r="S138" s="188">
        <v>0</v>
      </c>
      <c r="T138" s="18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0" t="s">
        <v>122</v>
      </c>
      <c r="AT138" s="190" t="s">
        <v>117</v>
      </c>
      <c r="AU138" s="190" t="s">
        <v>81</v>
      </c>
      <c r="AY138" s="15" t="s">
        <v>114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5" t="s">
        <v>8</v>
      </c>
      <c r="BK138" s="191">
        <f>ROUND(I138*H138,0)</f>
        <v>0</v>
      </c>
      <c r="BL138" s="15" t="s">
        <v>122</v>
      </c>
      <c r="BM138" s="190" t="s">
        <v>146</v>
      </c>
    </row>
    <row r="139" spans="1:65" s="13" customFormat="1" ht="11.25">
      <c r="B139" s="192"/>
      <c r="C139" s="193"/>
      <c r="D139" s="194" t="s">
        <v>124</v>
      </c>
      <c r="E139" s="195" t="s">
        <v>1</v>
      </c>
      <c r="F139" s="196" t="s">
        <v>147</v>
      </c>
      <c r="G139" s="193"/>
      <c r="H139" s="197">
        <v>70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124</v>
      </c>
      <c r="AU139" s="203" t="s">
        <v>81</v>
      </c>
      <c r="AV139" s="13" t="s">
        <v>81</v>
      </c>
      <c r="AW139" s="13" t="s">
        <v>32</v>
      </c>
      <c r="AX139" s="13" t="s">
        <v>8</v>
      </c>
      <c r="AY139" s="203" t="s">
        <v>114</v>
      </c>
    </row>
    <row r="140" spans="1:65" s="2" customFormat="1" ht="24.2" customHeight="1">
      <c r="A140" s="32"/>
      <c r="B140" s="33"/>
      <c r="C140" s="179" t="s">
        <v>126</v>
      </c>
      <c r="D140" s="179" t="s">
        <v>117</v>
      </c>
      <c r="E140" s="180" t="s">
        <v>148</v>
      </c>
      <c r="F140" s="181" t="s">
        <v>149</v>
      </c>
      <c r="G140" s="182" t="s">
        <v>120</v>
      </c>
      <c r="H140" s="183">
        <v>120</v>
      </c>
      <c r="I140" s="184"/>
      <c r="J140" s="185">
        <f>ROUND(I140*H140,0)</f>
        <v>0</v>
      </c>
      <c r="K140" s="181" t="s">
        <v>121</v>
      </c>
      <c r="L140" s="37"/>
      <c r="M140" s="186" t="s">
        <v>1</v>
      </c>
      <c r="N140" s="187" t="s">
        <v>40</v>
      </c>
      <c r="O140" s="69"/>
      <c r="P140" s="188">
        <f>O140*H140</f>
        <v>0</v>
      </c>
      <c r="Q140" s="188">
        <v>1.5E-3</v>
      </c>
      <c r="R140" s="188">
        <f>Q140*H140</f>
        <v>0.18</v>
      </c>
      <c r="S140" s="188">
        <v>0</v>
      </c>
      <c r="T140" s="18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0" t="s">
        <v>122</v>
      </c>
      <c r="AT140" s="190" t="s">
        <v>117</v>
      </c>
      <c r="AU140" s="190" t="s">
        <v>81</v>
      </c>
      <c r="AY140" s="15" t="s">
        <v>114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5" t="s">
        <v>8</v>
      </c>
      <c r="BK140" s="191">
        <f>ROUND(I140*H140,0)</f>
        <v>0</v>
      </c>
      <c r="BL140" s="15" t="s">
        <v>122</v>
      </c>
      <c r="BM140" s="190" t="s">
        <v>150</v>
      </c>
    </row>
    <row r="141" spans="1:65" s="13" customFormat="1" ht="11.25">
      <c r="B141" s="192"/>
      <c r="C141" s="193"/>
      <c r="D141" s="194" t="s">
        <v>124</v>
      </c>
      <c r="E141" s="195" t="s">
        <v>1</v>
      </c>
      <c r="F141" s="196" t="s">
        <v>151</v>
      </c>
      <c r="G141" s="193"/>
      <c r="H141" s="197">
        <v>120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124</v>
      </c>
      <c r="AU141" s="203" t="s">
        <v>81</v>
      </c>
      <c r="AV141" s="13" t="s">
        <v>81</v>
      </c>
      <c r="AW141" s="13" t="s">
        <v>32</v>
      </c>
      <c r="AX141" s="13" t="s">
        <v>8</v>
      </c>
      <c r="AY141" s="203" t="s">
        <v>114</v>
      </c>
    </row>
    <row r="142" spans="1:65" s="12" customFormat="1" ht="22.9" customHeight="1">
      <c r="B142" s="163"/>
      <c r="C142" s="164"/>
      <c r="D142" s="165" t="s">
        <v>74</v>
      </c>
      <c r="E142" s="177" t="s">
        <v>152</v>
      </c>
      <c r="F142" s="177" t="s">
        <v>153</v>
      </c>
      <c r="G142" s="164"/>
      <c r="H142" s="164"/>
      <c r="I142" s="167"/>
      <c r="J142" s="178">
        <f>BK142</f>
        <v>0</v>
      </c>
      <c r="K142" s="164"/>
      <c r="L142" s="169"/>
      <c r="M142" s="170"/>
      <c r="N142" s="171"/>
      <c r="O142" s="171"/>
      <c r="P142" s="172">
        <f>SUM(P143:P148)</f>
        <v>0</v>
      </c>
      <c r="Q142" s="171"/>
      <c r="R142" s="172">
        <f>SUM(R143:R148)</f>
        <v>0</v>
      </c>
      <c r="S142" s="171"/>
      <c r="T142" s="173">
        <f>SUM(T143:T148)</f>
        <v>7.3555999999999999</v>
      </c>
      <c r="AR142" s="174" t="s">
        <v>8</v>
      </c>
      <c r="AT142" s="175" t="s">
        <v>74</v>
      </c>
      <c r="AU142" s="175" t="s">
        <v>8</v>
      </c>
      <c r="AY142" s="174" t="s">
        <v>114</v>
      </c>
      <c r="BK142" s="176">
        <f>SUM(BK143:BK148)</f>
        <v>0</v>
      </c>
    </row>
    <row r="143" spans="1:65" s="2" customFormat="1" ht="24.2" customHeight="1">
      <c r="A143" s="32"/>
      <c r="B143" s="33"/>
      <c r="C143" s="179" t="s">
        <v>154</v>
      </c>
      <c r="D143" s="179" t="s">
        <v>117</v>
      </c>
      <c r="E143" s="180" t="s">
        <v>155</v>
      </c>
      <c r="F143" s="181" t="s">
        <v>156</v>
      </c>
      <c r="G143" s="182" t="s">
        <v>130</v>
      </c>
      <c r="H143" s="183">
        <v>90</v>
      </c>
      <c r="I143" s="184"/>
      <c r="J143" s="185">
        <f>ROUND(I143*H143,0)</f>
        <v>0</v>
      </c>
      <c r="K143" s="181" t="s">
        <v>121</v>
      </c>
      <c r="L143" s="37"/>
      <c r="M143" s="186" t="s">
        <v>1</v>
      </c>
      <c r="N143" s="187" t="s">
        <v>40</v>
      </c>
      <c r="O143" s="69"/>
      <c r="P143" s="188">
        <f>O143*H143</f>
        <v>0</v>
      </c>
      <c r="Q143" s="188">
        <v>0</v>
      </c>
      <c r="R143" s="188">
        <f>Q143*H143</f>
        <v>0</v>
      </c>
      <c r="S143" s="188">
        <v>0.05</v>
      </c>
      <c r="T143" s="189">
        <f>S143*H143</f>
        <v>4.5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0" t="s">
        <v>122</v>
      </c>
      <c r="AT143" s="190" t="s">
        <v>117</v>
      </c>
      <c r="AU143" s="190" t="s">
        <v>81</v>
      </c>
      <c r="AY143" s="15" t="s">
        <v>114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5" t="s">
        <v>8</v>
      </c>
      <c r="BK143" s="191">
        <f>ROUND(I143*H143,0)</f>
        <v>0</v>
      </c>
      <c r="BL143" s="15" t="s">
        <v>122</v>
      </c>
      <c r="BM143" s="190" t="s">
        <v>157</v>
      </c>
    </row>
    <row r="144" spans="1:65" s="13" customFormat="1" ht="11.25">
      <c r="B144" s="192"/>
      <c r="C144" s="193"/>
      <c r="D144" s="194" t="s">
        <v>124</v>
      </c>
      <c r="E144" s="195" t="s">
        <v>1</v>
      </c>
      <c r="F144" s="196" t="s">
        <v>158</v>
      </c>
      <c r="G144" s="193"/>
      <c r="H144" s="197">
        <v>90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124</v>
      </c>
      <c r="AU144" s="203" t="s">
        <v>81</v>
      </c>
      <c r="AV144" s="13" t="s">
        <v>81</v>
      </c>
      <c r="AW144" s="13" t="s">
        <v>32</v>
      </c>
      <c r="AX144" s="13" t="s">
        <v>8</v>
      </c>
      <c r="AY144" s="203" t="s">
        <v>114</v>
      </c>
    </row>
    <row r="145" spans="1:65" s="2" customFormat="1" ht="24.2" customHeight="1">
      <c r="A145" s="32"/>
      <c r="B145" s="33"/>
      <c r="C145" s="179" t="s">
        <v>159</v>
      </c>
      <c r="D145" s="179" t="s">
        <v>117</v>
      </c>
      <c r="E145" s="180" t="s">
        <v>160</v>
      </c>
      <c r="F145" s="181" t="s">
        <v>161</v>
      </c>
      <c r="G145" s="182" t="s">
        <v>130</v>
      </c>
      <c r="H145" s="183">
        <v>60</v>
      </c>
      <c r="I145" s="184"/>
      <c r="J145" s="185">
        <f>ROUND(I145*H145,0)</f>
        <v>0</v>
      </c>
      <c r="K145" s="181" t="s">
        <v>121</v>
      </c>
      <c r="L145" s="37"/>
      <c r="M145" s="186" t="s">
        <v>1</v>
      </c>
      <c r="N145" s="187" t="s">
        <v>40</v>
      </c>
      <c r="O145" s="69"/>
      <c r="P145" s="188">
        <f>O145*H145</f>
        <v>0</v>
      </c>
      <c r="Q145" s="188">
        <v>0</v>
      </c>
      <c r="R145" s="188">
        <f>Q145*H145</f>
        <v>0</v>
      </c>
      <c r="S145" s="188">
        <v>4.5999999999999999E-2</v>
      </c>
      <c r="T145" s="189">
        <f>S145*H145</f>
        <v>2.76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0" t="s">
        <v>122</v>
      </c>
      <c r="AT145" s="190" t="s">
        <v>117</v>
      </c>
      <c r="AU145" s="190" t="s">
        <v>81</v>
      </c>
      <c r="AY145" s="15" t="s">
        <v>114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5" t="s">
        <v>8</v>
      </c>
      <c r="BK145" s="191">
        <f>ROUND(I145*H145,0)</f>
        <v>0</v>
      </c>
      <c r="BL145" s="15" t="s">
        <v>122</v>
      </c>
      <c r="BM145" s="190" t="s">
        <v>162</v>
      </c>
    </row>
    <row r="146" spans="1:65" s="13" customFormat="1" ht="11.25">
      <c r="B146" s="192"/>
      <c r="C146" s="193"/>
      <c r="D146" s="194" t="s">
        <v>124</v>
      </c>
      <c r="E146" s="195" t="s">
        <v>1</v>
      </c>
      <c r="F146" s="196" t="s">
        <v>163</v>
      </c>
      <c r="G146" s="193"/>
      <c r="H146" s="197">
        <v>60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124</v>
      </c>
      <c r="AU146" s="203" t="s">
        <v>81</v>
      </c>
      <c r="AV146" s="13" t="s">
        <v>81</v>
      </c>
      <c r="AW146" s="13" t="s">
        <v>32</v>
      </c>
      <c r="AX146" s="13" t="s">
        <v>8</v>
      </c>
      <c r="AY146" s="203" t="s">
        <v>114</v>
      </c>
    </row>
    <row r="147" spans="1:65" s="2" customFormat="1" ht="24.2" customHeight="1">
      <c r="A147" s="32"/>
      <c r="B147" s="33"/>
      <c r="C147" s="179" t="s">
        <v>152</v>
      </c>
      <c r="D147" s="179" t="s">
        <v>117</v>
      </c>
      <c r="E147" s="180" t="s">
        <v>164</v>
      </c>
      <c r="F147" s="181" t="s">
        <v>165</v>
      </c>
      <c r="G147" s="182" t="s">
        <v>130</v>
      </c>
      <c r="H147" s="183">
        <v>20</v>
      </c>
      <c r="I147" s="184"/>
      <c r="J147" s="185">
        <f>ROUND(I147*H147,0)</f>
        <v>0</v>
      </c>
      <c r="K147" s="181" t="s">
        <v>121</v>
      </c>
      <c r="L147" s="37"/>
      <c r="M147" s="186" t="s">
        <v>1</v>
      </c>
      <c r="N147" s="187" t="s">
        <v>40</v>
      </c>
      <c r="O147" s="69"/>
      <c r="P147" s="188">
        <f>O147*H147</f>
        <v>0</v>
      </c>
      <c r="Q147" s="188">
        <v>0</v>
      </c>
      <c r="R147" s="188">
        <f>Q147*H147</f>
        <v>0</v>
      </c>
      <c r="S147" s="188">
        <v>4.7800000000000004E-3</v>
      </c>
      <c r="T147" s="189">
        <f>S147*H147</f>
        <v>9.5600000000000004E-2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0" t="s">
        <v>122</v>
      </c>
      <c r="AT147" s="190" t="s">
        <v>117</v>
      </c>
      <c r="AU147" s="190" t="s">
        <v>81</v>
      </c>
      <c r="AY147" s="15" t="s">
        <v>114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5" t="s">
        <v>8</v>
      </c>
      <c r="BK147" s="191">
        <f>ROUND(I147*H147,0)</f>
        <v>0</v>
      </c>
      <c r="BL147" s="15" t="s">
        <v>122</v>
      </c>
      <c r="BM147" s="190" t="s">
        <v>166</v>
      </c>
    </row>
    <row r="148" spans="1:65" s="13" customFormat="1" ht="11.25">
      <c r="B148" s="192"/>
      <c r="C148" s="193"/>
      <c r="D148" s="194" t="s">
        <v>124</v>
      </c>
      <c r="E148" s="195" t="s">
        <v>1</v>
      </c>
      <c r="F148" s="196" t="s">
        <v>139</v>
      </c>
      <c r="G148" s="193"/>
      <c r="H148" s="197">
        <v>20</v>
      </c>
      <c r="I148" s="198"/>
      <c r="J148" s="193"/>
      <c r="K148" s="193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124</v>
      </c>
      <c r="AU148" s="203" t="s">
        <v>81</v>
      </c>
      <c r="AV148" s="13" t="s">
        <v>81</v>
      </c>
      <c r="AW148" s="13" t="s">
        <v>32</v>
      </c>
      <c r="AX148" s="13" t="s">
        <v>8</v>
      </c>
      <c r="AY148" s="203" t="s">
        <v>114</v>
      </c>
    </row>
    <row r="149" spans="1:65" s="12" customFormat="1" ht="22.9" customHeight="1">
      <c r="B149" s="163"/>
      <c r="C149" s="164"/>
      <c r="D149" s="165" t="s">
        <v>74</v>
      </c>
      <c r="E149" s="177" t="s">
        <v>167</v>
      </c>
      <c r="F149" s="177" t="s">
        <v>168</v>
      </c>
      <c r="G149" s="164"/>
      <c r="H149" s="164"/>
      <c r="I149" s="167"/>
      <c r="J149" s="178">
        <f>BK149</f>
        <v>0</v>
      </c>
      <c r="K149" s="164"/>
      <c r="L149" s="169"/>
      <c r="M149" s="170"/>
      <c r="N149" s="171"/>
      <c r="O149" s="171"/>
      <c r="P149" s="172">
        <f>SUM(P150:P154)</f>
        <v>0</v>
      </c>
      <c r="Q149" s="171"/>
      <c r="R149" s="172">
        <f>SUM(R150:R154)</f>
        <v>0</v>
      </c>
      <c r="S149" s="171"/>
      <c r="T149" s="173">
        <f>SUM(T150:T154)</f>
        <v>0</v>
      </c>
      <c r="AR149" s="174" t="s">
        <v>8</v>
      </c>
      <c r="AT149" s="175" t="s">
        <v>74</v>
      </c>
      <c r="AU149" s="175" t="s">
        <v>8</v>
      </c>
      <c r="AY149" s="174" t="s">
        <v>114</v>
      </c>
      <c r="BK149" s="176">
        <f>SUM(BK150:BK154)</f>
        <v>0</v>
      </c>
    </row>
    <row r="150" spans="1:65" s="2" customFormat="1" ht="24.2" customHeight="1">
      <c r="A150" s="32"/>
      <c r="B150" s="33"/>
      <c r="C150" s="179" t="s">
        <v>169</v>
      </c>
      <c r="D150" s="179" t="s">
        <v>117</v>
      </c>
      <c r="E150" s="180" t="s">
        <v>170</v>
      </c>
      <c r="F150" s="181" t="s">
        <v>171</v>
      </c>
      <c r="G150" s="182" t="s">
        <v>172</v>
      </c>
      <c r="H150" s="183">
        <v>7.391</v>
      </c>
      <c r="I150" s="184"/>
      <c r="J150" s="185">
        <f>ROUND(I150*H150,0)</f>
        <v>0</v>
      </c>
      <c r="K150" s="181" t="s">
        <v>121</v>
      </c>
      <c r="L150" s="37"/>
      <c r="M150" s="186" t="s">
        <v>1</v>
      </c>
      <c r="N150" s="187" t="s">
        <v>40</v>
      </c>
      <c r="O150" s="69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0" t="s">
        <v>122</v>
      </c>
      <c r="AT150" s="190" t="s">
        <v>117</v>
      </c>
      <c r="AU150" s="190" t="s">
        <v>81</v>
      </c>
      <c r="AY150" s="15" t="s">
        <v>114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5" t="s">
        <v>8</v>
      </c>
      <c r="BK150" s="191">
        <f>ROUND(I150*H150,0)</f>
        <v>0</v>
      </c>
      <c r="BL150" s="15" t="s">
        <v>122</v>
      </c>
      <c r="BM150" s="190" t="s">
        <v>173</v>
      </c>
    </row>
    <row r="151" spans="1:65" s="2" customFormat="1" ht="24.2" customHeight="1">
      <c r="A151" s="32"/>
      <c r="B151" s="33"/>
      <c r="C151" s="179" t="s">
        <v>174</v>
      </c>
      <c r="D151" s="179" t="s">
        <v>117</v>
      </c>
      <c r="E151" s="180" t="s">
        <v>175</v>
      </c>
      <c r="F151" s="181" t="s">
        <v>176</v>
      </c>
      <c r="G151" s="182" t="s">
        <v>172</v>
      </c>
      <c r="H151" s="183">
        <v>7.391</v>
      </c>
      <c r="I151" s="184"/>
      <c r="J151" s="185">
        <f>ROUND(I151*H151,0)</f>
        <v>0</v>
      </c>
      <c r="K151" s="181" t="s">
        <v>121</v>
      </c>
      <c r="L151" s="37"/>
      <c r="M151" s="186" t="s">
        <v>1</v>
      </c>
      <c r="N151" s="187" t="s">
        <v>40</v>
      </c>
      <c r="O151" s="69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0" t="s">
        <v>122</v>
      </c>
      <c r="AT151" s="190" t="s">
        <v>117</v>
      </c>
      <c r="AU151" s="190" t="s">
        <v>81</v>
      </c>
      <c r="AY151" s="15" t="s">
        <v>114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5" t="s">
        <v>8</v>
      </c>
      <c r="BK151" s="191">
        <f>ROUND(I151*H151,0)</f>
        <v>0</v>
      </c>
      <c r="BL151" s="15" t="s">
        <v>122</v>
      </c>
      <c r="BM151" s="190" t="s">
        <v>177</v>
      </c>
    </row>
    <row r="152" spans="1:65" s="2" customFormat="1" ht="24.2" customHeight="1">
      <c r="A152" s="32"/>
      <c r="B152" s="33"/>
      <c r="C152" s="179" t="s">
        <v>178</v>
      </c>
      <c r="D152" s="179" t="s">
        <v>117</v>
      </c>
      <c r="E152" s="180" t="s">
        <v>179</v>
      </c>
      <c r="F152" s="181" t="s">
        <v>180</v>
      </c>
      <c r="G152" s="182" t="s">
        <v>172</v>
      </c>
      <c r="H152" s="183">
        <v>110.86499999999999</v>
      </c>
      <c r="I152" s="184"/>
      <c r="J152" s="185">
        <f>ROUND(I152*H152,0)</f>
        <v>0</v>
      </c>
      <c r="K152" s="181" t="s">
        <v>121</v>
      </c>
      <c r="L152" s="37"/>
      <c r="M152" s="186" t="s">
        <v>1</v>
      </c>
      <c r="N152" s="187" t="s">
        <v>40</v>
      </c>
      <c r="O152" s="69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0" t="s">
        <v>122</v>
      </c>
      <c r="AT152" s="190" t="s">
        <v>117</v>
      </c>
      <c r="AU152" s="190" t="s">
        <v>81</v>
      </c>
      <c r="AY152" s="15" t="s">
        <v>114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5" t="s">
        <v>8</v>
      </c>
      <c r="BK152" s="191">
        <f>ROUND(I152*H152,0)</f>
        <v>0</v>
      </c>
      <c r="BL152" s="15" t="s">
        <v>122</v>
      </c>
      <c r="BM152" s="190" t="s">
        <v>181</v>
      </c>
    </row>
    <row r="153" spans="1:65" s="13" customFormat="1" ht="11.25">
      <c r="B153" s="192"/>
      <c r="C153" s="193"/>
      <c r="D153" s="194" t="s">
        <v>124</v>
      </c>
      <c r="E153" s="193"/>
      <c r="F153" s="196" t="s">
        <v>182</v>
      </c>
      <c r="G153" s="193"/>
      <c r="H153" s="197">
        <v>110.86499999999999</v>
      </c>
      <c r="I153" s="198"/>
      <c r="J153" s="193"/>
      <c r="K153" s="193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124</v>
      </c>
      <c r="AU153" s="203" t="s">
        <v>81</v>
      </c>
      <c r="AV153" s="13" t="s">
        <v>81</v>
      </c>
      <c r="AW153" s="13" t="s">
        <v>4</v>
      </c>
      <c r="AX153" s="13" t="s">
        <v>8</v>
      </c>
      <c r="AY153" s="203" t="s">
        <v>114</v>
      </c>
    </row>
    <row r="154" spans="1:65" s="2" customFormat="1" ht="24.2" customHeight="1">
      <c r="A154" s="32"/>
      <c r="B154" s="33"/>
      <c r="C154" s="179" t="s">
        <v>183</v>
      </c>
      <c r="D154" s="179" t="s">
        <v>117</v>
      </c>
      <c r="E154" s="180" t="s">
        <v>184</v>
      </c>
      <c r="F154" s="181" t="s">
        <v>185</v>
      </c>
      <c r="G154" s="182" t="s">
        <v>172</v>
      </c>
      <c r="H154" s="183">
        <v>7.3849999999999998</v>
      </c>
      <c r="I154" s="184"/>
      <c r="J154" s="185">
        <f>ROUND(I154*H154,0)</f>
        <v>0</v>
      </c>
      <c r="K154" s="181" t="s">
        <v>121</v>
      </c>
      <c r="L154" s="37"/>
      <c r="M154" s="186" t="s">
        <v>1</v>
      </c>
      <c r="N154" s="187" t="s">
        <v>40</v>
      </c>
      <c r="O154" s="69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0" t="s">
        <v>122</v>
      </c>
      <c r="AT154" s="190" t="s">
        <v>117</v>
      </c>
      <c r="AU154" s="190" t="s">
        <v>81</v>
      </c>
      <c r="AY154" s="15" t="s">
        <v>114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5" t="s">
        <v>8</v>
      </c>
      <c r="BK154" s="191">
        <f>ROUND(I154*H154,0)</f>
        <v>0</v>
      </c>
      <c r="BL154" s="15" t="s">
        <v>122</v>
      </c>
      <c r="BM154" s="190" t="s">
        <v>186</v>
      </c>
    </row>
    <row r="155" spans="1:65" s="12" customFormat="1" ht="22.9" customHeight="1">
      <c r="B155" s="163"/>
      <c r="C155" s="164"/>
      <c r="D155" s="165" t="s">
        <v>74</v>
      </c>
      <c r="E155" s="177" t="s">
        <v>187</v>
      </c>
      <c r="F155" s="177" t="s">
        <v>188</v>
      </c>
      <c r="G155" s="164"/>
      <c r="H155" s="164"/>
      <c r="I155" s="167"/>
      <c r="J155" s="178">
        <f>BK155</f>
        <v>0</v>
      </c>
      <c r="K155" s="164"/>
      <c r="L155" s="169"/>
      <c r="M155" s="170"/>
      <c r="N155" s="171"/>
      <c r="O155" s="171"/>
      <c r="P155" s="172">
        <f>P156</f>
        <v>0</v>
      </c>
      <c r="Q155" s="171"/>
      <c r="R155" s="172">
        <f>R156</f>
        <v>0</v>
      </c>
      <c r="S155" s="171"/>
      <c r="T155" s="173">
        <f>T156</f>
        <v>0</v>
      </c>
      <c r="AR155" s="174" t="s">
        <v>8</v>
      </c>
      <c r="AT155" s="175" t="s">
        <v>74</v>
      </c>
      <c r="AU155" s="175" t="s">
        <v>8</v>
      </c>
      <c r="AY155" s="174" t="s">
        <v>114</v>
      </c>
      <c r="BK155" s="176">
        <f>BK156</f>
        <v>0</v>
      </c>
    </row>
    <row r="156" spans="1:65" s="2" customFormat="1" ht="14.45" customHeight="1">
      <c r="A156" s="32"/>
      <c r="B156" s="33"/>
      <c r="C156" s="179" t="s">
        <v>189</v>
      </c>
      <c r="D156" s="179" t="s">
        <v>117</v>
      </c>
      <c r="E156" s="180" t="s">
        <v>190</v>
      </c>
      <c r="F156" s="181" t="s">
        <v>191</v>
      </c>
      <c r="G156" s="182" t="s">
        <v>172</v>
      </c>
      <c r="H156" s="183">
        <v>4.6050000000000004</v>
      </c>
      <c r="I156" s="184"/>
      <c r="J156" s="185">
        <f>ROUND(I156*H156,0)</f>
        <v>0</v>
      </c>
      <c r="K156" s="181" t="s">
        <v>121</v>
      </c>
      <c r="L156" s="37"/>
      <c r="M156" s="186" t="s">
        <v>1</v>
      </c>
      <c r="N156" s="187" t="s">
        <v>40</v>
      </c>
      <c r="O156" s="69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0" t="s">
        <v>122</v>
      </c>
      <c r="AT156" s="190" t="s">
        <v>117</v>
      </c>
      <c r="AU156" s="190" t="s">
        <v>81</v>
      </c>
      <c r="AY156" s="15" t="s">
        <v>114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5" t="s">
        <v>8</v>
      </c>
      <c r="BK156" s="191">
        <f>ROUND(I156*H156,0)</f>
        <v>0</v>
      </c>
      <c r="BL156" s="15" t="s">
        <v>122</v>
      </c>
      <c r="BM156" s="190" t="s">
        <v>192</v>
      </c>
    </row>
    <row r="157" spans="1:65" s="12" customFormat="1" ht="25.9" customHeight="1">
      <c r="B157" s="163"/>
      <c r="C157" s="164"/>
      <c r="D157" s="165" t="s">
        <v>74</v>
      </c>
      <c r="E157" s="166" t="s">
        <v>193</v>
      </c>
      <c r="F157" s="166" t="s">
        <v>194</v>
      </c>
      <c r="G157" s="164"/>
      <c r="H157" s="164"/>
      <c r="I157" s="167"/>
      <c r="J157" s="168">
        <f>BK157</f>
        <v>0</v>
      </c>
      <c r="K157" s="164"/>
      <c r="L157" s="169"/>
      <c r="M157" s="170"/>
      <c r="N157" s="171"/>
      <c r="O157" s="171"/>
      <c r="P157" s="172">
        <f>P158</f>
        <v>0</v>
      </c>
      <c r="Q157" s="171"/>
      <c r="R157" s="172">
        <f>R158</f>
        <v>0.44899999999999995</v>
      </c>
      <c r="S157" s="171"/>
      <c r="T157" s="173">
        <f>T158</f>
        <v>3.5400000000000001E-2</v>
      </c>
      <c r="AR157" s="174" t="s">
        <v>81</v>
      </c>
      <c r="AT157" s="175" t="s">
        <v>74</v>
      </c>
      <c r="AU157" s="175" t="s">
        <v>75</v>
      </c>
      <c r="AY157" s="174" t="s">
        <v>114</v>
      </c>
      <c r="BK157" s="176">
        <f>BK158</f>
        <v>0</v>
      </c>
    </row>
    <row r="158" spans="1:65" s="12" customFormat="1" ht="22.9" customHeight="1">
      <c r="B158" s="163"/>
      <c r="C158" s="164"/>
      <c r="D158" s="165" t="s">
        <v>74</v>
      </c>
      <c r="E158" s="177" t="s">
        <v>195</v>
      </c>
      <c r="F158" s="177" t="s">
        <v>196</v>
      </c>
      <c r="G158" s="164"/>
      <c r="H158" s="164"/>
      <c r="I158" s="167"/>
      <c r="J158" s="178">
        <f>BK158</f>
        <v>0</v>
      </c>
      <c r="K158" s="164"/>
      <c r="L158" s="169"/>
      <c r="M158" s="170"/>
      <c r="N158" s="171"/>
      <c r="O158" s="171"/>
      <c r="P158" s="172">
        <f>SUM(P159:P168)</f>
        <v>0</v>
      </c>
      <c r="Q158" s="171"/>
      <c r="R158" s="172">
        <f>SUM(R159:R168)</f>
        <v>0.44899999999999995</v>
      </c>
      <c r="S158" s="171"/>
      <c r="T158" s="173">
        <f>SUM(T159:T168)</f>
        <v>3.5400000000000001E-2</v>
      </c>
      <c r="AR158" s="174" t="s">
        <v>81</v>
      </c>
      <c r="AT158" s="175" t="s">
        <v>74</v>
      </c>
      <c r="AU158" s="175" t="s">
        <v>8</v>
      </c>
      <c r="AY158" s="174" t="s">
        <v>114</v>
      </c>
      <c r="BK158" s="176">
        <f>SUM(BK159:BK168)</f>
        <v>0</v>
      </c>
    </row>
    <row r="159" spans="1:65" s="2" customFormat="1" ht="24.2" customHeight="1">
      <c r="A159" s="32"/>
      <c r="B159" s="33"/>
      <c r="C159" s="179" t="s">
        <v>9</v>
      </c>
      <c r="D159" s="179" t="s">
        <v>117</v>
      </c>
      <c r="E159" s="180" t="s">
        <v>197</v>
      </c>
      <c r="F159" s="181" t="s">
        <v>198</v>
      </c>
      <c r="G159" s="182" t="s">
        <v>130</v>
      </c>
      <c r="H159" s="183">
        <v>50</v>
      </c>
      <c r="I159" s="184"/>
      <c r="J159" s="185">
        <f>ROUND(I159*H159,0)</f>
        <v>0</v>
      </c>
      <c r="K159" s="181" t="s">
        <v>121</v>
      </c>
      <c r="L159" s="37"/>
      <c r="M159" s="186" t="s">
        <v>1</v>
      </c>
      <c r="N159" s="187" t="s">
        <v>40</v>
      </c>
      <c r="O159" s="69"/>
      <c r="P159" s="188">
        <f>O159*H159</f>
        <v>0</v>
      </c>
      <c r="Q159" s="188">
        <v>0</v>
      </c>
      <c r="R159" s="188">
        <f>Q159*H159</f>
        <v>0</v>
      </c>
      <c r="S159" s="188">
        <v>1.4999999999999999E-4</v>
      </c>
      <c r="T159" s="189">
        <f>S159*H159</f>
        <v>7.4999999999999997E-3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0" t="s">
        <v>199</v>
      </c>
      <c r="AT159" s="190" t="s">
        <v>117</v>
      </c>
      <c r="AU159" s="190" t="s">
        <v>81</v>
      </c>
      <c r="AY159" s="15" t="s">
        <v>114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5" t="s">
        <v>8</v>
      </c>
      <c r="BK159" s="191">
        <f>ROUND(I159*H159,0)</f>
        <v>0</v>
      </c>
      <c r="BL159" s="15" t="s">
        <v>199</v>
      </c>
      <c r="BM159" s="190" t="s">
        <v>200</v>
      </c>
    </row>
    <row r="160" spans="1:65" s="13" customFormat="1" ht="11.25">
      <c r="B160" s="192"/>
      <c r="C160" s="193"/>
      <c r="D160" s="194" t="s">
        <v>124</v>
      </c>
      <c r="E160" s="195" t="s">
        <v>1</v>
      </c>
      <c r="F160" s="196" t="s">
        <v>201</v>
      </c>
      <c r="G160" s="193"/>
      <c r="H160" s="197">
        <v>50</v>
      </c>
      <c r="I160" s="198"/>
      <c r="J160" s="193"/>
      <c r="K160" s="193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124</v>
      </c>
      <c r="AU160" s="203" t="s">
        <v>81</v>
      </c>
      <c r="AV160" s="13" t="s">
        <v>81</v>
      </c>
      <c r="AW160" s="13" t="s">
        <v>32</v>
      </c>
      <c r="AX160" s="13" t="s">
        <v>8</v>
      </c>
      <c r="AY160" s="203" t="s">
        <v>114</v>
      </c>
    </row>
    <row r="161" spans="1:65" s="2" customFormat="1" ht="14.45" customHeight="1">
      <c r="A161" s="32"/>
      <c r="B161" s="33"/>
      <c r="C161" s="179" t="s">
        <v>199</v>
      </c>
      <c r="D161" s="179" t="s">
        <v>117</v>
      </c>
      <c r="E161" s="180" t="s">
        <v>202</v>
      </c>
      <c r="F161" s="181" t="s">
        <v>203</v>
      </c>
      <c r="G161" s="182" t="s">
        <v>130</v>
      </c>
      <c r="H161" s="183">
        <v>90</v>
      </c>
      <c r="I161" s="184"/>
      <c r="J161" s="185">
        <f>ROUND(I161*H161,0)</f>
        <v>0</v>
      </c>
      <c r="K161" s="181" t="s">
        <v>121</v>
      </c>
      <c r="L161" s="37"/>
      <c r="M161" s="186" t="s">
        <v>1</v>
      </c>
      <c r="N161" s="187" t="s">
        <v>40</v>
      </c>
      <c r="O161" s="69"/>
      <c r="P161" s="188">
        <f>O161*H161</f>
        <v>0</v>
      </c>
      <c r="Q161" s="188">
        <v>1E-3</v>
      </c>
      <c r="R161" s="188">
        <f>Q161*H161</f>
        <v>0.09</v>
      </c>
      <c r="S161" s="188">
        <v>3.1E-4</v>
      </c>
      <c r="T161" s="189">
        <f>S161*H161</f>
        <v>2.7900000000000001E-2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90" t="s">
        <v>199</v>
      </c>
      <c r="AT161" s="190" t="s">
        <v>117</v>
      </c>
      <c r="AU161" s="190" t="s">
        <v>81</v>
      </c>
      <c r="AY161" s="15" t="s">
        <v>114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5" t="s">
        <v>8</v>
      </c>
      <c r="BK161" s="191">
        <f>ROUND(I161*H161,0)</f>
        <v>0</v>
      </c>
      <c r="BL161" s="15" t="s">
        <v>199</v>
      </c>
      <c r="BM161" s="190" t="s">
        <v>204</v>
      </c>
    </row>
    <row r="162" spans="1:65" s="13" customFormat="1" ht="11.25">
      <c r="B162" s="192"/>
      <c r="C162" s="193"/>
      <c r="D162" s="194" t="s">
        <v>124</v>
      </c>
      <c r="E162" s="195" t="s">
        <v>1</v>
      </c>
      <c r="F162" s="196" t="s">
        <v>158</v>
      </c>
      <c r="G162" s="193"/>
      <c r="H162" s="197">
        <v>90</v>
      </c>
      <c r="I162" s="198"/>
      <c r="J162" s="193"/>
      <c r="K162" s="193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124</v>
      </c>
      <c r="AU162" s="203" t="s">
        <v>81</v>
      </c>
      <c r="AV162" s="13" t="s">
        <v>81</v>
      </c>
      <c r="AW162" s="13" t="s">
        <v>32</v>
      </c>
      <c r="AX162" s="13" t="s">
        <v>8</v>
      </c>
      <c r="AY162" s="203" t="s">
        <v>114</v>
      </c>
    </row>
    <row r="163" spans="1:65" s="2" customFormat="1" ht="24.2" customHeight="1">
      <c r="A163" s="32"/>
      <c r="B163" s="33"/>
      <c r="C163" s="179" t="s">
        <v>205</v>
      </c>
      <c r="D163" s="179" t="s">
        <v>117</v>
      </c>
      <c r="E163" s="180" t="s">
        <v>206</v>
      </c>
      <c r="F163" s="181" t="s">
        <v>207</v>
      </c>
      <c r="G163" s="182" t="s">
        <v>208</v>
      </c>
      <c r="H163" s="183">
        <v>20</v>
      </c>
      <c r="I163" s="184"/>
      <c r="J163" s="185">
        <f>ROUND(I163*H163,0)</f>
        <v>0</v>
      </c>
      <c r="K163" s="181" t="s">
        <v>121</v>
      </c>
      <c r="L163" s="37"/>
      <c r="M163" s="186" t="s">
        <v>1</v>
      </c>
      <c r="N163" s="187" t="s">
        <v>40</v>
      </c>
      <c r="O163" s="69"/>
      <c r="P163" s="188">
        <f>O163*H163</f>
        <v>0</v>
      </c>
      <c r="Q163" s="188">
        <v>4.7999999999999996E-3</v>
      </c>
      <c r="R163" s="188">
        <f>Q163*H163</f>
        <v>9.5999999999999988E-2</v>
      </c>
      <c r="S163" s="188">
        <v>0</v>
      </c>
      <c r="T163" s="18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0" t="s">
        <v>199</v>
      </c>
      <c r="AT163" s="190" t="s">
        <v>117</v>
      </c>
      <c r="AU163" s="190" t="s">
        <v>81</v>
      </c>
      <c r="AY163" s="15" t="s">
        <v>114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5" t="s">
        <v>8</v>
      </c>
      <c r="BK163" s="191">
        <f>ROUND(I163*H163,0)</f>
        <v>0</v>
      </c>
      <c r="BL163" s="15" t="s">
        <v>199</v>
      </c>
      <c r="BM163" s="190" t="s">
        <v>209</v>
      </c>
    </row>
    <row r="164" spans="1:65" s="13" customFormat="1" ht="11.25">
      <c r="B164" s="192"/>
      <c r="C164" s="193"/>
      <c r="D164" s="194" t="s">
        <v>124</v>
      </c>
      <c r="E164" s="195" t="s">
        <v>1</v>
      </c>
      <c r="F164" s="196" t="s">
        <v>139</v>
      </c>
      <c r="G164" s="193"/>
      <c r="H164" s="197">
        <v>20</v>
      </c>
      <c r="I164" s="198"/>
      <c r="J164" s="193"/>
      <c r="K164" s="193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124</v>
      </c>
      <c r="AU164" s="203" t="s">
        <v>81</v>
      </c>
      <c r="AV164" s="13" t="s">
        <v>81</v>
      </c>
      <c r="AW164" s="13" t="s">
        <v>32</v>
      </c>
      <c r="AX164" s="13" t="s">
        <v>8</v>
      </c>
      <c r="AY164" s="203" t="s">
        <v>114</v>
      </c>
    </row>
    <row r="165" spans="1:65" s="2" customFormat="1" ht="24.2" customHeight="1">
      <c r="A165" s="32"/>
      <c r="B165" s="33"/>
      <c r="C165" s="179" t="s">
        <v>210</v>
      </c>
      <c r="D165" s="179" t="s">
        <v>117</v>
      </c>
      <c r="E165" s="180" t="s">
        <v>211</v>
      </c>
      <c r="F165" s="181" t="s">
        <v>212</v>
      </c>
      <c r="G165" s="182" t="s">
        <v>130</v>
      </c>
      <c r="H165" s="183">
        <v>50</v>
      </c>
      <c r="I165" s="184"/>
      <c r="J165" s="185">
        <f>ROUND(I165*H165,0)</f>
        <v>0</v>
      </c>
      <c r="K165" s="181" t="s">
        <v>121</v>
      </c>
      <c r="L165" s="37"/>
      <c r="M165" s="186" t="s">
        <v>1</v>
      </c>
      <c r="N165" s="187" t="s">
        <v>40</v>
      </c>
      <c r="O165" s="69"/>
      <c r="P165" s="188">
        <f>O165*H165</f>
        <v>0</v>
      </c>
      <c r="Q165" s="188">
        <v>3.1800000000000001E-3</v>
      </c>
      <c r="R165" s="188">
        <f>Q165*H165</f>
        <v>0.159</v>
      </c>
      <c r="S165" s="188">
        <v>0</v>
      </c>
      <c r="T165" s="18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0" t="s">
        <v>199</v>
      </c>
      <c r="AT165" s="190" t="s">
        <v>117</v>
      </c>
      <c r="AU165" s="190" t="s">
        <v>81</v>
      </c>
      <c r="AY165" s="15" t="s">
        <v>114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5" t="s">
        <v>8</v>
      </c>
      <c r="BK165" s="191">
        <f>ROUND(I165*H165,0)</f>
        <v>0</v>
      </c>
      <c r="BL165" s="15" t="s">
        <v>199</v>
      </c>
      <c r="BM165" s="190" t="s">
        <v>213</v>
      </c>
    </row>
    <row r="166" spans="1:65" s="13" customFormat="1" ht="11.25">
      <c r="B166" s="192"/>
      <c r="C166" s="193"/>
      <c r="D166" s="194" t="s">
        <v>124</v>
      </c>
      <c r="E166" s="195" t="s">
        <v>1</v>
      </c>
      <c r="F166" s="196" t="s">
        <v>214</v>
      </c>
      <c r="G166" s="193"/>
      <c r="H166" s="197">
        <v>50</v>
      </c>
      <c r="I166" s="198"/>
      <c r="J166" s="193"/>
      <c r="K166" s="193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124</v>
      </c>
      <c r="AU166" s="203" t="s">
        <v>81</v>
      </c>
      <c r="AV166" s="13" t="s">
        <v>81</v>
      </c>
      <c r="AW166" s="13" t="s">
        <v>32</v>
      </c>
      <c r="AX166" s="13" t="s">
        <v>8</v>
      </c>
      <c r="AY166" s="203" t="s">
        <v>114</v>
      </c>
    </row>
    <row r="167" spans="1:65" s="2" customFormat="1" ht="24.2" customHeight="1">
      <c r="A167" s="32"/>
      <c r="B167" s="33"/>
      <c r="C167" s="179" t="s">
        <v>215</v>
      </c>
      <c r="D167" s="179" t="s">
        <v>117</v>
      </c>
      <c r="E167" s="180" t="s">
        <v>216</v>
      </c>
      <c r="F167" s="181" t="s">
        <v>217</v>
      </c>
      <c r="G167" s="182" t="s">
        <v>130</v>
      </c>
      <c r="H167" s="183">
        <v>400</v>
      </c>
      <c r="I167" s="184"/>
      <c r="J167" s="185">
        <f>ROUND(I167*H167,0)</f>
        <v>0</v>
      </c>
      <c r="K167" s="181" t="s">
        <v>121</v>
      </c>
      <c r="L167" s="37"/>
      <c r="M167" s="186" t="s">
        <v>1</v>
      </c>
      <c r="N167" s="187" t="s">
        <v>40</v>
      </c>
      <c r="O167" s="69"/>
      <c r="P167" s="188">
        <f>O167*H167</f>
        <v>0</v>
      </c>
      <c r="Q167" s="188">
        <v>2.5999999999999998E-4</v>
      </c>
      <c r="R167" s="188">
        <f>Q167*H167</f>
        <v>0.104</v>
      </c>
      <c r="S167" s="188">
        <v>0</v>
      </c>
      <c r="T167" s="18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0" t="s">
        <v>199</v>
      </c>
      <c r="AT167" s="190" t="s">
        <v>117</v>
      </c>
      <c r="AU167" s="190" t="s">
        <v>81</v>
      </c>
      <c r="AY167" s="15" t="s">
        <v>114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5" t="s">
        <v>8</v>
      </c>
      <c r="BK167" s="191">
        <f>ROUND(I167*H167,0)</f>
        <v>0</v>
      </c>
      <c r="BL167" s="15" t="s">
        <v>199</v>
      </c>
      <c r="BM167" s="190" t="s">
        <v>218</v>
      </c>
    </row>
    <row r="168" spans="1:65" s="13" customFormat="1" ht="11.25">
      <c r="B168" s="192"/>
      <c r="C168" s="193"/>
      <c r="D168" s="194" t="s">
        <v>124</v>
      </c>
      <c r="E168" s="195" t="s">
        <v>1</v>
      </c>
      <c r="F168" s="196" t="s">
        <v>219</v>
      </c>
      <c r="G168" s="193"/>
      <c r="H168" s="197">
        <v>400</v>
      </c>
      <c r="I168" s="198"/>
      <c r="J168" s="193"/>
      <c r="K168" s="193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124</v>
      </c>
      <c r="AU168" s="203" t="s">
        <v>81</v>
      </c>
      <c r="AV168" s="13" t="s">
        <v>81</v>
      </c>
      <c r="AW168" s="13" t="s">
        <v>32</v>
      </c>
      <c r="AX168" s="13" t="s">
        <v>8</v>
      </c>
      <c r="AY168" s="203" t="s">
        <v>114</v>
      </c>
    </row>
    <row r="169" spans="1:65" s="12" customFormat="1" ht="25.9" customHeight="1">
      <c r="B169" s="163"/>
      <c r="C169" s="164"/>
      <c r="D169" s="165" t="s">
        <v>74</v>
      </c>
      <c r="E169" s="166" t="s">
        <v>220</v>
      </c>
      <c r="F169" s="166" t="s">
        <v>221</v>
      </c>
      <c r="G169" s="164"/>
      <c r="H169" s="164"/>
      <c r="I169" s="167"/>
      <c r="J169" s="168">
        <f>BK169</f>
        <v>0</v>
      </c>
      <c r="K169" s="164"/>
      <c r="L169" s="169"/>
      <c r="M169" s="170"/>
      <c r="N169" s="171"/>
      <c r="O169" s="171"/>
      <c r="P169" s="172">
        <f>SUM(P170:P171)</f>
        <v>0</v>
      </c>
      <c r="Q169" s="171"/>
      <c r="R169" s="172">
        <f>SUM(R170:R171)</f>
        <v>0</v>
      </c>
      <c r="S169" s="171"/>
      <c r="T169" s="173">
        <f>SUM(T170:T171)</f>
        <v>0</v>
      </c>
      <c r="AR169" s="174" t="s">
        <v>122</v>
      </c>
      <c r="AT169" s="175" t="s">
        <v>74</v>
      </c>
      <c r="AU169" s="175" t="s">
        <v>75</v>
      </c>
      <c r="AY169" s="174" t="s">
        <v>114</v>
      </c>
      <c r="BK169" s="176">
        <f>SUM(BK170:BK171)</f>
        <v>0</v>
      </c>
    </row>
    <row r="170" spans="1:65" s="2" customFormat="1" ht="14.45" customHeight="1">
      <c r="A170" s="32"/>
      <c r="B170" s="33"/>
      <c r="C170" s="179" t="s">
        <v>222</v>
      </c>
      <c r="D170" s="179" t="s">
        <v>117</v>
      </c>
      <c r="E170" s="180" t="s">
        <v>223</v>
      </c>
      <c r="F170" s="181" t="s">
        <v>224</v>
      </c>
      <c r="G170" s="182" t="s">
        <v>225</v>
      </c>
      <c r="H170" s="183">
        <v>48</v>
      </c>
      <c r="I170" s="184"/>
      <c r="J170" s="185">
        <f>ROUND(I170*H170,0)</f>
        <v>0</v>
      </c>
      <c r="K170" s="181" t="s">
        <v>121</v>
      </c>
      <c r="L170" s="37"/>
      <c r="M170" s="186" t="s">
        <v>1</v>
      </c>
      <c r="N170" s="187" t="s">
        <v>40</v>
      </c>
      <c r="O170" s="69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0" t="s">
        <v>226</v>
      </c>
      <c r="AT170" s="190" t="s">
        <v>117</v>
      </c>
      <c r="AU170" s="190" t="s">
        <v>8</v>
      </c>
      <c r="AY170" s="15" t="s">
        <v>114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5" t="s">
        <v>8</v>
      </c>
      <c r="BK170" s="191">
        <f>ROUND(I170*H170,0)</f>
        <v>0</v>
      </c>
      <c r="BL170" s="15" t="s">
        <v>226</v>
      </c>
      <c r="BM170" s="190" t="s">
        <v>227</v>
      </c>
    </row>
    <row r="171" spans="1:65" s="2" customFormat="1" ht="19.5">
      <c r="A171" s="32"/>
      <c r="B171" s="33"/>
      <c r="C171" s="34"/>
      <c r="D171" s="194" t="s">
        <v>132</v>
      </c>
      <c r="E171" s="34"/>
      <c r="F171" s="204" t="s">
        <v>228</v>
      </c>
      <c r="G171" s="34"/>
      <c r="H171" s="34"/>
      <c r="I171" s="205"/>
      <c r="J171" s="34"/>
      <c r="K171" s="34"/>
      <c r="L171" s="37"/>
      <c r="M171" s="206"/>
      <c r="N171" s="207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132</v>
      </c>
      <c r="AU171" s="15" t="s">
        <v>8</v>
      </c>
    </row>
    <row r="172" spans="1:65" s="12" customFormat="1" ht="25.9" customHeight="1">
      <c r="B172" s="163"/>
      <c r="C172" s="164"/>
      <c r="D172" s="165" t="s">
        <v>74</v>
      </c>
      <c r="E172" s="166" t="s">
        <v>229</v>
      </c>
      <c r="F172" s="166" t="s">
        <v>230</v>
      </c>
      <c r="G172" s="164"/>
      <c r="H172" s="164"/>
      <c r="I172" s="167"/>
      <c r="J172" s="168">
        <f>BK172</f>
        <v>0</v>
      </c>
      <c r="K172" s="164"/>
      <c r="L172" s="169"/>
      <c r="M172" s="170"/>
      <c r="N172" s="171"/>
      <c r="O172" s="171"/>
      <c r="P172" s="172">
        <f>P173</f>
        <v>0</v>
      </c>
      <c r="Q172" s="171"/>
      <c r="R172" s="172">
        <f>R173</f>
        <v>0</v>
      </c>
      <c r="S172" s="171"/>
      <c r="T172" s="173">
        <f>T173</f>
        <v>0</v>
      </c>
      <c r="AR172" s="174" t="s">
        <v>143</v>
      </c>
      <c r="AT172" s="175" t="s">
        <v>74</v>
      </c>
      <c r="AU172" s="175" t="s">
        <v>75</v>
      </c>
      <c r="AY172" s="174" t="s">
        <v>114</v>
      </c>
      <c r="BK172" s="176">
        <f>BK173</f>
        <v>0</v>
      </c>
    </row>
    <row r="173" spans="1:65" s="12" customFormat="1" ht="22.9" customHeight="1">
      <c r="B173" s="163"/>
      <c r="C173" s="164"/>
      <c r="D173" s="165" t="s">
        <v>74</v>
      </c>
      <c r="E173" s="177" t="s">
        <v>231</v>
      </c>
      <c r="F173" s="177" t="s">
        <v>232</v>
      </c>
      <c r="G173" s="164"/>
      <c r="H173" s="164"/>
      <c r="I173" s="167"/>
      <c r="J173" s="178">
        <f>BK173</f>
        <v>0</v>
      </c>
      <c r="K173" s="164"/>
      <c r="L173" s="169"/>
      <c r="M173" s="170"/>
      <c r="N173" s="171"/>
      <c r="O173" s="171"/>
      <c r="P173" s="172">
        <f>SUM(P174:P176)</f>
        <v>0</v>
      </c>
      <c r="Q173" s="171"/>
      <c r="R173" s="172">
        <f>SUM(R174:R176)</f>
        <v>0</v>
      </c>
      <c r="S173" s="171"/>
      <c r="T173" s="173">
        <f>SUM(T174:T176)</f>
        <v>0</v>
      </c>
      <c r="AR173" s="174" t="s">
        <v>143</v>
      </c>
      <c r="AT173" s="175" t="s">
        <v>74</v>
      </c>
      <c r="AU173" s="175" t="s">
        <v>8</v>
      </c>
      <c r="AY173" s="174" t="s">
        <v>114</v>
      </c>
      <c r="BK173" s="176">
        <f>SUM(BK174:BK176)</f>
        <v>0</v>
      </c>
    </row>
    <row r="174" spans="1:65" s="2" customFormat="1" ht="14.45" customHeight="1">
      <c r="A174" s="32"/>
      <c r="B174" s="33"/>
      <c r="C174" s="179" t="s">
        <v>7</v>
      </c>
      <c r="D174" s="179" t="s">
        <v>117</v>
      </c>
      <c r="E174" s="180" t="s">
        <v>233</v>
      </c>
      <c r="F174" s="181" t="s">
        <v>232</v>
      </c>
      <c r="G174" s="182" t="s">
        <v>234</v>
      </c>
      <c r="H174" s="183">
        <v>1</v>
      </c>
      <c r="I174" s="184"/>
      <c r="J174" s="185">
        <f>ROUND(I174*H174,0)</f>
        <v>0</v>
      </c>
      <c r="K174" s="181" t="s">
        <v>121</v>
      </c>
      <c r="L174" s="37"/>
      <c r="M174" s="186" t="s">
        <v>1</v>
      </c>
      <c r="N174" s="187" t="s">
        <v>40</v>
      </c>
      <c r="O174" s="69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0" t="s">
        <v>235</v>
      </c>
      <c r="AT174" s="190" t="s">
        <v>117</v>
      </c>
      <c r="AU174" s="190" t="s">
        <v>81</v>
      </c>
      <c r="AY174" s="15" t="s">
        <v>114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5" t="s">
        <v>8</v>
      </c>
      <c r="BK174" s="191">
        <f>ROUND(I174*H174,0)</f>
        <v>0</v>
      </c>
      <c r="BL174" s="15" t="s">
        <v>235</v>
      </c>
      <c r="BM174" s="190" t="s">
        <v>236</v>
      </c>
    </row>
    <row r="175" spans="1:65" s="2" customFormat="1" ht="14.45" customHeight="1">
      <c r="A175" s="32"/>
      <c r="B175" s="33"/>
      <c r="C175" s="179" t="s">
        <v>237</v>
      </c>
      <c r="D175" s="179" t="s">
        <v>117</v>
      </c>
      <c r="E175" s="180" t="s">
        <v>238</v>
      </c>
      <c r="F175" s="181" t="s">
        <v>239</v>
      </c>
      <c r="G175" s="182" t="s">
        <v>234</v>
      </c>
      <c r="H175" s="183">
        <v>1</v>
      </c>
      <c r="I175" s="184"/>
      <c r="J175" s="185">
        <f>ROUND(I175*H175,0)</f>
        <v>0</v>
      </c>
      <c r="K175" s="181" t="s">
        <v>121</v>
      </c>
      <c r="L175" s="37"/>
      <c r="M175" s="186" t="s">
        <v>1</v>
      </c>
      <c r="N175" s="187" t="s">
        <v>40</v>
      </c>
      <c r="O175" s="69"/>
      <c r="P175" s="188">
        <f>O175*H175</f>
        <v>0</v>
      </c>
      <c r="Q175" s="188">
        <v>0</v>
      </c>
      <c r="R175" s="188">
        <f>Q175*H175</f>
        <v>0</v>
      </c>
      <c r="S175" s="188">
        <v>0</v>
      </c>
      <c r="T175" s="18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0" t="s">
        <v>235</v>
      </c>
      <c r="AT175" s="190" t="s">
        <v>117</v>
      </c>
      <c r="AU175" s="190" t="s">
        <v>81</v>
      </c>
      <c r="AY175" s="15" t="s">
        <v>114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5" t="s">
        <v>8</v>
      </c>
      <c r="BK175" s="191">
        <f>ROUND(I175*H175,0)</f>
        <v>0</v>
      </c>
      <c r="BL175" s="15" t="s">
        <v>235</v>
      </c>
      <c r="BM175" s="190" t="s">
        <v>240</v>
      </c>
    </row>
    <row r="176" spans="1:65" s="2" customFormat="1" ht="14.45" customHeight="1">
      <c r="A176" s="32"/>
      <c r="B176" s="33"/>
      <c r="C176" s="179" t="s">
        <v>241</v>
      </c>
      <c r="D176" s="179" t="s">
        <v>117</v>
      </c>
      <c r="E176" s="180" t="s">
        <v>242</v>
      </c>
      <c r="F176" s="181" t="s">
        <v>243</v>
      </c>
      <c r="G176" s="182" t="s">
        <v>234</v>
      </c>
      <c r="H176" s="183">
        <v>1</v>
      </c>
      <c r="I176" s="184"/>
      <c r="J176" s="185">
        <f>ROUND(I176*H176,0)</f>
        <v>0</v>
      </c>
      <c r="K176" s="181" t="s">
        <v>121</v>
      </c>
      <c r="L176" s="37"/>
      <c r="M176" s="208" t="s">
        <v>1</v>
      </c>
      <c r="N176" s="209" t="s">
        <v>40</v>
      </c>
      <c r="O176" s="210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0" t="s">
        <v>235</v>
      </c>
      <c r="AT176" s="190" t="s">
        <v>117</v>
      </c>
      <c r="AU176" s="190" t="s">
        <v>81</v>
      </c>
      <c r="AY176" s="15" t="s">
        <v>114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5" t="s">
        <v>8</v>
      </c>
      <c r="BK176" s="191">
        <f>ROUND(I176*H176,0)</f>
        <v>0</v>
      </c>
      <c r="BL176" s="15" t="s">
        <v>235</v>
      </c>
      <c r="BM176" s="190" t="s">
        <v>244</v>
      </c>
    </row>
    <row r="177" spans="1:31" s="2" customFormat="1" ht="6.95" customHeight="1">
      <c r="A177" s="32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37"/>
      <c r="M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</sheetData>
  <sheetProtection algorithmName="SHA-512" hashValue="M3cSVzc30AVZbAQqD6gTDKkUOiaIxg9lzbIBSHdsnjXKmT2Ke6vgiO7VKqgu/mPeOZOWB+2KUR279qnTygvXHg==" saltValue="cFSKaGb0uXGoCKJyr8b2Jy1bDA+8/eQzhkMpcF4wBiydqQmroGOvWkcdvellhl8T3NCg6BW5irIkG5G/vCyUIQ==" spinCount="100000" sheet="1" objects="1" scenarios="1" formatColumns="0" formatRows="0" autoFilter="0"/>
  <autoFilter ref="C122:K176" xr:uid="{00000000-0009-0000-0000-000001000000}"/>
  <mergeCells count="6">
    <mergeCell ref="L2:V2"/>
    <mergeCell ref="E7:H7"/>
    <mergeCell ref="E16:H16"/>
    <mergeCell ref="E25:H25"/>
    <mergeCell ref="E85:H85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20210406 - ZŠ Josefa Gočá...</vt:lpstr>
      <vt:lpstr>'20210406 - ZŠ Josefa Gočá...'!Názvy_tisku</vt:lpstr>
      <vt:lpstr>'Rekapitulace stavby'!Názvy_tisku</vt:lpstr>
      <vt:lpstr>'20210406 - ZŠ Josefa Gočá...'!Oblast_tisku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Lédl</dc:creator>
  <cp:lastModifiedBy>Václav Lédl</cp:lastModifiedBy>
  <dcterms:created xsi:type="dcterms:W3CDTF">2021-05-13T11:21:05Z</dcterms:created>
  <dcterms:modified xsi:type="dcterms:W3CDTF">2021-05-13T11:21:34Z</dcterms:modified>
</cp:coreProperties>
</file>