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terah\OneDrive\04 PROJEKTY\08 Ostatní\805 kuchyně DsvV Stará Boleslav\08 Rozpočet rozdělení Gastro\"/>
    </mc:Choice>
  </mc:AlternateContent>
  <bookViews>
    <workbookView xWindow="0" yWindow="0" windowWidth="0" windowHeight="0"/>
  </bookViews>
  <sheets>
    <sheet name="Rekapitulace stavby" sheetId="1" r:id="rId1"/>
    <sheet name="SO07 - Gastro zařízení" sheetId="2" r:id="rId2"/>
    <sheet name="Pokyny pro vyplnění" sheetId="3" r:id="rId3"/>
  </sheets>
  <definedNames>
    <definedName name="_xlnm.Print_Area" localSheetId="0">'Rekapitulace stavby'!$D$4:$AO$36,'Rekapitulace stavby'!$C$42:$AQ$56</definedName>
    <definedName name="_xlnm.Print_Titles" localSheetId="0">'Rekapitulace stavby'!$52:$52</definedName>
    <definedName name="_xlnm._FilterDatabase" localSheetId="1" hidden="1">'SO07 - Gastro zařízení'!$C$92:$K$217</definedName>
    <definedName name="_xlnm.Print_Area" localSheetId="1">'SO07 - Gastro zařízení'!$C$4:$J$39,'SO07 - Gastro zařízení'!$C$45:$J$74,'SO07 - Gastro zařízení'!$C$80:$K$217</definedName>
    <definedName name="_xlnm.Print_Titles" localSheetId="1">'SO07 - Gastro zařízení'!$92:$92</definedName>
    <definedName name="_xlnm.Print_Area" localSheetId="2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2" l="1" r="J37"/>
  <c r="J36"/>
  <c i="1" r="AY55"/>
  <c i="2" r="J35"/>
  <c i="1" r="AX55"/>
  <c i="2" r="BI216"/>
  <c r="BH216"/>
  <c r="BG216"/>
  <c r="BF216"/>
  <c r="T216"/>
  <c r="R216"/>
  <c r="P216"/>
  <c r="BI214"/>
  <c r="BH214"/>
  <c r="BG214"/>
  <c r="BF214"/>
  <c r="T214"/>
  <c r="R214"/>
  <c r="P214"/>
  <c r="BI212"/>
  <c r="BH212"/>
  <c r="BG212"/>
  <c r="BF212"/>
  <c r="T212"/>
  <c r="R212"/>
  <c r="P212"/>
  <c r="BI210"/>
  <c r="BH210"/>
  <c r="BG210"/>
  <c r="BF210"/>
  <c r="T210"/>
  <c r="R210"/>
  <c r="P210"/>
  <c r="BI208"/>
  <c r="BH208"/>
  <c r="BG208"/>
  <c r="BF208"/>
  <c r="T208"/>
  <c r="R208"/>
  <c r="P208"/>
  <c r="BI206"/>
  <c r="BH206"/>
  <c r="BG206"/>
  <c r="BF206"/>
  <c r="T206"/>
  <c r="R206"/>
  <c r="P206"/>
  <c r="BI204"/>
  <c r="BH204"/>
  <c r="BG204"/>
  <c r="BF204"/>
  <c r="T204"/>
  <c r="R204"/>
  <c r="P204"/>
  <c r="BI201"/>
  <c r="BH201"/>
  <c r="BG201"/>
  <c r="BF201"/>
  <c r="T201"/>
  <c r="T200"/>
  <c r="R201"/>
  <c r="R200"/>
  <c r="P201"/>
  <c r="P200"/>
  <c r="BI199"/>
  <c r="BH199"/>
  <c r="BG199"/>
  <c r="BF199"/>
  <c r="T199"/>
  <c r="R199"/>
  <c r="P199"/>
  <c r="BI198"/>
  <c r="BH198"/>
  <c r="BG198"/>
  <c r="BF198"/>
  <c r="T198"/>
  <c r="R198"/>
  <c r="P198"/>
  <c r="BI196"/>
  <c r="BH196"/>
  <c r="BG196"/>
  <c r="BF196"/>
  <c r="T196"/>
  <c r="R196"/>
  <c r="P196"/>
  <c r="BI193"/>
  <c r="BH193"/>
  <c r="BG193"/>
  <c r="BF193"/>
  <c r="T193"/>
  <c r="R193"/>
  <c r="P193"/>
  <c r="BI192"/>
  <c r="BH192"/>
  <c r="BG192"/>
  <c r="BF192"/>
  <c r="T192"/>
  <c r="R192"/>
  <c r="P192"/>
  <c r="BI190"/>
  <c r="BH190"/>
  <c r="BG190"/>
  <c r="BF190"/>
  <c r="T190"/>
  <c r="R190"/>
  <c r="P190"/>
  <c r="BI188"/>
  <c r="BH188"/>
  <c r="BG188"/>
  <c r="BF188"/>
  <c r="T188"/>
  <c r="R188"/>
  <c r="P188"/>
  <c r="BI186"/>
  <c r="BH186"/>
  <c r="BG186"/>
  <c r="BF186"/>
  <c r="T186"/>
  <c r="R186"/>
  <c r="P186"/>
  <c r="BI183"/>
  <c r="BH183"/>
  <c r="BG183"/>
  <c r="BF183"/>
  <c r="T183"/>
  <c r="R183"/>
  <c r="P183"/>
  <c r="BI181"/>
  <c r="BH181"/>
  <c r="BG181"/>
  <c r="BF181"/>
  <c r="T181"/>
  <c r="R181"/>
  <c r="P181"/>
  <c r="BI179"/>
  <c r="BH179"/>
  <c r="BG179"/>
  <c r="BF179"/>
  <c r="T179"/>
  <c r="R179"/>
  <c r="P179"/>
  <c r="BI177"/>
  <c r="BH177"/>
  <c r="BG177"/>
  <c r="BF177"/>
  <c r="T177"/>
  <c r="R177"/>
  <c r="P177"/>
  <c r="BI175"/>
  <c r="BH175"/>
  <c r="BG175"/>
  <c r="BF175"/>
  <c r="T175"/>
  <c r="R175"/>
  <c r="P175"/>
  <c r="BI173"/>
  <c r="BH173"/>
  <c r="BG173"/>
  <c r="BF173"/>
  <c r="T173"/>
  <c r="R173"/>
  <c r="P173"/>
  <c r="BI170"/>
  <c r="BH170"/>
  <c r="BG170"/>
  <c r="BF170"/>
  <c r="T170"/>
  <c r="R170"/>
  <c r="P170"/>
  <c r="BI168"/>
  <c r="BH168"/>
  <c r="BG168"/>
  <c r="BF168"/>
  <c r="T168"/>
  <c r="R168"/>
  <c r="P168"/>
  <c r="BI166"/>
  <c r="BH166"/>
  <c r="BG166"/>
  <c r="BF166"/>
  <c r="T166"/>
  <c r="R166"/>
  <c r="P166"/>
  <c r="BI164"/>
  <c r="BH164"/>
  <c r="BG164"/>
  <c r="BF164"/>
  <c r="T164"/>
  <c r="R164"/>
  <c r="P164"/>
  <c r="BI162"/>
  <c r="BH162"/>
  <c r="BG162"/>
  <c r="BF162"/>
  <c r="T162"/>
  <c r="R162"/>
  <c r="P162"/>
  <c r="BI160"/>
  <c r="BH160"/>
  <c r="BG160"/>
  <c r="BF160"/>
  <c r="T160"/>
  <c r="R160"/>
  <c r="P160"/>
  <c r="BI157"/>
  <c r="BH157"/>
  <c r="BG157"/>
  <c r="BF157"/>
  <c r="T157"/>
  <c r="R157"/>
  <c r="P157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7"/>
  <c r="BH147"/>
  <c r="BG147"/>
  <c r="BF147"/>
  <c r="T147"/>
  <c r="R147"/>
  <c r="P147"/>
  <c r="BI145"/>
  <c r="BH145"/>
  <c r="BG145"/>
  <c r="BF145"/>
  <c r="T145"/>
  <c r="R145"/>
  <c r="P145"/>
  <c r="BI143"/>
  <c r="BH143"/>
  <c r="BG143"/>
  <c r="BF143"/>
  <c r="T143"/>
  <c r="R143"/>
  <c r="P143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31"/>
  <c r="BH131"/>
  <c r="BG131"/>
  <c r="BF131"/>
  <c r="T131"/>
  <c r="R131"/>
  <c r="P131"/>
  <c r="BI129"/>
  <c r="BH129"/>
  <c r="BG129"/>
  <c r="BF129"/>
  <c r="T129"/>
  <c r="R129"/>
  <c r="P129"/>
  <c r="BI127"/>
  <c r="BH127"/>
  <c r="BG127"/>
  <c r="BF127"/>
  <c r="T127"/>
  <c r="R127"/>
  <c r="P127"/>
  <c r="BI125"/>
  <c r="BH125"/>
  <c r="BG125"/>
  <c r="BF125"/>
  <c r="T125"/>
  <c r="R125"/>
  <c r="P125"/>
  <c r="BI123"/>
  <c r="BH123"/>
  <c r="BG123"/>
  <c r="BF123"/>
  <c r="T123"/>
  <c r="R123"/>
  <c r="P123"/>
  <c r="BI121"/>
  <c r="BH121"/>
  <c r="BG121"/>
  <c r="BF121"/>
  <c r="T121"/>
  <c r="R121"/>
  <c r="P121"/>
  <c r="BI119"/>
  <c r="BH119"/>
  <c r="BG119"/>
  <c r="BF119"/>
  <c r="T119"/>
  <c r="R119"/>
  <c r="P119"/>
  <c r="BI117"/>
  <c r="BH117"/>
  <c r="BG117"/>
  <c r="BF117"/>
  <c r="T117"/>
  <c r="R117"/>
  <c r="P117"/>
  <c r="BI114"/>
  <c r="BH114"/>
  <c r="BG114"/>
  <c r="BF114"/>
  <c r="T114"/>
  <c r="R114"/>
  <c r="P114"/>
  <c r="BI112"/>
  <c r="BH112"/>
  <c r="BG112"/>
  <c r="BF112"/>
  <c r="T112"/>
  <c r="R112"/>
  <c r="P112"/>
  <c r="BI110"/>
  <c r="BH110"/>
  <c r="BG110"/>
  <c r="BF110"/>
  <c r="T110"/>
  <c r="R110"/>
  <c r="P110"/>
  <c r="BI108"/>
  <c r="BH108"/>
  <c r="BG108"/>
  <c r="BF108"/>
  <c r="T108"/>
  <c r="R108"/>
  <c r="P108"/>
  <c r="BI105"/>
  <c r="BH105"/>
  <c r="BG105"/>
  <c r="BF105"/>
  <c r="T105"/>
  <c r="T104"/>
  <c r="R105"/>
  <c r="R104"/>
  <c r="P105"/>
  <c r="P104"/>
  <c r="BI102"/>
  <c r="BH102"/>
  <c r="BG102"/>
  <c r="BF102"/>
  <c r="T102"/>
  <c r="R102"/>
  <c r="P102"/>
  <c r="BI100"/>
  <c r="BH100"/>
  <c r="BG100"/>
  <c r="BF100"/>
  <c r="T100"/>
  <c r="R100"/>
  <c r="P100"/>
  <c r="BI98"/>
  <c r="BH98"/>
  <c r="BG98"/>
  <c r="BF98"/>
  <c r="T98"/>
  <c r="R98"/>
  <c r="P98"/>
  <c r="BI96"/>
  <c r="BH96"/>
  <c r="BG96"/>
  <c r="BF96"/>
  <c r="T96"/>
  <c r="R96"/>
  <c r="P96"/>
  <c r="J89"/>
  <c r="F89"/>
  <c r="F87"/>
  <c r="E85"/>
  <c r="J54"/>
  <c r="F54"/>
  <c r="F52"/>
  <c r="E50"/>
  <c r="J24"/>
  <c r="E24"/>
  <c r="J90"/>
  <c r="J23"/>
  <c r="J18"/>
  <c r="E18"/>
  <c r="F55"/>
  <c r="J17"/>
  <c r="J12"/>
  <c r="J52"/>
  <c r="E7"/>
  <c r="E83"/>
  <c i="1" r="L50"/>
  <c r="AM50"/>
  <c r="AM49"/>
  <c r="L49"/>
  <c r="AM47"/>
  <c r="L47"/>
  <c r="L45"/>
  <c r="L44"/>
  <c i="2" r="BK208"/>
  <c r="BK157"/>
  <c r="J164"/>
  <c r="J201"/>
  <c r="J157"/>
  <c r="J196"/>
  <c r="BK154"/>
  <c r="J137"/>
  <c r="BK160"/>
  <c r="BK152"/>
  <c r="BK214"/>
  <c r="J216"/>
  <c r="BK196"/>
  <c r="J183"/>
  <c r="BK143"/>
  <c r="J117"/>
  <c r="J147"/>
  <c r="J105"/>
  <c r="J186"/>
  <c r="BK147"/>
  <c r="J143"/>
  <c r="J210"/>
  <c r="BK198"/>
  <c r="BK145"/>
  <c r="BK177"/>
  <c r="BK156"/>
  <c r="BK112"/>
  <c r="J204"/>
  <c r="J114"/>
  <c r="BK212"/>
  <c r="J102"/>
  <c r="BK110"/>
  <c r="J156"/>
  <c r="BK100"/>
  <c r="J190"/>
  <c r="J145"/>
  <c r="BK117"/>
  <c r="BK210"/>
  <c r="J168"/>
  <c r="BK175"/>
  <c r="BK96"/>
  <c r="J108"/>
  <c r="J208"/>
  <c r="J170"/>
  <c i="1" r="AS54"/>
  <c i="2" r="BK123"/>
  <c r="BK183"/>
  <c r="J173"/>
  <c r="J135"/>
  <c r="BK141"/>
  <c r="BK201"/>
  <c r="BK131"/>
  <c r="J160"/>
  <c r="BK108"/>
  <c r="BK114"/>
  <c r="BK179"/>
  <c r="J110"/>
  <c r="J150"/>
  <c r="BK181"/>
  <c r="J154"/>
  <c r="J121"/>
  <c r="BK127"/>
  <c r="J127"/>
  <c r="BK125"/>
  <c r="J100"/>
  <c r="J188"/>
  <c r="J112"/>
  <c r="BK102"/>
  <c r="J192"/>
  <c r="J96"/>
  <c r="BK121"/>
  <c r="J179"/>
  <c r="BK190"/>
  <c r="BK105"/>
  <c r="BK193"/>
  <c r="BK173"/>
  <c r="BK192"/>
  <c r="J141"/>
  <c r="BK119"/>
  <c r="BK206"/>
  <c r="BK188"/>
  <c r="J177"/>
  <c r="J123"/>
  <c r="J181"/>
  <c r="J152"/>
  <c r="BK129"/>
  <c r="J214"/>
  <c r="J166"/>
  <c r="J119"/>
  <c r="BK204"/>
  <c r="BK186"/>
  <c r="BK139"/>
  <c r="BK162"/>
  <c r="J131"/>
  <c r="J212"/>
  <c r="BK137"/>
  <c r="J198"/>
  <c r="J129"/>
  <c r="BK135"/>
  <c r="J175"/>
  <c r="BK168"/>
  <c r="J162"/>
  <c r="BK170"/>
  <c r="J199"/>
  <c r="BK150"/>
  <c r="J139"/>
  <c r="J193"/>
  <c r="BK216"/>
  <c r="BK164"/>
  <c r="BK166"/>
  <c r="BK98"/>
  <c r="J206"/>
  <c r="BK199"/>
  <c r="J125"/>
  <c r="J98"/>
  <c l="1" r="P95"/>
  <c r="P116"/>
  <c r="P134"/>
  <c r="R149"/>
  <c r="BK172"/>
  <c r="J172"/>
  <c r="J69"/>
  <c r="P185"/>
  <c r="BK203"/>
  <c r="J203"/>
  <c r="J73"/>
  <c r="BK95"/>
  <c r="R116"/>
  <c r="T134"/>
  <c r="BK159"/>
  <c r="J159"/>
  <c r="J68"/>
  <c r="R172"/>
  <c r="T185"/>
  <c r="T195"/>
  <c r="T95"/>
  <c r="BK116"/>
  <c r="J116"/>
  <c r="J64"/>
  <c r="T116"/>
  <c r="R134"/>
  <c r="BK149"/>
  <c r="J149"/>
  <c r="J67"/>
  <c r="T149"/>
  <c r="P159"/>
  <c r="T159"/>
  <c r="P172"/>
  <c r="BK185"/>
  <c r="J185"/>
  <c r="J70"/>
  <c r="R185"/>
  <c r="BK195"/>
  <c r="J195"/>
  <c r="J71"/>
  <c r="P195"/>
  <c r="R203"/>
  <c r="BK107"/>
  <c r="J107"/>
  <c r="J63"/>
  <c r="T107"/>
  <c r="BK134"/>
  <c r="J134"/>
  <c r="J66"/>
  <c r="P149"/>
  <c r="R159"/>
  <c r="T172"/>
  <c r="R195"/>
  <c r="P203"/>
  <c r="R95"/>
  <c r="R94"/>
  <c r="P107"/>
  <c r="R107"/>
  <c r="T203"/>
  <c r="BK104"/>
  <c r="J104"/>
  <c r="J62"/>
  <c r="BK200"/>
  <c r="J200"/>
  <c r="J72"/>
  <c r="E48"/>
  <c r="F90"/>
  <c r="BE96"/>
  <c r="BE119"/>
  <c r="J55"/>
  <c r="J87"/>
  <c r="BE98"/>
  <c r="BE100"/>
  <c r="BE112"/>
  <c r="BE114"/>
  <c r="BE123"/>
  <c r="BE125"/>
  <c r="BE127"/>
  <c r="BE131"/>
  <c r="BE139"/>
  <c r="BE147"/>
  <c r="BE162"/>
  <c r="BE164"/>
  <c r="BE166"/>
  <c r="BE173"/>
  <c r="BE186"/>
  <c r="BE102"/>
  <c r="BE105"/>
  <c r="BE108"/>
  <c r="BE110"/>
  <c r="BE117"/>
  <c r="BE121"/>
  <c r="BE129"/>
  <c r="BE135"/>
  <c r="BE137"/>
  <c r="BE141"/>
  <c r="BE143"/>
  <c r="BE145"/>
  <c r="BE150"/>
  <c r="BE152"/>
  <c r="BE154"/>
  <c r="BE156"/>
  <c r="BE157"/>
  <c r="BE160"/>
  <c r="BE168"/>
  <c r="BE170"/>
  <c r="BE175"/>
  <c r="BE177"/>
  <c r="BE179"/>
  <c r="BE181"/>
  <c r="BE183"/>
  <c r="BE188"/>
  <c r="BE190"/>
  <c r="BE192"/>
  <c r="BE193"/>
  <c r="BE196"/>
  <c r="BE198"/>
  <c r="BE199"/>
  <c r="BE201"/>
  <c r="BE204"/>
  <c r="BE206"/>
  <c r="BE208"/>
  <c r="BE210"/>
  <c r="BE212"/>
  <c r="BE214"/>
  <c r="BE216"/>
  <c r="F37"/>
  <c i="1" r="BD55"/>
  <c r="BD54"/>
  <c r="W33"/>
  <c i="2" r="F34"/>
  <c i="1" r="BA55"/>
  <c r="BA54"/>
  <c r="AW54"/>
  <c r="AK30"/>
  <c i="2" r="J34"/>
  <c i="1" r="AW55"/>
  <c i="2" r="F36"/>
  <c i="1" r="BC55"/>
  <c r="BC54"/>
  <c r="W32"/>
  <c i="2" r="F35"/>
  <c i="1" r="BB55"/>
  <c r="BB54"/>
  <c r="W31"/>
  <c i="2" l="1" r="T94"/>
  <c r="R133"/>
  <c r="R93"/>
  <c r="T133"/>
  <c r="BK94"/>
  <c r="J94"/>
  <c r="J60"/>
  <c r="P133"/>
  <c r="P94"/>
  <c r="BK133"/>
  <c r="J133"/>
  <c r="J65"/>
  <c r="J95"/>
  <c r="J61"/>
  <c i="1" r="AY54"/>
  <c r="W30"/>
  <c i="2" r="F33"/>
  <c i="1" r="AZ55"/>
  <c r="AZ54"/>
  <c r="W29"/>
  <c i="2" r="J33"/>
  <c i="1" r="AV55"/>
  <c r="AT55"/>
  <c r="AX54"/>
  <c i="2" l="1" r="P93"/>
  <c i="1" r="AU55"/>
  <c i="2" r="T93"/>
  <c r="BK93"/>
  <c r="J93"/>
  <c r="J59"/>
  <c i="1" r="AU54"/>
  <c r="AV54"/>
  <c r="AK29"/>
  <c i="2" l="1" r="J30"/>
  <c i="1" r="AG55"/>
  <c r="AG54"/>
  <c r="AK26"/>
  <c r="AT54"/>
  <c i="2" l="1" r="J39"/>
  <c i="1" r="AN54"/>
  <c r="AN55"/>
  <c r="AK35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<sst xmlns="http://schemas.openxmlformats.org/spreadsheetml/2006/main">
  <si>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</si>
  <si>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</si>
  <si>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</si>
  <si>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</si>
  <si>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</si>
  <si>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{8a0fc114-c29f-45e3-aa8c-100725f1c98b}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</si>
  <si>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</si>
  <si>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</si>
  <si>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</si>
  <si>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</si>
  <si>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</si>
  <si>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</si>
  <si>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</si>
  <si>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</si>
  <si>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25-11-68R01G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</si>
  <si>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</si>
  <si>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</si>
  <si>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MODERNIZACE DOMOVA sv. VÁCLAVA, rekonstrukce domova pro seniory a modernizace zázemí služby</t>
  </si>
  <si>
    <t>KSO:</t>
  </si>
  <si>
    <t>801 91 12</t>
  </si>
  <si>
    <t>CC-CZ:</t>
  </si>
  <si>
    <t/>
  </si>
  <si>
    <t>Místo:</t>
  </si>
  <si>
    <t>Brandýs nad Labem-Stará Boleslav</t>
  </si>
  <si>
    <t>Datum:</t>
  </si>
  <si>
    <t>11. 12. 2025</t>
  </si>
  <si>
    <t>Zadavatel:</t>
  </si>
  <si>
    <t>IČ:</t>
  </si>
  <si>
    <t>ARCIDIECÉZNÍ CHARITA PRAHA</t>
  </si>
  <si>
    <t>DIČ:</t>
  </si>
  <si>
    <t>Účastník:</t>
  </si>
  <si>
    <t>Vyplň údaj</t>
  </si>
  <si>
    <t>Projektant:</t>
  </si>
  <si>
    <t>JIRSA - ARCHITEKTI, s.r.o.</t>
  </si>
  <si>
    <t>True</t>
  </si>
  <si>
    <t>Zpracovatel:</t>
  </si>
  <si>
    <t xml:space="preserve"> 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</si>
  <si>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</si>
  <si>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</si>
  <si>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</si>
  <si>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</si>
  <si>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</si>
  <si>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</si>
  <si>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</si>
  <si>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</si>
  <si>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</si>
  <si>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</si>
  <si>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</si>
  <si>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</si>
  <si>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</si>
  <si>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</si>
  <si>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</si>
  <si>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</si>
  <si>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</si>
  <si>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</si>
  <si>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</si>
  <si>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</si>
  <si>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</si>
  <si>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</si>
  <si>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</si>
  <si>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</si>
  <si>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</si>
  <si>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</si>
  <si>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</si>
  <si>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</si>
  <si>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</si>
  <si>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</si>
  <si>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</si>
  <si>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</si>
  <si>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</si>
  <si>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</si>
  <si>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</si>
  <si>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</si>
  <si>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</si>
  <si>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</si>
  <si>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</si>
  <si>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</si>
  <si>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</si>
  <si>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SO07</t>
  </si>
  <si>
    <t>Gastro zařízení</t>
  </si>
  <si>
    <t>STA</t>
  </si>
  <si>
    <t>1</t>
  </si>
  <si>
    <t>{325c7c75-69d8-46f7-90b3-a431cfb3c23a}</t>
  </si>
  <si>
    <t>2</t>
  </si>
  <si>
    <t>KRYCÍ LIST SOUPISU PRACÍ</t>
  </si>
  <si>
    <t>Objekt:</t>
  </si>
  <si>
    <t>SO07 - Gastro zařízení</t>
  </si>
  <si>
    <t>REKAPITULACE ČLENĚNÍ SOUPISU PRACÍ</t>
  </si>
  <si>
    <t>Kód dílu - Popis</t>
  </si>
  <si>
    <t>Cena celkem [CZK]</t>
  </si>
  <si>
    <t>-1</t>
  </si>
  <si>
    <t>PRIPR - Přípravna</t>
  </si>
  <si>
    <t xml:space="preserve">    D1 - Hrubá zelenina</t>
  </si>
  <si>
    <t xml:space="preserve">    D2 - Suchý sklad</t>
  </si>
  <si>
    <t xml:space="preserve">    D3 - Příprava masa a vajec</t>
  </si>
  <si>
    <t xml:space="preserve">    D4 - Příprava zeleniny</t>
  </si>
  <si>
    <t>KUCH - Kuchyně</t>
  </si>
  <si>
    <t xml:space="preserve">    D5 - Hnětač těsta a příprava těst</t>
  </si>
  <si>
    <t xml:space="preserve">    D6 - Černé nádobí</t>
  </si>
  <si>
    <t xml:space="preserve">    D7 - Usek konvektomatů a pecí</t>
  </si>
  <si>
    <t xml:space="preserve">    D8 - Varný blok</t>
  </si>
  <si>
    <t>MYTN - Mytí nádobí</t>
  </si>
  <si>
    <t>MYTPN - Mytí použitého nádobí</t>
  </si>
  <si>
    <t>VYD - Výdej</t>
  </si>
  <si>
    <t>OSS - Ostatní stolní spotřebiče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</si>
  <si>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</si>
  <si>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</si>
  <si>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</si>
  <si>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</si>
  <si>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</si>
  <si>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</si>
  <si>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</si>
  <si>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</si>
  <si>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</si>
  <si>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</si>
  <si>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</si>
  <si>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</si>
  <si>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</si>
  <si>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PRIPR</t>
  </si>
  <si>
    <t>Přípravna</t>
  </si>
  <si>
    <t>ROZPOCET</t>
  </si>
  <si>
    <t>D1</t>
  </si>
  <si>
    <t>Hrubá zelenina</t>
  </si>
  <si>
    <t>K</t>
  </si>
  <si>
    <t>RKON001</t>
  </si>
  <si>
    <t>1 Nerezový stul s dřezem na levé straně, páková baterie , prostor pro lednici</t>
  </si>
  <si>
    <t>soubor</t>
  </si>
  <si>
    <t>4</t>
  </si>
  <si>
    <t>P</t>
  </si>
  <si>
    <t>Poznámka k položce:_x000d_
Poznámka k položce: 1200x700x900</t>
  </si>
  <si>
    <t>RKON004</t>
  </si>
  <si>
    <t>2 Podstolová lednice</t>
  </si>
  <si>
    <t>Poznámka k položce:_x000d_
Poznámka k položce: 600x600x850 0,4/230V</t>
  </si>
  <si>
    <t>3</t>
  </si>
  <si>
    <t>RKON003</t>
  </si>
  <si>
    <t>3 Velká lednice 600l</t>
  </si>
  <si>
    <t>6</t>
  </si>
  <si>
    <t>Poznámka k položce:_x000d_
Poznámka k položce: 800x700x2000 0,6/230V</t>
  </si>
  <si>
    <t>RKON002</t>
  </si>
  <si>
    <t>4 Škrabka Brambor</t>
  </si>
  <si>
    <t>8</t>
  </si>
  <si>
    <t>Poznámka k položce:_x000d_
Poznámka k položce: 700x700x900 3kw/400V</t>
  </si>
  <si>
    <t>D2</t>
  </si>
  <si>
    <t>Suchý sklad</t>
  </si>
  <si>
    <t>5</t>
  </si>
  <si>
    <t>RKON005</t>
  </si>
  <si>
    <t>5 Nerezové regály dle zaměření</t>
  </si>
  <si>
    <t>10</t>
  </si>
  <si>
    <t>Poznámka k položce:_x000d_
Poznámka k položce: 1800x500x1800</t>
  </si>
  <si>
    <t>D3</t>
  </si>
  <si>
    <t>Příprava masa a vajec</t>
  </si>
  <si>
    <t>RKON006</t>
  </si>
  <si>
    <t>6 Nerezový stul s dřezem a prostorem pro lednice, páková baterie</t>
  </si>
  <si>
    <t>Poznámka k položce:_x000d_
Poznámka k položce: 2000x700x900</t>
  </si>
  <si>
    <t>7</t>
  </si>
  <si>
    <t>RKON007</t>
  </si>
  <si>
    <t>7 Podstolová lednice</t>
  </si>
  <si>
    <t>14</t>
  </si>
  <si>
    <t>RKON008</t>
  </si>
  <si>
    <t>8 Podstolová lednice</t>
  </si>
  <si>
    <t>16</t>
  </si>
  <si>
    <t>9</t>
  </si>
  <si>
    <t>RKON009</t>
  </si>
  <si>
    <t>8a Nástěnná police</t>
  </si>
  <si>
    <t>18</t>
  </si>
  <si>
    <t>Poznámka k položce:_x000d_
Poznámka k položce: 2000x300</t>
  </si>
  <si>
    <t>D4</t>
  </si>
  <si>
    <t>Příprava zeleniny</t>
  </si>
  <si>
    <t>RKON010</t>
  </si>
  <si>
    <t>9 Nerezový stul s dřezem a prostorem pro lednice, páková baterie</t>
  </si>
  <si>
    <t>20</t>
  </si>
  <si>
    <t>11</t>
  </si>
  <si>
    <t>RKON011</t>
  </si>
  <si>
    <t>9a Nástěnná police</t>
  </si>
  <si>
    <t>22</t>
  </si>
  <si>
    <t>RKON012</t>
  </si>
  <si>
    <t>10 Podstolová lednice</t>
  </si>
  <si>
    <t>24</t>
  </si>
  <si>
    <t>13</t>
  </si>
  <si>
    <t>RKON013</t>
  </si>
  <si>
    <t>11 Podstolová lednice</t>
  </si>
  <si>
    <t>26</t>
  </si>
  <si>
    <t>RKON014</t>
  </si>
  <si>
    <t>12 Nerezový regál – doměrek</t>
  </si>
  <si>
    <t>28</t>
  </si>
  <si>
    <t>Poznámka k položce:_x000d_
Poznámka k položce: 500x700x1800</t>
  </si>
  <si>
    <t>15</t>
  </si>
  <si>
    <t>RKON015</t>
  </si>
  <si>
    <t>13 Lednice 600Lt</t>
  </si>
  <si>
    <t>30</t>
  </si>
  <si>
    <t>RKON016</t>
  </si>
  <si>
    <t>14 Lednice 600Lt</t>
  </si>
  <si>
    <t>32</t>
  </si>
  <si>
    <t>17</t>
  </si>
  <si>
    <t>RKON017</t>
  </si>
  <si>
    <t>15 Lednice 600Lt</t>
  </si>
  <si>
    <t>34</t>
  </si>
  <si>
    <t>KUCH</t>
  </si>
  <si>
    <t>Kuchyně</t>
  </si>
  <si>
    <t>D5</t>
  </si>
  <si>
    <t>Hnětač těsta a příprava těst</t>
  </si>
  <si>
    <t>RKON018</t>
  </si>
  <si>
    <t>16 Hnětač těsta 60l</t>
  </si>
  <si>
    <t>36</t>
  </si>
  <si>
    <t>Poznámka k položce:_x000d_
Poznámka k položce: 900x600x1100 4kw/400V</t>
  </si>
  <si>
    <t>19</t>
  </si>
  <si>
    <t>RKON019</t>
  </si>
  <si>
    <t>17 Nerezový stul s dolní policí</t>
  </si>
  <si>
    <t>38</t>
  </si>
  <si>
    <t>Poznámka k položce:_x000d_
Poznámka k položce: 1500x700x900</t>
  </si>
  <si>
    <t>RKON020</t>
  </si>
  <si>
    <t>17a Nástěnná police</t>
  </si>
  <si>
    <t>40</t>
  </si>
  <si>
    <t>Poznámka k položce:_x000d_
Poznámka k položce: 1500x300</t>
  </si>
  <si>
    <t>RKON021</t>
  </si>
  <si>
    <t>18 Nerezový stul s dřezem a prostorem pro lednice, páková baterie</t>
  </si>
  <si>
    <t>42</t>
  </si>
  <si>
    <t>RKON022</t>
  </si>
  <si>
    <t>19 Podstolová lednice</t>
  </si>
  <si>
    <t>44</t>
  </si>
  <si>
    <t>23</t>
  </si>
  <si>
    <t>RKON023</t>
  </si>
  <si>
    <t>20 Podstolová lednice</t>
  </si>
  <si>
    <t>46</t>
  </si>
  <si>
    <t>RKON024</t>
  </si>
  <si>
    <t>21 Nerezový stul s policí</t>
  </si>
  <si>
    <t>48</t>
  </si>
  <si>
    <t>D6</t>
  </si>
  <si>
    <t>Černé nádobí</t>
  </si>
  <si>
    <t>25</t>
  </si>
  <si>
    <t>RKON025</t>
  </si>
  <si>
    <t>22 Nerezový stul s policí</t>
  </si>
  <si>
    <t>50</t>
  </si>
  <si>
    <t>RKON026</t>
  </si>
  <si>
    <t>23 Kombinovaná výlevka s umyvadlem</t>
  </si>
  <si>
    <t>52</t>
  </si>
  <si>
    <t>Poznámka k položce:_x000d_
Poznámka k položce: 500x700x850</t>
  </si>
  <si>
    <t>27</t>
  </si>
  <si>
    <t>RKON027</t>
  </si>
  <si>
    <t>24 Nerezový stul s 2x dřezem 500x500</t>
  </si>
  <si>
    <t>54</t>
  </si>
  <si>
    <t>Poznámka k položce:_x000d_
Poznámka k položce: 1500x700x900 24a Předmývací sprcha s pákovou baterií</t>
  </si>
  <si>
    <t>RKON027a</t>
  </si>
  <si>
    <t>24a Předmývací sprcha s pákovou baterií</t>
  </si>
  <si>
    <t>56</t>
  </si>
  <si>
    <t>29</t>
  </si>
  <si>
    <t>RKON028</t>
  </si>
  <si>
    <t>25 Nerez stul s policí</t>
  </si>
  <si>
    <t>58</t>
  </si>
  <si>
    <t>D7</t>
  </si>
  <si>
    <t>Usek konvektomatů a pecí</t>
  </si>
  <si>
    <t>RKON029</t>
  </si>
  <si>
    <t>26 Elektrická Etážová pec 3 patra</t>
  </si>
  <si>
    <t>60</t>
  </si>
  <si>
    <t>Poznámka k položce:_x000d_
Poznámka k položce: 900x850x1700 12kw/400V</t>
  </si>
  <si>
    <t>31</t>
  </si>
  <si>
    <t>RKON030</t>
  </si>
  <si>
    <t>27 Konvektomat 6GN1/1, Dotykový displej nástřikový vývin páry 4 roky záruka danná výrobcem</t>
  </si>
  <si>
    <t>62</t>
  </si>
  <si>
    <t>Poznámka k položce:_x000d_
Poznámka k položce: 900x900x1100 10kw/400V</t>
  </si>
  <si>
    <t>RKON031</t>
  </si>
  <si>
    <t>27a propojovací sada konvektomatu do věže</t>
  </si>
  <si>
    <t>64</t>
  </si>
  <si>
    <t>Poznámka k položce:_x000d_
Poznámka k položce: 27b Automatický změkčovač pro oba konvektomaty</t>
  </si>
  <si>
    <t>33</t>
  </si>
  <si>
    <t>RKON031b</t>
  </si>
  <si>
    <t>27b Automatický změkčovač pro oba konvektomaty</t>
  </si>
  <si>
    <t>66</t>
  </si>
  <si>
    <t>Poznámka k položce:_x000d_
Poznámka k položce: 300x400x450 0,2/230V</t>
  </si>
  <si>
    <t>RKON032</t>
  </si>
  <si>
    <t>28 Konvektomat 6GN1/1, Dotykový displej nástřikový vývin páry 4 roky záruka danná výrobcem</t>
  </si>
  <si>
    <t>68</t>
  </si>
  <si>
    <t>Poznámka k položce:_x000d_
Poznámka k položce: 900x900x1100 14kw/400V</t>
  </si>
  <si>
    <t>35</t>
  </si>
  <si>
    <t>RKON033</t>
  </si>
  <si>
    <t>29 Nástěnná digestoř</t>
  </si>
  <si>
    <t>70</t>
  </si>
  <si>
    <t>Poznámka k položce:_x000d_
Poznámka k položce: 3000x1200x450 0,2/230V</t>
  </si>
  <si>
    <t>D8</t>
  </si>
  <si>
    <t>Varný blok</t>
  </si>
  <si>
    <t>RKON034</t>
  </si>
  <si>
    <t>28 Plynová stolička</t>
  </si>
  <si>
    <t>72</t>
  </si>
  <si>
    <t xml:space="preserve">Poznámka k položce:_x000d_
Poznámka k položce: 500x500x400  13kw</t>
  </si>
  <si>
    <t>37</t>
  </si>
  <si>
    <t>RKON035</t>
  </si>
  <si>
    <t>29 Plynový Varný Kotel 150l tlakový,automatické doplnění duplikátoru</t>
  </si>
  <si>
    <t>74</t>
  </si>
  <si>
    <t xml:space="preserve">Poznámka k položce:_x000d_
Poznámka k položce: 900x900x1100  25kw</t>
  </si>
  <si>
    <t>RKON036</t>
  </si>
  <si>
    <t>30 Plynový sporák 4 plotny</t>
  </si>
  <si>
    <t>76</t>
  </si>
  <si>
    <t xml:space="preserve">Poznámka k položce:_x000d_
Poznámka k položce: 900x900x900  18KW</t>
  </si>
  <si>
    <t>39</t>
  </si>
  <si>
    <t>RKON037</t>
  </si>
  <si>
    <t>31 Nerezový stul s 2 policemi</t>
  </si>
  <si>
    <t>78</t>
  </si>
  <si>
    <t>Poznámka k položce:_x000d_
Poznámka k položce: 1600x700x900</t>
  </si>
  <si>
    <t>RKON038</t>
  </si>
  <si>
    <t>32 Nerezový stul s 2 policemi a napouštěcím ramínkem</t>
  </si>
  <si>
    <t>80</t>
  </si>
  <si>
    <t>Poznámka k položce:_x000d_
Poznámka k položce: 1800x700x900</t>
  </si>
  <si>
    <t>41</t>
  </si>
  <si>
    <t>RKON039</t>
  </si>
  <si>
    <t>33 Nerezová digestoř ostrůvková filtry a osvětlení</t>
  </si>
  <si>
    <t>82</t>
  </si>
  <si>
    <t>Poznámka k položce:_x000d_
Poznámka k položce: 3500x2000x450</t>
  </si>
  <si>
    <t>MYTN</t>
  </si>
  <si>
    <t>Mytí nádobí</t>
  </si>
  <si>
    <t>RKON040</t>
  </si>
  <si>
    <t>34 Nerezový výstupní stul</t>
  </si>
  <si>
    <t>84</t>
  </si>
  <si>
    <t>Poznámka k položce:_x000d_
Poznámka k položce: 800x700x900</t>
  </si>
  <si>
    <t>43</t>
  </si>
  <si>
    <t>RKON041</t>
  </si>
  <si>
    <t>35 Zvedací haupnová myčka s rekuperací</t>
  </si>
  <si>
    <t>86</t>
  </si>
  <si>
    <t>Poznámka k položce:_x000d_
Poznámka k položce: 750x700x1400 14kw/400V</t>
  </si>
  <si>
    <t>RKON042</t>
  </si>
  <si>
    <t>36 Nerezový vstupní předmývací stul s dřezem 40x40, prolis pro vedení košů</t>
  </si>
  <si>
    <t>88</t>
  </si>
  <si>
    <t>45</t>
  </si>
  <si>
    <t>RKON043</t>
  </si>
  <si>
    <t>36a předmývací sprcha</t>
  </si>
  <si>
    <t>90</t>
  </si>
  <si>
    <t>RKON044</t>
  </si>
  <si>
    <t>37 Nerezový přijmový stul pro špinavé nádobí, prostor pro koš a 2x police</t>
  </si>
  <si>
    <t>92</t>
  </si>
  <si>
    <t>MYTPN</t>
  </si>
  <si>
    <t>Mytí použitého nádobí</t>
  </si>
  <si>
    <t>47</t>
  </si>
  <si>
    <t>RKON045</t>
  </si>
  <si>
    <t>38 Nerezový stul s dřezem páková baterie</t>
  </si>
  <si>
    <t>94</t>
  </si>
  <si>
    <t>RKON046</t>
  </si>
  <si>
    <t>39 Nerezový vozík na použité tácy</t>
  </si>
  <si>
    <t>96</t>
  </si>
  <si>
    <t>49</t>
  </si>
  <si>
    <t>RKON047</t>
  </si>
  <si>
    <t>40 Nerezový vozík na použité tácy</t>
  </si>
  <si>
    <t>98</t>
  </si>
  <si>
    <t>VYD</t>
  </si>
  <si>
    <t>Výdej</t>
  </si>
  <si>
    <t>RKON048</t>
  </si>
  <si>
    <t>41 Pojízdná výdejová vana 3GN1/1</t>
  </si>
  <si>
    <t>100</t>
  </si>
  <si>
    <t>Poznámka k položce:_x000d_
Poznámka k položce: 1400x700x900 3kw/230V</t>
  </si>
  <si>
    <t>OSS</t>
  </si>
  <si>
    <t>Ostatní stolní spotřebiče</t>
  </si>
  <si>
    <t>51</t>
  </si>
  <si>
    <t>RKON049</t>
  </si>
  <si>
    <t>Tyčový mixér</t>
  </si>
  <si>
    <t>kus</t>
  </si>
  <si>
    <t>102</t>
  </si>
  <si>
    <t>Poznámka k položce:_x000d_
Poznámka k položce: 0,4/230V</t>
  </si>
  <si>
    <t>RKON050</t>
  </si>
  <si>
    <t>Stolní univerzální hnětač</t>
  </si>
  <si>
    <t>104</t>
  </si>
  <si>
    <t>Poznámka k položce:_x000d_
Poznámka k položce: 0,8/230V</t>
  </si>
  <si>
    <t>53</t>
  </si>
  <si>
    <t>RKON051</t>
  </si>
  <si>
    <t>Nářezový stroj</t>
  </si>
  <si>
    <t>106</t>
  </si>
  <si>
    <t>Poznámka k položce:_x000d_
Poznámka k položce: 0,2/230V</t>
  </si>
  <si>
    <t>RKON052</t>
  </si>
  <si>
    <t>Mlýnek na maso</t>
  </si>
  <si>
    <t>108</t>
  </si>
  <si>
    <t>Poznámka k položce:_x000d_
Poznámka k položce: 0,6/230V</t>
  </si>
  <si>
    <t>55</t>
  </si>
  <si>
    <t>RKON053</t>
  </si>
  <si>
    <t>Mikrovlnná trouba</t>
  </si>
  <si>
    <t>110</t>
  </si>
  <si>
    <t>Poznámka k položce:_x000d_
Poznámka k položce: 1kw/230V</t>
  </si>
  <si>
    <t>RKON054</t>
  </si>
  <si>
    <t>Rychlovarná konvice</t>
  </si>
  <si>
    <t>112</t>
  </si>
  <si>
    <t>57</t>
  </si>
  <si>
    <t>RKON055</t>
  </si>
  <si>
    <t>Mixer, Krouhač</t>
  </si>
  <si>
    <t>114</t>
  </si>
  <si>
    <t>Poznámka k položce:_x000d_
Poznámka k položce: 0,5/230V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</si>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</sst>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7"/>
      <color rgb="FF969696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44" fillId="0" borderId="0" applyNumberFormat="0" applyFill="0" applyBorder="0" applyAlignment="0" applyProtection="0"/>
  </cellStyleXfs>
  <cellXfs count="312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5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5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6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5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18" fillId="0" borderId="15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18" fillId="0" borderId="15" xfId="0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19" fillId="4" borderId="7" xfId="0" applyFont="1" applyFill="1" applyBorder="1" applyAlignment="1" applyProtection="1">
      <alignment horizontal="center" vertical="center"/>
    </xf>
    <xf numFmtId="0" fontId="19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19" fillId="4" borderId="8" xfId="0" applyFont="1" applyFill="1" applyBorder="1" applyAlignment="1" applyProtection="1">
      <alignment horizontal="center" vertical="center"/>
    </xf>
    <xf numFmtId="0" fontId="19" fillId="4" borderId="8" xfId="0" applyFont="1" applyFill="1" applyBorder="1" applyAlignment="1" applyProtection="1">
      <alignment horizontal="right" vertical="center"/>
    </xf>
    <xf numFmtId="0" fontId="19" fillId="4" borderId="9" xfId="0" applyFont="1" applyFill="1" applyBorder="1" applyAlignment="1" applyProtection="1">
      <alignment horizontal="center" vertical="center"/>
    </xf>
    <xf numFmtId="0" fontId="20" fillId="0" borderId="17" xfId="0" applyFont="1" applyBorder="1" applyAlignment="1" applyProtection="1">
      <alignment horizontal="center" vertical="center" wrapText="1"/>
    </xf>
    <xf numFmtId="0" fontId="20" fillId="0" borderId="18" xfId="0" applyFont="1" applyBorder="1" applyAlignment="1" applyProtection="1">
      <alignment horizontal="center" vertical="center" wrapText="1"/>
    </xf>
    <xf numFmtId="0" fontId="20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1" fillId="0" borderId="0" xfId="0" applyFont="1" applyAlignment="1" applyProtection="1">
      <alignment horizontal="left" vertical="center"/>
    </xf>
    <xf numFmtId="0" fontId="21" fillId="0" borderId="0" xfId="0" applyFont="1" applyAlignment="1" applyProtection="1">
      <alignment vertical="center"/>
    </xf>
    <xf numFmtId="4" fontId="21" fillId="0" borderId="0" xfId="0" applyNumberFormat="1" applyFont="1" applyAlignment="1" applyProtection="1">
      <alignment horizontal="right" vertical="center"/>
    </xf>
    <xf numFmtId="4" fontId="21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17" fillId="0" borderId="15" xfId="0" applyNumberFormat="1" applyFont="1" applyBorder="1" applyAlignment="1" applyProtection="1">
      <alignment vertical="center"/>
    </xf>
    <xf numFmtId="4" fontId="17" fillId="0" borderId="0" xfId="0" applyNumberFormat="1" applyFont="1" applyBorder="1" applyAlignment="1" applyProtection="1">
      <alignment vertical="center"/>
    </xf>
    <xf numFmtId="166" fontId="17" fillId="0" borderId="0" xfId="0" applyNumberFormat="1" applyFont="1" applyBorder="1" applyAlignment="1" applyProtection="1">
      <alignment vertical="center"/>
    </xf>
    <xf numFmtId="4" fontId="17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>
      <alignment horizontal="left" vertical="center" wrapText="1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6" fillId="0" borderId="20" xfId="0" applyNumberFormat="1" applyFont="1" applyBorder="1" applyAlignment="1" applyProtection="1">
      <alignment vertical="center"/>
    </xf>
    <xf numFmtId="4" fontId="26" fillId="0" borderId="21" xfId="0" applyNumberFormat="1" applyFont="1" applyBorder="1" applyAlignment="1" applyProtection="1">
      <alignment vertical="center"/>
    </xf>
    <xf numFmtId="166" fontId="26" fillId="0" borderId="21" xfId="0" applyNumberFormat="1" applyFont="1" applyBorder="1" applyAlignment="1" applyProtection="1">
      <alignment vertical="center"/>
    </xf>
    <xf numFmtId="4" fontId="26" fillId="0" borderId="22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4" fontId="2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19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19" fillId="4" borderId="0" xfId="0" applyFont="1" applyFill="1" applyAlignment="1" applyProtection="1">
      <alignment horizontal="right" vertical="center"/>
    </xf>
    <xf numFmtId="0" fontId="28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19" fillId="4" borderId="17" xfId="0" applyFont="1" applyFill="1" applyBorder="1" applyAlignment="1" applyProtection="1">
      <alignment horizontal="center" vertical="center" wrapText="1"/>
    </xf>
    <xf numFmtId="0" fontId="19" fillId="4" borderId="18" xfId="0" applyFont="1" applyFill="1" applyBorder="1" applyAlignment="1" applyProtection="1">
      <alignment horizontal="center" vertical="center" wrapText="1"/>
    </xf>
    <xf numFmtId="0" fontId="19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1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29" fillId="0" borderId="13" xfId="0" applyNumberFormat="1" applyFont="1" applyBorder="1" applyAlignment="1" applyProtection="1"/>
    <xf numFmtId="166" fontId="29" fillId="0" borderId="14" xfId="0" applyNumberFormat="1" applyFont="1" applyBorder="1" applyAlignment="1" applyProtection="1"/>
    <xf numFmtId="4" fontId="30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19" fillId="0" borderId="23" xfId="0" applyFont="1" applyBorder="1" applyAlignment="1" applyProtection="1">
      <alignment horizontal="center" vertical="center"/>
    </xf>
    <xf numFmtId="49" fontId="19" fillId="0" borderId="23" xfId="0" applyNumberFormat="1" applyFont="1" applyBorder="1" applyAlignment="1" applyProtection="1">
      <alignment horizontal="left" vertical="center" wrapText="1"/>
    </xf>
    <xf numFmtId="0" fontId="19" fillId="0" borderId="23" xfId="0" applyFont="1" applyBorder="1" applyAlignment="1" applyProtection="1">
      <alignment horizontal="left" vertical="center" wrapText="1"/>
    </xf>
    <xf numFmtId="0" fontId="19" fillId="0" borderId="23" xfId="0" applyFont="1" applyBorder="1" applyAlignment="1" applyProtection="1">
      <alignment horizontal="center" vertical="center" wrapText="1"/>
    </xf>
    <xf numFmtId="167" fontId="19" fillId="0" borderId="23" xfId="0" applyNumberFormat="1" applyFont="1" applyBorder="1" applyAlignment="1" applyProtection="1">
      <alignment vertical="center"/>
    </xf>
    <xf numFmtId="4" fontId="19" fillId="2" borderId="23" xfId="0" applyNumberFormat="1" applyFont="1" applyFill="1" applyBorder="1" applyAlignment="1" applyProtection="1">
      <alignment vertical="center"/>
      <protection locked="0"/>
    </xf>
    <xf numFmtId="4" fontId="19" fillId="0" borderId="23" xfId="0" applyNumberFormat="1" applyFont="1" applyBorder="1" applyAlignment="1" applyProtection="1">
      <alignment vertical="center"/>
    </xf>
    <xf numFmtId="0" fontId="20" fillId="2" borderId="15" xfId="0" applyFont="1" applyFill="1" applyBorder="1" applyAlignment="1" applyProtection="1">
      <alignment horizontal="left" vertical="center"/>
      <protection locked="0"/>
    </xf>
    <xf numFmtId="0" fontId="20" fillId="0" borderId="0" xfId="0" applyFont="1" applyBorder="1" applyAlignment="1" applyProtection="1">
      <alignment horizontal="center" vertical="center"/>
    </xf>
    <xf numFmtId="166" fontId="20" fillId="0" borderId="0" xfId="0" applyNumberFormat="1" applyFont="1" applyBorder="1" applyAlignment="1" applyProtection="1">
      <alignment vertical="center"/>
    </xf>
    <xf numFmtId="166" fontId="20" fillId="0" borderId="16" xfId="0" applyNumberFormat="1" applyFont="1" applyBorder="1" applyAlignment="1" applyProtection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1" fillId="0" borderId="0" xfId="0" applyFont="1" applyAlignment="1" applyProtection="1">
      <alignment horizontal="left" vertical="center"/>
    </xf>
    <xf numFmtId="0" fontId="32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0" fillId="0" borderId="0" xfId="0" applyAlignment="1">
      <alignment vertical="top"/>
    </xf>
    <xf numFmtId="0" fontId="33" fillId="0" borderId="24" xfId="0" applyFont="1" applyBorder="1" applyAlignment="1">
      <alignment vertical="center" wrapText="1"/>
    </xf>
    <xf numFmtId="0" fontId="33" fillId="0" borderId="25" xfId="0" applyFont="1" applyBorder="1" applyAlignment="1">
      <alignment vertical="center" wrapText="1"/>
    </xf>
    <xf numFmtId="0" fontId="33" fillId="0" borderId="26" xfId="0" applyFont="1" applyBorder="1" applyAlignment="1">
      <alignment vertical="center" wrapText="1"/>
    </xf>
    <xf numFmtId="0" fontId="33" fillId="0" borderId="27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3" fillId="0" borderId="28" xfId="0" applyFont="1" applyBorder="1" applyAlignment="1">
      <alignment horizontal="center" vertical="center" wrapText="1"/>
    </xf>
    <xf numFmtId="0" fontId="33" fillId="0" borderId="27" xfId="0" applyFont="1" applyBorder="1" applyAlignment="1">
      <alignment vertical="center" wrapText="1"/>
    </xf>
    <xf numFmtId="0" fontId="35" fillId="0" borderId="29" xfId="0" applyFont="1" applyBorder="1" applyAlignment="1">
      <alignment horizontal="left" wrapText="1"/>
    </xf>
    <xf numFmtId="0" fontId="33" fillId="0" borderId="28" xfId="0" applyFont="1" applyBorder="1" applyAlignment="1">
      <alignment vertical="center" wrapText="1"/>
    </xf>
    <xf numFmtId="0" fontId="35" fillId="0" borderId="1" xfId="0" applyFont="1" applyBorder="1" applyAlignment="1">
      <alignment horizontal="left" vertical="center" wrapText="1"/>
    </xf>
    <xf numFmtId="0" fontId="36" fillId="0" borderId="1" xfId="0" applyFont="1" applyBorder="1" applyAlignment="1">
      <alignment horizontal="left" vertical="center" wrapText="1"/>
    </xf>
    <xf numFmtId="0" fontId="37" fillId="0" borderId="27" xfId="0" applyFont="1" applyBorder="1" applyAlignment="1">
      <alignment vertical="center" wrapText="1"/>
    </xf>
    <xf numFmtId="0" fontId="36" fillId="0" borderId="1" xfId="0" applyFont="1" applyBorder="1" applyAlignment="1">
      <alignment vertical="center" wrapText="1"/>
    </xf>
    <xf numFmtId="0" fontId="36" fillId="0" borderId="1" xfId="0" applyFont="1" applyBorder="1" applyAlignment="1">
      <alignment horizontal="left" vertical="center"/>
    </xf>
    <xf numFmtId="0" fontId="36" fillId="0" borderId="1" xfId="0" applyFont="1" applyBorder="1" applyAlignment="1">
      <alignment vertical="center"/>
    </xf>
    <xf numFmtId="49" fontId="36" fillId="0" borderId="1" xfId="0" applyNumberFormat="1" applyFont="1" applyBorder="1" applyAlignment="1">
      <alignment horizontal="left" vertical="center" wrapText="1"/>
    </xf>
    <xf numFmtId="49" fontId="36" fillId="0" borderId="1" xfId="0" applyNumberFormat="1" applyFont="1" applyBorder="1" applyAlignment="1">
      <alignment vertical="center" wrapText="1"/>
    </xf>
    <xf numFmtId="0" fontId="33" fillId="0" borderId="30" xfId="0" applyFont="1" applyBorder="1" applyAlignment="1">
      <alignment vertical="center" wrapText="1"/>
    </xf>
    <xf numFmtId="0" fontId="38" fillId="0" borderId="29" xfId="0" applyFont="1" applyBorder="1" applyAlignment="1">
      <alignment vertical="center" wrapText="1"/>
    </xf>
    <xf numFmtId="0" fontId="33" fillId="0" borderId="31" xfId="0" applyFont="1" applyBorder="1" applyAlignment="1">
      <alignment vertical="center" wrapText="1"/>
    </xf>
    <xf numFmtId="0" fontId="33" fillId="0" borderId="1" xfId="0" applyFont="1" applyBorder="1" applyAlignment="1">
      <alignment vertical="top"/>
    </xf>
    <xf numFmtId="0" fontId="33" fillId="0" borderId="0" xfId="0" applyFont="1" applyAlignment="1">
      <alignment vertical="top"/>
    </xf>
    <xf numFmtId="0" fontId="33" fillId="0" borderId="24" xfId="0" applyFont="1" applyBorder="1" applyAlignment="1">
      <alignment horizontal="left" vertical="center"/>
    </xf>
    <xf numFmtId="0" fontId="33" fillId="0" borderId="25" xfId="0" applyFont="1" applyBorder="1" applyAlignment="1">
      <alignment horizontal="left" vertical="center"/>
    </xf>
    <xf numFmtId="0" fontId="33" fillId="0" borderId="26" xfId="0" applyFont="1" applyBorder="1" applyAlignment="1">
      <alignment horizontal="left" vertical="center"/>
    </xf>
    <xf numFmtId="0" fontId="33" fillId="0" borderId="27" xfId="0" applyFont="1" applyBorder="1" applyAlignment="1">
      <alignment horizontal="left" vertical="center"/>
    </xf>
    <xf numFmtId="0" fontId="34" fillId="0" borderId="1" xfId="0" applyFont="1" applyBorder="1" applyAlignment="1">
      <alignment horizontal="center" vertical="center"/>
    </xf>
    <xf numFmtId="0" fontId="33" fillId="0" borderId="28" xfId="0" applyFont="1" applyBorder="1" applyAlignment="1">
      <alignment horizontal="left" vertical="center"/>
    </xf>
    <xf numFmtId="0" fontId="35" fillId="0" borderId="1" xfId="0" applyFont="1" applyBorder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35" fillId="0" borderId="29" xfId="0" applyFont="1" applyBorder="1" applyAlignment="1">
      <alignment horizontal="left" vertical="center"/>
    </xf>
    <xf numFmtId="0" fontId="35" fillId="0" borderId="29" xfId="0" applyFont="1" applyBorder="1" applyAlignment="1">
      <alignment horizontal="center" vertical="center"/>
    </xf>
    <xf numFmtId="0" fontId="39" fillId="0" borderId="29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36" fillId="0" borderId="1" xfId="0" applyFont="1" applyBorder="1" applyAlignment="1">
      <alignment horizontal="center" vertical="center"/>
    </xf>
    <xf numFmtId="0" fontId="36" fillId="0" borderId="0" xfId="0" applyFont="1" applyAlignment="1">
      <alignment horizontal="left" vertical="center"/>
    </xf>
    <xf numFmtId="0" fontId="37" fillId="0" borderId="27" xfId="0" applyFont="1" applyBorder="1" applyAlignment="1">
      <alignment horizontal="left" vertical="center"/>
    </xf>
    <xf numFmtId="0" fontId="36" fillId="0" borderId="1" xfId="0" applyFont="1" applyFill="1" applyBorder="1" applyAlignment="1">
      <alignment horizontal="left" vertical="center"/>
    </xf>
    <xf numFmtId="0" fontId="36" fillId="0" borderId="1" xfId="0" applyFont="1" applyFill="1" applyBorder="1" applyAlignment="1">
      <alignment horizontal="center" vertical="center"/>
    </xf>
    <xf numFmtId="0" fontId="33" fillId="0" borderId="30" xfId="0" applyFont="1" applyBorder="1" applyAlignment="1">
      <alignment horizontal="left" vertical="center"/>
    </xf>
    <xf numFmtId="0" fontId="38" fillId="0" borderId="29" xfId="0" applyFont="1" applyBorder="1" applyAlignment="1">
      <alignment horizontal="left" vertical="center"/>
    </xf>
    <xf numFmtId="0" fontId="33" fillId="0" borderId="31" xfId="0" applyFont="1" applyBorder="1" applyAlignment="1">
      <alignment horizontal="left" vertical="center"/>
    </xf>
    <xf numFmtId="0" fontId="33" fillId="0" borderId="1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/>
    </xf>
    <xf numFmtId="0" fontId="37" fillId="0" borderId="29" xfId="0" applyFont="1" applyBorder="1" applyAlignment="1">
      <alignment horizontal="left" vertical="center"/>
    </xf>
    <xf numFmtId="0" fontId="33" fillId="0" borderId="1" xfId="0" applyFont="1" applyBorder="1" applyAlignment="1">
      <alignment horizontal="left" vertical="center" wrapText="1"/>
    </xf>
    <xf numFmtId="0" fontId="37" fillId="0" borderId="1" xfId="0" applyFont="1" applyBorder="1" applyAlignment="1">
      <alignment horizontal="left" vertical="center" wrapText="1"/>
    </xf>
    <xf numFmtId="0" fontId="37" fillId="0" borderId="1" xfId="0" applyFont="1" applyBorder="1" applyAlignment="1">
      <alignment horizontal="center" vertical="center" wrapText="1"/>
    </xf>
    <xf numFmtId="0" fontId="33" fillId="0" borderId="24" xfId="0" applyFont="1" applyBorder="1" applyAlignment="1">
      <alignment horizontal="left" vertical="center" wrapText="1"/>
    </xf>
    <xf numFmtId="0" fontId="33" fillId="0" borderId="25" xfId="0" applyFont="1" applyBorder="1" applyAlignment="1">
      <alignment horizontal="left" vertical="center" wrapText="1"/>
    </xf>
    <xf numFmtId="0" fontId="33" fillId="0" borderId="26" xfId="0" applyFont="1" applyBorder="1" applyAlignment="1">
      <alignment horizontal="left" vertical="center" wrapText="1"/>
    </xf>
    <xf numFmtId="0" fontId="33" fillId="0" borderId="27" xfId="0" applyFont="1" applyBorder="1" applyAlignment="1">
      <alignment horizontal="left" vertical="center" wrapText="1"/>
    </xf>
    <xf numFmtId="0" fontId="33" fillId="0" borderId="28" xfId="0" applyFont="1" applyBorder="1" applyAlignment="1">
      <alignment horizontal="left" vertical="center" wrapText="1"/>
    </xf>
    <xf numFmtId="0" fontId="39" fillId="0" borderId="27" xfId="0" applyFont="1" applyBorder="1" applyAlignment="1">
      <alignment horizontal="left" vertical="center" wrapText="1"/>
    </xf>
    <xf numFmtId="0" fontId="39" fillId="0" borderId="28" xfId="0" applyFont="1" applyBorder="1" applyAlignment="1">
      <alignment horizontal="left" vertical="center" wrapText="1"/>
    </xf>
    <xf numFmtId="0" fontId="37" fillId="0" borderId="27" xfId="0" applyFont="1" applyBorder="1" applyAlignment="1">
      <alignment horizontal="left" vertical="center" wrapText="1"/>
    </xf>
    <xf numFmtId="0" fontId="37" fillId="0" borderId="1" xfId="0" applyFont="1" applyBorder="1" applyAlignment="1">
      <alignment horizontal="left" vertical="center"/>
    </xf>
    <xf numFmtId="0" fontId="37" fillId="0" borderId="28" xfId="0" applyFont="1" applyBorder="1" applyAlignment="1">
      <alignment horizontal="left" vertical="center" wrapText="1"/>
    </xf>
    <xf numFmtId="0" fontId="37" fillId="0" borderId="28" xfId="0" applyFont="1" applyBorder="1" applyAlignment="1">
      <alignment horizontal="left" vertical="center"/>
    </xf>
    <xf numFmtId="0" fontId="37" fillId="0" borderId="30" xfId="0" applyFont="1" applyBorder="1" applyAlignment="1">
      <alignment horizontal="left" vertical="center" wrapText="1"/>
    </xf>
    <xf numFmtId="0" fontId="37" fillId="0" borderId="29" xfId="0" applyFont="1" applyBorder="1" applyAlignment="1">
      <alignment horizontal="left" vertical="center" wrapText="1"/>
    </xf>
    <xf numFmtId="0" fontId="37" fillId="0" borderId="31" xfId="0" applyFont="1" applyBorder="1" applyAlignment="1">
      <alignment horizontal="left" vertical="center" wrapText="1"/>
    </xf>
    <xf numFmtId="0" fontId="36" fillId="0" borderId="1" xfId="0" applyFont="1" applyBorder="1" applyAlignment="1">
      <alignment horizontal="left" vertical="top"/>
    </xf>
    <xf numFmtId="0" fontId="36" fillId="0" borderId="1" xfId="0" applyFont="1" applyBorder="1" applyAlignment="1">
      <alignment horizontal="center" vertical="top"/>
    </xf>
    <xf numFmtId="0" fontId="37" fillId="0" borderId="30" xfId="0" applyFont="1" applyBorder="1" applyAlignment="1">
      <alignment horizontal="left" vertical="center"/>
    </xf>
    <xf numFmtId="0" fontId="37" fillId="0" borderId="31" xfId="0" applyFont="1" applyBorder="1" applyAlignment="1">
      <alignment horizontal="left" vertical="center"/>
    </xf>
    <xf numFmtId="0" fontId="37" fillId="0" borderId="1" xfId="0" applyFont="1" applyBorder="1" applyAlignment="1">
      <alignment horizontal="center" vertical="center"/>
    </xf>
    <xf numFmtId="0" fontId="39" fillId="0" borderId="0" xfId="0" applyFont="1" applyAlignment="1">
      <alignment vertical="center"/>
    </xf>
    <xf numFmtId="0" fontId="35" fillId="0" borderId="1" xfId="0" applyFont="1" applyBorder="1" applyAlignment="1">
      <alignment vertical="center"/>
    </xf>
    <xf numFmtId="0" fontId="39" fillId="0" borderId="29" xfId="0" applyFont="1" applyBorder="1" applyAlignment="1">
      <alignment vertical="center"/>
    </xf>
    <xf numFmtId="0" fontId="35" fillId="0" borderId="29" xfId="0" applyFont="1" applyBorder="1" applyAlignment="1">
      <alignment vertical="center"/>
    </xf>
    <xf numFmtId="0" fontId="36" fillId="0" borderId="1" xfId="0" applyFont="1" applyBorder="1" applyAlignment="1">
      <alignment vertical="top"/>
    </xf>
    <xf numFmtId="49" fontId="36" fillId="0" borderId="1" xfId="0" applyNumberFormat="1" applyFont="1" applyBorder="1" applyAlignment="1">
      <alignment horizontal="left" vertical="center"/>
    </xf>
    <xf numFmtId="0" fontId="42" fillId="0" borderId="27" xfId="0" applyFont="1" applyBorder="1" applyAlignment="1" applyProtection="1">
      <alignment horizontal="left" vertical="center"/>
    </xf>
    <xf numFmtId="0" fontId="43" fillId="0" borderId="1" xfId="0" applyFont="1" applyBorder="1" applyAlignment="1" applyProtection="1">
      <alignment vertical="top"/>
    </xf>
    <xf numFmtId="0" fontId="43" fillId="0" borderId="1" xfId="0" applyFont="1" applyBorder="1" applyAlignment="1" applyProtection="1">
      <alignment horizontal="left" vertical="center"/>
    </xf>
    <xf numFmtId="0" fontId="43" fillId="0" borderId="1" xfId="0" applyFont="1" applyBorder="1" applyAlignment="1" applyProtection="1">
      <alignment horizontal="center" vertical="center"/>
    </xf>
    <xf numFmtId="49" fontId="43" fillId="0" borderId="1" xfId="0" applyNumberFormat="1" applyFont="1" applyBorder="1" applyAlignment="1" applyProtection="1">
      <alignment horizontal="left" vertical="center"/>
    </xf>
    <xf numFmtId="0" fontId="42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35" fillId="0" borderId="29" xfId="0" applyFont="1" applyBorder="1" applyAlignment="1">
      <alignment horizontal="left"/>
    </xf>
    <xf numFmtId="0" fontId="39" fillId="0" borderId="29" xfId="0" applyFont="1" applyBorder="1" applyAlignment="1"/>
    <xf numFmtId="0" fontId="33" fillId="0" borderId="27" xfId="0" applyFont="1" applyBorder="1" applyAlignment="1">
      <alignment vertical="top"/>
    </xf>
    <xf numFmtId="0" fontId="33" fillId="0" borderId="28" xfId="0" applyFont="1" applyBorder="1" applyAlignment="1">
      <alignment vertical="top"/>
    </xf>
    <xf numFmtId="0" fontId="33" fillId="0" borderId="30" xfId="0" applyFont="1" applyBorder="1" applyAlignment="1">
      <alignment vertical="top"/>
    </xf>
    <xf numFmtId="0" fontId="33" fillId="0" borderId="29" xfId="0" applyFont="1" applyBorder="1" applyAlignment="1">
      <alignment vertical="top"/>
    </xf>
    <xf numFmtId="0" fontId="33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calcChain" Target="calcChain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6" t="s">
        <v>6</v>
      </c>
      <c r="BT2" s="16" t="s">
        <v>7</v>
      </c>
    </row>
    <row r="3" s="1" customFormat="1" ht="6.96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="1" customFormat="1" ht="24.96" customHeight="1">
      <c r="B4" s="20"/>
      <c r="C4" s="21"/>
      <c r="D4" s="22" t="s">
        <v>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19"/>
      <c r="AS4" s="23" t="s">
        <v>10</v>
      </c>
      <c r="BE4" s="24" t="s">
        <v>11</v>
      </c>
      <c r="BS4" s="16" t="s">
        <v>12</v>
      </c>
    </row>
    <row r="5" s="1" customFormat="1" ht="12" customHeight="1">
      <c r="B5" s="20"/>
      <c r="C5" s="21"/>
      <c r="D5" s="25" t="s">
        <v>13</v>
      </c>
      <c r="E5" s="21"/>
      <c r="F5" s="21"/>
      <c r="G5" s="21"/>
      <c r="H5" s="21"/>
      <c r="I5" s="21"/>
      <c r="J5" s="21"/>
      <c r="K5" s="26" t="s">
        <v>14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19"/>
      <c r="BE5" s="27" t="s">
        <v>15</v>
      </c>
      <c r="BS5" s="16" t="s">
        <v>6</v>
      </c>
    </row>
    <row r="6" s="1" customFormat="1" ht="36.96" customHeight="1">
      <c r="B6" s="20"/>
      <c r="C6" s="21"/>
      <c r="D6" s="28" t="s">
        <v>16</v>
      </c>
      <c r="E6" s="21"/>
      <c r="F6" s="21"/>
      <c r="G6" s="21"/>
      <c r="H6" s="21"/>
      <c r="I6" s="21"/>
      <c r="J6" s="21"/>
      <c r="K6" s="29" t="s">
        <v>17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19"/>
      <c r="BE6" s="30"/>
      <c r="BS6" s="16" t="s">
        <v>6</v>
      </c>
    </row>
    <row r="7" s="1" customFormat="1" ht="12" customHeight="1">
      <c r="B7" s="20"/>
      <c r="C7" s="21"/>
      <c r="D7" s="31" t="s">
        <v>18</v>
      </c>
      <c r="E7" s="21"/>
      <c r="F7" s="21"/>
      <c r="G7" s="21"/>
      <c r="H7" s="21"/>
      <c r="I7" s="21"/>
      <c r="J7" s="21"/>
      <c r="K7" s="26" t="s">
        <v>19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31" t="s">
        <v>20</v>
      </c>
      <c r="AL7" s="21"/>
      <c r="AM7" s="21"/>
      <c r="AN7" s="26" t="s">
        <v>21</v>
      </c>
      <c r="AO7" s="21"/>
      <c r="AP7" s="21"/>
      <c r="AQ7" s="21"/>
      <c r="AR7" s="19"/>
      <c r="BE7" s="30"/>
      <c r="BS7" s="16" t="s">
        <v>6</v>
      </c>
    </row>
    <row r="8" s="1" customFormat="1" ht="12" customHeight="1">
      <c r="B8" s="20"/>
      <c r="C8" s="21"/>
      <c r="D8" s="31" t="s">
        <v>22</v>
      </c>
      <c r="E8" s="21"/>
      <c r="F8" s="21"/>
      <c r="G8" s="21"/>
      <c r="H8" s="21"/>
      <c r="I8" s="21"/>
      <c r="J8" s="21"/>
      <c r="K8" s="26" t="s">
        <v>23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31" t="s">
        <v>24</v>
      </c>
      <c r="AL8" s="21"/>
      <c r="AM8" s="21"/>
      <c r="AN8" s="32" t="s">
        <v>25</v>
      </c>
      <c r="AO8" s="21"/>
      <c r="AP8" s="21"/>
      <c r="AQ8" s="21"/>
      <c r="AR8" s="19"/>
      <c r="BE8" s="30"/>
      <c r="BS8" s="16" t="s">
        <v>6</v>
      </c>
    </row>
    <row r="9" s="1" customFormat="1" ht="14.4" customHeight="1"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19"/>
      <c r="BE9" s="30"/>
      <c r="BS9" s="16" t="s">
        <v>6</v>
      </c>
    </row>
    <row r="10" s="1" customFormat="1" ht="12" customHeight="1">
      <c r="B10" s="20"/>
      <c r="C10" s="21"/>
      <c r="D10" s="31" t="s">
        <v>26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31" t="s">
        <v>27</v>
      </c>
      <c r="AL10" s="21"/>
      <c r="AM10" s="21"/>
      <c r="AN10" s="26" t="s">
        <v>21</v>
      </c>
      <c r="AO10" s="21"/>
      <c r="AP10" s="21"/>
      <c r="AQ10" s="21"/>
      <c r="AR10" s="19"/>
      <c r="BE10" s="30"/>
      <c r="BS10" s="16" t="s">
        <v>6</v>
      </c>
    </row>
    <row r="11" s="1" customFormat="1" ht="18.48" customHeight="1">
      <c r="B11" s="20"/>
      <c r="C11" s="21"/>
      <c r="D11" s="21"/>
      <c r="E11" s="26" t="s">
        <v>28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31" t="s">
        <v>29</v>
      </c>
      <c r="AL11" s="21"/>
      <c r="AM11" s="21"/>
      <c r="AN11" s="26" t="s">
        <v>21</v>
      </c>
      <c r="AO11" s="21"/>
      <c r="AP11" s="21"/>
      <c r="AQ11" s="21"/>
      <c r="AR11" s="19"/>
      <c r="BE11" s="30"/>
      <c r="BS11" s="16" t="s">
        <v>6</v>
      </c>
    </row>
    <row r="12" s="1" customFormat="1" ht="6.96" customHeight="1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19"/>
      <c r="BE12" s="30"/>
      <c r="BS12" s="16" t="s">
        <v>6</v>
      </c>
    </row>
    <row r="13" s="1" customFormat="1" ht="12" customHeight="1">
      <c r="B13" s="20"/>
      <c r="C13" s="21"/>
      <c r="D13" s="31" t="s">
        <v>30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31" t="s">
        <v>27</v>
      </c>
      <c r="AL13" s="21"/>
      <c r="AM13" s="21"/>
      <c r="AN13" s="33" t="s">
        <v>31</v>
      </c>
      <c r="AO13" s="21"/>
      <c r="AP13" s="21"/>
      <c r="AQ13" s="21"/>
      <c r="AR13" s="19"/>
      <c r="BE13" s="30"/>
      <c r="BS13" s="16" t="s">
        <v>6</v>
      </c>
    </row>
    <row r="14">
      <c r="B14" s="20"/>
      <c r="C14" s="21"/>
      <c r="D14" s="21"/>
      <c r="E14" s="33" t="s">
        <v>31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1" t="s">
        <v>29</v>
      </c>
      <c r="AL14" s="21"/>
      <c r="AM14" s="21"/>
      <c r="AN14" s="33" t="s">
        <v>31</v>
      </c>
      <c r="AO14" s="21"/>
      <c r="AP14" s="21"/>
      <c r="AQ14" s="21"/>
      <c r="AR14" s="19"/>
      <c r="BE14" s="30"/>
      <c r="BS14" s="16" t="s">
        <v>6</v>
      </c>
    </row>
    <row r="15" s="1" customFormat="1" ht="6.96" customHeight="1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19"/>
      <c r="BE15" s="30"/>
      <c r="BS15" s="16" t="s">
        <v>4</v>
      </c>
    </row>
    <row r="16" s="1" customFormat="1" ht="12" customHeight="1">
      <c r="B16" s="20"/>
      <c r="C16" s="21"/>
      <c r="D16" s="31" t="s">
        <v>32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31" t="s">
        <v>27</v>
      </c>
      <c r="AL16" s="21"/>
      <c r="AM16" s="21"/>
      <c r="AN16" s="26" t="s">
        <v>21</v>
      </c>
      <c r="AO16" s="21"/>
      <c r="AP16" s="21"/>
      <c r="AQ16" s="21"/>
      <c r="AR16" s="19"/>
      <c r="BE16" s="30"/>
      <c r="BS16" s="16" t="s">
        <v>4</v>
      </c>
    </row>
    <row r="17" s="1" customFormat="1" ht="18.48" customHeight="1">
      <c r="B17" s="20"/>
      <c r="C17" s="21"/>
      <c r="D17" s="21"/>
      <c r="E17" s="26" t="s">
        <v>33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31" t="s">
        <v>29</v>
      </c>
      <c r="AL17" s="21"/>
      <c r="AM17" s="21"/>
      <c r="AN17" s="26" t="s">
        <v>21</v>
      </c>
      <c r="AO17" s="21"/>
      <c r="AP17" s="21"/>
      <c r="AQ17" s="21"/>
      <c r="AR17" s="19"/>
      <c r="BE17" s="30"/>
      <c r="BS17" s="16" t="s">
        <v>34</v>
      </c>
    </row>
    <row r="18" s="1" customFormat="1" ht="6.96" customHeight="1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19"/>
      <c r="BE18" s="30"/>
      <c r="BS18" s="16" t="s">
        <v>6</v>
      </c>
    </row>
    <row r="19" s="1" customFormat="1" ht="12" customHeight="1">
      <c r="B19" s="20"/>
      <c r="C19" s="21"/>
      <c r="D19" s="31" t="s">
        <v>35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31" t="s">
        <v>27</v>
      </c>
      <c r="AL19" s="21"/>
      <c r="AM19" s="21"/>
      <c r="AN19" s="26" t="s">
        <v>21</v>
      </c>
      <c r="AO19" s="21"/>
      <c r="AP19" s="21"/>
      <c r="AQ19" s="21"/>
      <c r="AR19" s="19"/>
      <c r="BE19" s="30"/>
      <c r="BS19" s="16" t="s">
        <v>6</v>
      </c>
    </row>
    <row r="20" s="1" customFormat="1" ht="18.48" customHeight="1">
      <c r="B20" s="20"/>
      <c r="C20" s="21"/>
      <c r="D20" s="21"/>
      <c r="E20" s="26" t="s">
        <v>36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31" t="s">
        <v>29</v>
      </c>
      <c r="AL20" s="21"/>
      <c r="AM20" s="21"/>
      <c r="AN20" s="26" t="s">
        <v>21</v>
      </c>
      <c r="AO20" s="21"/>
      <c r="AP20" s="21"/>
      <c r="AQ20" s="21"/>
      <c r="AR20" s="19"/>
      <c r="BE20" s="30"/>
      <c r="BS20" s="16" t="s">
        <v>4</v>
      </c>
    </row>
    <row r="21" s="1" customFormat="1" ht="6.96" customHeight="1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19"/>
      <c r="BE21" s="30"/>
    </row>
    <row r="22" s="1" customFormat="1" ht="12" customHeight="1">
      <c r="B22" s="20"/>
      <c r="C22" s="21"/>
      <c r="D22" s="31" t="s">
        <v>37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19"/>
      <c r="BE22" s="30"/>
    </row>
    <row r="23" s="1" customFormat="1" ht="47.25" customHeight="1">
      <c r="B23" s="20"/>
      <c r="C23" s="21"/>
      <c r="D23" s="21"/>
      <c r="E23" s="35" t="s">
        <v>38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21"/>
      <c r="AP23" s="21"/>
      <c r="AQ23" s="21"/>
      <c r="AR23" s="19"/>
      <c r="BE23" s="30"/>
    </row>
    <row r="24" s="1" customFormat="1" ht="6.96" customHeight="1"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19"/>
      <c r="BE24" s="30"/>
    </row>
    <row r="25" s="1" customFormat="1" ht="6.96" customHeight="1">
      <c r="B25" s="20"/>
      <c r="C25" s="2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21"/>
      <c r="AQ25" s="21"/>
      <c r="AR25" s="19"/>
      <c r="BE25" s="30"/>
    </row>
    <row r="26" s="2" customFormat="1" ht="25.92" customHeight="1">
      <c r="A26" s="37"/>
      <c r="B26" s="38"/>
      <c r="C26" s="39"/>
      <c r="D26" s="40" t="s">
        <v>39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2">
        <f>ROUND(AG54,2)</f>
        <v>0</v>
      </c>
      <c r="AL26" s="41"/>
      <c r="AM26" s="41"/>
      <c r="AN26" s="41"/>
      <c r="AO26" s="41"/>
      <c r="AP26" s="39"/>
      <c r="AQ26" s="39"/>
      <c r="AR26" s="43"/>
      <c r="BE26" s="30"/>
    </row>
    <row r="27" s="2" customFormat="1" ht="6.96" customHeight="1">
      <c r="A27" s="37"/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3"/>
      <c r="BE27" s="30"/>
    </row>
    <row r="28" s="2" customFormat="1">
      <c r="A28" s="37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44" t="s">
        <v>40</v>
      </c>
      <c r="M28" s="44"/>
      <c r="N28" s="44"/>
      <c r="O28" s="44"/>
      <c r="P28" s="44"/>
      <c r="Q28" s="39"/>
      <c r="R28" s="39"/>
      <c r="S28" s="39"/>
      <c r="T28" s="39"/>
      <c r="U28" s="39"/>
      <c r="V28" s="39"/>
      <c r="W28" s="44" t="s">
        <v>41</v>
      </c>
      <c r="X28" s="44"/>
      <c r="Y28" s="44"/>
      <c r="Z28" s="44"/>
      <c r="AA28" s="44"/>
      <c r="AB28" s="44"/>
      <c r="AC28" s="44"/>
      <c r="AD28" s="44"/>
      <c r="AE28" s="44"/>
      <c r="AF28" s="39"/>
      <c r="AG28" s="39"/>
      <c r="AH28" s="39"/>
      <c r="AI28" s="39"/>
      <c r="AJ28" s="39"/>
      <c r="AK28" s="44" t="s">
        <v>42</v>
      </c>
      <c r="AL28" s="44"/>
      <c r="AM28" s="44"/>
      <c r="AN28" s="44"/>
      <c r="AO28" s="44"/>
      <c r="AP28" s="39"/>
      <c r="AQ28" s="39"/>
      <c r="AR28" s="43"/>
      <c r="BE28" s="30"/>
    </row>
    <row r="29" s="3" customFormat="1" ht="14.4" customHeight="1">
      <c r="A29" s="3"/>
      <c r="B29" s="45"/>
      <c r="C29" s="46"/>
      <c r="D29" s="31" t="s">
        <v>43</v>
      </c>
      <c r="E29" s="46"/>
      <c r="F29" s="31" t="s">
        <v>44</v>
      </c>
      <c r="G29" s="46"/>
      <c r="H29" s="46"/>
      <c r="I29" s="46"/>
      <c r="J29" s="46"/>
      <c r="K29" s="46"/>
      <c r="L29" s="47">
        <v>0.20999999999999999</v>
      </c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8">
        <f>ROUND(AZ54, 2)</f>
        <v>0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8">
        <f>ROUND(AV54, 2)</f>
        <v>0</v>
      </c>
      <c r="AL29" s="46"/>
      <c r="AM29" s="46"/>
      <c r="AN29" s="46"/>
      <c r="AO29" s="46"/>
      <c r="AP29" s="46"/>
      <c r="AQ29" s="46"/>
      <c r="AR29" s="49"/>
      <c r="BE29" s="50"/>
    </row>
    <row r="30" s="3" customFormat="1" ht="14.4" customHeight="1">
      <c r="A30" s="3"/>
      <c r="B30" s="45"/>
      <c r="C30" s="46"/>
      <c r="D30" s="46"/>
      <c r="E30" s="46"/>
      <c r="F30" s="31" t="s">
        <v>45</v>
      </c>
      <c r="G30" s="46"/>
      <c r="H30" s="46"/>
      <c r="I30" s="46"/>
      <c r="J30" s="46"/>
      <c r="K30" s="46"/>
      <c r="L30" s="47">
        <v>0.12</v>
      </c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8">
        <f>ROUND(BA54, 2)</f>
        <v>0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8">
        <f>ROUND(AW54, 2)</f>
        <v>0</v>
      </c>
      <c r="AL30" s="46"/>
      <c r="AM30" s="46"/>
      <c r="AN30" s="46"/>
      <c r="AO30" s="46"/>
      <c r="AP30" s="46"/>
      <c r="AQ30" s="46"/>
      <c r="AR30" s="49"/>
      <c r="BE30" s="50"/>
    </row>
    <row r="31" hidden="1" s="3" customFormat="1" ht="14.4" customHeight="1">
      <c r="A31" s="3"/>
      <c r="B31" s="45"/>
      <c r="C31" s="46"/>
      <c r="D31" s="46"/>
      <c r="E31" s="46"/>
      <c r="F31" s="31" t="s">
        <v>46</v>
      </c>
      <c r="G31" s="46"/>
      <c r="H31" s="46"/>
      <c r="I31" s="46"/>
      <c r="J31" s="46"/>
      <c r="K31" s="46"/>
      <c r="L31" s="47">
        <v>0.20999999999999999</v>
      </c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8">
        <f>ROUND(BB54, 2)</f>
        <v>0</v>
      </c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8">
        <v>0</v>
      </c>
      <c r="AL31" s="46"/>
      <c r="AM31" s="46"/>
      <c r="AN31" s="46"/>
      <c r="AO31" s="46"/>
      <c r="AP31" s="46"/>
      <c r="AQ31" s="46"/>
      <c r="AR31" s="49"/>
      <c r="BE31" s="50"/>
    </row>
    <row r="32" hidden="1" s="3" customFormat="1" ht="14.4" customHeight="1">
      <c r="A32" s="3"/>
      <c r="B32" s="45"/>
      <c r="C32" s="46"/>
      <c r="D32" s="46"/>
      <c r="E32" s="46"/>
      <c r="F32" s="31" t="s">
        <v>47</v>
      </c>
      <c r="G32" s="46"/>
      <c r="H32" s="46"/>
      <c r="I32" s="46"/>
      <c r="J32" s="46"/>
      <c r="K32" s="46"/>
      <c r="L32" s="47">
        <v>0.12</v>
      </c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8">
        <f>ROUND(BC54, 2)</f>
        <v>0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8">
        <v>0</v>
      </c>
      <c r="AL32" s="46"/>
      <c r="AM32" s="46"/>
      <c r="AN32" s="46"/>
      <c r="AO32" s="46"/>
      <c r="AP32" s="46"/>
      <c r="AQ32" s="46"/>
      <c r="AR32" s="49"/>
      <c r="BE32" s="50"/>
    </row>
    <row r="33" hidden="1" s="3" customFormat="1" ht="14.4" customHeight="1">
      <c r="A33" s="3"/>
      <c r="B33" s="45"/>
      <c r="C33" s="46"/>
      <c r="D33" s="46"/>
      <c r="E33" s="46"/>
      <c r="F33" s="31" t="s">
        <v>48</v>
      </c>
      <c r="G33" s="46"/>
      <c r="H33" s="46"/>
      <c r="I33" s="46"/>
      <c r="J33" s="46"/>
      <c r="K33" s="46"/>
      <c r="L33" s="47">
        <v>0</v>
      </c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8">
        <f>ROUND(BD54, 2)</f>
        <v>0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8">
        <v>0</v>
      </c>
      <c r="AL33" s="46"/>
      <c r="AM33" s="46"/>
      <c r="AN33" s="46"/>
      <c r="AO33" s="46"/>
      <c r="AP33" s="46"/>
      <c r="AQ33" s="46"/>
      <c r="AR33" s="49"/>
      <c r="BE33" s="3"/>
    </row>
    <row r="34" s="2" customFormat="1" ht="6.96" customHeight="1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3"/>
      <c r="BE34" s="37"/>
    </row>
    <row r="35" s="2" customFormat="1" ht="25.92" customHeight="1">
      <c r="A35" s="37"/>
      <c r="B35" s="38"/>
      <c r="C35" s="51"/>
      <c r="D35" s="52" t="s">
        <v>49</v>
      </c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4" t="s">
        <v>50</v>
      </c>
      <c r="U35" s="53"/>
      <c r="V35" s="53"/>
      <c r="W35" s="53"/>
      <c r="X35" s="55" t="s">
        <v>51</v>
      </c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6">
        <f>SUM(AK26:AK33)</f>
        <v>0</v>
      </c>
      <c r="AL35" s="53"/>
      <c r="AM35" s="53"/>
      <c r="AN35" s="53"/>
      <c r="AO35" s="57"/>
      <c r="AP35" s="51"/>
      <c r="AQ35" s="51"/>
      <c r="AR35" s="43"/>
      <c r="BE35" s="37"/>
    </row>
    <row r="36" s="2" customFormat="1" ht="6.96" customHeight="1">
      <c r="A36" s="37"/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3"/>
      <c r="BE36" s="37"/>
    </row>
    <row r="37" s="2" customFormat="1" ht="6.96" customHeight="1">
      <c r="A37" s="37"/>
      <c r="B37" s="58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43"/>
      <c r="BE37" s="37"/>
    </row>
    <row r="41" s="2" customFormat="1" ht="6.96" customHeight="1">
      <c r="A41" s="37"/>
      <c r="B41" s="60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43"/>
      <c r="BE41" s="37"/>
    </row>
    <row r="42" s="2" customFormat="1" ht="24.96" customHeight="1">
      <c r="A42" s="37"/>
      <c r="B42" s="38"/>
      <c r="C42" s="22" t="s">
        <v>52</v>
      </c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43"/>
      <c r="BE42" s="37"/>
    </row>
    <row r="43" s="2" customFormat="1" ht="6.96" customHeight="1">
      <c r="A43" s="37"/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43"/>
      <c r="BE43" s="37"/>
    </row>
    <row r="44" s="4" customFormat="1" ht="12" customHeight="1">
      <c r="A44" s="4"/>
      <c r="B44" s="62"/>
      <c r="C44" s="31" t="s">
        <v>13</v>
      </c>
      <c r="D44" s="63"/>
      <c r="E44" s="63"/>
      <c r="F44" s="63"/>
      <c r="G44" s="63"/>
      <c r="H44" s="63"/>
      <c r="I44" s="63"/>
      <c r="J44" s="63"/>
      <c r="K44" s="63"/>
      <c r="L44" s="63" t="str">
        <f>K5</f>
        <v>25-11-68R01G</v>
      </c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4"/>
      <c r="BE44" s="4"/>
    </row>
    <row r="45" s="5" customFormat="1" ht="36.96" customHeight="1">
      <c r="A45" s="5"/>
      <c r="B45" s="65"/>
      <c r="C45" s="66" t="s">
        <v>16</v>
      </c>
      <c r="D45" s="67"/>
      <c r="E45" s="67"/>
      <c r="F45" s="67"/>
      <c r="G45" s="67"/>
      <c r="H45" s="67"/>
      <c r="I45" s="67"/>
      <c r="J45" s="67"/>
      <c r="K45" s="67"/>
      <c r="L45" s="68" t="str">
        <f>K6</f>
        <v>MODERNIZACE DOMOVA sv. VÁCLAVA, rekonstrukce domova pro seniory a modernizace zázemí služby</v>
      </c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9"/>
      <c r="BE45" s="5"/>
    </row>
    <row r="46" s="2" customFormat="1" ht="6.96" customHeight="1">
      <c r="A46" s="37"/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43"/>
      <c r="BE46" s="37"/>
    </row>
    <row r="47" s="2" customFormat="1" ht="12" customHeight="1">
      <c r="A47" s="37"/>
      <c r="B47" s="38"/>
      <c r="C47" s="31" t="s">
        <v>22</v>
      </c>
      <c r="D47" s="39"/>
      <c r="E47" s="39"/>
      <c r="F47" s="39"/>
      <c r="G47" s="39"/>
      <c r="H47" s="39"/>
      <c r="I47" s="39"/>
      <c r="J47" s="39"/>
      <c r="K47" s="39"/>
      <c r="L47" s="70" t="str">
        <f>IF(K8="","",K8)</f>
        <v>Brandýs nad Labem-Stará Boleslav</v>
      </c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1" t="s">
        <v>24</v>
      </c>
      <c r="AJ47" s="39"/>
      <c r="AK47" s="39"/>
      <c r="AL47" s="39"/>
      <c r="AM47" s="71" t="str">
        <f>IF(AN8= "","",AN8)</f>
        <v>11. 12. 2025</v>
      </c>
      <c r="AN47" s="71"/>
      <c r="AO47" s="39"/>
      <c r="AP47" s="39"/>
      <c r="AQ47" s="39"/>
      <c r="AR47" s="43"/>
      <c r="BE47" s="37"/>
    </row>
    <row r="48" s="2" customFormat="1" ht="6.96" customHeight="1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43"/>
      <c r="BE48" s="37"/>
    </row>
    <row r="49" s="2" customFormat="1" ht="15.15" customHeight="1">
      <c r="A49" s="37"/>
      <c r="B49" s="38"/>
      <c r="C49" s="31" t="s">
        <v>26</v>
      </c>
      <c r="D49" s="39"/>
      <c r="E49" s="39"/>
      <c r="F49" s="39"/>
      <c r="G49" s="39"/>
      <c r="H49" s="39"/>
      <c r="I49" s="39"/>
      <c r="J49" s="39"/>
      <c r="K49" s="39"/>
      <c r="L49" s="63" t="str">
        <f>IF(E11= "","",E11)</f>
        <v>ARCIDIECÉZNÍ CHARITA PRAHA</v>
      </c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1" t="s">
        <v>32</v>
      </c>
      <c r="AJ49" s="39"/>
      <c r="AK49" s="39"/>
      <c r="AL49" s="39"/>
      <c r="AM49" s="72" t="str">
        <f>IF(E17="","",E17)</f>
        <v>JIRSA - ARCHITEKTI, s.r.o.</v>
      </c>
      <c r="AN49" s="63"/>
      <c r="AO49" s="63"/>
      <c r="AP49" s="63"/>
      <c r="AQ49" s="39"/>
      <c r="AR49" s="43"/>
      <c r="AS49" s="73" t="s">
        <v>53</v>
      </c>
      <c r="AT49" s="74"/>
      <c r="AU49" s="75"/>
      <c r="AV49" s="75"/>
      <c r="AW49" s="75"/>
      <c r="AX49" s="75"/>
      <c r="AY49" s="75"/>
      <c r="AZ49" s="75"/>
      <c r="BA49" s="75"/>
      <c r="BB49" s="75"/>
      <c r="BC49" s="75"/>
      <c r="BD49" s="76"/>
      <c r="BE49" s="37"/>
    </row>
    <row r="50" s="2" customFormat="1" ht="15.15" customHeight="1">
      <c r="A50" s="37"/>
      <c r="B50" s="38"/>
      <c r="C50" s="31" t="s">
        <v>30</v>
      </c>
      <c r="D50" s="39"/>
      <c r="E50" s="39"/>
      <c r="F50" s="39"/>
      <c r="G50" s="39"/>
      <c r="H50" s="39"/>
      <c r="I50" s="39"/>
      <c r="J50" s="39"/>
      <c r="K50" s="39"/>
      <c r="L50" s="63" t="str">
        <f>IF(E14= "Vyplň údaj","",E14)</f>
        <v/>
      </c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1" t="s">
        <v>35</v>
      </c>
      <c r="AJ50" s="39"/>
      <c r="AK50" s="39"/>
      <c r="AL50" s="39"/>
      <c r="AM50" s="72" t="str">
        <f>IF(E20="","",E20)</f>
        <v xml:space="preserve"> </v>
      </c>
      <c r="AN50" s="63"/>
      <c r="AO50" s="63"/>
      <c r="AP50" s="63"/>
      <c r="AQ50" s="39"/>
      <c r="AR50" s="43"/>
      <c r="AS50" s="77"/>
      <c r="AT50" s="78"/>
      <c r="AU50" s="79"/>
      <c r="AV50" s="79"/>
      <c r="AW50" s="79"/>
      <c r="AX50" s="79"/>
      <c r="AY50" s="79"/>
      <c r="AZ50" s="79"/>
      <c r="BA50" s="79"/>
      <c r="BB50" s="79"/>
      <c r="BC50" s="79"/>
      <c r="BD50" s="80"/>
      <c r="BE50" s="37"/>
    </row>
    <row r="51" s="2" customFormat="1" ht="10.8" customHeight="1">
      <c r="A51" s="37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43"/>
      <c r="AS51" s="81"/>
      <c r="AT51" s="82"/>
      <c r="AU51" s="83"/>
      <c r="AV51" s="83"/>
      <c r="AW51" s="83"/>
      <c r="AX51" s="83"/>
      <c r="AY51" s="83"/>
      <c r="AZ51" s="83"/>
      <c r="BA51" s="83"/>
      <c r="BB51" s="83"/>
      <c r="BC51" s="83"/>
      <c r="BD51" s="84"/>
      <c r="BE51" s="37"/>
    </row>
    <row r="52" s="2" customFormat="1" ht="29.28" customHeight="1">
      <c r="A52" s="37"/>
      <c r="B52" s="38"/>
      <c r="C52" s="85" t="s">
        <v>54</v>
      </c>
      <c r="D52" s="86"/>
      <c r="E52" s="86"/>
      <c r="F52" s="86"/>
      <c r="G52" s="86"/>
      <c r="H52" s="87"/>
      <c r="I52" s="88" t="s">
        <v>55</v>
      </c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9" t="s">
        <v>56</v>
      </c>
      <c r="AH52" s="86"/>
      <c r="AI52" s="86"/>
      <c r="AJ52" s="86"/>
      <c r="AK52" s="86"/>
      <c r="AL52" s="86"/>
      <c r="AM52" s="86"/>
      <c r="AN52" s="88" t="s">
        <v>57</v>
      </c>
      <c r="AO52" s="86"/>
      <c r="AP52" s="86"/>
      <c r="AQ52" s="90" t="s">
        <v>58</v>
      </c>
      <c r="AR52" s="43"/>
      <c r="AS52" s="91" t="s">
        <v>59</v>
      </c>
      <c r="AT52" s="92" t="s">
        <v>60</v>
      </c>
      <c r="AU52" s="92" t="s">
        <v>61</v>
      </c>
      <c r="AV52" s="92" t="s">
        <v>62</v>
      </c>
      <c r="AW52" s="92" t="s">
        <v>63</v>
      </c>
      <c r="AX52" s="92" t="s">
        <v>64</v>
      </c>
      <c r="AY52" s="92" t="s">
        <v>65</v>
      </c>
      <c r="AZ52" s="92" t="s">
        <v>66</v>
      </c>
      <c r="BA52" s="92" t="s">
        <v>67</v>
      </c>
      <c r="BB52" s="92" t="s">
        <v>68</v>
      </c>
      <c r="BC52" s="92" t="s">
        <v>69</v>
      </c>
      <c r="BD52" s="93" t="s">
        <v>70</v>
      </c>
      <c r="BE52" s="37"/>
    </row>
    <row r="53" s="2" customFormat="1" ht="10.8" customHeight="1">
      <c r="A53" s="37"/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43"/>
      <c r="AS53" s="94"/>
      <c r="AT53" s="95"/>
      <c r="AU53" s="95"/>
      <c r="AV53" s="95"/>
      <c r="AW53" s="95"/>
      <c r="AX53" s="95"/>
      <c r="AY53" s="95"/>
      <c r="AZ53" s="95"/>
      <c r="BA53" s="95"/>
      <c r="BB53" s="95"/>
      <c r="BC53" s="95"/>
      <c r="BD53" s="96"/>
      <c r="BE53" s="37"/>
    </row>
    <row r="54" s="6" customFormat="1" ht="32.4" customHeight="1">
      <c r="A54" s="6"/>
      <c r="B54" s="97"/>
      <c r="C54" s="98" t="s">
        <v>71</v>
      </c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99"/>
      <c r="AE54" s="99"/>
      <c r="AF54" s="99"/>
      <c r="AG54" s="100">
        <f>ROUND(AG55,2)</f>
        <v>0</v>
      </c>
      <c r="AH54" s="100"/>
      <c r="AI54" s="100"/>
      <c r="AJ54" s="100"/>
      <c r="AK54" s="100"/>
      <c r="AL54" s="100"/>
      <c r="AM54" s="100"/>
      <c r="AN54" s="101">
        <f>SUM(AG54,AT54)</f>
        <v>0</v>
      </c>
      <c r="AO54" s="101"/>
      <c r="AP54" s="101"/>
      <c r="AQ54" s="102" t="s">
        <v>21</v>
      </c>
      <c r="AR54" s="103"/>
      <c r="AS54" s="104">
        <f>ROUND(AS55,2)</f>
        <v>0</v>
      </c>
      <c r="AT54" s="105">
        <f>ROUND(SUM(AV54:AW54),2)</f>
        <v>0</v>
      </c>
      <c r="AU54" s="106">
        <f>ROUND(AU55,5)</f>
        <v>0</v>
      </c>
      <c r="AV54" s="105">
        <f>ROUND(AZ54*L29,2)</f>
        <v>0</v>
      </c>
      <c r="AW54" s="105">
        <f>ROUND(BA54*L30,2)</f>
        <v>0</v>
      </c>
      <c r="AX54" s="105">
        <f>ROUND(BB54*L29,2)</f>
        <v>0</v>
      </c>
      <c r="AY54" s="105">
        <f>ROUND(BC54*L30,2)</f>
        <v>0</v>
      </c>
      <c r="AZ54" s="105">
        <f>ROUND(AZ55,2)</f>
        <v>0</v>
      </c>
      <c r="BA54" s="105">
        <f>ROUND(BA55,2)</f>
        <v>0</v>
      </c>
      <c r="BB54" s="105">
        <f>ROUND(BB55,2)</f>
        <v>0</v>
      </c>
      <c r="BC54" s="105">
        <f>ROUND(BC55,2)</f>
        <v>0</v>
      </c>
      <c r="BD54" s="107">
        <f>ROUND(BD55,2)</f>
        <v>0</v>
      </c>
      <c r="BE54" s="6"/>
      <c r="BS54" s="108" t="s">
        <v>72</v>
      </c>
      <c r="BT54" s="108" t="s">
        <v>73</v>
      </c>
      <c r="BU54" s="109" t="s">
        <v>74</v>
      </c>
      <c r="BV54" s="108" t="s">
        <v>75</v>
      </c>
      <c r="BW54" s="108" t="s">
        <v>5</v>
      </c>
      <c r="BX54" s="108" t="s">
        <v>76</v>
      </c>
      <c r="CL54" s="108" t="s">
        <v>19</v>
      </c>
    </row>
    <row r="55" s="7" customFormat="1" ht="16.5" customHeight="1">
      <c r="A55" s="110" t="s">
        <v>77</v>
      </c>
      <c r="B55" s="111"/>
      <c r="C55" s="112"/>
      <c r="D55" s="113" t="s">
        <v>78</v>
      </c>
      <c r="E55" s="113"/>
      <c r="F55" s="113"/>
      <c r="G55" s="113"/>
      <c r="H55" s="113"/>
      <c r="I55" s="114"/>
      <c r="J55" s="113" t="s">
        <v>79</v>
      </c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5">
        <f>'SO07 - Gastro zařízení'!J30</f>
        <v>0</v>
      </c>
      <c r="AH55" s="114"/>
      <c r="AI55" s="114"/>
      <c r="AJ55" s="114"/>
      <c r="AK55" s="114"/>
      <c r="AL55" s="114"/>
      <c r="AM55" s="114"/>
      <c r="AN55" s="115">
        <f>SUM(AG55,AT55)</f>
        <v>0</v>
      </c>
      <c r="AO55" s="114"/>
      <c r="AP55" s="114"/>
      <c r="AQ55" s="116" t="s">
        <v>80</v>
      </c>
      <c r="AR55" s="117"/>
      <c r="AS55" s="118">
        <v>0</v>
      </c>
      <c r="AT55" s="119">
        <f>ROUND(SUM(AV55:AW55),2)</f>
        <v>0</v>
      </c>
      <c r="AU55" s="120">
        <f>'SO07 - Gastro zařízení'!P93</f>
        <v>0</v>
      </c>
      <c r="AV55" s="119">
        <f>'SO07 - Gastro zařízení'!J33</f>
        <v>0</v>
      </c>
      <c r="AW55" s="119">
        <f>'SO07 - Gastro zařízení'!J34</f>
        <v>0</v>
      </c>
      <c r="AX55" s="119">
        <f>'SO07 - Gastro zařízení'!J35</f>
        <v>0</v>
      </c>
      <c r="AY55" s="119">
        <f>'SO07 - Gastro zařízení'!J36</f>
        <v>0</v>
      </c>
      <c r="AZ55" s="119">
        <f>'SO07 - Gastro zařízení'!F33</f>
        <v>0</v>
      </c>
      <c r="BA55" s="119">
        <f>'SO07 - Gastro zařízení'!F34</f>
        <v>0</v>
      </c>
      <c r="BB55" s="119">
        <f>'SO07 - Gastro zařízení'!F35</f>
        <v>0</v>
      </c>
      <c r="BC55" s="119">
        <f>'SO07 - Gastro zařízení'!F36</f>
        <v>0</v>
      </c>
      <c r="BD55" s="121">
        <f>'SO07 - Gastro zařízení'!F37</f>
        <v>0</v>
      </c>
      <c r="BE55" s="7"/>
      <c r="BT55" s="122" t="s">
        <v>81</v>
      </c>
      <c r="BV55" s="122" t="s">
        <v>75</v>
      </c>
      <c r="BW55" s="122" t="s">
        <v>82</v>
      </c>
      <c r="BX55" s="122" t="s">
        <v>5</v>
      </c>
      <c r="CL55" s="122" t="s">
        <v>21</v>
      </c>
      <c r="CM55" s="122" t="s">
        <v>83</v>
      </c>
    </row>
    <row r="56" s="2" customFormat="1" ht="30" customHeight="1">
      <c r="A56" s="37"/>
      <c r="B56" s="38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43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="2" customFormat="1" ht="6.96" customHeight="1">
      <c r="A57" s="37"/>
      <c r="B57" s="58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43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</sheetData>
  <sheetProtection sheet="1" formatColumns="0" formatRows="0" objects="1" scenarios="1" spinCount="100000" saltValue="VmLmZijCPuA3tT+BV2kUJIRPbqroeE/LYY7oVrDg92cS2JUI5DS7tLfrs7aE9HpLK3gu4Xv2S56mlKPIZ73Xjw==" hashValue="TJl2FTQoymF5xOaqot2WliZzRaa0u4q1dZFqUZaGFNiTqUf881pIwoQut9bkAhhfgHgxDDDGQJv+w3V5r84lRw==" algorithmName="SHA-512" password="CC35"/>
  <mergeCells count="42"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45:AO45"/>
    <mergeCell ref="AM47:AN47"/>
    <mergeCell ref="AM49:AP49"/>
    <mergeCell ref="AS49:AT51"/>
    <mergeCell ref="AM50:AP50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G54:AM54"/>
    <mergeCell ref="AN54:AP54"/>
    <mergeCell ref="AR2:BE2"/>
  </mergeCells>
  <hyperlinks>
    <hyperlink ref="A55" location="'SO07 - Gastro zařízení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82</v>
      </c>
    </row>
    <row r="3" s="1" customFormat="1" ht="6.96" customHeight="1">
      <c r="B3" s="123"/>
      <c r="C3" s="124"/>
      <c r="D3" s="124"/>
      <c r="E3" s="124"/>
      <c r="F3" s="124"/>
      <c r="G3" s="124"/>
      <c r="H3" s="124"/>
      <c r="I3" s="124"/>
      <c r="J3" s="124"/>
      <c r="K3" s="124"/>
      <c r="L3" s="19"/>
      <c r="AT3" s="16" t="s">
        <v>83</v>
      </c>
    </row>
    <row r="4" s="1" customFormat="1" ht="24.96" customHeight="1">
      <c r="B4" s="19"/>
      <c r="D4" s="125" t="s">
        <v>84</v>
      </c>
      <c r="L4" s="19"/>
      <c r="M4" s="126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27" t="s">
        <v>16</v>
      </c>
      <c r="L6" s="19"/>
    </row>
    <row r="7" s="1" customFormat="1" ht="16.5" customHeight="1">
      <c r="B7" s="19"/>
      <c r="E7" s="128" t="str">
        <f>'Rekapitulace stavby'!K6</f>
        <v>MODERNIZACE DOMOVA sv. VÁCLAVA, rekonstrukce domova pro seniory a modernizace zázemí služby</v>
      </c>
      <c r="F7" s="127"/>
      <c r="G7" s="127"/>
      <c r="H7" s="127"/>
      <c r="L7" s="19"/>
    </row>
    <row r="8" s="2" customFormat="1" ht="12" customHeight="1">
      <c r="A8" s="37"/>
      <c r="B8" s="43"/>
      <c r="C8" s="37"/>
      <c r="D8" s="127" t="s">
        <v>85</v>
      </c>
      <c r="E8" s="37"/>
      <c r="F8" s="37"/>
      <c r="G8" s="37"/>
      <c r="H8" s="37"/>
      <c r="I8" s="37"/>
      <c r="J8" s="37"/>
      <c r="K8" s="37"/>
      <c r="L8" s="129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43"/>
      <c r="C9" s="37"/>
      <c r="D9" s="37"/>
      <c r="E9" s="130" t="s">
        <v>86</v>
      </c>
      <c r="F9" s="37"/>
      <c r="G9" s="37"/>
      <c r="H9" s="37"/>
      <c r="I9" s="37"/>
      <c r="J9" s="37"/>
      <c r="K9" s="37"/>
      <c r="L9" s="129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129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43"/>
      <c r="C11" s="37"/>
      <c r="D11" s="127" t="s">
        <v>18</v>
      </c>
      <c r="E11" s="37"/>
      <c r="F11" s="131" t="s">
        <v>21</v>
      </c>
      <c r="G11" s="37"/>
      <c r="H11" s="37"/>
      <c r="I11" s="127" t="s">
        <v>20</v>
      </c>
      <c r="J11" s="131" t="s">
        <v>21</v>
      </c>
      <c r="K11" s="37"/>
      <c r="L11" s="129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27" t="s">
        <v>22</v>
      </c>
      <c r="E12" s="37"/>
      <c r="F12" s="131" t="s">
        <v>23</v>
      </c>
      <c r="G12" s="37"/>
      <c r="H12" s="37"/>
      <c r="I12" s="127" t="s">
        <v>24</v>
      </c>
      <c r="J12" s="132" t="str">
        <f>'Rekapitulace stavby'!AN8</f>
        <v>11. 12. 2025</v>
      </c>
      <c r="K12" s="37"/>
      <c r="L12" s="129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129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27" t="s">
        <v>26</v>
      </c>
      <c r="E14" s="37"/>
      <c r="F14" s="37"/>
      <c r="G14" s="37"/>
      <c r="H14" s="37"/>
      <c r="I14" s="127" t="s">
        <v>27</v>
      </c>
      <c r="J14" s="131" t="s">
        <v>21</v>
      </c>
      <c r="K14" s="37"/>
      <c r="L14" s="129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43"/>
      <c r="C15" s="37"/>
      <c r="D15" s="37"/>
      <c r="E15" s="131" t="s">
        <v>28</v>
      </c>
      <c r="F15" s="37"/>
      <c r="G15" s="37"/>
      <c r="H15" s="37"/>
      <c r="I15" s="127" t="s">
        <v>29</v>
      </c>
      <c r="J15" s="131" t="s">
        <v>21</v>
      </c>
      <c r="K15" s="37"/>
      <c r="L15" s="129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129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43"/>
      <c r="C17" s="37"/>
      <c r="D17" s="127" t="s">
        <v>30</v>
      </c>
      <c r="E17" s="37"/>
      <c r="F17" s="37"/>
      <c r="G17" s="37"/>
      <c r="H17" s="37"/>
      <c r="I17" s="127" t="s">
        <v>27</v>
      </c>
      <c r="J17" s="32" t="str">
        <f>'Rekapitulace stavby'!AN13</f>
        <v>Vyplň údaj</v>
      </c>
      <c r="K17" s="37"/>
      <c r="L17" s="129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31"/>
      <c r="G18" s="131"/>
      <c r="H18" s="131"/>
      <c r="I18" s="127" t="s">
        <v>29</v>
      </c>
      <c r="J18" s="32" t="str">
        <f>'Rekapitulace stavby'!AN14</f>
        <v>Vyplň údaj</v>
      </c>
      <c r="K18" s="37"/>
      <c r="L18" s="129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129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43"/>
      <c r="C20" s="37"/>
      <c r="D20" s="127" t="s">
        <v>32</v>
      </c>
      <c r="E20" s="37"/>
      <c r="F20" s="37"/>
      <c r="G20" s="37"/>
      <c r="H20" s="37"/>
      <c r="I20" s="127" t="s">
        <v>27</v>
      </c>
      <c r="J20" s="131" t="s">
        <v>21</v>
      </c>
      <c r="K20" s="37"/>
      <c r="L20" s="129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43"/>
      <c r="C21" s="37"/>
      <c r="D21" s="37"/>
      <c r="E21" s="131" t="s">
        <v>33</v>
      </c>
      <c r="F21" s="37"/>
      <c r="G21" s="37"/>
      <c r="H21" s="37"/>
      <c r="I21" s="127" t="s">
        <v>29</v>
      </c>
      <c r="J21" s="131" t="s">
        <v>21</v>
      </c>
      <c r="K21" s="37"/>
      <c r="L21" s="129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129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43"/>
      <c r="C23" s="37"/>
      <c r="D23" s="127" t="s">
        <v>35</v>
      </c>
      <c r="E23" s="37"/>
      <c r="F23" s="37"/>
      <c r="G23" s="37"/>
      <c r="H23" s="37"/>
      <c r="I23" s="127" t="s">
        <v>27</v>
      </c>
      <c r="J23" s="131" t="str">
        <f>IF('Rekapitulace stavby'!AN19="","",'Rekapitulace stavby'!AN19)</f>
        <v/>
      </c>
      <c r="K23" s="37"/>
      <c r="L23" s="129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43"/>
      <c r="C24" s="37"/>
      <c r="D24" s="37"/>
      <c r="E24" s="131" t="str">
        <f>IF('Rekapitulace stavby'!E20="","",'Rekapitulace stavby'!E20)</f>
        <v xml:space="preserve"> </v>
      </c>
      <c r="F24" s="37"/>
      <c r="G24" s="37"/>
      <c r="H24" s="37"/>
      <c r="I24" s="127" t="s">
        <v>29</v>
      </c>
      <c r="J24" s="131" t="str">
        <f>IF('Rekapitulace stavby'!AN20="","",'Rekapitulace stavby'!AN20)</f>
        <v/>
      </c>
      <c r="K24" s="37"/>
      <c r="L24" s="129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129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43"/>
      <c r="C26" s="37"/>
      <c r="D26" s="127" t="s">
        <v>37</v>
      </c>
      <c r="E26" s="37"/>
      <c r="F26" s="37"/>
      <c r="G26" s="37"/>
      <c r="H26" s="37"/>
      <c r="I26" s="37"/>
      <c r="J26" s="37"/>
      <c r="K26" s="37"/>
      <c r="L26" s="129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33"/>
      <c r="B27" s="134"/>
      <c r="C27" s="133"/>
      <c r="D27" s="133"/>
      <c r="E27" s="135" t="s">
        <v>21</v>
      </c>
      <c r="F27" s="135"/>
      <c r="G27" s="135"/>
      <c r="H27" s="135"/>
      <c r="I27" s="133"/>
      <c r="J27" s="133"/>
      <c r="K27" s="133"/>
      <c r="L27" s="136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</row>
    <row r="28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129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37"/>
      <c r="E29" s="137"/>
      <c r="F29" s="137"/>
      <c r="G29" s="137"/>
      <c r="H29" s="137"/>
      <c r="I29" s="137"/>
      <c r="J29" s="137"/>
      <c r="K29" s="137"/>
      <c r="L29" s="129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43"/>
      <c r="C30" s="37"/>
      <c r="D30" s="138" t="s">
        <v>39</v>
      </c>
      <c r="E30" s="37"/>
      <c r="F30" s="37"/>
      <c r="G30" s="37"/>
      <c r="H30" s="37"/>
      <c r="I30" s="37"/>
      <c r="J30" s="139">
        <f>ROUND(J93, 2)</f>
        <v>0</v>
      </c>
      <c r="K30" s="37"/>
      <c r="L30" s="129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37"/>
      <c r="E31" s="137"/>
      <c r="F31" s="137"/>
      <c r="G31" s="137"/>
      <c r="H31" s="137"/>
      <c r="I31" s="137"/>
      <c r="J31" s="137"/>
      <c r="K31" s="137"/>
      <c r="L31" s="129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37"/>
      <c r="F32" s="140" t="s">
        <v>41</v>
      </c>
      <c r="G32" s="37"/>
      <c r="H32" s="37"/>
      <c r="I32" s="140" t="s">
        <v>40</v>
      </c>
      <c r="J32" s="140" t="s">
        <v>42</v>
      </c>
      <c r="K32" s="37"/>
      <c r="L32" s="129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43"/>
      <c r="C33" s="37"/>
      <c r="D33" s="141" t="s">
        <v>43</v>
      </c>
      <c r="E33" s="127" t="s">
        <v>44</v>
      </c>
      <c r="F33" s="142">
        <f>ROUND((SUM(BE93:BE217)),  2)</f>
        <v>0</v>
      </c>
      <c r="G33" s="37"/>
      <c r="H33" s="37"/>
      <c r="I33" s="143">
        <v>0.20999999999999999</v>
      </c>
      <c r="J33" s="142">
        <f>ROUND(((SUM(BE93:BE217))*I33),  2)</f>
        <v>0</v>
      </c>
      <c r="K33" s="37"/>
      <c r="L33" s="129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127" t="s">
        <v>45</v>
      </c>
      <c r="F34" s="142">
        <f>ROUND((SUM(BF93:BF217)),  2)</f>
        <v>0</v>
      </c>
      <c r="G34" s="37"/>
      <c r="H34" s="37"/>
      <c r="I34" s="143">
        <v>0.12</v>
      </c>
      <c r="J34" s="142">
        <f>ROUND(((SUM(BF93:BF217))*I34),  2)</f>
        <v>0</v>
      </c>
      <c r="K34" s="37"/>
      <c r="L34" s="129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27" t="s">
        <v>46</v>
      </c>
      <c r="F35" s="142">
        <f>ROUND((SUM(BG93:BG217)),  2)</f>
        <v>0</v>
      </c>
      <c r="G35" s="37"/>
      <c r="H35" s="37"/>
      <c r="I35" s="143">
        <v>0.20999999999999999</v>
      </c>
      <c r="J35" s="142">
        <f>0</f>
        <v>0</v>
      </c>
      <c r="K35" s="37"/>
      <c r="L35" s="129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27" t="s">
        <v>47</v>
      </c>
      <c r="F36" s="142">
        <f>ROUND((SUM(BH93:BH217)),  2)</f>
        <v>0</v>
      </c>
      <c r="G36" s="37"/>
      <c r="H36" s="37"/>
      <c r="I36" s="143">
        <v>0.12</v>
      </c>
      <c r="J36" s="142">
        <f>0</f>
        <v>0</v>
      </c>
      <c r="K36" s="37"/>
      <c r="L36" s="129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27" t="s">
        <v>48</v>
      </c>
      <c r="F37" s="142">
        <f>ROUND((SUM(BI93:BI217)),  2)</f>
        <v>0</v>
      </c>
      <c r="G37" s="37"/>
      <c r="H37" s="37"/>
      <c r="I37" s="143">
        <v>0</v>
      </c>
      <c r="J37" s="142">
        <f>0</f>
        <v>0</v>
      </c>
      <c r="K37" s="37"/>
      <c r="L37" s="129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129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43"/>
      <c r="C39" s="144"/>
      <c r="D39" s="145" t="s">
        <v>49</v>
      </c>
      <c r="E39" s="146"/>
      <c r="F39" s="146"/>
      <c r="G39" s="147" t="s">
        <v>50</v>
      </c>
      <c r="H39" s="148" t="s">
        <v>51</v>
      </c>
      <c r="I39" s="146"/>
      <c r="J39" s="149">
        <f>SUM(J30:J37)</f>
        <v>0</v>
      </c>
      <c r="K39" s="150"/>
      <c r="L39" s="129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151"/>
      <c r="C40" s="152"/>
      <c r="D40" s="152"/>
      <c r="E40" s="152"/>
      <c r="F40" s="152"/>
      <c r="G40" s="152"/>
      <c r="H40" s="152"/>
      <c r="I40" s="152"/>
      <c r="J40" s="152"/>
      <c r="K40" s="152"/>
      <c r="L40" s="129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4" s="2" customFormat="1" ht="6.96" customHeight="1">
      <c r="A44" s="37"/>
      <c r="B44" s="153"/>
      <c r="C44" s="154"/>
      <c r="D44" s="154"/>
      <c r="E44" s="154"/>
      <c r="F44" s="154"/>
      <c r="G44" s="154"/>
      <c r="H44" s="154"/>
      <c r="I44" s="154"/>
      <c r="J44" s="154"/>
      <c r="K44" s="154"/>
      <c r="L44" s="129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</row>
    <row r="45" s="2" customFormat="1" ht="24.96" customHeight="1">
      <c r="A45" s="37"/>
      <c r="B45" s="38"/>
      <c r="C45" s="22" t="s">
        <v>87</v>
      </c>
      <c r="D45" s="39"/>
      <c r="E45" s="39"/>
      <c r="F45" s="39"/>
      <c r="G45" s="39"/>
      <c r="H45" s="39"/>
      <c r="I45" s="39"/>
      <c r="J45" s="39"/>
      <c r="K45" s="39"/>
      <c r="L45" s="129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</row>
    <row r="46" s="2" customFormat="1" ht="6.96" customHeight="1">
      <c r="A46" s="37"/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129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="2" customFormat="1" ht="12" customHeight="1">
      <c r="A47" s="37"/>
      <c r="B47" s="38"/>
      <c r="C47" s="31" t="s">
        <v>16</v>
      </c>
      <c r="D47" s="39"/>
      <c r="E47" s="39"/>
      <c r="F47" s="39"/>
      <c r="G47" s="39"/>
      <c r="H47" s="39"/>
      <c r="I47" s="39"/>
      <c r="J47" s="39"/>
      <c r="K47" s="39"/>
      <c r="L47" s="129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="2" customFormat="1" ht="16.5" customHeight="1">
      <c r="A48" s="37"/>
      <c r="B48" s="38"/>
      <c r="C48" s="39"/>
      <c r="D48" s="39"/>
      <c r="E48" s="155" t="str">
        <f>E7</f>
        <v>MODERNIZACE DOMOVA sv. VÁCLAVA, rekonstrukce domova pro seniory a modernizace zázemí služby</v>
      </c>
      <c r="F48" s="31"/>
      <c r="G48" s="31"/>
      <c r="H48" s="31"/>
      <c r="I48" s="39"/>
      <c r="J48" s="39"/>
      <c r="K48" s="39"/>
      <c r="L48" s="129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="2" customFormat="1" ht="12" customHeight="1">
      <c r="A49" s="37"/>
      <c r="B49" s="38"/>
      <c r="C49" s="31" t="s">
        <v>85</v>
      </c>
      <c r="D49" s="39"/>
      <c r="E49" s="39"/>
      <c r="F49" s="39"/>
      <c r="G49" s="39"/>
      <c r="H49" s="39"/>
      <c r="I49" s="39"/>
      <c r="J49" s="39"/>
      <c r="K49" s="39"/>
      <c r="L49" s="129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="2" customFormat="1" ht="16.5" customHeight="1">
      <c r="A50" s="37"/>
      <c r="B50" s="38"/>
      <c r="C50" s="39"/>
      <c r="D50" s="39"/>
      <c r="E50" s="68" t="str">
        <f>E9</f>
        <v>SO07 - Gastro zařízení</v>
      </c>
      <c r="F50" s="39"/>
      <c r="G50" s="39"/>
      <c r="H50" s="39"/>
      <c r="I50" s="39"/>
      <c r="J50" s="39"/>
      <c r="K50" s="39"/>
      <c r="L50" s="129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="2" customFormat="1" ht="6.96" customHeight="1">
      <c r="A51" s="37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129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</row>
    <row r="52" s="2" customFormat="1" ht="12" customHeight="1">
      <c r="A52" s="37"/>
      <c r="B52" s="38"/>
      <c r="C52" s="31" t="s">
        <v>22</v>
      </c>
      <c r="D52" s="39"/>
      <c r="E52" s="39"/>
      <c r="F52" s="26" t="str">
        <f>F12</f>
        <v>Brandýs nad Labem-Stará Boleslav</v>
      </c>
      <c r="G52" s="39"/>
      <c r="H52" s="39"/>
      <c r="I52" s="31" t="s">
        <v>24</v>
      </c>
      <c r="J52" s="71" t="str">
        <f>IF(J12="","",J12)</f>
        <v>11. 12. 2025</v>
      </c>
      <c r="K52" s="39"/>
      <c r="L52" s="129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="2" customFormat="1" ht="6.96" customHeight="1">
      <c r="A53" s="37"/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129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="2" customFormat="1" ht="25.65" customHeight="1">
      <c r="A54" s="37"/>
      <c r="B54" s="38"/>
      <c r="C54" s="31" t="s">
        <v>26</v>
      </c>
      <c r="D54" s="39"/>
      <c r="E54" s="39"/>
      <c r="F54" s="26" t="str">
        <f>E15</f>
        <v>ARCIDIECÉZNÍ CHARITA PRAHA</v>
      </c>
      <c r="G54" s="39"/>
      <c r="H54" s="39"/>
      <c r="I54" s="31" t="s">
        <v>32</v>
      </c>
      <c r="J54" s="35" t="str">
        <f>E21</f>
        <v>JIRSA - ARCHITEKTI, s.r.o.</v>
      </c>
      <c r="K54" s="39"/>
      <c r="L54" s="129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="2" customFormat="1" ht="15.15" customHeight="1">
      <c r="A55" s="37"/>
      <c r="B55" s="38"/>
      <c r="C55" s="31" t="s">
        <v>30</v>
      </c>
      <c r="D55" s="39"/>
      <c r="E55" s="39"/>
      <c r="F55" s="26" t="str">
        <f>IF(E18="","",E18)</f>
        <v>Vyplň údaj</v>
      </c>
      <c r="G55" s="39"/>
      <c r="H55" s="39"/>
      <c r="I55" s="31" t="s">
        <v>35</v>
      </c>
      <c r="J55" s="35" t="str">
        <f>E24</f>
        <v xml:space="preserve"> </v>
      </c>
      <c r="K55" s="39"/>
      <c r="L55" s="129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="2" customFormat="1" ht="10.32" customHeight="1">
      <c r="A56" s="37"/>
      <c r="B56" s="38"/>
      <c r="C56" s="39"/>
      <c r="D56" s="39"/>
      <c r="E56" s="39"/>
      <c r="F56" s="39"/>
      <c r="G56" s="39"/>
      <c r="H56" s="39"/>
      <c r="I56" s="39"/>
      <c r="J56" s="39"/>
      <c r="K56" s="39"/>
      <c r="L56" s="129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="2" customFormat="1" ht="29.28" customHeight="1">
      <c r="A57" s="37"/>
      <c r="B57" s="38"/>
      <c r="C57" s="156" t="s">
        <v>88</v>
      </c>
      <c r="D57" s="157"/>
      <c r="E57" s="157"/>
      <c r="F57" s="157"/>
      <c r="G57" s="157"/>
      <c r="H57" s="157"/>
      <c r="I57" s="157"/>
      <c r="J57" s="158" t="s">
        <v>89</v>
      </c>
      <c r="K57" s="157"/>
      <c r="L57" s="129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="2" customFormat="1" ht="10.32" customHeight="1">
      <c r="A58" s="37"/>
      <c r="B58" s="38"/>
      <c r="C58" s="39"/>
      <c r="D58" s="39"/>
      <c r="E58" s="39"/>
      <c r="F58" s="39"/>
      <c r="G58" s="39"/>
      <c r="H58" s="39"/>
      <c r="I58" s="39"/>
      <c r="J58" s="39"/>
      <c r="K58" s="39"/>
      <c r="L58" s="129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="2" customFormat="1" ht="22.8" customHeight="1">
      <c r="A59" s="37"/>
      <c r="B59" s="38"/>
      <c r="C59" s="159" t="s">
        <v>71</v>
      </c>
      <c r="D59" s="39"/>
      <c r="E59" s="39"/>
      <c r="F59" s="39"/>
      <c r="G59" s="39"/>
      <c r="H59" s="39"/>
      <c r="I59" s="39"/>
      <c r="J59" s="101">
        <f>J93</f>
        <v>0</v>
      </c>
      <c r="K59" s="39"/>
      <c r="L59" s="129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U59" s="16" t="s">
        <v>90</v>
      </c>
    </row>
    <row r="60" s="9" customFormat="1" ht="24.96" customHeight="1">
      <c r="A60" s="9"/>
      <c r="B60" s="160"/>
      <c r="C60" s="161"/>
      <c r="D60" s="162" t="s">
        <v>91</v>
      </c>
      <c r="E60" s="163"/>
      <c r="F60" s="163"/>
      <c r="G60" s="163"/>
      <c r="H60" s="163"/>
      <c r="I60" s="163"/>
      <c r="J60" s="164">
        <f>J94</f>
        <v>0</v>
      </c>
      <c r="K60" s="161"/>
      <c r="L60" s="165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66"/>
      <c r="C61" s="167"/>
      <c r="D61" s="168" t="s">
        <v>92</v>
      </c>
      <c r="E61" s="169"/>
      <c r="F61" s="169"/>
      <c r="G61" s="169"/>
      <c r="H61" s="169"/>
      <c r="I61" s="169"/>
      <c r="J61" s="170">
        <f>J95</f>
        <v>0</v>
      </c>
      <c r="K61" s="167"/>
      <c r="L61" s="171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66"/>
      <c r="C62" s="167"/>
      <c r="D62" s="168" t="s">
        <v>93</v>
      </c>
      <c r="E62" s="169"/>
      <c r="F62" s="169"/>
      <c r="G62" s="169"/>
      <c r="H62" s="169"/>
      <c r="I62" s="169"/>
      <c r="J62" s="170">
        <f>J104</f>
        <v>0</v>
      </c>
      <c r="K62" s="167"/>
      <c r="L62" s="171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66"/>
      <c r="C63" s="167"/>
      <c r="D63" s="168" t="s">
        <v>94</v>
      </c>
      <c r="E63" s="169"/>
      <c r="F63" s="169"/>
      <c r="G63" s="169"/>
      <c r="H63" s="169"/>
      <c r="I63" s="169"/>
      <c r="J63" s="170">
        <f>J107</f>
        <v>0</v>
      </c>
      <c r="K63" s="167"/>
      <c r="L63" s="171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66"/>
      <c r="C64" s="167"/>
      <c r="D64" s="168" t="s">
        <v>95</v>
      </c>
      <c r="E64" s="169"/>
      <c r="F64" s="169"/>
      <c r="G64" s="169"/>
      <c r="H64" s="169"/>
      <c r="I64" s="169"/>
      <c r="J64" s="170">
        <f>J116</f>
        <v>0</v>
      </c>
      <c r="K64" s="167"/>
      <c r="L64" s="171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9" customFormat="1" ht="24.96" customHeight="1">
      <c r="A65" s="9"/>
      <c r="B65" s="160"/>
      <c r="C65" s="161"/>
      <c r="D65" s="162" t="s">
        <v>96</v>
      </c>
      <c r="E65" s="163"/>
      <c r="F65" s="163"/>
      <c r="G65" s="163"/>
      <c r="H65" s="163"/>
      <c r="I65" s="163"/>
      <c r="J65" s="164">
        <f>J133</f>
        <v>0</v>
      </c>
      <c r="K65" s="161"/>
      <c r="L65" s="165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</row>
    <row r="66" s="10" customFormat="1" ht="19.92" customHeight="1">
      <c r="A66" s="10"/>
      <c r="B66" s="166"/>
      <c r="C66" s="167"/>
      <c r="D66" s="168" t="s">
        <v>97</v>
      </c>
      <c r="E66" s="169"/>
      <c r="F66" s="169"/>
      <c r="G66" s="169"/>
      <c r="H66" s="169"/>
      <c r="I66" s="169"/>
      <c r="J66" s="170">
        <f>J134</f>
        <v>0</v>
      </c>
      <c r="K66" s="167"/>
      <c r="L66" s="171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66"/>
      <c r="C67" s="167"/>
      <c r="D67" s="168" t="s">
        <v>98</v>
      </c>
      <c r="E67" s="169"/>
      <c r="F67" s="169"/>
      <c r="G67" s="169"/>
      <c r="H67" s="169"/>
      <c r="I67" s="169"/>
      <c r="J67" s="170">
        <f>J149</f>
        <v>0</v>
      </c>
      <c r="K67" s="167"/>
      <c r="L67" s="171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66"/>
      <c r="C68" s="167"/>
      <c r="D68" s="168" t="s">
        <v>99</v>
      </c>
      <c r="E68" s="169"/>
      <c r="F68" s="169"/>
      <c r="G68" s="169"/>
      <c r="H68" s="169"/>
      <c r="I68" s="169"/>
      <c r="J68" s="170">
        <f>J159</f>
        <v>0</v>
      </c>
      <c r="K68" s="167"/>
      <c r="L68" s="171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66"/>
      <c r="C69" s="167"/>
      <c r="D69" s="168" t="s">
        <v>100</v>
      </c>
      <c r="E69" s="169"/>
      <c r="F69" s="169"/>
      <c r="G69" s="169"/>
      <c r="H69" s="169"/>
      <c r="I69" s="169"/>
      <c r="J69" s="170">
        <f>J172</f>
        <v>0</v>
      </c>
      <c r="K69" s="167"/>
      <c r="L69" s="171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9" customFormat="1" ht="24.96" customHeight="1">
      <c r="A70" s="9"/>
      <c r="B70" s="160"/>
      <c r="C70" s="161"/>
      <c r="D70" s="162" t="s">
        <v>101</v>
      </c>
      <c r="E70" s="163"/>
      <c r="F70" s="163"/>
      <c r="G70" s="163"/>
      <c r="H70" s="163"/>
      <c r="I70" s="163"/>
      <c r="J70" s="164">
        <f>J185</f>
        <v>0</v>
      </c>
      <c r="K70" s="161"/>
      <c r="L70" s="165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s="9" customFormat="1" ht="24.96" customHeight="1">
      <c r="A71" s="9"/>
      <c r="B71" s="160"/>
      <c r="C71" s="161"/>
      <c r="D71" s="162" t="s">
        <v>102</v>
      </c>
      <c r="E71" s="163"/>
      <c r="F71" s="163"/>
      <c r="G71" s="163"/>
      <c r="H71" s="163"/>
      <c r="I71" s="163"/>
      <c r="J71" s="164">
        <f>J195</f>
        <v>0</v>
      </c>
      <c r="K71" s="161"/>
      <c r="L71" s="165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="9" customFormat="1" ht="24.96" customHeight="1">
      <c r="A72" s="9"/>
      <c r="B72" s="160"/>
      <c r="C72" s="161"/>
      <c r="D72" s="162" t="s">
        <v>103</v>
      </c>
      <c r="E72" s="163"/>
      <c r="F72" s="163"/>
      <c r="G72" s="163"/>
      <c r="H72" s="163"/>
      <c r="I72" s="163"/>
      <c r="J72" s="164">
        <f>J200</f>
        <v>0</v>
      </c>
      <c r="K72" s="161"/>
      <c r="L72" s="165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</row>
    <row r="73" s="9" customFormat="1" ht="24.96" customHeight="1">
      <c r="A73" s="9"/>
      <c r="B73" s="160"/>
      <c r="C73" s="161"/>
      <c r="D73" s="162" t="s">
        <v>104</v>
      </c>
      <c r="E73" s="163"/>
      <c r="F73" s="163"/>
      <c r="G73" s="163"/>
      <c r="H73" s="163"/>
      <c r="I73" s="163"/>
      <c r="J73" s="164">
        <f>J203</f>
        <v>0</v>
      </c>
      <c r="K73" s="161"/>
      <c r="L73" s="165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</row>
    <row r="74" s="2" customFormat="1" ht="21.84" customHeight="1">
      <c r="A74" s="37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129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</row>
    <row r="75" s="2" customFormat="1" ht="6.96" customHeight="1">
      <c r="A75" s="37"/>
      <c r="B75" s="58"/>
      <c r="C75" s="59"/>
      <c r="D75" s="59"/>
      <c r="E75" s="59"/>
      <c r="F75" s="59"/>
      <c r="G75" s="59"/>
      <c r="H75" s="59"/>
      <c r="I75" s="59"/>
      <c r="J75" s="59"/>
      <c r="K75" s="59"/>
      <c r="L75" s="129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9" s="2" customFormat="1" ht="6.96" customHeight="1">
      <c r="A79" s="37"/>
      <c r="B79" s="60"/>
      <c r="C79" s="61"/>
      <c r="D79" s="61"/>
      <c r="E79" s="61"/>
      <c r="F79" s="61"/>
      <c r="G79" s="61"/>
      <c r="H79" s="61"/>
      <c r="I79" s="61"/>
      <c r="J79" s="61"/>
      <c r="K79" s="61"/>
      <c r="L79" s="129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="2" customFormat="1" ht="24.96" customHeight="1">
      <c r="A80" s="37"/>
      <c r="B80" s="38"/>
      <c r="C80" s="22" t="s">
        <v>105</v>
      </c>
      <c r="D80" s="39"/>
      <c r="E80" s="39"/>
      <c r="F80" s="39"/>
      <c r="G80" s="39"/>
      <c r="H80" s="39"/>
      <c r="I80" s="39"/>
      <c r="J80" s="39"/>
      <c r="K80" s="39"/>
      <c r="L80" s="129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="2" customFormat="1" ht="6.96" customHeight="1">
      <c r="A81" s="37"/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129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12" customHeight="1">
      <c r="A82" s="37"/>
      <c r="B82" s="38"/>
      <c r="C82" s="31" t="s">
        <v>16</v>
      </c>
      <c r="D82" s="39"/>
      <c r="E82" s="39"/>
      <c r="F82" s="39"/>
      <c r="G82" s="39"/>
      <c r="H82" s="39"/>
      <c r="I82" s="39"/>
      <c r="J82" s="39"/>
      <c r="K82" s="39"/>
      <c r="L82" s="129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16.5" customHeight="1">
      <c r="A83" s="37"/>
      <c r="B83" s="38"/>
      <c r="C83" s="39"/>
      <c r="D83" s="39"/>
      <c r="E83" s="155" t="str">
        <f>E7</f>
        <v>MODERNIZACE DOMOVA sv. VÁCLAVA, rekonstrukce domova pro seniory a modernizace zázemí služby</v>
      </c>
      <c r="F83" s="31"/>
      <c r="G83" s="31"/>
      <c r="H83" s="31"/>
      <c r="I83" s="39"/>
      <c r="J83" s="39"/>
      <c r="K83" s="39"/>
      <c r="L83" s="129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85</v>
      </c>
      <c r="D84" s="39"/>
      <c r="E84" s="39"/>
      <c r="F84" s="39"/>
      <c r="G84" s="39"/>
      <c r="H84" s="39"/>
      <c r="I84" s="39"/>
      <c r="J84" s="39"/>
      <c r="K84" s="39"/>
      <c r="L84" s="129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16.5" customHeight="1">
      <c r="A85" s="37"/>
      <c r="B85" s="38"/>
      <c r="C85" s="39"/>
      <c r="D85" s="39"/>
      <c r="E85" s="68" t="str">
        <f>E9</f>
        <v>SO07 - Gastro zařízení</v>
      </c>
      <c r="F85" s="39"/>
      <c r="G85" s="39"/>
      <c r="H85" s="39"/>
      <c r="I85" s="39"/>
      <c r="J85" s="39"/>
      <c r="K85" s="39"/>
      <c r="L85" s="129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6.96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129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2" customHeight="1">
      <c r="A87" s="37"/>
      <c r="B87" s="38"/>
      <c r="C87" s="31" t="s">
        <v>22</v>
      </c>
      <c r="D87" s="39"/>
      <c r="E87" s="39"/>
      <c r="F87" s="26" t="str">
        <f>F12</f>
        <v>Brandýs nad Labem-Stará Boleslav</v>
      </c>
      <c r="G87" s="39"/>
      <c r="H87" s="39"/>
      <c r="I87" s="31" t="s">
        <v>24</v>
      </c>
      <c r="J87" s="71" t="str">
        <f>IF(J12="","",J12)</f>
        <v>11. 12. 2025</v>
      </c>
      <c r="K87" s="39"/>
      <c r="L87" s="129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129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25.65" customHeight="1">
      <c r="A89" s="37"/>
      <c r="B89" s="38"/>
      <c r="C89" s="31" t="s">
        <v>26</v>
      </c>
      <c r="D89" s="39"/>
      <c r="E89" s="39"/>
      <c r="F89" s="26" t="str">
        <f>E15</f>
        <v>ARCIDIECÉZNÍ CHARITA PRAHA</v>
      </c>
      <c r="G89" s="39"/>
      <c r="H89" s="39"/>
      <c r="I89" s="31" t="s">
        <v>32</v>
      </c>
      <c r="J89" s="35" t="str">
        <f>E21</f>
        <v>JIRSA - ARCHITEKTI, s.r.o.</v>
      </c>
      <c r="K89" s="39"/>
      <c r="L89" s="129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15.15" customHeight="1">
      <c r="A90" s="37"/>
      <c r="B90" s="38"/>
      <c r="C90" s="31" t="s">
        <v>30</v>
      </c>
      <c r="D90" s="39"/>
      <c r="E90" s="39"/>
      <c r="F90" s="26" t="str">
        <f>IF(E18="","",E18)</f>
        <v>Vyplň údaj</v>
      </c>
      <c r="G90" s="39"/>
      <c r="H90" s="39"/>
      <c r="I90" s="31" t="s">
        <v>35</v>
      </c>
      <c r="J90" s="35" t="str">
        <f>E24</f>
        <v xml:space="preserve"> </v>
      </c>
      <c r="K90" s="39"/>
      <c r="L90" s="129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10.32" customHeight="1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129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11" customFormat="1" ht="29.28" customHeight="1">
      <c r="A92" s="172"/>
      <c r="B92" s="173"/>
      <c r="C92" s="174" t="s">
        <v>106</v>
      </c>
      <c r="D92" s="175" t="s">
        <v>58</v>
      </c>
      <c r="E92" s="175" t="s">
        <v>54</v>
      </c>
      <c r="F92" s="175" t="s">
        <v>55</v>
      </c>
      <c r="G92" s="175" t="s">
        <v>107</v>
      </c>
      <c r="H92" s="175" t="s">
        <v>108</v>
      </c>
      <c r="I92" s="175" t="s">
        <v>109</v>
      </c>
      <c r="J92" s="175" t="s">
        <v>89</v>
      </c>
      <c r="K92" s="176" t="s">
        <v>110</v>
      </c>
      <c r="L92" s="177"/>
      <c r="M92" s="91" t="s">
        <v>21</v>
      </c>
      <c r="N92" s="92" t="s">
        <v>43</v>
      </c>
      <c r="O92" s="92" t="s">
        <v>111</v>
      </c>
      <c r="P92" s="92" t="s">
        <v>112</v>
      </c>
      <c r="Q92" s="92" t="s">
        <v>113</v>
      </c>
      <c r="R92" s="92" t="s">
        <v>114</v>
      </c>
      <c r="S92" s="92" t="s">
        <v>115</v>
      </c>
      <c r="T92" s="93" t="s">
        <v>116</v>
      </c>
      <c r="U92" s="172"/>
      <c r="V92" s="172"/>
      <c r="W92" s="172"/>
      <c r="X92" s="172"/>
      <c r="Y92" s="172"/>
      <c r="Z92" s="172"/>
      <c r="AA92" s="172"/>
      <c r="AB92" s="172"/>
      <c r="AC92" s="172"/>
      <c r="AD92" s="172"/>
      <c r="AE92" s="172"/>
    </row>
    <row r="93" s="2" customFormat="1" ht="22.8" customHeight="1">
      <c r="A93" s="37"/>
      <c r="B93" s="38"/>
      <c r="C93" s="98" t="s">
        <v>117</v>
      </c>
      <c r="D93" s="39"/>
      <c r="E93" s="39"/>
      <c r="F93" s="39"/>
      <c r="G93" s="39"/>
      <c r="H93" s="39"/>
      <c r="I93" s="39"/>
      <c r="J93" s="178">
        <f>BK93</f>
        <v>0</v>
      </c>
      <c r="K93" s="39"/>
      <c r="L93" s="43"/>
      <c r="M93" s="94"/>
      <c r="N93" s="179"/>
      <c r="O93" s="95"/>
      <c r="P93" s="180">
        <f>P94+P133+P185+P195+P200+P203</f>
        <v>0</v>
      </c>
      <c r="Q93" s="95"/>
      <c r="R93" s="180">
        <f>R94+R133+R185+R195+R200+R203</f>
        <v>0</v>
      </c>
      <c r="S93" s="95"/>
      <c r="T93" s="181">
        <f>T94+T133+T185+T195+T200+T203</f>
        <v>0</v>
      </c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T93" s="16" t="s">
        <v>72</v>
      </c>
      <c r="AU93" s="16" t="s">
        <v>90</v>
      </c>
      <c r="BK93" s="182">
        <f>BK94+BK133+BK185+BK195+BK200+BK203</f>
        <v>0</v>
      </c>
    </row>
    <row r="94" s="12" customFormat="1" ht="25.92" customHeight="1">
      <c r="A94" s="12"/>
      <c r="B94" s="183"/>
      <c r="C94" s="184"/>
      <c r="D94" s="185" t="s">
        <v>72</v>
      </c>
      <c r="E94" s="186" t="s">
        <v>118</v>
      </c>
      <c r="F94" s="186" t="s">
        <v>119</v>
      </c>
      <c r="G94" s="184"/>
      <c r="H94" s="184"/>
      <c r="I94" s="187"/>
      <c r="J94" s="188">
        <f>BK94</f>
        <v>0</v>
      </c>
      <c r="K94" s="184"/>
      <c r="L94" s="189"/>
      <c r="M94" s="190"/>
      <c r="N94" s="191"/>
      <c r="O94" s="191"/>
      <c r="P94" s="192">
        <f>P95+P104+P107+P116</f>
        <v>0</v>
      </c>
      <c r="Q94" s="191"/>
      <c r="R94" s="192">
        <f>R95+R104+R107+R116</f>
        <v>0</v>
      </c>
      <c r="S94" s="191"/>
      <c r="T94" s="193">
        <f>T95+T104+T107+T116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194" t="s">
        <v>81</v>
      </c>
      <c r="AT94" s="195" t="s">
        <v>72</v>
      </c>
      <c r="AU94" s="195" t="s">
        <v>73</v>
      </c>
      <c r="AY94" s="194" t="s">
        <v>120</v>
      </c>
      <c r="BK94" s="196">
        <f>BK95+BK104+BK107+BK116</f>
        <v>0</v>
      </c>
    </row>
    <row r="95" s="12" customFormat="1" ht="22.8" customHeight="1">
      <c r="A95" s="12"/>
      <c r="B95" s="183"/>
      <c r="C95" s="184"/>
      <c r="D95" s="185" t="s">
        <v>72</v>
      </c>
      <c r="E95" s="197" t="s">
        <v>121</v>
      </c>
      <c r="F95" s="197" t="s">
        <v>122</v>
      </c>
      <c r="G95" s="184"/>
      <c r="H95" s="184"/>
      <c r="I95" s="187"/>
      <c r="J95" s="198">
        <f>BK95</f>
        <v>0</v>
      </c>
      <c r="K95" s="184"/>
      <c r="L95" s="189"/>
      <c r="M95" s="190"/>
      <c r="N95" s="191"/>
      <c r="O95" s="191"/>
      <c r="P95" s="192">
        <f>SUM(P96:P103)</f>
        <v>0</v>
      </c>
      <c r="Q95" s="191"/>
      <c r="R95" s="192">
        <f>SUM(R96:R103)</f>
        <v>0</v>
      </c>
      <c r="S95" s="191"/>
      <c r="T95" s="193">
        <f>SUM(T96:T103)</f>
        <v>0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194" t="s">
        <v>81</v>
      </c>
      <c r="AT95" s="195" t="s">
        <v>72</v>
      </c>
      <c r="AU95" s="195" t="s">
        <v>81</v>
      </c>
      <c r="AY95" s="194" t="s">
        <v>120</v>
      </c>
      <c r="BK95" s="196">
        <f>SUM(BK96:BK103)</f>
        <v>0</v>
      </c>
    </row>
    <row r="96" s="2" customFormat="1" ht="16.5" customHeight="1">
      <c r="A96" s="37"/>
      <c r="B96" s="38"/>
      <c r="C96" s="199" t="s">
        <v>81</v>
      </c>
      <c r="D96" s="199" t="s">
        <v>123</v>
      </c>
      <c r="E96" s="200" t="s">
        <v>124</v>
      </c>
      <c r="F96" s="201" t="s">
        <v>125</v>
      </c>
      <c r="G96" s="202" t="s">
        <v>126</v>
      </c>
      <c r="H96" s="203">
        <v>1</v>
      </c>
      <c r="I96" s="204"/>
      <c r="J96" s="205">
        <f>ROUND(I96*H96,2)</f>
        <v>0</v>
      </c>
      <c r="K96" s="201" t="s">
        <v>21</v>
      </c>
      <c r="L96" s="43"/>
      <c r="M96" s="206" t="s">
        <v>21</v>
      </c>
      <c r="N96" s="207" t="s">
        <v>44</v>
      </c>
      <c r="O96" s="83"/>
      <c r="P96" s="208">
        <f>O96*H96</f>
        <v>0</v>
      </c>
      <c r="Q96" s="208">
        <v>0</v>
      </c>
      <c r="R96" s="208">
        <f>Q96*H96</f>
        <v>0</v>
      </c>
      <c r="S96" s="208">
        <v>0</v>
      </c>
      <c r="T96" s="209">
        <f>S96*H96</f>
        <v>0</v>
      </c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R96" s="210" t="s">
        <v>127</v>
      </c>
      <c r="AT96" s="210" t="s">
        <v>123</v>
      </c>
      <c r="AU96" s="210" t="s">
        <v>83</v>
      </c>
      <c r="AY96" s="16" t="s">
        <v>120</v>
      </c>
      <c r="BE96" s="211">
        <f>IF(N96="základní",J96,0)</f>
        <v>0</v>
      </c>
      <c r="BF96" s="211">
        <f>IF(N96="snížená",J96,0)</f>
        <v>0</v>
      </c>
      <c r="BG96" s="211">
        <f>IF(N96="zákl. přenesená",J96,0)</f>
        <v>0</v>
      </c>
      <c r="BH96" s="211">
        <f>IF(N96="sníž. přenesená",J96,0)</f>
        <v>0</v>
      </c>
      <c r="BI96" s="211">
        <f>IF(N96="nulová",J96,0)</f>
        <v>0</v>
      </c>
      <c r="BJ96" s="16" t="s">
        <v>81</v>
      </c>
      <c r="BK96" s="211">
        <f>ROUND(I96*H96,2)</f>
        <v>0</v>
      </c>
      <c r="BL96" s="16" t="s">
        <v>127</v>
      </c>
      <c r="BM96" s="210" t="s">
        <v>83</v>
      </c>
    </row>
    <row r="97" s="2" customFormat="1">
      <c r="A97" s="37"/>
      <c r="B97" s="38"/>
      <c r="C97" s="39"/>
      <c r="D97" s="212" t="s">
        <v>128</v>
      </c>
      <c r="E97" s="39"/>
      <c r="F97" s="213" t="s">
        <v>129</v>
      </c>
      <c r="G97" s="39"/>
      <c r="H97" s="39"/>
      <c r="I97" s="214"/>
      <c r="J97" s="39"/>
      <c r="K97" s="39"/>
      <c r="L97" s="43"/>
      <c r="M97" s="215"/>
      <c r="N97" s="216"/>
      <c r="O97" s="83"/>
      <c r="P97" s="83"/>
      <c r="Q97" s="83"/>
      <c r="R97" s="83"/>
      <c r="S97" s="83"/>
      <c r="T97" s="84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T97" s="16" t="s">
        <v>128</v>
      </c>
      <c r="AU97" s="16" t="s">
        <v>83</v>
      </c>
    </row>
    <row r="98" s="2" customFormat="1" ht="16.5" customHeight="1">
      <c r="A98" s="37"/>
      <c r="B98" s="38"/>
      <c r="C98" s="199" t="s">
        <v>83</v>
      </c>
      <c r="D98" s="199" t="s">
        <v>123</v>
      </c>
      <c r="E98" s="200" t="s">
        <v>130</v>
      </c>
      <c r="F98" s="201" t="s">
        <v>131</v>
      </c>
      <c r="G98" s="202" t="s">
        <v>126</v>
      </c>
      <c r="H98" s="203">
        <v>1</v>
      </c>
      <c r="I98" s="204"/>
      <c r="J98" s="205">
        <f>ROUND(I98*H98,2)</f>
        <v>0</v>
      </c>
      <c r="K98" s="201" t="s">
        <v>21</v>
      </c>
      <c r="L98" s="43"/>
      <c r="M98" s="206" t="s">
        <v>21</v>
      </c>
      <c r="N98" s="207" t="s">
        <v>44</v>
      </c>
      <c r="O98" s="83"/>
      <c r="P98" s="208">
        <f>O98*H98</f>
        <v>0</v>
      </c>
      <c r="Q98" s="208">
        <v>0</v>
      </c>
      <c r="R98" s="208">
        <f>Q98*H98</f>
        <v>0</v>
      </c>
      <c r="S98" s="208">
        <v>0</v>
      </c>
      <c r="T98" s="209">
        <f>S98*H98</f>
        <v>0</v>
      </c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R98" s="210" t="s">
        <v>127</v>
      </c>
      <c r="AT98" s="210" t="s">
        <v>123</v>
      </c>
      <c r="AU98" s="210" t="s">
        <v>83</v>
      </c>
      <c r="AY98" s="16" t="s">
        <v>120</v>
      </c>
      <c r="BE98" s="211">
        <f>IF(N98="základní",J98,0)</f>
        <v>0</v>
      </c>
      <c r="BF98" s="211">
        <f>IF(N98="snížená",J98,0)</f>
        <v>0</v>
      </c>
      <c r="BG98" s="211">
        <f>IF(N98="zákl. přenesená",J98,0)</f>
        <v>0</v>
      </c>
      <c r="BH98" s="211">
        <f>IF(N98="sníž. přenesená",J98,0)</f>
        <v>0</v>
      </c>
      <c r="BI98" s="211">
        <f>IF(N98="nulová",J98,0)</f>
        <v>0</v>
      </c>
      <c r="BJ98" s="16" t="s">
        <v>81</v>
      </c>
      <c r="BK98" s="211">
        <f>ROUND(I98*H98,2)</f>
        <v>0</v>
      </c>
      <c r="BL98" s="16" t="s">
        <v>127</v>
      </c>
      <c r="BM98" s="210" t="s">
        <v>127</v>
      </c>
    </row>
    <row r="99" s="2" customFormat="1">
      <c r="A99" s="37"/>
      <c r="B99" s="38"/>
      <c r="C99" s="39"/>
      <c r="D99" s="212" t="s">
        <v>128</v>
      </c>
      <c r="E99" s="39"/>
      <c r="F99" s="213" t="s">
        <v>132</v>
      </c>
      <c r="G99" s="39"/>
      <c r="H99" s="39"/>
      <c r="I99" s="214"/>
      <c r="J99" s="39"/>
      <c r="K99" s="39"/>
      <c r="L99" s="43"/>
      <c r="M99" s="215"/>
      <c r="N99" s="216"/>
      <c r="O99" s="83"/>
      <c r="P99" s="83"/>
      <c r="Q99" s="83"/>
      <c r="R99" s="83"/>
      <c r="S99" s="83"/>
      <c r="T99" s="84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T99" s="16" t="s">
        <v>128</v>
      </c>
      <c r="AU99" s="16" t="s">
        <v>83</v>
      </c>
    </row>
    <row r="100" s="2" customFormat="1" ht="16.5" customHeight="1">
      <c r="A100" s="37"/>
      <c r="B100" s="38"/>
      <c r="C100" s="199" t="s">
        <v>133</v>
      </c>
      <c r="D100" s="199" t="s">
        <v>123</v>
      </c>
      <c r="E100" s="200" t="s">
        <v>134</v>
      </c>
      <c r="F100" s="201" t="s">
        <v>135</v>
      </c>
      <c r="G100" s="202" t="s">
        <v>126</v>
      </c>
      <c r="H100" s="203">
        <v>1</v>
      </c>
      <c r="I100" s="204"/>
      <c r="J100" s="205">
        <f>ROUND(I100*H100,2)</f>
        <v>0</v>
      </c>
      <c r="K100" s="201" t="s">
        <v>21</v>
      </c>
      <c r="L100" s="43"/>
      <c r="M100" s="206" t="s">
        <v>21</v>
      </c>
      <c r="N100" s="207" t="s">
        <v>44</v>
      </c>
      <c r="O100" s="83"/>
      <c r="P100" s="208">
        <f>O100*H100</f>
        <v>0</v>
      </c>
      <c r="Q100" s="208">
        <v>0</v>
      </c>
      <c r="R100" s="208">
        <f>Q100*H100</f>
        <v>0</v>
      </c>
      <c r="S100" s="208">
        <v>0</v>
      </c>
      <c r="T100" s="209">
        <f>S100*H100</f>
        <v>0</v>
      </c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R100" s="210" t="s">
        <v>127</v>
      </c>
      <c r="AT100" s="210" t="s">
        <v>123</v>
      </c>
      <c r="AU100" s="210" t="s">
        <v>83</v>
      </c>
      <c r="AY100" s="16" t="s">
        <v>120</v>
      </c>
      <c r="BE100" s="211">
        <f>IF(N100="základní",J100,0)</f>
        <v>0</v>
      </c>
      <c r="BF100" s="211">
        <f>IF(N100="snížená",J100,0)</f>
        <v>0</v>
      </c>
      <c r="BG100" s="211">
        <f>IF(N100="zákl. přenesená",J100,0)</f>
        <v>0</v>
      </c>
      <c r="BH100" s="211">
        <f>IF(N100="sníž. přenesená",J100,0)</f>
        <v>0</v>
      </c>
      <c r="BI100" s="211">
        <f>IF(N100="nulová",J100,0)</f>
        <v>0</v>
      </c>
      <c r="BJ100" s="16" t="s">
        <v>81</v>
      </c>
      <c r="BK100" s="211">
        <f>ROUND(I100*H100,2)</f>
        <v>0</v>
      </c>
      <c r="BL100" s="16" t="s">
        <v>127</v>
      </c>
      <c r="BM100" s="210" t="s">
        <v>136</v>
      </c>
    </row>
    <row r="101" s="2" customFormat="1">
      <c r="A101" s="37"/>
      <c r="B101" s="38"/>
      <c r="C101" s="39"/>
      <c r="D101" s="212" t="s">
        <v>128</v>
      </c>
      <c r="E101" s="39"/>
      <c r="F101" s="213" t="s">
        <v>137</v>
      </c>
      <c r="G101" s="39"/>
      <c r="H101" s="39"/>
      <c r="I101" s="214"/>
      <c r="J101" s="39"/>
      <c r="K101" s="39"/>
      <c r="L101" s="43"/>
      <c r="M101" s="215"/>
      <c r="N101" s="216"/>
      <c r="O101" s="83"/>
      <c r="P101" s="83"/>
      <c r="Q101" s="83"/>
      <c r="R101" s="83"/>
      <c r="S101" s="83"/>
      <c r="T101" s="84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T101" s="16" t="s">
        <v>128</v>
      </c>
      <c r="AU101" s="16" t="s">
        <v>83</v>
      </c>
    </row>
    <row r="102" s="2" customFormat="1" ht="16.5" customHeight="1">
      <c r="A102" s="37"/>
      <c r="B102" s="38"/>
      <c r="C102" s="199" t="s">
        <v>127</v>
      </c>
      <c r="D102" s="199" t="s">
        <v>123</v>
      </c>
      <c r="E102" s="200" t="s">
        <v>138</v>
      </c>
      <c r="F102" s="201" t="s">
        <v>139</v>
      </c>
      <c r="G102" s="202" t="s">
        <v>126</v>
      </c>
      <c r="H102" s="203">
        <v>1</v>
      </c>
      <c r="I102" s="204"/>
      <c r="J102" s="205">
        <f>ROUND(I102*H102,2)</f>
        <v>0</v>
      </c>
      <c r="K102" s="201" t="s">
        <v>21</v>
      </c>
      <c r="L102" s="43"/>
      <c r="M102" s="206" t="s">
        <v>21</v>
      </c>
      <c r="N102" s="207" t="s">
        <v>44</v>
      </c>
      <c r="O102" s="83"/>
      <c r="P102" s="208">
        <f>O102*H102</f>
        <v>0</v>
      </c>
      <c r="Q102" s="208">
        <v>0</v>
      </c>
      <c r="R102" s="208">
        <f>Q102*H102</f>
        <v>0</v>
      </c>
      <c r="S102" s="208">
        <v>0</v>
      </c>
      <c r="T102" s="209">
        <f>S102*H102</f>
        <v>0</v>
      </c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R102" s="210" t="s">
        <v>127</v>
      </c>
      <c r="AT102" s="210" t="s">
        <v>123</v>
      </c>
      <c r="AU102" s="210" t="s">
        <v>83</v>
      </c>
      <c r="AY102" s="16" t="s">
        <v>120</v>
      </c>
      <c r="BE102" s="211">
        <f>IF(N102="základní",J102,0)</f>
        <v>0</v>
      </c>
      <c r="BF102" s="211">
        <f>IF(N102="snížená",J102,0)</f>
        <v>0</v>
      </c>
      <c r="BG102" s="211">
        <f>IF(N102="zákl. přenesená",J102,0)</f>
        <v>0</v>
      </c>
      <c r="BH102" s="211">
        <f>IF(N102="sníž. přenesená",J102,0)</f>
        <v>0</v>
      </c>
      <c r="BI102" s="211">
        <f>IF(N102="nulová",J102,0)</f>
        <v>0</v>
      </c>
      <c r="BJ102" s="16" t="s">
        <v>81</v>
      </c>
      <c r="BK102" s="211">
        <f>ROUND(I102*H102,2)</f>
        <v>0</v>
      </c>
      <c r="BL102" s="16" t="s">
        <v>127</v>
      </c>
      <c r="BM102" s="210" t="s">
        <v>140</v>
      </c>
    </row>
    <row r="103" s="2" customFormat="1">
      <c r="A103" s="37"/>
      <c r="B103" s="38"/>
      <c r="C103" s="39"/>
      <c r="D103" s="212" t="s">
        <v>128</v>
      </c>
      <c r="E103" s="39"/>
      <c r="F103" s="213" t="s">
        <v>141</v>
      </c>
      <c r="G103" s="39"/>
      <c r="H103" s="39"/>
      <c r="I103" s="214"/>
      <c r="J103" s="39"/>
      <c r="K103" s="39"/>
      <c r="L103" s="43"/>
      <c r="M103" s="215"/>
      <c r="N103" s="216"/>
      <c r="O103" s="83"/>
      <c r="P103" s="83"/>
      <c r="Q103" s="83"/>
      <c r="R103" s="83"/>
      <c r="S103" s="83"/>
      <c r="T103" s="84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T103" s="16" t="s">
        <v>128</v>
      </c>
      <c r="AU103" s="16" t="s">
        <v>83</v>
      </c>
    </row>
    <row r="104" s="12" customFormat="1" ht="22.8" customHeight="1">
      <c r="A104" s="12"/>
      <c r="B104" s="183"/>
      <c r="C104" s="184"/>
      <c r="D104" s="185" t="s">
        <v>72</v>
      </c>
      <c r="E104" s="197" t="s">
        <v>142</v>
      </c>
      <c r="F104" s="197" t="s">
        <v>143</v>
      </c>
      <c r="G104" s="184"/>
      <c r="H104" s="184"/>
      <c r="I104" s="187"/>
      <c r="J104" s="198">
        <f>BK104</f>
        <v>0</v>
      </c>
      <c r="K104" s="184"/>
      <c r="L104" s="189"/>
      <c r="M104" s="190"/>
      <c r="N104" s="191"/>
      <c r="O104" s="191"/>
      <c r="P104" s="192">
        <f>SUM(P105:P106)</f>
        <v>0</v>
      </c>
      <c r="Q104" s="191"/>
      <c r="R104" s="192">
        <f>SUM(R105:R106)</f>
        <v>0</v>
      </c>
      <c r="S104" s="191"/>
      <c r="T104" s="193">
        <f>SUM(T105:T106)</f>
        <v>0</v>
      </c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R104" s="194" t="s">
        <v>81</v>
      </c>
      <c r="AT104" s="195" t="s">
        <v>72</v>
      </c>
      <c r="AU104" s="195" t="s">
        <v>81</v>
      </c>
      <c r="AY104" s="194" t="s">
        <v>120</v>
      </c>
      <c r="BK104" s="196">
        <f>SUM(BK105:BK106)</f>
        <v>0</v>
      </c>
    </row>
    <row r="105" s="2" customFormat="1" ht="16.5" customHeight="1">
      <c r="A105" s="37"/>
      <c r="B105" s="38"/>
      <c r="C105" s="199" t="s">
        <v>144</v>
      </c>
      <c r="D105" s="199" t="s">
        <v>123</v>
      </c>
      <c r="E105" s="200" t="s">
        <v>145</v>
      </c>
      <c r="F105" s="201" t="s">
        <v>146</v>
      </c>
      <c r="G105" s="202" t="s">
        <v>126</v>
      </c>
      <c r="H105" s="203">
        <v>1</v>
      </c>
      <c r="I105" s="204"/>
      <c r="J105" s="205">
        <f>ROUND(I105*H105,2)</f>
        <v>0</v>
      </c>
      <c r="K105" s="201" t="s">
        <v>21</v>
      </c>
      <c r="L105" s="43"/>
      <c r="M105" s="206" t="s">
        <v>21</v>
      </c>
      <c r="N105" s="207" t="s">
        <v>44</v>
      </c>
      <c r="O105" s="83"/>
      <c r="P105" s="208">
        <f>O105*H105</f>
        <v>0</v>
      </c>
      <c r="Q105" s="208">
        <v>0</v>
      </c>
      <c r="R105" s="208">
        <f>Q105*H105</f>
        <v>0</v>
      </c>
      <c r="S105" s="208">
        <v>0</v>
      </c>
      <c r="T105" s="209">
        <f>S105*H105</f>
        <v>0</v>
      </c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R105" s="210" t="s">
        <v>127</v>
      </c>
      <c r="AT105" s="210" t="s">
        <v>123</v>
      </c>
      <c r="AU105" s="210" t="s">
        <v>83</v>
      </c>
      <c r="AY105" s="16" t="s">
        <v>120</v>
      </c>
      <c r="BE105" s="211">
        <f>IF(N105="základní",J105,0)</f>
        <v>0</v>
      </c>
      <c r="BF105" s="211">
        <f>IF(N105="snížená",J105,0)</f>
        <v>0</v>
      </c>
      <c r="BG105" s="211">
        <f>IF(N105="zákl. přenesená",J105,0)</f>
        <v>0</v>
      </c>
      <c r="BH105" s="211">
        <f>IF(N105="sníž. přenesená",J105,0)</f>
        <v>0</v>
      </c>
      <c r="BI105" s="211">
        <f>IF(N105="nulová",J105,0)</f>
        <v>0</v>
      </c>
      <c r="BJ105" s="16" t="s">
        <v>81</v>
      </c>
      <c r="BK105" s="211">
        <f>ROUND(I105*H105,2)</f>
        <v>0</v>
      </c>
      <c r="BL105" s="16" t="s">
        <v>127</v>
      </c>
      <c r="BM105" s="210" t="s">
        <v>147</v>
      </c>
    </row>
    <row r="106" s="2" customFormat="1">
      <c r="A106" s="37"/>
      <c r="B106" s="38"/>
      <c r="C106" s="39"/>
      <c r="D106" s="212" t="s">
        <v>128</v>
      </c>
      <c r="E106" s="39"/>
      <c r="F106" s="213" t="s">
        <v>148</v>
      </c>
      <c r="G106" s="39"/>
      <c r="H106" s="39"/>
      <c r="I106" s="214"/>
      <c r="J106" s="39"/>
      <c r="K106" s="39"/>
      <c r="L106" s="43"/>
      <c r="M106" s="215"/>
      <c r="N106" s="216"/>
      <c r="O106" s="83"/>
      <c r="P106" s="83"/>
      <c r="Q106" s="83"/>
      <c r="R106" s="83"/>
      <c r="S106" s="83"/>
      <c r="T106" s="84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T106" s="16" t="s">
        <v>128</v>
      </c>
      <c r="AU106" s="16" t="s">
        <v>83</v>
      </c>
    </row>
    <row r="107" s="12" customFormat="1" ht="22.8" customHeight="1">
      <c r="A107" s="12"/>
      <c r="B107" s="183"/>
      <c r="C107" s="184"/>
      <c r="D107" s="185" t="s">
        <v>72</v>
      </c>
      <c r="E107" s="197" t="s">
        <v>149</v>
      </c>
      <c r="F107" s="197" t="s">
        <v>150</v>
      </c>
      <c r="G107" s="184"/>
      <c r="H107" s="184"/>
      <c r="I107" s="187"/>
      <c r="J107" s="198">
        <f>BK107</f>
        <v>0</v>
      </c>
      <c r="K107" s="184"/>
      <c r="L107" s="189"/>
      <c r="M107" s="190"/>
      <c r="N107" s="191"/>
      <c r="O107" s="191"/>
      <c r="P107" s="192">
        <f>SUM(P108:P115)</f>
        <v>0</v>
      </c>
      <c r="Q107" s="191"/>
      <c r="R107" s="192">
        <f>SUM(R108:R115)</f>
        <v>0</v>
      </c>
      <c r="S107" s="191"/>
      <c r="T107" s="193">
        <f>SUM(T108:T115)</f>
        <v>0</v>
      </c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R107" s="194" t="s">
        <v>81</v>
      </c>
      <c r="AT107" s="195" t="s">
        <v>72</v>
      </c>
      <c r="AU107" s="195" t="s">
        <v>81</v>
      </c>
      <c r="AY107" s="194" t="s">
        <v>120</v>
      </c>
      <c r="BK107" s="196">
        <f>SUM(BK108:BK115)</f>
        <v>0</v>
      </c>
    </row>
    <row r="108" s="2" customFormat="1" ht="16.5" customHeight="1">
      <c r="A108" s="37"/>
      <c r="B108" s="38"/>
      <c r="C108" s="199" t="s">
        <v>136</v>
      </c>
      <c r="D108" s="199" t="s">
        <v>123</v>
      </c>
      <c r="E108" s="200" t="s">
        <v>151</v>
      </c>
      <c r="F108" s="201" t="s">
        <v>152</v>
      </c>
      <c r="G108" s="202" t="s">
        <v>126</v>
      </c>
      <c r="H108" s="203">
        <v>1</v>
      </c>
      <c r="I108" s="204"/>
      <c r="J108" s="205">
        <f>ROUND(I108*H108,2)</f>
        <v>0</v>
      </c>
      <c r="K108" s="201" t="s">
        <v>21</v>
      </c>
      <c r="L108" s="43"/>
      <c r="M108" s="206" t="s">
        <v>21</v>
      </c>
      <c r="N108" s="207" t="s">
        <v>44</v>
      </c>
      <c r="O108" s="83"/>
      <c r="P108" s="208">
        <f>O108*H108</f>
        <v>0</v>
      </c>
      <c r="Q108" s="208">
        <v>0</v>
      </c>
      <c r="R108" s="208">
        <f>Q108*H108</f>
        <v>0</v>
      </c>
      <c r="S108" s="208">
        <v>0</v>
      </c>
      <c r="T108" s="209">
        <f>S108*H108</f>
        <v>0</v>
      </c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R108" s="210" t="s">
        <v>127</v>
      </c>
      <c r="AT108" s="210" t="s">
        <v>123</v>
      </c>
      <c r="AU108" s="210" t="s">
        <v>83</v>
      </c>
      <c r="AY108" s="16" t="s">
        <v>120</v>
      </c>
      <c r="BE108" s="211">
        <f>IF(N108="základní",J108,0)</f>
        <v>0</v>
      </c>
      <c r="BF108" s="211">
        <f>IF(N108="snížená",J108,0)</f>
        <v>0</v>
      </c>
      <c r="BG108" s="211">
        <f>IF(N108="zákl. přenesená",J108,0)</f>
        <v>0</v>
      </c>
      <c r="BH108" s="211">
        <f>IF(N108="sníž. přenesená",J108,0)</f>
        <v>0</v>
      </c>
      <c r="BI108" s="211">
        <f>IF(N108="nulová",J108,0)</f>
        <v>0</v>
      </c>
      <c r="BJ108" s="16" t="s">
        <v>81</v>
      </c>
      <c r="BK108" s="211">
        <f>ROUND(I108*H108,2)</f>
        <v>0</v>
      </c>
      <c r="BL108" s="16" t="s">
        <v>127</v>
      </c>
      <c r="BM108" s="210" t="s">
        <v>8</v>
      </c>
    </row>
    <row r="109" s="2" customFormat="1">
      <c r="A109" s="37"/>
      <c r="B109" s="38"/>
      <c r="C109" s="39"/>
      <c r="D109" s="212" t="s">
        <v>128</v>
      </c>
      <c r="E109" s="39"/>
      <c r="F109" s="213" t="s">
        <v>153</v>
      </c>
      <c r="G109" s="39"/>
      <c r="H109" s="39"/>
      <c r="I109" s="214"/>
      <c r="J109" s="39"/>
      <c r="K109" s="39"/>
      <c r="L109" s="43"/>
      <c r="M109" s="215"/>
      <c r="N109" s="216"/>
      <c r="O109" s="83"/>
      <c r="P109" s="83"/>
      <c r="Q109" s="83"/>
      <c r="R109" s="83"/>
      <c r="S109" s="83"/>
      <c r="T109" s="84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T109" s="16" t="s">
        <v>128</v>
      </c>
      <c r="AU109" s="16" t="s">
        <v>83</v>
      </c>
    </row>
    <row r="110" s="2" customFormat="1" ht="16.5" customHeight="1">
      <c r="A110" s="37"/>
      <c r="B110" s="38"/>
      <c r="C110" s="199" t="s">
        <v>154</v>
      </c>
      <c r="D110" s="199" t="s">
        <v>123</v>
      </c>
      <c r="E110" s="200" t="s">
        <v>155</v>
      </c>
      <c r="F110" s="201" t="s">
        <v>156</v>
      </c>
      <c r="G110" s="202" t="s">
        <v>126</v>
      </c>
      <c r="H110" s="203">
        <v>1</v>
      </c>
      <c r="I110" s="204"/>
      <c r="J110" s="205">
        <f>ROUND(I110*H110,2)</f>
        <v>0</v>
      </c>
      <c r="K110" s="201" t="s">
        <v>21</v>
      </c>
      <c r="L110" s="43"/>
      <c r="M110" s="206" t="s">
        <v>21</v>
      </c>
      <c r="N110" s="207" t="s">
        <v>44</v>
      </c>
      <c r="O110" s="83"/>
      <c r="P110" s="208">
        <f>O110*H110</f>
        <v>0</v>
      </c>
      <c r="Q110" s="208">
        <v>0</v>
      </c>
      <c r="R110" s="208">
        <f>Q110*H110</f>
        <v>0</v>
      </c>
      <c r="S110" s="208">
        <v>0</v>
      </c>
      <c r="T110" s="209">
        <f>S110*H110</f>
        <v>0</v>
      </c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R110" s="210" t="s">
        <v>127</v>
      </c>
      <c r="AT110" s="210" t="s">
        <v>123</v>
      </c>
      <c r="AU110" s="210" t="s">
        <v>83</v>
      </c>
      <c r="AY110" s="16" t="s">
        <v>120</v>
      </c>
      <c r="BE110" s="211">
        <f>IF(N110="základní",J110,0)</f>
        <v>0</v>
      </c>
      <c r="BF110" s="211">
        <f>IF(N110="snížená",J110,0)</f>
        <v>0</v>
      </c>
      <c r="BG110" s="211">
        <f>IF(N110="zákl. přenesená",J110,0)</f>
        <v>0</v>
      </c>
      <c r="BH110" s="211">
        <f>IF(N110="sníž. přenesená",J110,0)</f>
        <v>0</v>
      </c>
      <c r="BI110" s="211">
        <f>IF(N110="nulová",J110,0)</f>
        <v>0</v>
      </c>
      <c r="BJ110" s="16" t="s">
        <v>81</v>
      </c>
      <c r="BK110" s="211">
        <f>ROUND(I110*H110,2)</f>
        <v>0</v>
      </c>
      <c r="BL110" s="16" t="s">
        <v>127</v>
      </c>
      <c r="BM110" s="210" t="s">
        <v>157</v>
      </c>
    </row>
    <row r="111" s="2" customFormat="1">
      <c r="A111" s="37"/>
      <c r="B111" s="38"/>
      <c r="C111" s="39"/>
      <c r="D111" s="212" t="s">
        <v>128</v>
      </c>
      <c r="E111" s="39"/>
      <c r="F111" s="213" t="s">
        <v>132</v>
      </c>
      <c r="G111" s="39"/>
      <c r="H111" s="39"/>
      <c r="I111" s="214"/>
      <c r="J111" s="39"/>
      <c r="K111" s="39"/>
      <c r="L111" s="43"/>
      <c r="M111" s="215"/>
      <c r="N111" s="216"/>
      <c r="O111" s="83"/>
      <c r="P111" s="83"/>
      <c r="Q111" s="83"/>
      <c r="R111" s="83"/>
      <c r="S111" s="83"/>
      <c r="T111" s="84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T111" s="16" t="s">
        <v>128</v>
      </c>
      <c r="AU111" s="16" t="s">
        <v>83</v>
      </c>
    </row>
    <row r="112" s="2" customFormat="1" ht="16.5" customHeight="1">
      <c r="A112" s="37"/>
      <c r="B112" s="38"/>
      <c r="C112" s="199" t="s">
        <v>140</v>
      </c>
      <c r="D112" s="199" t="s">
        <v>123</v>
      </c>
      <c r="E112" s="200" t="s">
        <v>158</v>
      </c>
      <c r="F112" s="201" t="s">
        <v>159</v>
      </c>
      <c r="G112" s="202" t="s">
        <v>126</v>
      </c>
      <c r="H112" s="203">
        <v>1</v>
      </c>
      <c r="I112" s="204"/>
      <c r="J112" s="205">
        <f>ROUND(I112*H112,2)</f>
        <v>0</v>
      </c>
      <c r="K112" s="201" t="s">
        <v>21</v>
      </c>
      <c r="L112" s="43"/>
      <c r="M112" s="206" t="s">
        <v>21</v>
      </c>
      <c r="N112" s="207" t="s">
        <v>44</v>
      </c>
      <c r="O112" s="83"/>
      <c r="P112" s="208">
        <f>O112*H112</f>
        <v>0</v>
      </c>
      <c r="Q112" s="208">
        <v>0</v>
      </c>
      <c r="R112" s="208">
        <f>Q112*H112</f>
        <v>0</v>
      </c>
      <c r="S112" s="208">
        <v>0</v>
      </c>
      <c r="T112" s="209">
        <f>S112*H112</f>
        <v>0</v>
      </c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R112" s="210" t="s">
        <v>127</v>
      </c>
      <c r="AT112" s="210" t="s">
        <v>123</v>
      </c>
      <c r="AU112" s="210" t="s">
        <v>83</v>
      </c>
      <c r="AY112" s="16" t="s">
        <v>120</v>
      </c>
      <c r="BE112" s="211">
        <f>IF(N112="základní",J112,0)</f>
        <v>0</v>
      </c>
      <c r="BF112" s="211">
        <f>IF(N112="snížená",J112,0)</f>
        <v>0</v>
      </c>
      <c r="BG112" s="211">
        <f>IF(N112="zákl. přenesená",J112,0)</f>
        <v>0</v>
      </c>
      <c r="BH112" s="211">
        <f>IF(N112="sníž. přenesená",J112,0)</f>
        <v>0</v>
      </c>
      <c r="BI112" s="211">
        <f>IF(N112="nulová",J112,0)</f>
        <v>0</v>
      </c>
      <c r="BJ112" s="16" t="s">
        <v>81</v>
      </c>
      <c r="BK112" s="211">
        <f>ROUND(I112*H112,2)</f>
        <v>0</v>
      </c>
      <c r="BL112" s="16" t="s">
        <v>127</v>
      </c>
      <c r="BM112" s="210" t="s">
        <v>160</v>
      </c>
    </row>
    <row r="113" s="2" customFormat="1">
      <c r="A113" s="37"/>
      <c r="B113" s="38"/>
      <c r="C113" s="39"/>
      <c r="D113" s="212" t="s">
        <v>128</v>
      </c>
      <c r="E113" s="39"/>
      <c r="F113" s="213" t="s">
        <v>132</v>
      </c>
      <c r="G113" s="39"/>
      <c r="H113" s="39"/>
      <c r="I113" s="214"/>
      <c r="J113" s="39"/>
      <c r="K113" s="39"/>
      <c r="L113" s="43"/>
      <c r="M113" s="215"/>
      <c r="N113" s="216"/>
      <c r="O113" s="83"/>
      <c r="P113" s="83"/>
      <c r="Q113" s="83"/>
      <c r="R113" s="83"/>
      <c r="S113" s="83"/>
      <c r="T113" s="84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T113" s="16" t="s">
        <v>128</v>
      </c>
      <c r="AU113" s="16" t="s">
        <v>83</v>
      </c>
    </row>
    <row r="114" s="2" customFormat="1" ht="16.5" customHeight="1">
      <c r="A114" s="37"/>
      <c r="B114" s="38"/>
      <c r="C114" s="199" t="s">
        <v>161</v>
      </c>
      <c r="D114" s="199" t="s">
        <v>123</v>
      </c>
      <c r="E114" s="200" t="s">
        <v>162</v>
      </c>
      <c r="F114" s="201" t="s">
        <v>163</v>
      </c>
      <c r="G114" s="202" t="s">
        <v>126</v>
      </c>
      <c r="H114" s="203">
        <v>1</v>
      </c>
      <c r="I114" s="204"/>
      <c r="J114" s="205">
        <f>ROUND(I114*H114,2)</f>
        <v>0</v>
      </c>
      <c r="K114" s="201" t="s">
        <v>21</v>
      </c>
      <c r="L114" s="43"/>
      <c r="M114" s="206" t="s">
        <v>21</v>
      </c>
      <c r="N114" s="207" t="s">
        <v>44</v>
      </c>
      <c r="O114" s="83"/>
      <c r="P114" s="208">
        <f>O114*H114</f>
        <v>0</v>
      </c>
      <c r="Q114" s="208">
        <v>0</v>
      </c>
      <c r="R114" s="208">
        <f>Q114*H114</f>
        <v>0</v>
      </c>
      <c r="S114" s="208">
        <v>0</v>
      </c>
      <c r="T114" s="209">
        <f>S114*H114</f>
        <v>0</v>
      </c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R114" s="210" t="s">
        <v>127</v>
      </c>
      <c r="AT114" s="210" t="s">
        <v>123</v>
      </c>
      <c r="AU114" s="210" t="s">
        <v>83</v>
      </c>
      <c r="AY114" s="16" t="s">
        <v>120</v>
      </c>
      <c r="BE114" s="211">
        <f>IF(N114="základní",J114,0)</f>
        <v>0</v>
      </c>
      <c r="BF114" s="211">
        <f>IF(N114="snížená",J114,0)</f>
        <v>0</v>
      </c>
      <c r="BG114" s="211">
        <f>IF(N114="zákl. přenesená",J114,0)</f>
        <v>0</v>
      </c>
      <c r="BH114" s="211">
        <f>IF(N114="sníž. přenesená",J114,0)</f>
        <v>0</v>
      </c>
      <c r="BI114" s="211">
        <f>IF(N114="nulová",J114,0)</f>
        <v>0</v>
      </c>
      <c r="BJ114" s="16" t="s">
        <v>81</v>
      </c>
      <c r="BK114" s="211">
        <f>ROUND(I114*H114,2)</f>
        <v>0</v>
      </c>
      <c r="BL114" s="16" t="s">
        <v>127</v>
      </c>
      <c r="BM114" s="210" t="s">
        <v>164</v>
      </c>
    </row>
    <row r="115" s="2" customFormat="1">
      <c r="A115" s="37"/>
      <c r="B115" s="38"/>
      <c r="C115" s="39"/>
      <c r="D115" s="212" t="s">
        <v>128</v>
      </c>
      <c r="E115" s="39"/>
      <c r="F115" s="213" t="s">
        <v>165</v>
      </c>
      <c r="G115" s="39"/>
      <c r="H115" s="39"/>
      <c r="I115" s="214"/>
      <c r="J115" s="39"/>
      <c r="K115" s="39"/>
      <c r="L115" s="43"/>
      <c r="M115" s="215"/>
      <c r="N115" s="216"/>
      <c r="O115" s="83"/>
      <c r="P115" s="83"/>
      <c r="Q115" s="83"/>
      <c r="R115" s="83"/>
      <c r="S115" s="83"/>
      <c r="T115" s="84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T115" s="16" t="s">
        <v>128</v>
      </c>
      <c r="AU115" s="16" t="s">
        <v>83</v>
      </c>
    </row>
    <row r="116" s="12" customFormat="1" ht="22.8" customHeight="1">
      <c r="A116" s="12"/>
      <c r="B116" s="183"/>
      <c r="C116" s="184"/>
      <c r="D116" s="185" t="s">
        <v>72</v>
      </c>
      <c r="E116" s="197" t="s">
        <v>166</v>
      </c>
      <c r="F116" s="197" t="s">
        <v>167</v>
      </c>
      <c r="G116" s="184"/>
      <c r="H116" s="184"/>
      <c r="I116" s="187"/>
      <c r="J116" s="198">
        <f>BK116</f>
        <v>0</v>
      </c>
      <c r="K116" s="184"/>
      <c r="L116" s="189"/>
      <c r="M116" s="190"/>
      <c r="N116" s="191"/>
      <c r="O116" s="191"/>
      <c r="P116" s="192">
        <f>SUM(P117:P132)</f>
        <v>0</v>
      </c>
      <c r="Q116" s="191"/>
      <c r="R116" s="192">
        <f>SUM(R117:R132)</f>
        <v>0</v>
      </c>
      <c r="S116" s="191"/>
      <c r="T116" s="193">
        <f>SUM(T117:T132)</f>
        <v>0</v>
      </c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R116" s="194" t="s">
        <v>81</v>
      </c>
      <c r="AT116" s="195" t="s">
        <v>72</v>
      </c>
      <c r="AU116" s="195" t="s">
        <v>81</v>
      </c>
      <c r="AY116" s="194" t="s">
        <v>120</v>
      </c>
      <c r="BK116" s="196">
        <f>SUM(BK117:BK132)</f>
        <v>0</v>
      </c>
    </row>
    <row r="117" s="2" customFormat="1" ht="16.5" customHeight="1">
      <c r="A117" s="37"/>
      <c r="B117" s="38"/>
      <c r="C117" s="199" t="s">
        <v>147</v>
      </c>
      <c r="D117" s="199" t="s">
        <v>123</v>
      </c>
      <c r="E117" s="200" t="s">
        <v>168</v>
      </c>
      <c r="F117" s="201" t="s">
        <v>169</v>
      </c>
      <c r="G117" s="202" t="s">
        <v>126</v>
      </c>
      <c r="H117" s="203">
        <v>1</v>
      </c>
      <c r="I117" s="204"/>
      <c r="J117" s="205">
        <f>ROUND(I117*H117,2)</f>
        <v>0</v>
      </c>
      <c r="K117" s="201" t="s">
        <v>21</v>
      </c>
      <c r="L117" s="43"/>
      <c r="M117" s="206" t="s">
        <v>21</v>
      </c>
      <c r="N117" s="207" t="s">
        <v>44</v>
      </c>
      <c r="O117" s="83"/>
      <c r="P117" s="208">
        <f>O117*H117</f>
        <v>0</v>
      </c>
      <c r="Q117" s="208">
        <v>0</v>
      </c>
      <c r="R117" s="208">
        <f>Q117*H117</f>
        <v>0</v>
      </c>
      <c r="S117" s="208">
        <v>0</v>
      </c>
      <c r="T117" s="209">
        <f>S117*H117</f>
        <v>0</v>
      </c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R117" s="210" t="s">
        <v>127</v>
      </c>
      <c r="AT117" s="210" t="s">
        <v>123</v>
      </c>
      <c r="AU117" s="210" t="s">
        <v>83</v>
      </c>
      <c r="AY117" s="16" t="s">
        <v>120</v>
      </c>
      <c r="BE117" s="211">
        <f>IF(N117="základní",J117,0)</f>
        <v>0</v>
      </c>
      <c r="BF117" s="211">
        <f>IF(N117="snížená",J117,0)</f>
        <v>0</v>
      </c>
      <c r="BG117" s="211">
        <f>IF(N117="zákl. přenesená",J117,0)</f>
        <v>0</v>
      </c>
      <c r="BH117" s="211">
        <f>IF(N117="sníž. přenesená",J117,0)</f>
        <v>0</v>
      </c>
      <c r="BI117" s="211">
        <f>IF(N117="nulová",J117,0)</f>
        <v>0</v>
      </c>
      <c r="BJ117" s="16" t="s">
        <v>81</v>
      </c>
      <c r="BK117" s="211">
        <f>ROUND(I117*H117,2)</f>
        <v>0</v>
      </c>
      <c r="BL117" s="16" t="s">
        <v>127</v>
      </c>
      <c r="BM117" s="210" t="s">
        <v>170</v>
      </c>
    </row>
    <row r="118" s="2" customFormat="1">
      <c r="A118" s="37"/>
      <c r="B118" s="38"/>
      <c r="C118" s="39"/>
      <c r="D118" s="212" t="s">
        <v>128</v>
      </c>
      <c r="E118" s="39"/>
      <c r="F118" s="213" t="s">
        <v>153</v>
      </c>
      <c r="G118" s="39"/>
      <c r="H118" s="39"/>
      <c r="I118" s="214"/>
      <c r="J118" s="39"/>
      <c r="K118" s="39"/>
      <c r="L118" s="43"/>
      <c r="M118" s="215"/>
      <c r="N118" s="216"/>
      <c r="O118" s="83"/>
      <c r="P118" s="83"/>
      <c r="Q118" s="83"/>
      <c r="R118" s="83"/>
      <c r="S118" s="83"/>
      <c r="T118" s="84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T118" s="16" t="s">
        <v>128</v>
      </c>
      <c r="AU118" s="16" t="s">
        <v>83</v>
      </c>
    </row>
    <row r="119" s="2" customFormat="1" ht="16.5" customHeight="1">
      <c r="A119" s="37"/>
      <c r="B119" s="38"/>
      <c r="C119" s="199" t="s">
        <v>171</v>
      </c>
      <c r="D119" s="199" t="s">
        <v>123</v>
      </c>
      <c r="E119" s="200" t="s">
        <v>172</v>
      </c>
      <c r="F119" s="201" t="s">
        <v>173</v>
      </c>
      <c r="G119" s="202" t="s">
        <v>126</v>
      </c>
      <c r="H119" s="203">
        <v>1</v>
      </c>
      <c r="I119" s="204"/>
      <c r="J119" s="205">
        <f>ROUND(I119*H119,2)</f>
        <v>0</v>
      </c>
      <c r="K119" s="201" t="s">
        <v>21</v>
      </c>
      <c r="L119" s="43"/>
      <c r="M119" s="206" t="s">
        <v>21</v>
      </c>
      <c r="N119" s="207" t="s">
        <v>44</v>
      </c>
      <c r="O119" s="83"/>
      <c r="P119" s="208">
        <f>O119*H119</f>
        <v>0</v>
      </c>
      <c r="Q119" s="208">
        <v>0</v>
      </c>
      <c r="R119" s="208">
        <f>Q119*H119</f>
        <v>0</v>
      </c>
      <c r="S119" s="208">
        <v>0</v>
      </c>
      <c r="T119" s="209">
        <f>S119*H119</f>
        <v>0</v>
      </c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R119" s="210" t="s">
        <v>127</v>
      </c>
      <c r="AT119" s="210" t="s">
        <v>123</v>
      </c>
      <c r="AU119" s="210" t="s">
        <v>83</v>
      </c>
      <c r="AY119" s="16" t="s">
        <v>120</v>
      </c>
      <c r="BE119" s="211">
        <f>IF(N119="základní",J119,0)</f>
        <v>0</v>
      </c>
      <c r="BF119" s="211">
        <f>IF(N119="snížená",J119,0)</f>
        <v>0</v>
      </c>
      <c r="BG119" s="211">
        <f>IF(N119="zákl. přenesená",J119,0)</f>
        <v>0</v>
      </c>
      <c r="BH119" s="211">
        <f>IF(N119="sníž. přenesená",J119,0)</f>
        <v>0</v>
      </c>
      <c r="BI119" s="211">
        <f>IF(N119="nulová",J119,0)</f>
        <v>0</v>
      </c>
      <c r="BJ119" s="16" t="s">
        <v>81</v>
      </c>
      <c r="BK119" s="211">
        <f>ROUND(I119*H119,2)</f>
        <v>0</v>
      </c>
      <c r="BL119" s="16" t="s">
        <v>127</v>
      </c>
      <c r="BM119" s="210" t="s">
        <v>174</v>
      </c>
    </row>
    <row r="120" s="2" customFormat="1">
      <c r="A120" s="37"/>
      <c r="B120" s="38"/>
      <c r="C120" s="39"/>
      <c r="D120" s="212" t="s">
        <v>128</v>
      </c>
      <c r="E120" s="39"/>
      <c r="F120" s="213" t="s">
        <v>165</v>
      </c>
      <c r="G120" s="39"/>
      <c r="H120" s="39"/>
      <c r="I120" s="214"/>
      <c r="J120" s="39"/>
      <c r="K120" s="39"/>
      <c r="L120" s="43"/>
      <c r="M120" s="215"/>
      <c r="N120" s="216"/>
      <c r="O120" s="83"/>
      <c r="P120" s="83"/>
      <c r="Q120" s="83"/>
      <c r="R120" s="83"/>
      <c r="S120" s="83"/>
      <c r="T120" s="84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T120" s="16" t="s">
        <v>128</v>
      </c>
      <c r="AU120" s="16" t="s">
        <v>83</v>
      </c>
    </row>
    <row r="121" s="2" customFormat="1" ht="16.5" customHeight="1">
      <c r="A121" s="37"/>
      <c r="B121" s="38"/>
      <c r="C121" s="199" t="s">
        <v>8</v>
      </c>
      <c r="D121" s="199" t="s">
        <v>123</v>
      </c>
      <c r="E121" s="200" t="s">
        <v>175</v>
      </c>
      <c r="F121" s="201" t="s">
        <v>176</v>
      </c>
      <c r="G121" s="202" t="s">
        <v>126</v>
      </c>
      <c r="H121" s="203">
        <v>1</v>
      </c>
      <c r="I121" s="204"/>
      <c r="J121" s="205">
        <f>ROUND(I121*H121,2)</f>
        <v>0</v>
      </c>
      <c r="K121" s="201" t="s">
        <v>21</v>
      </c>
      <c r="L121" s="43"/>
      <c r="M121" s="206" t="s">
        <v>21</v>
      </c>
      <c r="N121" s="207" t="s">
        <v>44</v>
      </c>
      <c r="O121" s="83"/>
      <c r="P121" s="208">
        <f>O121*H121</f>
        <v>0</v>
      </c>
      <c r="Q121" s="208">
        <v>0</v>
      </c>
      <c r="R121" s="208">
        <f>Q121*H121</f>
        <v>0</v>
      </c>
      <c r="S121" s="208">
        <v>0</v>
      </c>
      <c r="T121" s="209">
        <f>S121*H121</f>
        <v>0</v>
      </c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R121" s="210" t="s">
        <v>127</v>
      </c>
      <c r="AT121" s="210" t="s">
        <v>123</v>
      </c>
      <c r="AU121" s="210" t="s">
        <v>83</v>
      </c>
      <c r="AY121" s="16" t="s">
        <v>120</v>
      </c>
      <c r="BE121" s="211">
        <f>IF(N121="základní",J121,0)</f>
        <v>0</v>
      </c>
      <c r="BF121" s="211">
        <f>IF(N121="snížená",J121,0)</f>
        <v>0</v>
      </c>
      <c r="BG121" s="211">
        <f>IF(N121="zákl. přenesená",J121,0)</f>
        <v>0</v>
      </c>
      <c r="BH121" s="211">
        <f>IF(N121="sníž. přenesená",J121,0)</f>
        <v>0</v>
      </c>
      <c r="BI121" s="211">
        <f>IF(N121="nulová",J121,0)</f>
        <v>0</v>
      </c>
      <c r="BJ121" s="16" t="s">
        <v>81</v>
      </c>
      <c r="BK121" s="211">
        <f>ROUND(I121*H121,2)</f>
        <v>0</v>
      </c>
      <c r="BL121" s="16" t="s">
        <v>127</v>
      </c>
      <c r="BM121" s="210" t="s">
        <v>177</v>
      </c>
    </row>
    <row r="122" s="2" customFormat="1">
      <c r="A122" s="37"/>
      <c r="B122" s="38"/>
      <c r="C122" s="39"/>
      <c r="D122" s="212" t="s">
        <v>128</v>
      </c>
      <c r="E122" s="39"/>
      <c r="F122" s="213" t="s">
        <v>132</v>
      </c>
      <c r="G122" s="39"/>
      <c r="H122" s="39"/>
      <c r="I122" s="214"/>
      <c r="J122" s="39"/>
      <c r="K122" s="39"/>
      <c r="L122" s="43"/>
      <c r="M122" s="215"/>
      <c r="N122" s="216"/>
      <c r="O122" s="83"/>
      <c r="P122" s="83"/>
      <c r="Q122" s="83"/>
      <c r="R122" s="83"/>
      <c r="S122" s="83"/>
      <c r="T122" s="84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T122" s="16" t="s">
        <v>128</v>
      </c>
      <c r="AU122" s="16" t="s">
        <v>83</v>
      </c>
    </row>
    <row r="123" s="2" customFormat="1" ht="16.5" customHeight="1">
      <c r="A123" s="37"/>
      <c r="B123" s="38"/>
      <c r="C123" s="199" t="s">
        <v>178</v>
      </c>
      <c r="D123" s="199" t="s">
        <v>123</v>
      </c>
      <c r="E123" s="200" t="s">
        <v>179</v>
      </c>
      <c r="F123" s="201" t="s">
        <v>180</v>
      </c>
      <c r="G123" s="202" t="s">
        <v>126</v>
      </c>
      <c r="H123" s="203">
        <v>1</v>
      </c>
      <c r="I123" s="204"/>
      <c r="J123" s="205">
        <f>ROUND(I123*H123,2)</f>
        <v>0</v>
      </c>
      <c r="K123" s="201" t="s">
        <v>21</v>
      </c>
      <c r="L123" s="43"/>
      <c r="M123" s="206" t="s">
        <v>21</v>
      </c>
      <c r="N123" s="207" t="s">
        <v>44</v>
      </c>
      <c r="O123" s="83"/>
      <c r="P123" s="208">
        <f>O123*H123</f>
        <v>0</v>
      </c>
      <c r="Q123" s="208">
        <v>0</v>
      </c>
      <c r="R123" s="208">
        <f>Q123*H123</f>
        <v>0</v>
      </c>
      <c r="S123" s="208">
        <v>0</v>
      </c>
      <c r="T123" s="209">
        <f>S123*H123</f>
        <v>0</v>
      </c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R123" s="210" t="s">
        <v>127</v>
      </c>
      <c r="AT123" s="210" t="s">
        <v>123</v>
      </c>
      <c r="AU123" s="210" t="s">
        <v>83</v>
      </c>
      <c r="AY123" s="16" t="s">
        <v>120</v>
      </c>
      <c r="BE123" s="211">
        <f>IF(N123="základní",J123,0)</f>
        <v>0</v>
      </c>
      <c r="BF123" s="211">
        <f>IF(N123="snížená",J123,0)</f>
        <v>0</v>
      </c>
      <c r="BG123" s="211">
        <f>IF(N123="zákl. přenesená",J123,0)</f>
        <v>0</v>
      </c>
      <c r="BH123" s="211">
        <f>IF(N123="sníž. přenesená",J123,0)</f>
        <v>0</v>
      </c>
      <c r="BI123" s="211">
        <f>IF(N123="nulová",J123,0)</f>
        <v>0</v>
      </c>
      <c r="BJ123" s="16" t="s">
        <v>81</v>
      </c>
      <c r="BK123" s="211">
        <f>ROUND(I123*H123,2)</f>
        <v>0</v>
      </c>
      <c r="BL123" s="16" t="s">
        <v>127</v>
      </c>
      <c r="BM123" s="210" t="s">
        <v>181</v>
      </c>
    </row>
    <row r="124" s="2" customFormat="1">
      <c r="A124" s="37"/>
      <c r="B124" s="38"/>
      <c r="C124" s="39"/>
      <c r="D124" s="212" t="s">
        <v>128</v>
      </c>
      <c r="E124" s="39"/>
      <c r="F124" s="213" t="s">
        <v>132</v>
      </c>
      <c r="G124" s="39"/>
      <c r="H124" s="39"/>
      <c r="I124" s="214"/>
      <c r="J124" s="39"/>
      <c r="K124" s="39"/>
      <c r="L124" s="43"/>
      <c r="M124" s="215"/>
      <c r="N124" s="216"/>
      <c r="O124" s="83"/>
      <c r="P124" s="83"/>
      <c r="Q124" s="83"/>
      <c r="R124" s="83"/>
      <c r="S124" s="83"/>
      <c r="T124" s="84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T124" s="16" t="s">
        <v>128</v>
      </c>
      <c r="AU124" s="16" t="s">
        <v>83</v>
      </c>
    </row>
    <row r="125" s="2" customFormat="1" ht="16.5" customHeight="1">
      <c r="A125" s="37"/>
      <c r="B125" s="38"/>
      <c r="C125" s="199" t="s">
        <v>157</v>
      </c>
      <c r="D125" s="199" t="s">
        <v>123</v>
      </c>
      <c r="E125" s="200" t="s">
        <v>182</v>
      </c>
      <c r="F125" s="201" t="s">
        <v>183</v>
      </c>
      <c r="G125" s="202" t="s">
        <v>126</v>
      </c>
      <c r="H125" s="203">
        <v>1</v>
      </c>
      <c r="I125" s="204"/>
      <c r="J125" s="205">
        <f>ROUND(I125*H125,2)</f>
        <v>0</v>
      </c>
      <c r="K125" s="201" t="s">
        <v>21</v>
      </c>
      <c r="L125" s="43"/>
      <c r="M125" s="206" t="s">
        <v>21</v>
      </c>
      <c r="N125" s="207" t="s">
        <v>44</v>
      </c>
      <c r="O125" s="83"/>
      <c r="P125" s="208">
        <f>O125*H125</f>
        <v>0</v>
      </c>
      <c r="Q125" s="208">
        <v>0</v>
      </c>
      <c r="R125" s="208">
        <f>Q125*H125</f>
        <v>0</v>
      </c>
      <c r="S125" s="208">
        <v>0</v>
      </c>
      <c r="T125" s="209">
        <f>S125*H125</f>
        <v>0</v>
      </c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R125" s="210" t="s">
        <v>127</v>
      </c>
      <c r="AT125" s="210" t="s">
        <v>123</v>
      </c>
      <c r="AU125" s="210" t="s">
        <v>83</v>
      </c>
      <c r="AY125" s="16" t="s">
        <v>120</v>
      </c>
      <c r="BE125" s="211">
        <f>IF(N125="základní",J125,0)</f>
        <v>0</v>
      </c>
      <c r="BF125" s="211">
        <f>IF(N125="snížená",J125,0)</f>
        <v>0</v>
      </c>
      <c r="BG125" s="211">
        <f>IF(N125="zákl. přenesená",J125,0)</f>
        <v>0</v>
      </c>
      <c r="BH125" s="211">
        <f>IF(N125="sníž. přenesená",J125,0)</f>
        <v>0</v>
      </c>
      <c r="BI125" s="211">
        <f>IF(N125="nulová",J125,0)</f>
        <v>0</v>
      </c>
      <c r="BJ125" s="16" t="s">
        <v>81</v>
      </c>
      <c r="BK125" s="211">
        <f>ROUND(I125*H125,2)</f>
        <v>0</v>
      </c>
      <c r="BL125" s="16" t="s">
        <v>127</v>
      </c>
      <c r="BM125" s="210" t="s">
        <v>184</v>
      </c>
    </row>
    <row r="126" s="2" customFormat="1">
      <c r="A126" s="37"/>
      <c r="B126" s="38"/>
      <c r="C126" s="39"/>
      <c r="D126" s="212" t="s">
        <v>128</v>
      </c>
      <c r="E126" s="39"/>
      <c r="F126" s="213" t="s">
        <v>185</v>
      </c>
      <c r="G126" s="39"/>
      <c r="H126" s="39"/>
      <c r="I126" s="214"/>
      <c r="J126" s="39"/>
      <c r="K126" s="39"/>
      <c r="L126" s="43"/>
      <c r="M126" s="215"/>
      <c r="N126" s="216"/>
      <c r="O126" s="83"/>
      <c r="P126" s="83"/>
      <c r="Q126" s="83"/>
      <c r="R126" s="83"/>
      <c r="S126" s="83"/>
      <c r="T126" s="84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T126" s="16" t="s">
        <v>128</v>
      </c>
      <c r="AU126" s="16" t="s">
        <v>83</v>
      </c>
    </row>
    <row r="127" s="2" customFormat="1" ht="16.5" customHeight="1">
      <c r="A127" s="37"/>
      <c r="B127" s="38"/>
      <c r="C127" s="199" t="s">
        <v>186</v>
      </c>
      <c r="D127" s="199" t="s">
        <v>123</v>
      </c>
      <c r="E127" s="200" t="s">
        <v>187</v>
      </c>
      <c r="F127" s="201" t="s">
        <v>188</v>
      </c>
      <c r="G127" s="202" t="s">
        <v>126</v>
      </c>
      <c r="H127" s="203">
        <v>1</v>
      </c>
      <c r="I127" s="204"/>
      <c r="J127" s="205">
        <f>ROUND(I127*H127,2)</f>
        <v>0</v>
      </c>
      <c r="K127" s="201" t="s">
        <v>21</v>
      </c>
      <c r="L127" s="43"/>
      <c r="M127" s="206" t="s">
        <v>21</v>
      </c>
      <c r="N127" s="207" t="s">
        <v>44</v>
      </c>
      <c r="O127" s="83"/>
      <c r="P127" s="208">
        <f>O127*H127</f>
        <v>0</v>
      </c>
      <c r="Q127" s="208">
        <v>0</v>
      </c>
      <c r="R127" s="208">
        <f>Q127*H127</f>
        <v>0</v>
      </c>
      <c r="S127" s="208">
        <v>0</v>
      </c>
      <c r="T127" s="209">
        <f>S127*H127</f>
        <v>0</v>
      </c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R127" s="210" t="s">
        <v>127</v>
      </c>
      <c r="AT127" s="210" t="s">
        <v>123</v>
      </c>
      <c r="AU127" s="210" t="s">
        <v>83</v>
      </c>
      <c r="AY127" s="16" t="s">
        <v>120</v>
      </c>
      <c r="BE127" s="211">
        <f>IF(N127="základní",J127,0)</f>
        <v>0</v>
      </c>
      <c r="BF127" s="211">
        <f>IF(N127="snížená",J127,0)</f>
        <v>0</v>
      </c>
      <c r="BG127" s="211">
        <f>IF(N127="zákl. přenesená",J127,0)</f>
        <v>0</v>
      </c>
      <c r="BH127" s="211">
        <f>IF(N127="sníž. přenesená",J127,0)</f>
        <v>0</v>
      </c>
      <c r="BI127" s="211">
        <f>IF(N127="nulová",J127,0)</f>
        <v>0</v>
      </c>
      <c r="BJ127" s="16" t="s">
        <v>81</v>
      </c>
      <c r="BK127" s="211">
        <f>ROUND(I127*H127,2)</f>
        <v>0</v>
      </c>
      <c r="BL127" s="16" t="s">
        <v>127</v>
      </c>
      <c r="BM127" s="210" t="s">
        <v>189</v>
      </c>
    </row>
    <row r="128" s="2" customFormat="1">
      <c r="A128" s="37"/>
      <c r="B128" s="38"/>
      <c r="C128" s="39"/>
      <c r="D128" s="212" t="s">
        <v>128</v>
      </c>
      <c r="E128" s="39"/>
      <c r="F128" s="213" t="s">
        <v>137</v>
      </c>
      <c r="G128" s="39"/>
      <c r="H128" s="39"/>
      <c r="I128" s="214"/>
      <c r="J128" s="39"/>
      <c r="K128" s="39"/>
      <c r="L128" s="43"/>
      <c r="M128" s="215"/>
      <c r="N128" s="216"/>
      <c r="O128" s="83"/>
      <c r="P128" s="83"/>
      <c r="Q128" s="83"/>
      <c r="R128" s="83"/>
      <c r="S128" s="83"/>
      <c r="T128" s="84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T128" s="16" t="s">
        <v>128</v>
      </c>
      <c r="AU128" s="16" t="s">
        <v>83</v>
      </c>
    </row>
    <row r="129" s="2" customFormat="1" ht="16.5" customHeight="1">
      <c r="A129" s="37"/>
      <c r="B129" s="38"/>
      <c r="C129" s="199" t="s">
        <v>160</v>
      </c>
      <c r="D129" s="199" t="s">
        <v>123</v>
      </c>
      <c r="E129" s="200" t="s">
        <v>190</v>
      </c>
      <c r="F129" s="201" t="s">
        <v>191</v>
      </c>
      <c r="G129" s="202" t="s">
        <v>126</v>
      </c>
      <c r="H129" s="203">
        <v>1</v>
      </c>
      <c r="I129" s="204"/>
      <c r="J129" s="205">
        <f>ROUND(I129*H129,2)</f>
        <v>0</v>
      </c>
      <c r="K129" s="201" t="s">
        <v>21</v>
      </c>
      <c r="L129" s="43"/>
      <c r="M129" s="206" t="s">
        <v>21</v>
      </c>
      <c r="N129" s="207" t="s">
        <v>44</v>
      </c>
      <c r="O129" s="83"/>
      <c r="P129" s="208">
        <f>O129*H129</f>
        <v>0</v>
      </c>
      <c r="Q129" s="208">
        <v>0</v>
      </c>
      <c r="R129" s="208">
        <f>Q129*H129</f>
        <v>0</v>
      </c>
      <c r="S129" s="208">
        <v>0</v>
      </c>
      <c r="T129" s="209">
        <f>S129*H129</f>
        <v>0</v>
      </c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R129" s="210" t="s">
        <v>127</v>
      </c>
      <c r="AT129" s="210" t="s">
        <v>123</v>
      </c>
      <c r="AU129" s="210" t="s">
        <v>83</v>
      </c>
      <c r="AY129" s="16" t="s">
        <v>120</v>
      </c>
      <c r="BE129" s="211">
        <f>IF(N129="základní",J129,0)</f>
        <v>0</v>
      </c>
      <c r="BF129" s="211">
        <f>IF(N129="snížená",J129,0)</f>
        <v>0</v>
      </c>
      <c r="BG129" s="211">
        <f>IF(N129="zákl. přenesená",J129,0)</f>
        <v>0</v>
      </c>
      <c r="BH129" s="211">
        <f>IF(N129="sníž. přenesená",J129,0)</f>
        <v>0</v>
      </c>
      <c r="BI129" s="211">
        <f>IF(N129="nulová",J129,0)</f>
        <v>0</v>
      </c>
      <c r="BJ129" s="16" t="s">
        <v>81</v>
      </c>
      <c r="BK129" s="211">
        <f>ROUND(I129*H129,2)</f>
        <v>0</v>
      </c>
      <c r="BL129" s="16" t="s">
        <v>127</v>
      </c>
      <c r="BM129" s="210" t="s">
        <v>192</v>
      </c>
    </row>
    <row r="130" s="2" customFormat="1">
      <c r="A130" s="37"/>
      <c r="B130" s="38"/>
      <c r="C130" s="39"/>
      <c r="D130" s="212" t="s">
        <v>128</v>
      </c>
      <c r="E130" s="39"/>
      <c r="F130" s="213" t="s">
        <v>137</v>
      </c>
      <c r="G130" s="39"/>
      <c r="H130" s="39"/>
      <c r="I130" s="214"/>
      <c r="J130" s="39"/>
      <c r="K130" s="39"/>
      <c r="L130" s="43"/>
      <c r="M130" s="215"/>
      <c r="N130" s="216"/>
      <c r="O130" s="83"/>
      <c r="P130" s="83"/>
      <c r="Q130" s="83"/>
      <c r="R130" s="83"/>
      <c r="S130" s="83"/>
      <c r="T130" s="84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T130" s="16" t="s">
        <v>128</v>
      </c>
      <c r="AU130" s="16" t="s">
        <v>83</v>
      </c>
    </row>
    <row r="131" s="2" customFormat="1" ht="16.5" customHeight="1">
      <c r="A131" s="37"/>
      <c r="B131" s="38"/>
      <c r="C131" s="199" t="s">
        <v>193</v>
      </c>
      <c r="D131" s="199" t="s">
        <v>123</v>
      </c>
      <c r="E131" s="200" t="s">
        <v>194</v>
      </c>
      <c r="F131" s="201" t="s">
        <v>195</v>
      </c>
      <c r="G131" s="202" t="s">
        <v>126</v>
      </c>
      <c r="H131" s="203">
        <v>1</v>
      </c>
      <c r="I131" s="204"/>
      <c r="J131" s="205">
        <f>ROUND(I131*H131,2)</f>
        <v>0</v>
      </c>
      <c r="K131" s="201" t="s">
        <v>21</v>
      </c>
      <c r="L131" s="43"/>
      <c r="M131" s="206" t="s">
        <v>21</v>
      </c>
      <c r="N131" s="207" t="s">
        <v>44</v>
      </c>
      <c r="O131" s="83"/>
      <c r="P131" s="208">
        <f>O131*H131</f>
        <v>0</v>
      </c>
      <c r="Q131" s="208">
        <v>0</v>
      </c>
      <c r="R131" s="208">
        <f>Q131*H131</f>
        <v>0</v>
      </c>
      <c r="S131" s="208">
        <v>0</v>
      </c>
      <c r="T131" s="209">
        <f>S131*H131</f>
        <v>0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R131" s="210" t="s">
        <v>127</v>
      </c>
      <c r="AT131" s="210" t="s">
        <v>123</v>
      </c>
      <c r="AU131" s="210" t="s">
        <v>83</v>
      </c>
      <c r="AY131" s="16" t="s">
        <v>120</v>
      </c>
      <c r="BE131" s="211">
        <f>IF(N131="základní",J131,0)</f>
        <v>0</v>
      </c>
      <c r="BF131" s="211">
        <f>IF(N131="snížená",J131,0)</f>
        <v>0</v>
      </c>
      <c r="BG131" s="211">
        <f>IF(N131="zákl. přenesená",J131,0)</f>
        <v>0</v>
      </c>
      <c r="BH131" s="211">
        <f>IF(N131="sníž. přenesená",J131,0)</f>
        <v>0</v>
      </c>
      <c r="BI131" s="211">
        <f>IF(N131="nulová",J131,0)</f>
        <v>0</v>
      </c>
      <c r="BJ131" s="16" t="s">
        <v>81</v>
      </c>
      <c r="BK131" s="211">
        <f>ROUND(I131*H131,2)</f>
        <v>0</v>
      </c>
      <c r="BL131" s="16" t="s">
        <v>127</v>
      </c>
      <c r="BM131" s="210" t="s">
        <v>196</v>
      </c>
    </row>
    <row r="132" s="2" customFormat="1">
      <c r="A132" s="37"/>
      <c r="B132" s="38"/>
      <c r="C132" s="39"/>
      <c r="D132" s="212" t="s">
        <v>128</v>
      </c>
      <c r="E132" s="39"/>
      <c r="F132" s="213" t="s">
        <v>137</v>
      </c>
      <c r="G132" s="39"/>
      <c r="H132" s="39"/>
      <c r="I132" s="214"/>
      <c r="J132" s="39"/>
      <c r="K132" s="39"/>
      <c r="L132" s="43"/>
      <c r="M132" s="215"/>
      <c r="N132" s="216"/>
      <c r="O132" s="83"/>
      <c r="P132" s="83"/>
      <c r="Q132" s="83"/>
      <c r="R132" s="83"/>
      <c r="S132" s="83"/>
      <c r="T132" s="84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T132" s="16" t="s">
        <v>128</v>
      </c>
      <c r="AU132" s="16" t="s">
        <v>83</v>
      </c>
    </row>
    <row r="133" s="12" customFormat="1" ht="25.92" customHeight="1">
      <c r="A133" s="12"/>
      <c r="B133" s="183"/>
      <c r="C133" s="184"/>
      <c r="D133" s="185" t="s">
        <v>72</v>
      </c>
      <c r="E133" s="186" t="s">
        <v>197</v>
      </c>
      <c r="F133" s="186" t="s">
        <v>198</v>
      </c>
      <c r="G133" s="184"/>
      <c r="H133" s="184"/>
      <c r="I133" s="187"/>
      <c r="J133" s="188">
        <f>BK133</f>
        <v>0</v>
      </c>
      <c r="K133" s="184"/>
      <c r="L133" s="189"/>
      <c r="M133" s="190"/>
      <c r="N133" s="191"/>
      <c r="O133" s="191"/>
      <c r="P133" s="192">
        <f>P134+P149+P159+P172</f>
        <v>0</v>
      </c>
      <c r="Q133" s="191"/>
      <c r="R133" s="192">
        <f>R134+R149+R159+R172</f>
        <v>0</v>
      </c>
      <c r="S133" s="191"/>
      <c r="T133" s="193">
        <f>T134+T149+T159+T172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194" t="s">
        <v>81</v>
      </c>
      <c r="AT133" s="195" t="s">
        <v>72</v>
      </c>
      <c r="AU133" s="195" t="s">
        <v>73</v>
      </c>
      <c r="AY133" s="194" t="s">
        <v>120</v>
      </c>
      <c r="BK133" s="196">
        <f>BK134+BK149+BK159+BK172</f>
        <v>0</v>
      </c>
    </row>
    <row r="134" s="12" customFormat="1" ht="22.8" customHeight="1">
      <c r="A134" s="12"/>
      <c r="B134" s="183"/>
      <c r="C134" s="184"/>
      <c r="D134" s="185" t="s">
        <v>72</v>
      </c>
      <c r="E134" s="197" t="s">
        <v>199</v>
      </c>
      <c r="F134" s="197" t="s">
        <v>200</v>
      </c>
      <c r="G134" s="184"/>
      <c r="H134" s="184"/>
      <c r="I134" s="187"/>
      <c r="J134" s="198">
        <f>BK134</f>
        <v>0</v>
      </c>
      <c r="K134" s="184"/>
      <c r="L134" s="189"/>
      <c r="M134" s="190"/>
      <c r="N134" s="191"/>
      <c r="O134" s="191"/>
      <c r="P134" s="192">
        <f>SUM(P135:P148)</f>
        <v>0</v>
      </c>
      <c r="Q134" s="191"/>
      <c r="R134" s="192">
        <f>SUM(R135:R148)</f>
        <v>0</v>
      </c>
      <c r="S134" s="191"/>
      <c r="T134" s="193">
        <f>SUM(T135:T148)</f>
        <v>0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194" t="s">
        <v>81</v>
      </c>
      <c r="AT134" s="195" t="s">
        <v>72</v>
      </c>
      <c r="AU134" s="195" t="s">
        <v>81</v>
      </c>
      <c r="AY134" s="194" t="s">
        <v>120</v>
      </c>
      <c r="BK134" s="196">
        <f>SUM(BK135:BK148)</f>
        <v>0</v>
      </c>
    </row>
    <row r="135" s="2" customFormat="1" ht="16.5" customHeight="1">
      <c r="A135" s="37"/>
      <c r="B135" s="38"/>
      <c r="C135" s="199" t="s">
        <v>164</v>
      </c>
      <c r="D135" s="199" t="s">
        <v>123</v>
      </c>
      <c r="E135" s="200" t="s">
        <v>201</v>
      </c>
      <c r="F135" s="201" t="s">
        <v>202</v>
      </c>
      <c r="G135" s="202" t="s">
        <v>126</v>
      </c>
      <c r="H135" s="203">
        <v>1</v>
      </c>
      <c r="I135" s="204"/>
      <c r="J135" s="205">
        <f>ROUND(I135*H135,2)</f>
        <v>0</v>
      </c>
      <c r="K135" s="201" t="s">
        <v>21</v>
      </c>
      <c r="L135" s="43"/>
      <c r="M135" s="206" t="s">
        <v>21</v>
      </c>
      <c r="N135" s="207" t="s">
        <v>44</v>
      </c>
      <c r="O135" s="83"/>
      <c r="P135" s="208">
        <f>O135*H135</f>
        <v>0</v>
      </c>
      <c r="Q135" s="208">
        <v>0</v>
      </c>
      <c r="R135" s="208">
        <f>Q135*H135</f>
        <v>0</v>
      </c>
      <c r="S135" s="208">
        <v>0</v>
      </c>
      <c r="T135" s="209">
        <f>S135*H135</f>
        <v>0</v>
      </c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R135" s="210" t="s">
        <v>127</v>
      </c>
      <c r="AT135" s="210" t="s">
        <v>123</v>
      </c>
      <c r="AU135" s="210" t="s">
        <v>83</v>
      </c>
      <c r="AY135" s="16" t="s">
        <v>120</v>
      </c>
      <c r="BE135" s="211">
        <f>IF(N135="základní",J135,0)</f>
        <v>0</v>
      </c>
      <c r="BF135" s="211">
        <f>IF(N135="snížená",J135,0)</f>
        <v>0</v>
      </c>
      <c r="BG135" s="211">
        <f>IF(N135="zákl. přenesená",J135,0)</f>
        <v>0</v>
      </c>
      <c r="BH135" s="211">
        <f>IF(N135="sníž. přenesená",J135,0)</f>
        <v>0</v>
      </c>
      <c r="BI135" s="211">
        <f>IF(N135="nulová",J135,0)</f>
        <v>0</v>
      </c>
      <c r="BJ135" s="16" t="s">
        <v>81</v>
      </c>
      <c r="BK135" s="211">
        <f>ROUND(I135*H135,2)</f>
        <v>0</v>
      </c>
      <c r="BL135" s="16" t="s">
        <v>127</v>
      </c>
      <c r="BM135" s="210" t="s">
        <v>203</v>
      </c>
    </row>
    <row r="136" s="2" customFormat="1">
      <c r="A136" s="37"/>
      <c r="B136" s="38"/>
      <c r="C136" s="39"/>
      <c r="D136" s="212" t="s">
        <v>128</v>
      </c>
      <c r="E136" s="39"/>
      <c r="F136" s="213" t="s">
        <v>204</v>
      </c>
      <c r="G136" s="39"/>
      <c r="H136" s="39"/>
      <c r="I136" s="214"/>
      <c r="J136" s="39"/>
      <c r="K136" s="39"/>
      <c r="L136" s="43"/>
      <c r="M136" s="215"/>
      <c r="N136" s="216"/>
      <c r="O136" s="83"/>
      <c r="P136" s="83"/>
      <c r="Q136" s="83"/>
      <c r="R136" s="83"/>
      <c r="S136" s="83"/>
      <c r="T136" s="84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T136" s="16" t="s">
        <v>128</v>
      </c>
      <c r="AU136" s="16" t="s">
        <v>83</v>
      </c>
    </row>
    <row r="137" s="2" customFormat="1" ht="16.5" customHeight="1">
      <c r="A137" s="37"/>
      <c r="B137" s="38"/>
      <c r="C137" s="199" t="s">
        <v>205</v>
      </c>
      <c r="D137" s="199" t="s">
        <v>123</v>
      </c>
      <c r="E137" s="200" t="s">
        <v>206</v>
      </c>
      <c r="F137" s="201" t="s">
        <v>207</v>
      </c>
      <c r="G137" s="202" t="s">
        <v>126</v>
      </c>
      <c r="H137" s="203">
        <v>1</v>
      </c>
      <c r="I137" s="204"/>
      <c r="J137" s="205">
        <f>ROUND(I137*H137,2)</f>
        <v>0</v>
      </c>
      <c r="K137" s="201" t="s">
        <v>21</v>
      </c>
      <c r="L137" s="43"/>
      <c r="M137" s="206" t="s">
        <v>21</v>
      </c>
      <c r="N137" s="207" t="s">
        <v>44</v>
      </c>
      <c r="O137" s="83"/>
      <c r="P137" s="208">
        <f>O137*H137</f>
        <v>0</v>
      </c>
      <c r="Q137" s="208">
        <v>0</v>
      </c>
      <c r="R137" s="208">
        <f>Q137*H137</f>
        <v>0</v>
      </c>
      <c r="S137" s="208">
        <v>0</v>
      </c>
      <c r="T137" s="209">
        <f>S137*H137</f>
        <v>0</v>
      </c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R137" s="210" t="s">
        <v>127</v>
      </c>
      <c r="AT137" s="210" t="s">
        <v>123</v>
      </c>
      <c r="AU137" s="210" t="s">
        <v>83</v>
      </c>
      <c r="AY137" s="16" t="s">
        <v>120</v>
      </c>
      <c r="BE137" s="211">
        <f>IF(N137="základní",J137,0)</f>
        <v>0</v>
      </c>
      <c r="BF137" s="211">
        <f>IF(N137="snížená",J137,0)</f>
        <v>0</v>
      </c>
      <c r="BG137" s="211">
        <f>IF(N137="zákl. přenesená",J137,0)</f>
        <v>0</v>
      </c>
      <c r="BH137" s="211">
        <f>IF(N137="sníž. přenesená",J137,0)</f>
        <v>0</v>
      </c>
      <c r="BI137" s="211">
        <f>IF(N137="nulová",J137,0)</f>
        <v>0</v>
      </c>
      <c r="BJ137" s="16" t="s">
        <v>81</v>
      </c>
      <c r="BK137" s="211">
        <f>ROUND(I137*H137,2)</f>
        <v>0</v>
      </c>
      <c r="BL137" s="16" t="s">
        <v>127</v>
      </c>
      <c r="BM137" s="210" t="s">
        <v>208</v>
      </c>
    </row>
    <row r="138" s="2" customFormat="1">
      <c r="A138" s="37"/>
      <c r="B138" s="38"/>
      <c r="C138" s="39"/>
      <c r="D138" s="212" t="s">
        <v>128</v>
      </c>
      <c r="E138" s="39"/>
      <c r="F138" s="213" t="s">
        <v>209</v>
      </c>
      <c r="G138" s="39"/>
      <c r="H138" s="39"/>
      <c r="I138" s="214"/>
      <c r="J138" s="39"/>
      <c r="K138" s="39"/>
      <c r="L138" s="43"/>
      <c r="M138" s="215"/>
      <c r="N138" s="216"/>
      <c r="O138" s="83"/>
      <c r="P138" s="83"/>
      <c r="Q138" s="83"/>
      <c r="R138" s="83"/>
      <c r="S138" s="83"/>
      <c r="T138" s="84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T138" s="16" t="s">
        <v>128</v>
      </c>
      <c r="AU138" s="16" t="s">
        <v>83</v>
      </c>
    </row>
    <row r="139" s="2" customFormat="1" ht="16.5" customHeight="1">
      <c r="A139" s="37"/>
      <c r="B139" s="38"/>
      <c r="C139" s="199" t="s">
        <v>170</v>
      </c>
      <c r="D139" s="199" t="s">
        <v>123</v>
      </c>
      <c r="E139" s="200" t="s">
        <v>210</v>
      </c>
      <c r="F139" s="201" t="s">
        <v>211</v>
      </c>
      <c r="G139" s="202" t="s">
        <v>126</v>
      </c>
      <c r="H139" s="203">
        <v>1</v>
      </c>
      <c r="I139" s="204"/>
      <c r="J139" s="205">
        <f>ROUND(I139*H139,2)</f>
        <v>0</v>
      </c>
      <c r="K139" s="201" t="s">
        <v>21</v>
      </c>
      <c r="L139" s="43"/>
      <c r="M139" s="206" t="s">
        <v>21</v>
      </c>
      <c r="N139" s="207" t="s">
        <v>44</v>
      </c>
      <c r="O139" s="83"/>
      <c r="P139" s="208">
        <f>O139*H139</f>
        <v>0</v>
      </c>
      <c r="Q139" s="208">
        <v>0</v>
      </c>
      <c r="R139" s="208">
        <f>Q139*H139</f>
        <v>0</v>
      </c>
      <c r="S139" s="208">
        <v>0</v>
      </c>
      <c r="T139" s="209">
        <f>S139*H139</f>
        <v>0</v>
      </c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R139" s="210" t="s">
        <v>127</v>
      </c>
      <c r="AT139" s="210" t="s">
        <v>123</v>
      </c>
      <c r="AU139" s="210" t="s">
        <v>83</v>
      </c>
      <c r="AY139" s="16" t="s">
        <v>120</v>
      </c>
      <c r="BE139" s="211">
        <f>IF(N139="základní",J139,0)</f>
        <v>0</v>
      </c>
      <c r="BF139" s="211">
        <f>IF(N139="snížená",J139,0)</f>
        <v>0</v>
      </c>
      <c r="BG139" s="211">
        <f>IF(N139="zákl. přenesená",J139,0)</f>
        <v>0</v>
      </c>
      <c r="BH139" s="211">
        <f>IF(N139="sníž. přenesená",J139,0)</f>
        <v>0</v>
      </c>
      <c r="BI139" s="211">
        <f>IF(N139="nulová",J139,0)</f>
        <v>0</v>
      </c>
      <c r="BJ139" s="16" t="s">
        <v>81</v>
      </c>
      <c r="BK139" s="211">
        <f>ROUND(I139*H139,2)</f>
        <v>0</v>
      </c>
      <c r="BL139" s="16" t="s">
        <v>127</v>
      </c>
      <c r="BM139" s="210" t="s">
        <v>212</v>
      </c>
    </row>
    <row r="140" s="2" customFormat="1">
      <c r="A140" s="37"/>
      <c r="B140" s="38"/>
      <c r="C140" s="39"/>
      <c r="D140" s="212" t="s">
        <v>128</v>
      </c>
      <c r="E140" s="39"/>
      <c r="F140" s="213" t="s">
        <v>213</v>
      </c>
      <c r="G140" s="39"/>
      <c r="H140" s="39"/>
      <c r="I140" s="214"/>
      <c r="J140" s="39"/>
      <c r="K140" s="39"/>
      <c r="L140" s="43"/>
      <c r="M140" s="215"/>
      <c r="N140" s="216"/>
      <c r="O140" s="83"/>
      <c r="P140" s="83"/>
      <c r="Q140" s="83"/>
      <c r="R140" s="83"/>
      <c r="S140" s="83"/>
      <c r="T140" s="84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T140" s="16" t="s">
        <v>128</v>
      </c>
      <c r="AU140" s="16" t="s">
        <v>83</v>
      </c>
    </row>
    <row r="141" s="2" customFormat="1" ht="16.5" customHeight="1">
      <c r="A141" s="37"/>
      <c r="B141" s="38"/>
      <c r="C141" s="199" t="s">
        <v>7</v>
      </c>
      <c r="D141" s="199" t="s">
        <v>123</v>
      </c>
      <c r="E141" s="200" t="s">
        <v>214</v>
      </c>
      <c r="F141" s="201" t="s">
        <v>215</v>
      </c>
      <c r="G141" s="202" t="s">
        <v>126</v>
      </c>
      <c r="H141" s="203">
        <v>1</v>
      </c>
      <c r="I141" s="204"/>
      <c r="J141" s="205">
        <f>ROUND(I141*H141,2)</f>
        <v>0</v>
      </c>
      <c r="K141" s="201" t="s">
        <v>21</v>
      </c>
      <c r="L141" s="43"/>
      <c r="M141" s="206" t="s">
        <v>21</v>
      </c>
      <c r="N141" s="207" t="s">
        <v>44</v>
      </c>
      <c r="O141" s="83"/>
      <c r="P141" s="208">
        <f>O141*H141</f>
        <v>0</v>
      </c>
      <c r="Q141" s="208">
        <v>0</v>
      </c>
      <c r="R141" s="208">
        <f>Q141*H141</f>
        <v>0</v>
      </c>
      <c r="S141" s="208">
        <v>0</v>
      </c>
      <c r="T141" s="209">
        <f>S141*H141</f>
        <v>0</v>
      </c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R141" s="210" t="s">
        <v>127</v>
      </c>
      <c r="AT141" s="210" t="s">
        <v>123</v>
      </c>
      <c r="AU141" s="210" t="s">
        <v>83</v>
      </c>
      <c r="AY141" s="16" t="s">
        <v>120</v>
      </c>
      <c r="BE141" s="211">
        <f>IF(N141="základní",J141,0)</f>
        <v>0</v>
      </c>
      <c r="BF141" s="211">
        <f>IF(N141="snížená",J141,0)</f>
        <v>0</v>
      </c>
      <c r="BG141" s="211">
        <f>IF(N141="zákl. přenesená",J141,0)</f>
        <v>0</v>
      </c>
      <c r="BH141" s="211">
        <f>IF(N141="sníž. přenesená",J141,0)</f>
        <v>0</v>
      </c>
      <c r="BI141" s="211">
        <f>IF(N141="nulová",J141,0)</f>
        <v>0</v>
      </c>
      <c r="BJ141" s="16" t="s">
        <v>81</v>
      </c>
      <c r="BK141" s="211">
        <f>ROUND(I141*H141,2)</f>
        <v>0</v>
      </c>
      <c r="BL141" s="16" t="s">
        <v>127</v>
      </c>
      <c r="BM141" s="210" t="s">
        <v>216</v>
      </c>
    </row>
    <row r="142" s="2" customFormat="1">
      <c r="A142" s="37"/>
      <c r="B142" s="38"/>
      <c r="C142" s="39"/>
      <c r="D142" s="212" t="s">
        <v>128</v>
      </c>
      <c r="E142" s="39"/>
      <c r="F142" s="213" t="s">
        <v>153</v>
      </c>
      <c r="G142" s="39"/>
      <c r="H142" s="39"/>
      <c r="I142" s="214"/>
      <c r="J142" s="39"/>
      <c r="K142" s="39"/>
      <c r="L142" s="43"/>
      <c r="M142" s="215"/>
      <c r="N142" s="216"/>
      <c r="O142" s="83"/>
      <c r="P142" s="83"/>
      <c r="Q142" s="83"/>
      <c r="R142" s="83"/>
      <c r="S142" s="83"/>
      <c r="T142" s="84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T142" s="16" t="s">
        <v>128</v>
      </c>
      <c r="AU142" s="16" t="s">
        <v>83</v>
      </c>
    </row>
    <row r="143" s="2" customFormat="1" ht="16.5" customHeight="1">
      <c r="A143" s="37"/>
      <c r="B143" s="38"/>
      <c r="C143" s="199" t="s">
        <v>174</v>
      </c>
      <c r="D143" s="199" t="s">
        <v>123</v>
      </c>
      <c r="E143" s="200" t="s">
        <v>217</v>
      </c>
      <c r="F143" s="201" t="s">
        <v>218</v>
      </c>
      <c r="G143" s="202" t="s">
        <v>126</v>
      </c>
      <c r="H143" s="203">
        <v>1</v>
      </c>
      <c r="I143" s="204"/>
      <c r="J143" s="205">
        <f>ROUND(I143*H143,2)</f>
        <v>0</v>
      </c>
      <c r="K143" s="201" t="s">
        <v>21</v>
      </c>
      <c r="L143" s="43"/>
      <c r="M143" s="206" t="s">
        <v>21</v>
      </c>
      <c r="N143" s="207" t="s">
        <v>44</v>
      </c>
      <c r="O143" s="83"/>
      <c r="P143" s="208">
        <f>O143*H143</f>
        <v>0</v>
      </c>
      <c r="Q143" s="208">
        <v>0</v>
      </c>
      <c r="R143" s="208">
        <f>Q143*H143</f>
        <v>0</v>
      </c>
      <c r="S143" s="208">
        <v>0</v>
      </c>
      <c r="T143" s="209">
        <f>S143*H143</f>
        <v>0</v>
      </c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R143" s="210" t="s">
        <v>127</v>
      </c>
      <c r="AT143" s="210" t="s">
        <v>123</v>
      </c>
      <c r="AU143" s="210" t="s">
        <v>83</v>
      </c>
      <c r="AY143" s="16" t="s">
        <v>120</v>
      </c>
      <c r="BE143" s="211">
        <f>IF(N143="základní",J143,0)</f>
        <v>0</v>
      </c>
      <c r="BF143" s="211">
        <f>IF(N143="snížená",J143,0)</f>
        <v>0</v>
      </c>
      <c r="BG143" s="211">
        <f>IF(N143="zákl. přenesená",J143,0)</f>
        <v>0</v>
      </c>
      <c r="BH143" s="211">
        <f>IF(N143="sníž. přenesená",J143,0)</f>
        <v>0</v>
      </c>
      <c r="BI143" s="211">
        <f>IF(N143="nulová",J143,0)</f>
        <v>0</v>
      </c>
      <c r="BJ143" s="16" t="s">
        <v>81</v>
      </c>
      <c r="BK143" s="211">
        <f>ROUND(I143*H143,2)</f>
        <v>0</v>
      </c>
      <c r="BL143" s="16" t="s">
        <v>127</v>
      </c>
      <c r="BM143" s="210" t="s">
        <v>219</v>
      </c>
    </row>
    <row r="144" s="2" customFormat="1">
      <c r="A144" s="37"/>
      <c r="B144" s="38"/>
      <c r="C144" s="39"/>
      <c r="D144" s="212" t="s">
        <v>128</v>
      </c>
      <c r="E144" s="39"/>
      <c r="F144" s="213" t="s">
        <v>132</v>
      </c>
      <c r="G144" s="39"/>
      <c r="H144" s="39"/>
      <c r="I144" s="214"/>
      <c r="J144" s="39"/>
      <c r="K144" s="39"/>
      <c r="L144" s="43"/>
      <c r="M144" s="215"/>
      <c r="N144" s="216"/>
      <c r="O144" s="83"/>
      <c r="P144" s="83"/>
      <c r="Q144" s="83"/>
      <c r="R144" s="83"/>
      <c r="S144" s="83"/>
      <c r="T144" s="84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T144" s="16" t="s">
        <v>128</v>
      </c>
      <c r="AU144" s="16" t="s">
        <v>83</v>
      </c>
    </row>
    <row r="145" s="2" customFormat="1" ht="16.5" customHeight="1">
      <c r="A145" s="37"/>
      <c r="B145" s="38"/>
      <c r="C145" s="199" t="s">
        <v>220</v>
      </c>
      <c r="D145" s="199" t="s">
        <v>123</v>
      </c>
      <c r="E145" s="200" t="s">
        <v>221</v>
      </c>
      <c r="F145" s="201" t="s">
        <v>222</v>
      </c>
      <c r="G145" s="202" t="s">
        <v>126</v>
      </c>
      <c r="H145" s="203">
        <v>1</v>
      </c>
      <c r="I145" s="204"/>
      <c r="J145" s="205">
        <f>ROUND(I145*H145,2)</f>
        <v>0</v>
      </c>
      <c r="K145" s="201" t="s">
        <v>21</v>
      </c>
      <c r="L145" s="43"/>
      <c r="M145" s="206" t="s">
        <v>21</v>
      </c>
      <c r="N145" s="207" t="s">
        <v>44</v>
      </c>
      <c r="O145" s="83"/>
      <c r="P145" s="208">
        <f>O145*H145</f>
        <v>0</v>
      </c>
      <c r="Q145" s="208">
        <v>0</v>
      </c>
      <c r="R145" s="208">
        <f>Q145*H145</f>
        <v>0</v>
      </c>
      <c r="S145" s="208">
        <v>0</v>
      </c>
      <c r="T145" s="209">
        <f>S145*H145</f>
        <v>0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210" t="s">
        <v>127</v>
      </c>
      <c r="AT145" s="210" t="s">
        <v>123</v>
      </c>
      <c r="AU145" s="210" t="s">
        <v>83</v>
      </c>
      <c r="AY145" s="16" t="s">
        <v>120</v>
      </c>
      <c r="BE145" s="211">
        <f>IF(N145="základní",J145,0)</f>
        <v>0</v>
      </c>
      <c r="BF145" s="211">
        <f>IF(N145="snížená",J145,0)</f>
        <v>0</v>
      </c>
      <c r="BG145" s="211">
        <f>IF(N145="zákl. přenesená",J145,0)</f>
        <v>0</v>
      </c>
      <c r="BH145" s="211">
        <f>IF(N145="sníž. přenesená",J145,0)</f>
        <v>0</v>
      </c>
      <c r="BI145" s="211">
        <f>IF(N145="nulová",J145,0)</f>
        <v>0</v>
      </c>
      <c r="BJ145" s="16" t="s">
        <v>81</v>
      </c>
      <c r="BK145" s="211">
        <f>ROUND(I145*H145,2)</f>
        <v>0</v>
      </c>
      <c r="BL145" s="16" t="s">
        <v>127</v>
      </c>
      <c r="BM145" s="210" t="s">
        <v>223</v>
      </c>
    </row>
    <row r="146" s="2" customFormat="1">
      <c r="A146" s="37"/>
      <c r="B146" s="38"/>
      <c r="C146" s="39"/>
      <c r="D146" s="212" t="s">
        <v>128</v>
      </c>
      <c r="E146" s="39"/>
      <c r="F146" s="213" t="s">
        <v>132</v>
      </c>
      <c r="G146" s="39"/>
      <c r="H146" s="39"/>
      <c r="I146" s="214"/>
      <c r="J146" s="39"/>
      <c r="K146" s="39"/>
      <c r="L146" s="43"/>
      <c r="M146" s="215"/>
      <c r="N146" s="216"/>
      <c r="O146" s="83"/>
      <c r="P146" s="83"/>
      <c r="Q146" s="83"/>
      <c r="R146" s="83"/>
      <c r="S146" s="83"/>
      <c r="T146" s="84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T146" s="16" t="s">
        <v>128</v>
      </c>
      <c r="AU146" s="16" t="s">
        <v>83</v>
      </c>
    </row>
    <row r="147" s="2" customFormat="1" ht="16.5" customHeight="1">
      <c r="A147" s="37"/>
      <c r="B147" s="38"/>
      <c r="C147" s="199" t="s">
        <v>177</v>
      </c>
      <c r="D147" s="199" t="s">
        <v>123</v>
      </c>
      <c r="E147" s="200" t="s">
        <v>224</v>
      </c>
      <c r="F147" s="201" t="s">
        <v>225</v>
      </c>
      <c r="G147" s="202" t="s">
        <v>126</v>
      </c>
      <c r="H147" s="203">
        <v>1</v>
      </c>
      <c r="I147" s="204"/>
      <c r="J147" s="205">
        <f>ROUND(I147*H147,2)</f>
        <v>0</v>
      </c>
      <c r="K147" s="201" t="s">
        <v>21</v>
      </c>
      <c r="L147" s="43"/>
      <c r="M147" s="206" t="s">
        <v>21</v>
      </c>
      <c r="N147" s="207" t="s">
        <v>44</v>
      </c>
      <c r="O147" s="83"/>
      <c r="P147" s="208">
        <f>O147*H147</f>
        <v>0</v>
      </c>
      <c r="Q147" s="208">
        <v>0</v>
      </c>
      <c r="R147" s="208">
        <f>Q147*H147</f>
        <v>0</v>
      </c>
      <c r="S147" s="208">
        <v>0</v>
      </c>
      <c r="T147" s="209">
        <f>S147*H147</f>
        <v>0</v>
      </c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R147" s="210" t="s">
        <v>127</v>
      </c>
      <c r="AT147" s="210" t="s">
        <v>123</v>
      </c>
      <c r="AU147" s="210" t="s">
        <v>83</v>
      </c>
      <c r="AY147" s="16" t="s">
        <v>120</v>
      </c>
      <c r="BE147" s="211">
        <f>IF(N147="základní",J147,0)</f>
        <v>0</v>
      </c>
      <c r="BF147" s="211">
        <f>IF(N147="snížená",J147,0)</f>
        <v>0</v>
      </c>
      <c r="BG147" s="211">
        <f>IF(N147="zákl. přenesená",J147,0)</f>
        <v>0</v>
      </c>
      <c r="BH147" s="211">
        <f>IF(N147="sníž. přenesená",J147,0)</f>
        <v>0</v>
      </c>
      <c r="BI147" s="211">
        <f>IF(N147="nulová",J147,0)</f>
        <v>0</v>
      </c>
      <c r="BJ147" s="16" t="s">
        <v>81</v>
      </c>
      <c r="BK147" s="211">
        <f>ROUND(I147*H147,2)</f>
        <v>0</v>
      </c>
      <c r="BL147" s="16" t="s">
        <v>127</v>
      </c>
      <c r="BM147" s="210" t="s">
        <v>226</v>
      </c>
    </row>
    <row r="148" s="2" customFormat="1">
      <c r="A148" s="37"/>
      <c r="B148" s="38"/>
      <c r="C148" s="39"/>
      <c r="D148" s="212" t="s">
        <v>128</v>
      </c>
      <c r="E148" s="39"/>
      <c r="F148" s="213" t="s">
        <v>209</v>
      </c>
      <c r="G148" s="39"/>
      <c r="H148" s="39"/>
      <c r="I148" s="214"/>
      <c r="J148" s="39"/>
      <c r="K148" s="39"/>
      <c r="L148" s="43"/>
      <c r="M148" s="215"/>
      <c r="N148" s="216"/>
      <c r="O148" s="83"/>
      <c r="P148" s="83"/>
      <c r="Q148" s="83"/>
      <c r="R148" s="83"/>
      <c r="S148" s="83"/>
      <c r="T148" s="84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T148" s="16" t="s">
        <v>128</v>
      </c>
      <c r="AU148" s="16" t="s">
        <v>83</v>
      </c>
    </row>
    <row r="149" s="12" customFormat="1" ht="22.8" customHeight="1">
      <c r="A149" s="12"/>
      <c r="B149" s="183"/>
      <c r="C149" s="184"/>
      <c r="D149" s="185" t="s">
        <v>72</v>
      </c>
      <c r="E149" s="197" t="s">
        <v>227</v>
      </c>
      <c r="F149" s="197" t="s">
        <v>228</v>
      </c>
      <c r="G149" s="184"/>
      <c r="H149" s="184"/>
      <c r="I149" s="187"/>
      <c r="J149" s="198">
        <f>BK149</f>
        <v>0</v>
      </c>
      <c r="K149" s="184"/>
      <c r="L149" s="189"/>
      <c r="M149" s="190"/>
      <c r="N149" s="191"/>
      <c r="O149" s="191"/>
      <c r="P149" s="192">
        <f>SUM(P150:P158)</f>
        <v>0</v>
      </c>
      <c r="Q149" s="191"/>
      <c r="R149" s="192">
        <f>SUM(R150:R158)</f>
        <v>0</v>
      </c>
      <c r="S149" s="191"/>
      <c r="T149" s="193">
        <f>SUM(T150:T158)</f>
        <v>0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194" t="s">
        <v>81</v>
      </c>
      <c r="AT149" s="195" t="s">
        <v>72</v>
      </c>
      <c r="AU149" s="195" t="s">
        <v>81</v>
      </c>
      <c r="AY149" s="194" t="s">
        <v>120</v>
      </c>
      <c r="BK149" s="196">
        <f>SUM(BK150:BK158)</f>
        <v>0</v>
      </c>
    </row>
    <row r="150" s="2" customFormat="1" ht="16.5" customHeight="1">
      <c r="A150" s="37"/>
      <c r="B150" s="38"/>
      <c r="C150" s="199" t="s">
        <v>229</v>
      </c>
      <c r="D150" s="199" t="s">
        <v>123</v>
      </c>
      <c r="E150" s="200" t="s">
        <v>230</v>
      </c>
      <c r="F150" s="201" t="s">
        <v>231</v>
      </c>
      <c r="G150" s="202" t="s">
        <v>126</v>
      </c>
      <c r="H150" s="203">
        <v>1</v>
      </c>
      <c r="I150" s="204"/>
      <c r="J150" s="205">
        <f>ROUND(I150*H150,2)</f>
        <v>0</v>
      </c>
      <c r="K150" s="201" t="s">
        <v>21</v>
      </c>
      <c r="L150" s="43"/>
      <c r="M150" s="206" t="s">
        <v>21</v>
      </c>
      <c r="N150" s="207" t="s">
        <v>44</v>
      </c>
      <c r="O150" s="83"/>
      <c r="P150" s="208">
        <f>O150*H150</f>
        <v>0</v>
      </c>
      <c r="Q150" s="208">
        <v>0</v>
      </c>
      <c r="R150" s="208">
        <f>Q150*H150</f>
        <v>0</v>
      </c>
      <c r="S150" s="208">
        <v>0</v>
      </c>
      <c r="T150" s="209">
        <f>S150*H150</f>
        <v>0</v>
      </c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R150" s="210" t="s">
        <v>127</v>
      </c>
      <c r="AT150" s="210" t="s">
        <v>123</v>
      </c>
      <c r="AU150" s="210" t="s">
        <v>83</v>
      </c>
      <c r="AY150" s="16" t="s">
        <v>120</v>
      </c>
      <c r="BE150" s="211">
        <f>IF(N150="základní",J150,0)</f>
        <v>0</v>
      </c>
      <c r="BF150" s="211">
        <f>IF(N150="snížená",J150,0)</f>
        <v>0</v>
      </c>
      <c r="BG150" s="211">
        <f>IF(N150="zákl. přenesená",J150,0)</f>
        <v>0</v>
      </c>
      <c r="BH150" s="211">
        <f>IF(N150="sníž. přenesená",J150,0)</f>
        <v>0</v>
      </c>
      <c r="BI150" s="211">
        <f>IF(N150="nulová",J150,0)</f>
        <v>0</v>
      </c>
      <c r="BJ150" s="16" t="s">
        <v>81</v>
      </c>
      <c r="BK150" s="211">
        <f>ROUND(I150*H150,2)</f>
        <v>0</v>
      </c>
      <c r="BL150" s="16" t="s">
        <v>127</v>
      </c>
      <c r="BM150" s="210" t="s">
        <v>232</v>
      </c>
    </row>
    <row r="151" s="2" customFormat="1">
      <c r="A151" s="37"/>
      <c r="B151" s="38"/>
      <c r="C151" s="39"/>
      <c r="D151" s="212" t="s">
        <v>128</v>
      </c>
      <c r="E151" s="39"/>
      <c r="F151" s="213" t="s">
        <v>209</v>
      </c>
      <c r="G151" s="39"/>
      <c r="H151" s="39"/>
      <c r="I151" s="214"/>
      <c r="J151" s="39"/>
      <c r="K151" s="39"/>
      <c r="L151" s="43"/>
      <c r="M151" s="215"/>
      <c r="N151" s="216"/>
      <c r="O151" s="83"/>
      <c r="P151" s="83"/>
      <c r="Q151" s="83"/>
      <c r="R151" s="83"/>
      <c r="S151" s="83"/>
      <c r="T151" s="84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T151" s="16" t="s">
        <v>128</v>
      </c>
      <c r="AU151" s="16" t="s">
        <v>83</v>
      </c>
    </row>
    <row r="152" s="2" customFormat="1" ht="16.5" customHeight="1">
      <c r="A152" s="37"/>
      <c r="B152" s="38"/>
      <c r="C152" s="199" t="s">
        <v>181</v>
      </c>
      <c r="D152" s="199" t="s">
        <v>123</v>
      </c>
      <c r="E152" s="200" t="s">
        <v>233</v>
      </c>
      <c r="F152" s="201" t="s">
        <v>234</v>
      </c>
      <c r="G152" s="202" t="s">
        <v>126</v>
      </c>
      <c r="H152" s="203">
        <v>1</v>
      </c>
      <c r="I152" s="204"/>
      <c r="J152" s="205">
        <f>ROUND(I152*H152,2)</f>
        <v>0</v>
      </c>
      <c r="K152" s="201" t="s">
        <v>21</v>
      </c>
      <c r="L152" s="43"/>
      <c r="M152" s="206" t="s">
        <v>21</v>
      </c>
      <c r="N152" s="207" t="s">
        <v>44</v>
      </c>
      <c r="O152" s="83"/>
      <c r="P152" s="208">
        <f>O152*H152</f>
        <v>0</v>
      </c>
      <c r="Q152" s="208">
        <v>0</v>
      </c>
      <c r="R152" s="208">
        <f>Q152*H152</f>
        <v>0</v>
      </c>
      <c r="S152" s="208">
        <v>0</v>
      </c>
      <c r="T152" s="209">
        <f>S152*H152</f>
        <v>0</v>
      </c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R152" s="210" t="s">
        <v>127</v>
      </c>
      <c r="AT152" s="210" t="s">
        <v>123</v>
      </c>
      <c r="AU152" s="210" t="s">
        <v>83</v>
      </c>
      <c r="AY152" s="16" t="s">
        <v>120</v>
      </c>
      <c r="BE152" s="211">
        <f>IF(N152="základní",J152,0)</f>
        <v>0</v>
      </c>
      <c r="BF152" s="211">
        <f>IF(N152="snížená",J152,0)</f>
        <v>0</v>
      </c>
      <c r="BG152" s="211">
        <f>IF(N152="zákl. přenesená",J152,0)</f>
        <v>0</v>
      </c>
      <c r="BH152" s="211">
        <f>IF(N152="sníž. přenesená",J152,0)</f>
        <v>0</v>
      </c>
      <c r="BI152" s="211">
        <f>IF(N152="nulová",J152,0)</f>
        <v>0</v>
      </c>
      <c r="BJ152" s="16" t="s">
        <v>81</v>
      </c>
      <c r="BK152" s="211">
        <f>ROUND(I152*H152,2)</f>
        <v>0</v>
      </c>
      <c r="BL152" s="16" t="s">
        <v>127</v>
      </c>
      <c r="BM152" s="210" t="s">
        <v>235</v>
      </c>
    </row>
    <row r="153" s="2" customFormat="1">
      <c r="A153" s="37"/>
      <c r="B153" s="38"/>
      <c r="C153" s="39"/>
      <c r="D153" s="212" t="s">
        <v>128</v>
      </c>
      <c r="E153" s="39"/>
      <c r="F153" s="213" t="s">
        <v>236</v>
      </c>
      <c r="G153" s="39"/>
      <c r="H153" s="39"/>
      <c r="I153" s="214"/>
      <c r="J153" s="39"/>
      <c r="K153" s="39"/>
      <c r="L153" s="43"/>
      <c r="M153" s="215"/>
      <c r="N153" s="216"/>
      <c r="O153" s="83"/>
      <c r="P153" s="83"/>
      <c r="Q153" s="83"/>
      <c r="R153" s="83"/>
      <c r="S153" s="83"/>
      <c r="T153" s="84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T153" s="16" t="s">
        <v>128</v>
      </c>
      <c r="AU153" s="16" t="s">
        <v>83</v>
      </c>
    </row>
    <row r="154" s="2" customFormat="1" ht="16.5" customHeight="1">
      <c r="A154" s="37"/>
      <c r="B154" s="38"/>
      <c r="C154" s="199" t="s">
        <v>237</v>
      </c>
      <c r="D154" s="199" t="s">
        <v>123</v>
      </c>
      <c r="E154" s="200" t="s">
        <v>238</v>
      </c>
      <c r="F154" s="201" t="s">
        <v>239</v>
      </c>
      <c r="G154" s="202" t="s">
        <v>126</v>
      </c>
      <c r="H154" s="203">
        <v>1</v>
      </c>
      <c r="I154" s="204"/>
      <c r="J154" s="205">
        <f>ROUND(I154*H154,2)</f>
        <v>0</v>
      </c>
      <c r="K154" s="201" t="s">
        <v>21</v>
      </c>
      <c r="L154" s="43"/>
      <c r="M154" s="206" t="s">
        <v>21</v>
      </c>
      <c r="N154" s="207" t="s">
        <v>44</v>
      </c>
      <c r="O154" s="83"/>
      <c r="P154" s="208">
        <f>O154*H154</f>
        <v>0</v>
      </c>
      <c r="Q154" s="208">
        <v>0</v>
      </c>
      <c r="R154" s="208">
        <f>Q154*H154</f>
        <v>0</v>
      </c>
      <c r="S154" s="208">
        <v>0</v>
      </c>
      <c r="T154" s="209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210" t="s">
        <v>127</v>
      </c>
      <c r="AT154" s="210" t="s">
        <v>123</v>
      </c>
      <c r="AU154" s="210" t="s">
        <v>83</v>
      </c>
      <c r="AY154" s="16" t="s">
        <v>120</v>
      </c>
      <c r="BE154" s="211">
        <f>IF(N154="základní",J154,0)</f>
        <v>0</v>
      </c>
      <c r="BF154" s="211">
        <f>IF(N154="snížená",J154,0)</f>
        <v>0</v>
      </c>
      <c r="BG154" s="211">
        <f>IF(N154="zákl. přenesená",J154,0)</f>
        <v>0</v>
      </c>
      <c r="BH154" s="211">
        <f>IF(N154="sníž. přenesená",J154,0)</f>
        <v>0</v>
      </c>
      <c r="BI154" s="211">
        <f>IF(N154="nulová",J154,0)</f>
        <v>0</v>
      </c>
      <c r="BJ154" s="16" t="s">
        <v>81</v>
      </c>
      <c r="BK154" s="211">
        <f>ROUND(I154*H154,2)</f>
        <v>0</v>
      </c>
      <c r="BL154" s="16" t="s">
        <v>127</v>
      </c>
      <c r="BM154" s="210" t="s">
        <v>240</v>
      </c>
    </row>
    <row r="155" s="2" customFormat="1">
      <c r="A155" s="37"/>
      <c r="B155" s="38"/>
      <c r="C155" s="39"/>
      <c r="D155" s="212" t="s">
        <v>128</v>
      </c>
      <c r="E155" s="39"/>
      <c r="F155" s="213" t="s">
        <v>241</v>
      </c>
      <c r="G155" s="39"/>
      <c r="H155" s="39"/>
      <c r="I155" s="214"/>
      <c r="J155" s="39"/>
      <c r="K155" s="39"/>
      <c r="L155" s="43"/>
      <c r="M155" s="215"/>
      <c r="N155" s="216"/>
      <c r="O155" s="83"/>
      <c r="P155" s="83"/>
      <c r="Q155" s="83"/>
      <c r="R155" s="83"/>
      <c r="S155" s="83"/>
      <c r="T155" s="84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T155" s="16" t="s">
        <v>128</v>
      </c>
      <c r="AU155" s="16" t="s">
        <v>83</v>
      </c>
    </row>
    <row r="156" s="2" customFormat="1" ht="16.5" customHeight="1">
      <c r="A156" s="37"/>
      <c r="B156" s="38"/>
      <c r="C156" s="199" t="s">
        <v>184</v>
      </c>
      <c r="D156" s="199" t="s">
        <v>123</v>
      </c>
      <c r="E156" s="200" t="s">
        <v>242</v>
      </c>
      <c r="F156" s="201" t="s">
        <v>243</v>
      </c>
      <c r="G156" s="202" t="s">
        <v>126</v>
      </c>
      <c r="H156" s="203">
        <v>1</v>
      </c>
      <c r="I156" s="204"/>
      <c r="J156" s="205">
        <f>ROUND(I156*H156,2)</f>
        <v>0</v>
      </c>
      <c r="K156" s="201" t="s">
        <v>21</v>
      </c>
      <c r="L156" s="43"/>
      <c r="M156" s="206" t="s">
        <v>21</v>
      </c>
      <c r="N156" s="207" t="s">
        <v>44</v>
      </c>
      <c r="O156" s="83"/>
      <c r="P156" s="208">
        <f>O156*H156</f>
        <v>0</v>
      </c>
      <c r="Q156" s="208">
        <v>0</v>
      </c>
      <c r="R156" s="208">
        <f>Q156*H156</f>
        <v>0</v>
      </c>
      <c r="S156" s="208">
        <v>0</v>
      </c>
      <c r="T156" s="209">
        <f>S156*H156</f>
        <v>0</v>
      </c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R156" s="210" t="s">
        <v>127</v>
      </c>
      <c r="AT156" s="210" t="s">
        <v>123</v>
      </c>
      <c r="AU156" s="210" t="s">
        <v>83</v>
      </c>
      <c r="AY156" s="16" t="s">
        <v>120</v>
      </c>
      <c r="BE156" s="211">
        <f>IF(N156="základní",J156,0)</f>
        <v>0</v>
      </c>
      <c r="BF156" s="211">
        <f>IF(N156="snížená",J156,0)</f>
        <v>0</v>
      </c>
      <c r="BG156" s="211">
        <f>IF(N156="zákl. přenesená",J156,0)</f>
        <v>0</v>
      </c>
      <c r="BH156" s="211">
        <f>IF(N156="sníž. přenesená",J156,0)</f>
        <v>0</v>
      </c>
      <c r="BI156" s="211">
        <f>IF(N156="nulová",J156,0)</f>
        <v>0</v>
      </c>
      <c r="BJ156" s="16" t="s">
        <v>81</v>
      </c>
      <c r="BK156" s="211">
        <f>ROUND(I156*H156,2)</f>
        <v>0</v>
      </c>
      <c r="BL156" s="16" t="s">
        <v>127</v>
      </c>
      <c r="BM156" s="210" t="s">
        <v>244</v>
      </c>
    </row>
    <row r="157" s="2" customFormat="1" ht="16.5" customHeight="1">
      <c r="A157" s="37"/>
      <c r="B157" s="38"/>
      <c r="C157" s="199" t="s">
        <v>245</v>
      </c>
      <c r="D157" s="199" t="s">
        <v>123</v>
      </c>
      <c r="E157" s="200" t="s">
        <v>246</v>
      </c>
      <c r="F157" s="201" t="s">
        <v>247</v>
      </c>
      <c r="G157" s="202" t="s">
        <v>126</v>
      </c>
      <c r="H157" s="203">
        <v>1</v>
      </c>
      <c r="I157" s="204"/>
      <c r="J157" s="205">
        <f>ROUND(I157*H157,2)</f>
        <v>0</v>
      </c>
      <c r="K157" s="201" t="s">
        <v>21</v>
      </c>
      <c r="L157" s="43"/>
      <c r="M157" s="206" t="s">
        <v>21</v>
      </c>
      <c r="N157" s="207" t="s">
        <v>44</v>
      </c>
      <c r="O157" s="83"/>
      <c r="P157" s="208">
        <f>O157*H157</f>
        <v>0</v>
      </c>
      <c r="Q157" s="208">
        <v>0</v>
      </c>
      <c r="R157" s="208">
        <f>Q157*H157</f>
        <v>0</v>
      </c>
      <c r="S157" s="208">
        <v>0</v>
      </c>
      <c r="T157" s="209">
        <f>S157*H157</f>
        <v>0</v>
      </c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R157" s="210" t="s">
        <v>127</v>
      </c>
      <c r="AT157" s="210" t="s">
        <v>123</v>
      </c>
      <c r="AU157" s="210" t="s">
        <v>83</v>
      </c>
      <c r="AY157" s="16" t="s">
        <v>120</v>
      </c>
      <c r="BE157" s="211">
        <f>IF(N157="základní",J157,0)</f>
        <v>0</v>
      </c>
      <c r="BF157" s="211">
        <f>IF(N157="snížená",J157,0)</f>
        <v>0</v>
      </c>
      <c r="BG157" s="211">
        <f>IF(N157="zákl. přenesená",J157,0)</f>
        <v>0</v>
      </c>
      <c r="BH157" s="211">
        <f>IF(N157="sníž. přenesená",J157,0)</f>
        <v>0</v>
      </c>
      <c r="BI157" s="211">
        <f>IF(N157="nulová",J157,0)</f>
        <v>0</v>
      </c>
      <c r="BJ157" s="16" t="s">
        <v>81</v>
      </c>
      <c r="BK157" s="211">
        <f>ROUND(I157*H157,2)</f>
        <v>0</v>
      </c>
      <c r="BL157" s="16" t="s">
        <v>127</v>
      </c>
      <c r="BM157" s="210" t="s">
        <v>248</v>
      </c>
    </row>
    <row r="158" s="2" customFormat="1">
      <c r="A158" s="37"/>
      <c r="B158" s="38"/>
      <c r="C158" s="39"/>
      <c r="D158" s="212" t="s">
        <v>128</v>
      </c>
      <c r="E158" s="39"/>
      <c r="F158" s="213" t="s">
        <v>209</v>
      </c>
      <c r="G158" s="39"/>
      <c r="H158" s="39"/>
      <c r="I158" s="214"/>
      <c r="J158" s="39"/>
      <c r="K158" s="39"/>
      <c r="L158" s="43"/>
      <c r="M158" s="215"/>
      <c r="N158" s="216"/>
      <c r="O158" s="83"/>
      <c r="P158" s="83"/>
      <c r="Q158" s="83"/>
      <c r="R158" s="83"/>
      <c r="S158" s="83"/>
      <c r="T158" s="84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T158" s="16" t="s">
        <v>128</v>
      </c>
      <c r="AU158" s="16" t="s">
        <v>83</v>
      </c>
    </row>
    <row r="159" s="12" customFormat="1" ht="22.8" customHeight="1">
      <c r="A159" s="12"/>
      <c r="B159" s="183"/>
      <c r="C159" s="184"/>
      <c r="D159" s="185" t="s">
        <v>72</v>
      </c>
      <c r="E159" s="197" t="s">
        <v>249</v>
      </c>
      <c r="F159" s="197" t="s">
        <v>250</v>
      </c>
      <c r="G159" s="184"/>
      <c r="H159" s="184"/>
      <c r="I159" s="187"/>
      <c r="J159" s="198">
        <f>BK159</f>
        <v>0</v>
      </c>
      <c r="K159" s="184"/>
      <c r="L159" s="189"/>
      <c r="M159" s="190"/>
      <c r="N159" s="191"/>
      <c r="O159" s="191"/>
      <c r="P159" s="192">
        <f>SUM(P160:P171)</f>
        <v>0</v>
      </c>
      <c r="Q159" s="191"/>
      <c r="R159" s="192">
        <f>SUM(R160:R171)</f>
        <v>0</v>
      </c>
      <c r="S159" s="191"/>
      <c r="T159" s="193">
        <f>SUM(T160:T171)</f>
        <v>0</v>
      </c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R159" s="194" t="s">
        <v>81</v>
      </c>
      <c r="AT159" s="195" t="s">
        <v>72</v>
      </c>
      <c r="AU159" s="195" t="s">
        <v>81</v>
      </c>
      <c r="AY159" s="194" t="s">
        <v>120</v>
      </c>
      <c r="BK159" s="196">
        <f>SUM(BK160:BK171)</f>
        <v>0</v>
      </c>
    </row>
    <row r="160" s="2" customFormat="1" ht="16.5" customHeight="1">
      <c r="A160" s="37"/>
      <c r="B160" s="38"/>
      <c r="C160" s="199" t="s">
        <v>189</v>
      </c>
      <c r="D160" s="199" t="s">
        <v>123</v>
      </c>
      <c r="E160" s="200" t="s">
        <v>251</v>
      </c>
      <c r="F160" s="201" t="s">
        <v>252</v>
      </c>
      <c r="G160" s="202" t="s">
        <v>126</v>
      </c>
      <c r="H160" s="203">
        <v>1</v>
      </c>
      <c r="I160" s="204"/>
      <c r="J160" s="205">
        <f>ROUND(I160*H160,2)</f>
        <v>0</v>
      </c>
      <c r="K160" s="201" t="s">
        <v>21</v>
      </c>
      <c r="L160" s="43"/>
      <c r="M160" s="206" t="s">
        <v>21</v>
      </c>
      <c r="N160" s="207" t="s">
        <v>44</v>
      </c>
      <c r="O160" s="83"/>
      <c r="P160" s="208">
        <f>O160*H160</f>
        <v>0</v>
      </c>
      <c r="Q160" s="208">
        <v>0</v>
      </c>
      <c r="R160" s="208">
        <f>Q160*H160</f>
        <v>0</v>
      </c>
      <c r="S160" s="208">
        <v>0</v>
      </c>
      <c r="T160" s="209">
        <f>S160*H160</f>
        <v>0</v>
      </c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R160" s="210" t="s">
        <v>127</v>
      </c>
      <c r="AT160" s="210" t="s">
        <v>123</v>
      </c>
      <c r="AU160" s="210" t="s">
        <v>83</v>
      </c>
      <c r="AY160" s="16" t="s">
        <v>120</v>
      </c>
      <c r="BE160" s="211">
        <f>IF(N160="základní",J160,0)</f>
        <v>0</v>
      </c>
      <c r="BF160" s="211">
        <f>IF(N160="snížená",J160,0)</f>
        <v>0</v>
      </c>
      <c r="BG160" s="211">
        <f>IF(N160="zákl. přenesená",J160,0)</f>
        <v>0</v>
      </c>
      <c r="BH160" s="211">
        <f>IF(N160="sníž. přenesená",J160,0)</f>
        <v>0</v>
      </c>
      <c r="BI160" s="211">
        <f>IF(N160="nulová",J160,0)</f>
        <v>0</v>
      </c>
      <c r="BJ160" s="16" t="s">
        <v>81</v>
      </c>
      <c r="BK160" s="211">
        <f>ROUND(I160*H160,2)</f>
        <v>0</v>
      </c>
      <c r="BL160" s="16" t="s">
        <v>127</v>
      </c>
      <c r="BM160" s="210" t="s">
        <v>253</v>
      </c>
    </row>
    <row r="161" s="2" customFormat="1">
      <c r="A161" s="37"/>
      <c r="B161" s="38"/>
      <c r="C161" s="39"/>
      <c r="D161" s="212" t="s">
        <v>128</v>
      </c>
      <c r="E161" s="39"/>
      <c r="F161" s="213" t="s">
        <v>254</v>
      </c>
      <c r="G161" s="39"/>
      <c r="H161" s="39"/>
      <c r="I161" s="214"/>
      <c r="J161" s="39"/>
      <c r="K161" s="39"/>
      <c r="L161" s="43"/>
      <c r="M161" s="215"/>
      <c r="N161" s="216"/>
      <c r="O161" s="83"/>
      <c r="P161" s="83"/>
      <c r="Q161" s="83"/>
      <c r="R161" s="83"/>
      <c r="S161" s="83"/>
      <c r="T161" s="84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T161" s="16" t="s">
        <v>128</v>
      </c>
      <c r="AU161" s="16" t="s">
        <v>83</v>
      </c>
    </row>
    <row r="162" s="2" customFormat="1" ht="16.5" customHeight="1">
      <c r="A162" s="37"/>
      <c r="B162" s="38"/>
      <c r="C162" s="199" t="s">
        <v>255</v>
      </c>
      <c r="D162" s="199" t="s">
        <v>123</v>
      </c>
      <c r="E162" s="200" t="s">
        <v>256</v>
      </c>
      <c r="F162" s="201" t="s">
        <v>257</v>
      </c>
      <c r="G162" s="202" t="s">
        <v>126</v>
      </c>
      <c r="H162" s="203">
        <v>1</v>
      </c>
      <c r="I162" s="204"/>
      <c r="J162" s="205">
        <f>ROUND(I162*H162,2)</f>
        <v>0</v>
      </c>
      <c r="K162" s="201" t="s">
        <v>21</v>
      </c>
      <c r="L162" s="43"/>
      <c r="M162" s="206" t="s">
        <v>21</v>
      </c>
      <c r="N162" s="207" t="s">
        <v>44</v>
      </c>
      <c r="O162" s="83"/>
      <c r="P162" s="208">
        <f>O162*H162</f>
        <v>0</v>
      </c>
      <c r="Q162" s="208">
        <v>0</v>
      </c>
      <c r="R162" s="208">
        <f>Q162*H162</f>
        <v>0</v>
      </c>
      <c r="S162" s="208">
        <v>0</v>
      </c>
      <c r="T162" s="209">
        <f>S162*H162</f>
        <v>0</v>
      </c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R162" s="210" t="s">
        <v>127</v>
      </c>
      <c r="AT162" s="210" t="s">
        <v>123</v>
      </c>
      <c r="AU162" s="210" t="s">
        <v>83</v>
      </c>
      <c r="AY162" s="16" t="s">
        <v>120</v>
      </c>
      <c r="BE162" s="211">
        <f>IF(N162="základní",J162,0)</f>
        <v>0</v>
      </c>
      <c r="BF162" s="211">
        <f>IF(N162="snížená",J162,0)</f>
        <v>0</v>
      </c>
      <c r="BG162" s="211">
        <f>IF(N162="zákl. přenesená",J162,0)</f>
        <v>0</v>
      </c>
      <c r="BH162" s="211">
        <f>IF(N162="sníž. přenesená",J162,0)</f>
        <v>0</v>
      </c>
      <c r="BI162" s="211">
        <f>IF(N162="nulová",J162,0)</f>
        <v>0</v>
      </c>
      <c r="BJ162" s="16" t="s">
        <v>81</v>
      </c>
      <c r="BK162" s="211">
        <f>ROUND(I162*H162,2)</f>
        <v>0</v>
      </c>
      <c r="BL162" s="16" t="s">
        <v>127</v>
      </c>
      <c r="BM162" s="210" t="s">
        <v>258</v>
      </c>
    </row>
    <row r="163" s="2" customFormat="1">
      <c r="A163" s="37"/>
      <c r="B163" s="38"/>
      <c r="C163" s="39"/>
      <c r="D163" s="212" t="s">
        <v>128</v>
      </c>
      <c r="E163" s="39"/>
      <c r="F163" s="213" t="s">
        <v>259</v>
      </c>
      <c r="G163" s="39"/>
      <c r="H163" s="39"/>
      <c r="I163" s="214"/>
      <c r="J163" s="39"/>
      <c r="K163" s="39"/>
      <c r="L163" s="43"/>
      <c r="M163" s="215"/>
      <c r="N163" s="216"/>
      <c r="O163" s="83"/>
      <c r="P163" s="83"/>
      <c r="Q163" s="83"/>
      <c r="R163" s="83"/>
      <c r="S163" s="83"/>
      <c r="T163" s="84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T163" s="16" t="s">
        <v>128</v>
      </c>
      <c r="AU163" s="16" t="s">
        <v>83</v>
      </c>
    </row>
    <row r="164" s="2" customFormat="1" ht="16.5" customHeight="1">
      <c r="A164" s="37"/>
      <c r="B164" s="38"/>
      <c r="C164" s="199" t="s">
        <v>192</v>
      </c>
      <c r="D164" s="199" t="s">
        <v>123</v>
      </c>
      <c r="E164" s="200" t="s">
        <v>260</v>
      </c>
      <c r="F164" s="201" t="s">
        <v>261</v>
      </c>
      <c r="G164" s="202" t="s">
        <v>126</v>
      </c>
      <c r="H164" s="203">
        <v>1</v>
      </c>
      <c r="I164" s="204"/>
      <c r="J164" s="205">
        <f>ROUND(I164*H164,2)</f>
        <v>0</v>
      </c>
      <c r="K164" s="201" t="s">
        <v>21</v>
      </c>
      <c r="L164" s="43"/>
      <c r="M164" s="206" t="s">
        <v>21</v>
      </c>
      <c r="N164" s="207" t="s">
        <v>44</v>
      </c>
      <c r="O164" s="83"/>
      <c r="P164" s="208">
        <f>O164*H164</f>
        <v>0</v>
      </c>
      <c r="Q164" s="208">
        <v>0</v>
      </c>
      <c r="R164" s="208">
        <f>Q164*H164</f>
        <v>0</v>
      </c>
      <c r="S164" s="208">
        <v>0</v>
      </c>
      <c r="T164" s="209">
        <f>S164*H164</f>
        <v>0</v>
      </c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R164" s="210" t="s">
        <v>127</v>
      </c>
      <c r="AT164" s="210" t="s">
        <v>123</v>
      </c>
      <c r="AU164" s="210" t="s">
        <v>83</v>
      </c>
      <c r="AY164" s="16" t="s">
        <v>120</v>
      </c>
      <c r="BE164" s="211">
        <f>IF(N164="základní",J164,0)</f>
        <v>0</v>
      </c>
      <c r="BF164" s="211">
        <f>IF(N164="snížená",J164,0)</f>
        <v>0</v>
      </c>
      <c r="BG164" s="211">
        <f>IF(N164="zákl. přenesená",J164,0)</f>
        <v>0</v>
      </c>
      <c r="BH164" s="211">
        <f>IF(N164="sníž. přenesená",J164,0)</f>
        <v>0</v>
      </c>
      <c r="BI164" s="211">
        <f>IF(N164="nulová",J164,0)</f>
        <v>0</v>
      </c>
      <c r="BJ164" s="16" t="s">
        <v>81</v>
      </c>
      <c r="BK164" s="211">
        <f>ROUND(I164*H164,2)</f>
        <v>0</v>
      </c>
      <c r="BL164" s="16" t="s">
        <v>127</v>
      </c>
      <c r="BM164" s="210" t="s">
        <v>262</v>
      </c>
    </row>
    <row r="165" s="2" customFormat="1">
      <c r="A165" s="37"/>
      <c r="B165" s="38"/>
      <c r="C165" s="39"/>
      <c r="D165" s="212" t="s">
        <v>128</v>
      </c>
      <c r="E165" s="39"/>
      <c r="F165" s="213" t="s">
        <v>263</v>
      </c>
      <c r="G165" s="39"/>
      <c r="H165" s="39"/>
      <c r="I165" s="214"/>
      <c r="J165" s="39"/>
      <c r="K165" s="39"/>
      <c r="L165" s="43"/>
      <c r="M165" s="215"/>
      <c r="N165" s="216"/>
      <c r="O165" s="83"/>
      <c r="P165" s="83"/>
      <c r="Q165" s="83"/>
      <c r="R165" s="83"/>
      <c r="S165" s="83"/>
      <c r="T165" s="84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T165" s="16" t="s">
        <v>128</v>
      </c>
      <c r="AU165" s="16" t="s">
        <v>83</v>
      </c>
    </row>
    <row r="166" s="2" customFormat="1" ht="16.5" customHeight="1">
      <c r="A166" s="37"/>
      <c r="B166" s="38"/>
      <c r="C166" s="199" t="s">
        <v>264</v>
      </c>
      <c r="D166" s="199" t="s">
        <v>123</v>
      </c>
      <c r="E166" s="200" t="s">
        <v>265</v>
      </c>
      <c r="F166" s="201" t="s">
        <v>266</v>
      </c>
      <c r="G166" s="202" t="s">
        <v>126</v>
      </c>
      <c r="H166" s="203">
        <v>1</v>
      </c>
      <c r="I166" s="204"/>
      <c r="J166" s="205">
        <f>ROUND(I166*H166,2)</f>
        <v>0</v>
      </c>
      <c r="K166" s="201" t="s">
        <v>21</v>
      </c>
      <c r="L166" s="43"/>
      <c r="M166" s="206" t="s">
        <v>21</v>
      </c>
      <c r="N166" s="207" t="s">
        <v>44</v>
      </c>
      <c r="O166" s="83"/>
      <c r="P166" s="208">
        <f>O166*H166</f>
        <v>0</v>
      </c>
      <c r="Q166" s="208">
        <v>0</v>
      </c>
      <c r="R166" s="208">
        <f>Q166*H166</f>
        <v>0</v>
      </c>
      <c r="S166" s="208">
        <v>0</v>
      </c>
      <c r="T166" s="209">
        <f>S166*H166</f>
        <v>0</v>
      </c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R166" s="210" t="s">
        <v>127</v>
      </c>
      <c r="AT166" s="210" t="s">
        <v>123</v>
      </c>
      <c r="AU166" s="210" t="s">
        <v>83</v>
      </c>
      <c r="AY166" s="16" t="s">
        <v>120</v>
      </c>
      <c r="BE166" s="211">
        <f>IF(N166="základní",J166,0)</f>
        <v>0</v>
      </c>
      <c r="BF166" s="211">
        <f>IF(N166="snížená",J166,0)</f>
        <v>0</v>
      </c>
      <c r="BG166" s="211">
        <f>IF(N166="zákl. přenesená",J166,0)</f>
        <v>0</v>
      </c>
      <c r="BH166" s="211">
        <f>IF(N166="sníž. přenesená",J166,0)</f>
        <v>0</v>
      </c>
      <c r="BI166" s="211">
        <f>IF(N166="nulová",J166,0)</f>
        <v>0</v>
      </c>
      <c r="BJ166" s="16" t="s">
        <v>81</v>
      </c>
      <c r="BK166" s="211">
        <f>ROUND(I166*H166,2)</f>
        <v>0</v>
      </c>
      <c r="BL166" s="16" t="s">
        <v>127</v>
      </c>
      <c r="BM166" s="210" t="s">
        <v>267</v>
      </c>
    </row>
    <row r="167" s="2" customFormat="1">
      <c r="A167" s="37"/>
      <c r="B167" s="38"/>
      <c r="C167" s="39"/>
      <c r="D167" s="212" t="s">
        <v>128</v>
      </c>
      <c r="E167" s="39"/>
      <c r="F167" s="213" t="s">
        <v>268</v>
      </c>
      <c r="G167" s="39"/>
      <c r="H167" s="39"/>
      <c r="I167" s="214"/>
      <c r="J167" s="39"/>
      <c r="K167" s="39"/>
      <c r="L167" s="43"/>
      <c r="M167" s="215"/>
      <c r="N167" s="216"/>
      <c r="O167" s="83"/>
      <c r="P167" s="83"/>
      <c r="Q167" s="83"/>
      <c r="R167" s="83"/>
      <c r="S167" s="83"/>
      <c r="T167" s="84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T167" s="16" t="s">
        <v>128</v>
      </c>
      <c r="AU167" s="16" t="s">
        <v>83</v>
      </c>
    </row>
    <row r="168" s="2" customFormat="1" ht="16.5" customHeight="1">
      <c r="A168" s="37"/>
      <c r="B168" s="38"/>
      <c r="C168" s="199" t="s">
        <v>196</v>
      </c>
      <c r="D168" s="199" t="s">
        <v>123</v>
      </c>
      <c r="E168" s="200" t="s">
        <v>269</v>
      </c>
      <c r="F168" s="201" t="s">
        <v>270</v>
      </c>
      <c r="G168" s="202" t="s">
        <v>126</v>
      </c>
      <c r="H168" s="203">
        <v>1</v>
      </c>
      <c r="I168" s="204"/>
      <c r="J168" s="205">
        <f>ROUND(I168*H168,2)</f>
        <v>0</v>
      </c>
      <c r="K168" s="201" t="s">
        <v>21</v>
      </c>
      <c r="L168" s="43"/>
      <c r="M168" s="206" t="s">
        <v>21</v>
      </c>
      <c r="N168" s="207" t="s">
        <v>44</v>
      </c>
      <c r="O168" s="83"/>
      <c r="P168" s="208">
        <f>O168*H168</f>
        <v>0</v>
      </c>
      <c r="Q168" s="208">
        <v>0</v>
      </c>
      <c r="R168" s="208">
        <f>Q168*H168</f>
        <v>0</v>
      </c>
      <c r="S168" s="208">
        <v>0</v>
      </c>
      <c r="T168" s="209">
        <f>S168*H168</f>
        <v>0</v>
      </c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R168" s="210" t="s">
        <v>127</v>
      </c>
      <c r="AT168" s="210" t="s">
        <v>123</v>
      </c>
      <c r="AU168" s="210" t="s">
        <v>83</v>
      </c>
      <c r="AY168" s="16" t="s">
        <v>120</v>
      </c>
      <c r="BE168" s="211">
        <f>IF(N168="základní",J168,0)</f>
        <v>0</v>
      </c>
      <c r="BF168" s="211">
        <f>IF(N168="snížená",J168,0)</f>
        <v>0</v>
      </c>
      <c r="BG168" s="211">
        <f>IF(N168="zákl. přenesená",J168,0)</f>
        <v>0</v>
      </c>
      <c r="BH168" s="211">
        <f>IF(N168="sníž. přenesená",J168,0)</f>
        <v>0</v>
      </c>
      <c r="BI168" s="211">
        <f>IF(N168="nulová",J168,0)</f>
        <v>0</v>
      </c>
      <c r="BJ168" s="16" t="s">
        <v>81</v>
      </c>
      <c r="BK168" s="211">
        <f>ROUND(I168*H168,2)</f>
        <v>0</v>
      </c>
      <c r="BL168" s="16" t="s">
        <v>127</v>
      </c>
      <c r="BM168" s="210" t="s">
        <v>271</v>
      </c>
    </row>
    <row r="169" s="2" customFormat="1">
      <c r="A169" s="37"/>
      <c r="B169" s="38"/>
      <c r="C169" s="39"/>
      <c r="D169" s="212" t="s">
        <v>128</v>
      </c>
      <c r="E169" s="39"/>
      <c r="F169" s="213" t="s">
        <v>272</v>
      </c>
      <c r="G169" s="39"/>
      <c r="H169" s="39"/>
      <c r="I169" s="214"/>
      <c r="J169" s="39"/>
      <c r="K169" s="39"/>
      <c r="L169" s="43"/>
      <c r="M169" s="215"/>
      <c r="N169" s="216"/>
      <c r="O169" s="83"/>
      <c r="P169" s="83"/>
      <c r="Q169" s="83"/>
      <c r="R169" s="83"/>
      <c r="S169" s="83"/>
      <c r="T169" s="84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T169" s="16" t="s">
        <v>128</v>
      </c>
      <c r="AU169" s="16" t="s">
        <v>83</v>
      </c>
    </row>
    <row r="170" s="2" customFormat="1" ht="16.5" customHeight="1">
      <c r="A170" s="37"/>
      <c r="B170" s="38"/>
      <c r="C170" s="199" t="s">
        <v>273</v>
      </c>
      <c r="D170" s="199" t="s">
        <v>123</v>
      </c>
      <c r="E170" s="200" t="s">
        <v>274</v>
      </c>
      <c r="F170" s="201" t="s">
        <v>275</v>
      </c>
      <c r="G170" s="202" t="s">
        <v>126</v>
      </c>
      <c r="H170" s="203">
        <v>1</v>
      </c>
      <c r="I170" s="204"/>
      <c r="J170" s="205">
        <f>ROUND(I170*H170,2)</f>
        <v>0</v>
      </c>
      <c r="K170" s="201" t="s">
        <v>21</v>
      </c>
      <c r="L170" s="43"/>
      <c r="M170" s="206" t="s">
        <v>21</v>
      </c>
      <c r="N170" s="207" t="s">
        <v>44</v>
      </c>
      <c r="O170" s="83"/>
      <c r="P170" s="208">
        <f>O170*H170</f>
        <v>0</v>
      </c>
      <c r="Q170" s="208">
        <v>0</v>
      </c>
      <c r="R170" s="208">
        <f>Q170*H170</f>
        <v>0</v>
      </c>
      <c r="S170" s="208">
        <v>0</v>
      </c>
      <c r="T170" s="209">
        <f>S170*H170</f>
        <v>0</v>
      </c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R170" s="210" t="s">
        <v>127</v>
      </c>
      <c r="AT170" s="210" t="s">
        <v>123</v>
      </c>
      <c r="AU170" s="210" t="s">
        <v>83</v>
      </c>
      <c r="AY170" s="16" t="s">
        <v>120</v>
      </c>
      <c r="BE170" s="211">
        <f>IF(N170="základní",J170,0)</f>
        <v>0</v>
      </c>
      <c r="BF170" s="211">
        <f>IF(N170="snížená",J170,0)</f>
        <v>0</v>
      </c>
      <c r="BG170" s="211">
        <f>IF(N170="zákl. přenesená",J170,0)</f>
        <v>0</v>
      </c>
      <c r="BH170" s="211">
        <f>IF(N170="sníž. přenesená",J170,0)</f>
        <v>0</v>
      </c>
      <c r="BI170" s="211">
        <f>IF(N170="nulová",J170,0)</f>
        <v>0</v>
      </c>
      <c r="BJ170" s="16" t="s">
        <v>81</v>
      </c>
      <c r="BK170" s="211">
        <f>ROUND(I170*H170,2)</f>
        <v>0</v>
      </c>
      <c r="BL170" s="16" t="s">
        <v>127</v>
      </c>
      <c r="BM170" s="210" t="s">
        <v>276</v>
      </c>
    </row>
    <row r="171" s="2" customFormat="1">
      <c r="A171" s="37"/>
      <c r="B171" s="38"/>
      <c r="C171" s="39"/>
      <c r="D171" s="212" t="s">
        <v>128</v>
      </c>
      <c r="E171" s="39"/>
      <c r="F171" s="213" t="s">
        <v>277</v>
      </c>
      <c r="G171" s="39"/>
      <c r="H171" s="39"/>
      <c r="I171" s="214"/>
      <c r="J171" s="39"/>
      <c r="K171" s="39"/>
      <c r="L171" s="43"/>
      <c r="M171" s="215"/>
      <c r="N171" s="216"/>
      <c r="O171" s="83"/>
      <c r="P171" s="83"/>
      <c r="Q171" s="83"/>
      <c r="R171" s="83"/>
      <c r="S171" s="83"/>
      <c r="T171" s="84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T171" s="16" t="s">
        <v>128</v>
      </c>
      <c r="AU171" s="16" t="s">
        <v>83</v>
      </c>
    </row>
    <row r="172" s="12" customFormat="1" ht="22.8" customHeight="1">
      <c r="A172" s="12"/>
      <c r="B172" s="183"/>
      <c r="C172" s="184"/>
      <c r="D172" s="185" t="s">
        <v>72</v>
      </c>
      <c r="E172" s="197" t="s">
        <v>278</v>
      </c>
      <c r="F172" s="197" t="s">
        <v>279</v>
      </c>
      <c r="G172" s="184"/>
      <c r="H172" s="184"/>
      <c r="I172" s="187"/>
      <c r="J172" s="198">
        <f>BK172</f>
        <v>0</v>
      </c>
      <c r="K172" s="184"/>
      <c r="L172" s="189"/>
      <c r="M172" s="190"/>
      <c r="N172" s="191"/>
      <c r="O172" s="191"/>
      <c r="P172" s="192">
        <f>SUM(P173:P184)</f>
        <v>0</v>
      </c>
      <c r="Q172" s="191"/>
      <c r="R172" s="192">
        <f>SUM(R173:R184)</f>
        <v>0</v>
      </c>
      <c r="S172" s="191"/>
      <c r="T172" s="193">
        <f>SUM(T173:T184)</f>
        <v>0</v>
      </c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R172" s="194" t="s">
        <v>81</v>
      </c>
      <c r="AT172" s="195" t="s">
        <v>72</v>
      </c>
      <c r="AU172" s="195" t="s">
        <v>81</v>
      </c>
      <c r="AY172" s="194" t="s">
        <v>120</v>
      </c>
      <c r="BK172" s="196">
        <f>SUM(BK173:BK184)</f>
        <v>0</v>
      </c>
    </row>
    <row r="173" s="2" customFormat="1" ht="16.5" customHeight="1">
      <c r="A173" s="37"/>
      <c r="B173" s="38"/>
      <c r="C173" s="199" t="s">
        <v>203</v>
      </c>
      <c r="D173" s="199" t="s">
        <v>123</v>
      </c>
      <c r="E173" s="200" t="s">
        <v>280</v>
      </c>
      <c r="F173" s="201" t="s">
        <v>281</v>
      </c>
      <c r="G173" s="202" t="s">
        <v>126</v>
      </c>
      <c r="H173" s="203">
        <v>1</v>
      </c>
      <c r="I173" s="204"/>
      <c r="J173" s="205">
        <f>ROUND(I173*H173,2)</f>
        <v>0</v>
      </c>
      <c r="K173" s="201" t="s">
        <v>21</v>
      </c>
      <c r="L173" s="43"/>
      <c r="M173" s="206" t="s">
        <v>21</v>
      </c>
      <c r="N173" s="207" t="s">
        <v>44</v>
      </c>
      <c r="O173" s="83"/>
      <c r="P173" s="208">
        <f>O173*H173</f>
        <v>0</v>
      </c>
      <c r="Q173" s="208">
        <v>0</v>
      </c>
      <c r="R173" s="208">
        <f>Q173*H173</f>
        <v>0</v>
      </c>
      <c r="S173" s="208">
        <v>0</v>
      </c>
      <c r="T173" s="209">
        <f>S173*H173</f>
        <v>0</v>
      </c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R173" s="210" t="s">
        <v>127</v>
      </c>
      <c r="AT173" s="210" t="s">
        <v>123</v>
      </c>
      <c r="AU173" s="210" t="s">
        <v>83</v>
      </c>
      <c r="AY173" s="16" t="s">
        <v>120</v>
      </c>
      <c r="BE173" s="211">
        <f>IF(N173="základní",J173,0)</f>
        <v>0</v>
      </c>
      <c r="BF173" s="211">
        <f>IF(N173="snížená",J173,0)</f>
        <v>0</v>
      </c>
      <c r="BG173" s="211">
        <f>IF(N173="zákl. přenesená",J173,0)</f>
        <v>0</v>
      </c>
      <c r="BH173" s="211">
        <f>IF(N173="sníž. přenesená",J173,0)</f>
        <v>0</v>
      </c>
      <c r="BI173" s="211">
        <f>IF(N173="nulová",J173,0)</f>
        <v>0</v>
      </c>
      <c r="BJ173" s="16" t="s">
        <v>81</v>
      </c>
      <c r="BK173" s="211">
        <f>ROUND(I173*H173,2)</f>
        <v>0</v>
      </c>
      <c r="BL173" s="16" t="s">
        <v>127</v>
      </c>
      <c r="BM173" s="210" t="s">
        <v>282</v>
      </c>
    </row>
    <row r="174" s="2" customFormat="1">
      <c r="A174" s="37"/>
      <c r="B174" s="38"/>
      <c r="C174" s="39"/>
      <c r="D174" s="212" t="s">
        <v>128</v>
      </c>
      <c r="E174" s="39"/>
      <c r="F174" s="213" t="s">
        <v>283</v>
      </c>
      <c r="G174" s="39"/>
      <c r="H174" s="39"/>
      <c r="I174" s="214"/>
      <c r="J174" s="39"/>
      <c r="K174" s="39"/>
      <c r="L174" s="43"/>
      <c r="M174" s="215"/>
      <c r="N174" s="216"/>
      <c r="O174" s="83"/>
      <c r="P174" s="83"/>
      <c r="Q174" s="83"/>
      <c r="R174" s="83"/>
      <c r="S174" s="83"/>
      <c r="T174" s="84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T174" s="16" t="s">
        <v>128</v>
      </c>
      <c r="AU174" s="16" t="s">
        <v>83</v>
      </c>
    </row>
    <row r="175" s="2" customFormat="1" ht="16.5" customHeight="1">
      <c r="A175" s="37"/>
      <c r="B175" s="38"/>
      <c r="C175" s="199" t="s">
        <v>284</v>
      </c>
      <c r="D175" s="199" t="s">
        <v>123</v>
      </c>
      <c r="E175" s="200" t="s">
        <v>285</v>
      </c>
      <c r="F175" s="201" t="s">
        <v>286</v>
      </c>
      <c r="G175" s="202" t="s">
        <v>126</v>
      </c>
      <c r="H175" s="203">
        <v>1</v>
      </c>
      <c r="I175" s="204"/>
      <c r="J175" s="205">
        <f>ROUND(I175*H175,2)</f>
        <v>0</v>
      </c>
      <c r="K175" s="201" t="s">
        <v>21</v>
      </c>
      <c r="L175" s="43"/>
      <c r="M175" s="206" t="s">
        <v>21</v>
      </c>
      <c r="N175" s="207" t="s">
        <v>44</v>
      </c>
      <c r="O175" s="83"/>
      <c r="P175" s="208">
        <f>O175*H175</f>
        <v>0</v>
      </c>
      <c r="Q175" s="208">
        <v>0</v>
      </c>
      <c r="R175" s="208">
        <f>Q175*H175</f>
        <v>0</v>
      </c>
      <c r="S175" s="208">
        <v>0</v>
      </c>
      <c r="T175" s="209">
        <f>S175*H175</f>
        <v>0</v>
      </c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R175" s="210" t="s">
        <v>127</v>
      </c>
      <c r="AT175" s="210" t="s">
        <v>123</v>
      </c>
      <c r="AU175" s="210" t="s">
        <v>83</v>
      </c>
      <c r="AY175" s="16" t="s">
        <v>120</v>
      </c>
      <c r="BE175" s="211">
        <f>IF(N175="základní",J175,0)</f>
        <v>0</v>
      </c>
      <c r="BF175" s="211">
        <f>IF(N175="snížená",J175,0)</f>
        <v>0</v>
      </c>
      <c r="BG175" s="211">
        <f>IF(N175="zákl. přenesená",J175,0)</f>
        <v>0</v>
      </c>
      <c r="BH175" s="211">
        <f>IF(N175="sníž. přenesená",J175,0)</f>
        <v>0</v>
      </c>
      <c r="BI175" s="211">
        <f>IF(N175="nulová",J175,0)</f>
        <v>0</v>
      </c>
      <c r="BJ175" s="16" t="s">
        <v>81</v>
      </c>
      <c r="BK175" s="211">
        <f>ROUND(I175*H175,2)</f>
        <v>0</v>
      </c>
      <c r="BL175" s="16" t="s">
        <v>127</v>
      </c>
      <c r="BM175" s="210" t="s">
        <v>287</v>
      </c>
    </row>
    <row r="176" s="2" customFormat="1">
      <c r="A176" s="37"/>
      <c r="B176" s="38"/>
      <c r="C176" s="39"/>
      <c r="D176" s="212" t="s">
        <v>128</v>
      </c>
      <c r="E176" s="39"/>
      <c r="F176" s="213" t="s">
        <v>288</v>
      </c>
      <c r="G176" s="39"/>
      <c r="H176" s="39"/>
      <c r="I176" s="214"/>
      <c r="J176" s="39"/>
      <c r="K176" s="39"/>
      <c r="L176" s="43"/>
      <c r="M176" s="215"/>
      <c r="N176" s="216"/>
      <c r="O176" s="83"/>
      <c r="P176" s="83"/>
      <c r="Q176" s="83"/>
      <c r="R176" s="83"/>
      <c r="S176" s="83"/>
      <c r="T176" s="84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T176" s="16" t="s">
        <v>128</v>
      </c>
      <c r="AU176" s="16" t="s">
        <v>83</v>
      </c>
    </row>
    <row r="177" s="2" customFormat="1" ht="16.5" customHeight="1">
      <c r="A177" s="37"/>
      <c r="B177" s="38"/>
      <c r="C177" s="199" t="s">
        <v>208</v>
      </c>
      <c r="D177" s="199" t="s">
        <v>123</v>
      </c>
      <c r="E177" s="200" t="s">
        <v>289</v>
      </c>
      <c r="F177" s="201" t="s">
        <v>290</v>
      </c>
      <c r="G177" s="202" t="s">
        <v>126</v>
      </c>
      <c r="H177" s="203">
        <v>1</v>
      </c>
      <c r="I177" s="204"/>
      <c r="J177" s="205">
        <f>ROUND(I177*H177,2)</f>
        <v>0</v>
      </c>
      <c r="K177" s="201" t="s">
        <v>21</v>
      </c>
      <c r="L177" s="43"/>
      <c r="M177" s="206" t="s">
        <v>21</v>
      </c>
      <c r="N177" s="207" t="s">
        <v>44</v>
      </c>
      <c r="O177" s="83"/>
      <c r="P177" s="208">
        <f>O177*H177</f>
        <v>0</v>
      </c>
      <c r="Q177" s="208">
        <v>0</v>
      </c>
      <c r="R177" s="208">
        <f>Q177*H177</f>
        <v>0</v>
      </c>
      <c r="S177" s="208">
        <v>0</v>
      </c>
      <c r="T177" s="209">
        <f>S177*H177</f>
        <v>0</v>
      </c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R177" s="210" t="s">
        <v>127</v>
      </c>
      <c r="AT177" s="210" t="s">
        <v>123</v>
      </c>
      <c r="AU177" s="210" t="s">
        <v>83</v>
      </c>
      <c r="AY177" s="16" t="s">
        <v>120</v>
      </c>
      <c r="BE177" s="211">
        <f>IF(N177="základní",J177,0)</f>
        <v>0</v>
      </c>
      <c r="BF177" s="211">
        <f>IF(N177="snížená",J177,0)</f>
        <v>0</v>
      </c>
      <c r="BG177" s="211">
        <f>IF(N177="zákl. přenesená",J177,0)</f>
        <v>0</v>
      </c>
      <c r="BH177" s="211">
        <f>IF(N177="sníž. přenesená",J177,0)</f>
        <v>0</v>
      </c>
      <c r="BI177" s="211">
        <f>IF(N177="nulová",J177,0)</f>
        <v>0</v>
      </c>
      <c r="BJ177" s="16" t="s">
        <v>81</v>
      </c>
      <c r="BK177" s="211">
        <f>ROUND(I177*H177,2)</f>
        <v>0</v>
      </c>
      <c r="BL177" s="16" t="s">
        <v>127</v>
      </c>
      <c r="BM177" s="210" t="s">
        <v>291</v>
      </c>
    </row>
    <row r="178" s="2" customFormat="1">
      <c r="A178" s="37"/>
      <c r="B178" s="38"/>
      <c r="C178" s="39"/>
      <c r="D178" s="212" t="s">
        <v>128</v>
      </c>
      <c r="E178" s="39"/>
      <c r="F178" s="213" t="s">
        <v>292</v>
      </c>
      <c r="G178" s="39"/>
      <c r="H178" s="39"/>
      <c r="I178" s="214"/>
      <c r="J178" s="39"/>
      <c r="K178" s="39"/>
      <c r="L178" s="43"/>
      <c r="M178" s="215"/>
      <c r="N178" s="216"/>
      <c r="O178" s="83"/>
      <c r="P178" s="83"/>
      <c r="Q178" s="83"/>
      <c r="R178" s="83"/>
      <c r="S178" s="83"/>
      <c r="T178" s="84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T178" s="16" t="s">
        <v>128</v>
      </c>
      <c r="AU178" s="16" t="s">
        <v>83</v>
      </c>
    </row>
    <row r="179" s="2" customFormat="1" ht="16.5" customHeight="1">
      <c r="A179" s="37"/>
      <c r="B179" s="38"/>
      <c r="C179" s="199" t="s">
        <v>293</v>
      </c>
      <c r="D179" s="199" t="s">
        <v>123</v>
      </c>
      <c r="E179" s="200" t="s">
        <v>294</v>
      </c>
      <c r="F179" s="201" t="s">
        <v>295</v>
      </c>
      <c r="G179" s="202" t="s">
        <v>126</v>
      </c>
      <c r="H179" s="203">
        <v>1</v>
      </c>
      <c r="I179" s="204"/>
      <c r="J179" s="205">
        <f>ROUND(I179*H179,2)</f>
        <v>0</v>
      </c>
      <c r="K179" s="201" t="s">
        <v>21</v>
      </c>
      <c r="L179" s="43"/>
      <c r="M179" s="206" t="s">
        <v>21</v>
      </c>
      <c r="N179" s="207" t="s">
        <v>44</v>
      </c>
      <c r="O179" s="83"/>
      <c r="P179" s="208">
        <f>O179*H179</f>
        <v>0</v>
      </c>
      <c r="Q179" s="208">
        <v>0</v>
      </c>
      <c r="R179" s="208">
        <f>Q179*H179</f>
        <v>0</v>
      </c>
      <c r="S179" s="208">
        <v>0</v>
      </c>
      <c r="T179" s="209">
        <f>S179*H179</f>
        <v>0</v>
      </c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R179" s="210" t="s">
        <v>127</v>
      </c>
      <c r="AT179" s="210" t="s">
        <v>123</v>
      </c>
      <c r="AU179" s="210" t="s">
        <v>83</v>
      </c>
      <c r="AY179" s="16" t="s">
        <v>120</v>
      </c>
      <c r="BE179" s="211">
        <f>IF(N179="základní",J179,0)</f>
        <v>0</v>
      </c>
      <c r="BF179" s="211">
        <f>IF(N179="snížená",J179,0)</f>
        <v>0</v>
      </c>
      <c r="BG179" s="211">
        <f>IF(N179="zákl. přenesená",J179,0)</f>
        <v>0</v>
      </c>
      <c r="BH179" s="211">
        <f>IF(N179="sníž. přenesená",J179,0)</f>
        <v>0</v>
      </c>
      <c r="BI179" s="211">
        <f>IF(N179="nulová",J179,0)</f>
        <v>0</v>
      </c>
      <c r="BJ179" s="16" t="s">
        <v>81</v>
      </c>
      <c r="BK179" s="211">
        <f>ROUND(I179*H179,2)</f>
        <v>0</v>
      </c>
      <c r="BL179" s="16" t="s">
        <v>127</v>
      </c>
      <c r="BM179" s="210" t="s">
        <v>296</v>
      </c>
    </row>
    <row r="180" s="2" customFormat="1">
      <c r="A180" s="37"/>
      <c r="B180" s="38"/>
      <c r="C180" s="39"/>
      <c r="D180" s="212" t="s">
        <v>128</v>
      </c>
      <c r="E180" s="39"/>
      <c r="F180" s="213" t="s">
        <v>297</v>
      </c>
      <c r="G180" s="39"/>
      <c r="H180" s="39"/>
      <c r="I180" s="214"/>
      <c r="J180" s="39"/>
      <c r="K180" s="39"/>
      <c r="L180" s="43"/>
      <c r="M180" s="215"/>
      <c r="N180" s="216"/>
      <c r="O180" s="83"/>
      <c r="P180" s="83"/>
      <c r="Q180" s="83"/>
      <c r="R180" s="83"/>
      <c r="S180" s="83"/>
      <c r="T180" s="84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T180" s="16" t="s">
        <v>128</v>
      </c>
      <c r="AU180" s="16" t="s">
        <v>83</v>
      </c>
    </row>
    <row r="181" s="2" customFormat="1" ht="16.5" customHeight="1">
      <c r="A181" s="37"/>
      <c r="B181" s="38"/>
      <c r="C181" s="199" t="s">
        <v>212</v>
      </c>
      <c r="D181" s="199" t="s">
        <v>123</v>
      </c>
      <c r="E181" s="200" t="s">
        <v>298</v>
      </c>
      <c r="F181" s="201" t="s">
        <v>299</v>
      </c>
      <c r="G181" s="202" t="s">
        <v>126</v>
      </c>
      <c r="H181" s="203">
        <v>1</v>
      </c>
      <c r="I181" s="204"/>
      <c r="J181" s="205">
        <f>ROUND(I181*H181,2)</f>
        <v>0</v>
      </c>
      <c r="K181" s="201" t="s">
        <v>21</v>
      </c>
      <c r="L181" s="43"/>
      <c r="M181" s="206" t="s">
        <v>21</v>
      </c>
      <c r="N181" s="207" t="s">
        <v>44</v>
      </c>
      <c r="O181" s="83"/>
      <c r="P181" s="208">
        <f>O181*H181</f>
        <v>0</v>
      </c>
      <c r="Q181" s="208">
        <v>0</v>
      </c>
      <c r="R181" s="208">
        <f>Q181*H181</f>
        <v>0</v>
      </c>
      <c r="S181" s="208">
        <v>0</v>
      </c>
      <c r="T181" s="209">
        <f>S181*H181</f>
        <v>0</v>
      </c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R181" s="210" t="s">
        <v>127</v>
      </c>
      <c r="AT181" s="210" t="s">
        <v>123</v>
      </c>
      <c r="AU181" s="210" t="s">
        <v>83</v>
      </c>
      <c r="AY181" s="16" t="s">
        <v>120</v>
      </c>
      <c r="BE181" s="211">
        <f>IF(N181="základní",J181,0)</f>
        <v>0</v>
      </c>
      <c r="BF181" s="211">
        <f>IF(N181="snížená",J181,0)</f>
        <v>0</v>
      </c>
      <c r="BG181" s="211">
        <f>IF(N181="zákl. přenesená",J181,0)</f>
        <v>0</v>
      </c>
      <c r="BH181" s="211">
        <f>IF(N181="sníž. přenesená",J181,0)</f>
        <v>0</v>
      </c>
      <c r="BI181" s="211">
        <f>IF(N181="nulová",J181,0)</f>
        <v>0</v>
      </c>
      <c r="BJ181" s="16" t="s">
        <v>81</v>
      </c>
      <c r="BK181" s="211">
        <f>ROUND(I181*H181,2)</f>
        <v>0</v>
      </c>
      <c r="BL181" s="16" t="s">
        <v>127</v>
      </c>
      <c r="BM181" s="210" t="s">
        <v>300</v>
      </c>
    </row>
    <row r="182" s="2" customFormat="1">
      <c r="A182" s="37"/>
      <c r="B182" s="38"/>
      <c r="C182" s="39"/>
      <c r="D182" s="212" t="s">
        <v>128</v>
      </c>
      <c r="E182" s="39"/>
      <c r="F182" s="213" t="s">
        <v>301</v>
      </c>
      <c r="G182" s="39"/>
      <c r="H182" s="39"/>
      <c r="I182" s="214"/>
      <c r="J182" s="39"/>
      <c r="K182" s="39"/>
      <c r="L182" s="43"/>
      <c r="M182" s="215"/>
      <c r="N182" s="216"/>
      <c r="O182" s="83"/>
      <c r="P182" s="83"/>
      <c r="Q182" s="83"/>
      <c r="R182" s="83"/>
      <c r="S182" s="83"/>
      <c r="T182" s="84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T182" s="16" t="s">
        <v>128</v>
      </c>
      <c r="AU182" s="16" t="s">
        <v>83</v>
      </c>
    </row>
    <row r="183" s="2" customFormat="1" ht="16.5" customHeight="1">
      <c r="A183" s="37"/>
      <c r="B183" s="38"/>
      <c r="C183" s="199" t="s">
        <v>302</v>
      </c>
      <c r="D183" s="199" t="s">
        <v>123</v>
      </c>
      <c r="E183" s="200" t="s">
        <v>303</v>
      </c>
      <c r="F183" s="201" t="s">
        <v>304</v>
      </c>
      <c r="G183" s="202" t="s">
        <v>126</v>
      </c>
      <c r="H183" s="203">
        <v>1</v>
      </c>
      <c r="I183" s="204"/>
      <c r="J183" s="205">
        <f>ROUND(I183*H183,2)</f>
        <v>0</v>
      </c>
      <c r="K183" s="201" t="s">
        <v>21</v>
      </c>
      <c r="L183" s="43"/>
      <c r="M183" s="206" t="s">
        <v>21</v>
      </c>
      <c r="N183" s="207" t="s">
        <v>44</v>
      </c>
      <c r="O183" s="83"/>
      <c r="P183" s="208">
        <f>O183*H183</f>
        <v>0</v>
      </c>
      <c r="Q183" s="208">
        <v>0</v>
      </c>
      <c r="R183" s="208">
        <f>Q183*H183</f>
        <v>0</v>
      </c>
      <c r="S183" s="208">
        <v>0</v>
      </c>
      <c r="T183" s="209">
        <f>S183*H183</f>
        <v>0</v>
      </c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R183" s="210" t="s">
        <v>127</v>
      </c>
      <c r="AT183" s="210" t="s">
        <v>123</v>
      </c>
      <c r="AU183" s="210" t="s">
        <v>83</v>
      </c>
      <c r="AY183" s="16" t="s">
        <v>120</v>
      </c>
      <c r="BE183" s="211">
        <f>IF(N183="základní",J183,0)</f>
        <v>0</v>
      </c>
      <c r="BF183" s="211">
        <f>IF(N183="snížená",J183,0)</f>
        <v>0</v>
      </c>
      <c r="BG183" s="211">
        <f>IF(N183="zákl. přenesená",J183,0)</f>
        <v>0</v>
      </c>
      <c r="BH183" s="211">
        <f>IF(N183="sníž. přenesená",J183,0)</f>
        <v>0</v>
      </c>
      <c r="BI183" s="211">
        <f>IF(N183="nulová",J183,0)</f>
        <v>0</v>
      </c>
      <c r="BJ183" s="16" t="s">
        <v>81</v>
      </c>
      <c r="BK183" s="211">
        <f>ROUND(I183*H183,2)</f>
        <v>0</v>
      </c>
      <c r="BL183" s="16" t="s">
        <v>127</v>
      </c>
      <c r="BM183" s="210" t="s">
        <v>305</v>
      </c>
    </row>
    <row r="184" s="2" customFormat="1">
      <c r="A184" s="37"/>
      <c r="B184" s="38"/>
      <c r="C184" s="39"/>
      <c r="D184" s="212" t="s">
        <v>128</v>
      </c>
      <c r="E184" s="39"/>
      <c r="F184" s="213" t="s">
        <v>306</v>
      </c>
      <c r="G184" s="39"/>
      <c r="H184" s="39"/>
      <c r="I184" s="214"/>
      <c r="J184" s="39"/>
      <c r="K184" s="39"/>
      <c r="L184" s="43"/>
      <c r="M184" s="215"/>
      <c r="N184" s="216"/>
      <c r="O184" s="83"/>
      <c r="P184" s="83"/>
      <c r="Q184" s="83"/>
      <c r="R184" s="83"/>
      <c r="S184" s="83"/>
      <c r="T184" s="84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T184" s="16" t="s">
        <v>128</v>
      </c>
      <c r="AU184" s="16" t="s">
        <v>83</v>
      </c>
    </row>
    <row r="185" s="12" customFormat="1" ht="25.92" customHeight="1">
      <c r="A185" s="12"/>
      <c r="B185" s="183"/>
      <c r="C185" s="184"/>
      <c r="D185" s="185" t="s">
        <v>72</v>
      </c>
      <c r="E185" s="186" t="s">
        <v>307</v>
      </c>
      <c r="F185" s="186" t="s">
        <v>308</v>
      </c>
      <c r="G185" s="184"/>
      <c r="H185" s="184"/>
      <c r="I185" s="187"/>
      <c r="J185" s="188">
        <f>BK185</f>
        <v>0</v>
      </c>
      <c r="K185" s="184"/>
      <c r="L185" s="189"/>
      <c r="M185" s="190"/>
      <c r="N185" s="191"/>
      <c r="O185" s="191"/>
      <c r="P185" s="192">
        <f>SUM(P186:P194)</f>
        <v>0</v>
      </c>
      <c r="Q185" s="191"/>
      <c r="R185" s="192">
        <f>SUM(R186:R194)</f>
        <v>0</v>
      </c>
      <c r="S185" s="191"/>
      <c r="T185" s="193">
        <f>SUM(T186:T194)</f>
        <v>0</v>
      </c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R185" s="194" t="s">
        <v>81</v>
      </c>
      <c r="AT185" s="195" t="s">
        <v>72</v>
      </c>
      <c r="AU185" s="195" t="s">
        <v>73</v>
      </c>
      <c r="AY185" s="194" t="s">
        <v>120</v>
      </c>
      <c r="BK185" s="196">
        <f>SUM(BK186:BK194)</f>
        <v>0</v>
      </c>
    </row>
    <row r="186" s="2" customFormat="1" ht="16.5" customHeight="1">
      <c r="A186" s="37"/>
      <c r="B186" s="38"/>
      <c r="C186" s="199" t="s">
        <v>216</v>
      </c>
      <c r="D186" s="199" t="s">
        <v>123</v>
      </c>
      <c r="E186" s="200" t="s">
        <v>309</v>
      </c>
      <c r="F186" s="201" t="s">
        <v>310</v>
      </c>
      <c r="G186" s="202" t="s">
        <v>126</v>
      </c>
      <c r="H186" s="203">
        <v>1</v>
      </c>
      <c r="I186" s="204"/>
      <c r="J186" s="205">
        <f>ROUND(I186*H186,2)</f>
        <v>0</v>
      </c>
      <c r="K186" s="201" t="s">
        <v>21</v>
      </c>
      <c r="L186" s="43"/>
      <c r="M186" s="206" t="s">
        <v>21</v>
      </c>
      <c r="N186" s="207" t="s">
        <v>44</v>
      </c>
      <c r="O186" s="83"/>
      <c r="P186" s="208">
        <f>O186*H186</f>
        <v>0</v>
      </c>
      <c r="Q186" s="208">
        <v>0</v>
      </c>
      <c r="R186" s="208">
        <f>Q186*H186</f>
        <v>0</v>
      </c>
      <c r="S186" s="208">
        <v>0</v>
      </c>
      <c r="T186" s="209">
        <f>S186*H186</f>
        <v>0</v>
      </c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R186" s="210" t="s">
        <v>127</v>
      </c>
      <c r="AT186" s="210" t="s">
        <v>123</v>
      </c>
      <c r="AU186" s="210" t="s">
        <v>81</v>
      </c>
      <c r="AY186" s="16" t="s">
        <v>120</v>
      </c>
      <c r="BE186" s="211">
        <f>IF(N186="základní",J186,0)</f>
        <v>0</v>
      </c>
      <c r="BF186" s="211">
        <f>IF(N186="snížená",J186,0)</f>
        <v>0</v>
      </c>
      <c r="BG186" s="211">
        <f>IF(N186="zákl. přenesená",J186,0)</f>
        <v>0</v>
      </c>
      <c r="BH186" s="211">
        <f>IF(N186="sníž. přenesená",J186,0)</f>
        <v>0</v>
      </c>
      <c r="BI186" s="211">
        <f>IF(N186="nulová",J186,0)</f>
        <v>0</v>
      </c>
      <c r="BJ186" s="16" t="s">
        <v>81</v>
      </c>
      <c r="BK186" s="211">
        <f>ROUND(I186*H186,2)</f>
        <v>0</v>
      </c>
      <c r="BL186" s="16" t="s">
        <v>127</v>
      </c>
      <c r="BM186" s="210" t="s">
        <v>311</v>
      </c>
    </row>
    <row r="187" s="2" customFormat="1">
      <c r="A187" s="37"/>
      <c r="B187" s="38"/>
      <c r="C187" s="39"/>
      <c r="D187" s="212" t="s">
        <v>128</v>
      </c>
      <c r="E187" s="39"/>
      <c r="F187" s="213" t="s">
        <v>312</v>
      </c>
      <c r="G187" s="39"/>
      <c r="H187" s="39"/>
      <c r="I187" s="214"/>
      <c r="J187" s="39"/>
      <c r="K187" s="39"/>
      <c r="L187" s="43"/>
      <c r="M187" s="215"/>
      <c r="N187" s="216"/>
      <c r="O187" s="83"/>
      <c r="P187" s="83"/>
      <c r="Q187" s="83"/>
      <c r="R187" s="83"/>
      <c r="S187" s="83"/>
      <c r="T187" s="84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T187" s="16" t="s">
        <v>128</v>
      </c>
      <c r="AU187" s="16" t="s">
        <v>81</v>
      </c>
    </row>
    <row r="188" s="2" customFormat="1" ht="16.5" customHeight="1">
      <c r="A188" s="37"/>
      <c r="B188" s="38"/>
      <c r="C188" s="199" t="s">
        <v>313</v>
      </c>
      <c r="D188" s="199" t="s">
        <v>123</v>
      </c>
      <c r="E188" s="200" t="s">
        <v>314</v>
      </c>
      <c r="F188" s="201" t="s">
        <v>315</v>
      </c>
      <c r="G188" s="202" t="s">
        <v>126</v>
      </c>
      <c r="H188" s="203">
        <v>1</v>
      </c>
      <c r="I188" s="204"/>
      <c r="J188" s="205">
        <f>ROUND(I188*H188,2)</f>
        <v>0</v>
      </c>
      <c r="K188" s="201" t="s">
        <v>21</v>
      </c>
      <c r="L188" s="43"/>
      <c r="M188" s="206" t="s">
        <v>21</v>
      </c>
      <c r="N188" s="207" t="s">
        <v>44</v>
      </c>
      <c r="O188" s="83"/>
      <c r="P188" s="208">
        <f>O188*H188</f>
        <v>0</v>
      </c>
      <c r="Q188" s="208">
        <v>0</v>
      </c>
      <c r="R188" s="208">
        <f>Q188*H188</f>
        <v>0</v>
      </c>
      <c r="S188" s="208">
        <v>0</v>
      </c>
      <c r="T188" s="209">
        <f>S188*H188</f>
        <v>0</v>
      </c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R188" s="210" t="s">
        <v>127</v>
      </c>
      <c r="AT188" s="210" t="s">
        <v>123</v>
      </c>
      <c r="AU188" s="210" t="s">
        <v>81</v>
      </c>
      <c r="AY188" s="16" t="s">
        <v>120</v>
      </c>
      <c r="BE188" s="211">
        <f>IF(N188="základní",J188,0)</f>
        <v>0</v>
      </c>
      <c r="BF188" s="211">
        <f>IF(N188="snížená",J188,0)</f>
        <v>0</v>
      </c>
      <c r="BG188" s="211">
        <f>IF(N188="zákl. přenesená",J188,0)</f>
        <v>0</v>
      </c>
      <c r="BH188" s="211">
        <f>IF(N188="sníž. přenesená",J188,0)</f>
        <v>0</v>
      </c>
      <c r="BI188" s="211">
        <f>IF(N188="nulová",J188,0)</f>
        <v>0</v>
      </c>
      <c r="BJ188" s="16" t="s">
        <v>81</v>
      </c>
      <c r="BK188" s="211">
        <f>ROUND(I188*H188,2)</f>
        <v>0</v>
      </c>
      <c r="BL188" s="16" t="s">
        <v>127</v>
      </c>
      <c r="BM188" s="210" t="s">
        <v>316</v>
      </c>
    </row>
    <row r="189" s="2" customFormat="1">
      <c r="A189" s="37"/>
      <c r="B189" s="38"/>
      <c r="C189" s="39"/>
      <c r="D189" s="212" t="s">
        <v>128</v>
      </c>
      <c r="E189" s="39"/>
      <c r="F189" s="213" t="s">
        <v>317</v>
      </c>
      <c r="G189" s="39"/>
      <c r="H189" s="39"/>
      <c r="I189" s="214"/>
      <c r="J189" s="39"/>
      <c r="K189" s="39"/>
      <c r="L189" s="43"/>
      <c r="M189" s="215"/>
      <c r="N189" s="216"/>
      <c r="O189" s="83"/>
      <c r="P189" s="83"/>
      <c r="Q189" s="83"/>
      <c r="R189" s="83"/>
      <c r="S189" s="83"/>
      <c r="T189" s="84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T189" s="16" t="s">
        <v>128</v>
      </c>
      <c r="AU189" s="16" t="s">
        <v>81</v>
      </c>
    </row>
    <row r="190" s="2" customFormat="1" ht="16.5" customHeight="1">
      <c r="A190" s="37"/>
      <c r="B190" s="38"/>
      <c r="C190" s="199" t="s">
        <v>219</v>
      </c>
      <c r="D190" s="199" t="s">
        <v>123</v>
      </c>
      <c r="E190" s="200" t="s">
        <v>318</v>
      </c>
      <c r="F190" s="201" t="s">
        <v>319</v>
      </c>
      <c r="G190" s="202" t="s">
        <v>126</v>
      </c>
      <c r="H190" s="203">
        <v>1</v>
      </c>
      <c r="I190" s="204"/>
      <c r="J190" s="205">
        <f>ROUND(I190*H190,2)</f>
        <v>0</v>
      </c>
      <c r="K190" s="201" t="s">
        <v>21</v>
      </c>
      <c r="L190" s="43"/>
      <c r="M190" s="206" t="s">
        <v>21</v>
      </c>
      <c r="N190" s="207" t="s">
        <v>44</v>
      </c>
      <c r="O190" s="83"/>
      <c r="P190" s="208">
        <f>O190*H190</f>
        <v>0</v>
      </c>
      <c r="Q190" s="208">
        <v>0</v>
      </c>
      <c r="R190" s="208">
        <f>Q190*H190</f>
        <v>0</v>
      </c>
      <c r="S190" s="208">
        <v>0</v>
      </c>
      <c r="T190" s="209">
        <f>S190*H190</f>
        <v>0</v>
      </c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R190" s="210" t="s">
        <v>127</v>
      </c>
      <c r="AT190" s="210" t="s">
        <v>123</v>
      </c>
      <c r="AU190" s="210" t="s">
        <v>81</v>
      </c>
      <c r="AY190" s="16" t="s">
        <v>120</v>
      </c>
      <c r="BE190" s="211">
        <f>IF(N190="základní",J190,0)</f>
        <v>0</v>
      </c>
      <c r="BF190" s="211">
        <f>IF(N190="snížená",J190,0)</f>
        <v>0</v>
      </c>
      <c r="BG190" s="211">
        <f>IF(N190="zákl. přenesená",J190,0)</f>
        <v>0</v>
      </c>
      <c r="BH190" s="211">
        <f>IF(N190="sníž. přenesená",J190,0)</f>
        <v>0</v>
      </c>
      <c r="BI190" s="211">
        <f>IF(N190="nulová",J190,0)</f>
        <v>0</v>
      </c>
      <c r="BJ190" s="16" t="s">
        <v>81</v>
      </c>
      <c r="BK190" s="211">
        <f>ROUND(I190*H190,2)</f>
        <v>0</v>
      </c>
      <c r="BL190" s="16" t="s">
        <v>127</v>
      </c>
      <c r="BM190" s="210" t="s">
        <v>320</v>
      </c>
    </row>
    <row r="191" s="2" customFormat="1">
      <c r="A191" s="37"/>
      <c r="B191" s="38"/>
      <c r="C191" s="39"/>
      <c r="D191" s="212" t="s">
        <v>128</v>
      </c>
      <c r="E191" s="39"/>
      <c r="F191" s="213" t="s">
        <v>209</v>
      </c>
      <c r="G191" s="39"/>
      <c r="H191" s="39"/>
      <c r="I191" s="214"/>
      <c r="J191" s="39"/>
      <c r="K191" s="39"/>
      <c r="L191" s="43"/>
      <c r="M191" s="215"/>
      <c r="N191" s="216"/>
      <c r="O191" s="83"/>
      <c r="P191" s="83"/>
      <c r="Q191" s="83"/>
      <c r="R191" s="83"/>
      <c r="S191" s="83"/>
      <c r="T191" s="84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T191" s="16" t="s">
        <v>128</v>
      </c>
      <c r="AU191" s="16" t="s">
        <v>81</v>
      </c>
    </row>
    <row r="192" s="2" customFormat="1" ht="16.5" customHeight="1">
      <c r="A192" s="37"/>
      <c r="B192" s="38"/>
      <c r="C192" s="199" t="s">
        <v>321</v>
      </c>
      <c r="D192" s="199" t="s">
        <v>123</v>
      </c>
      <c r="E192" s="200" t="s">
        <v>322</v>
      </c>
      <c r="F192" s="201" t="s">
        <v>323</v>
      </c>
      <c r="G192" s="202" t="s">
        <v>126</v>
      </c>
      <c r="H192" s="203">
        <v>1</v>
      </c>
      <c r="I192" s="204"/>
      <c r="J192" s="205">
        <f>ROUND(I192*H192,2)</f>
        <v>0</v>
      </c>
      <c r="K192" s="201" t="s">
        <v>21</v>
      </c>
      <c r="L192" s="43"/>
      <c r="M192" s="206" t="s">
        <v>21</v>
      </c>
      <c r="N192" s="207" t="s">
        <v>44</v>
      </c>
      <c r="O192" s="83"/>
      <c r="P192" s="208">
        <f>O192*H192</f>
        <v>0</v>
      </c>
      <c r="Q192" s="208">
        <v>0</v>
      </c>
      <c r="R192" s="208">
        <f>Q192*H192</f>
        <v>0</v>
      </c>
      <c r="S192" s="208">
        <v>0</v>
      </c>
      <c r="T192" s="209">
        <f>S192*H192</f>
        <v>0</v>
      </c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R192" s="210" t="s">
        <v>127</v>
      </c>
      <c r="AT192" s="210" t="s">
        <v>123</v>
      </c>
      <c r="AU192" s="210" t="s">
        <v>81</v>
      </c>
      <c r="AY192" s="16" t="s">
        <v>120</v>
      </c>
      <c r="BE192" s="211">
        <f>IF(N192="základní",J192,0)</f>
        <v>0</v>
      </c>
      <c r="BF192" s="211">
        <f>IF(N192="snížená",J192,0)</f>
        <v>0</v>
      </c>
      <c r="BG192" s="211">
        <f>IF(N192="zákl. přenesená",J192,0)</f>
        <v>0</v>
      </c>
      <c r="BH192" s="211">
        <f>IF(N192="sníž. přenesená",J192,0)</f>
        <v>0</v>
      </c>
      <c r="BI192" s="211">
        <f>IF(N192="nulová",J192,0)</f>
        <v>0</v>
      </c>
      <c r="BJ192" s="16" t="s">
        <v>81</v>
      </c>
      <c r="BK192" s="211">
        <f>ROUND(I192*H192,2)</f>
        <v>0</v>
      </c>
      <c r="BL192" s="16" t="s">
        <v>127</v>
      </c>
      <c r="BM192" s="210" t="s">
        <v>324</v>
      </c>
    </row>
    <row r="193" s="2" customFormat="1" ht="16.5" customHeight="1">
      <c r="A193" s="37"/>
      <c r="B193" s="38"/>
      <c r="C193" s="199" t="s">
        <v>223</v>
      </c>
      <c r="D193" s="199" t="s">
        <v>123</v>
      </c>
      <c r="E193" s="200" t="s">
        <v>325</v>
      </c>
      <c r="F193" s="201" t="s">
        <v>326</v>
      </c>
      <c r="G193" s="202" t="s">
        <v>126</v>
      </c>
      <c r="H193" s="203">
        <v>1</v>
      </c>
      <c r="I193" s="204"/>
      <c r="J193" s="205">
        <f>ROUND(I193*H193,2)</f>
        <v>0</v>
      </c>
      <c r="K193" s="201" t="s">
        <v>21</v>
      </c>
      <c r="L193" s="43"/>
      <c r="M193" s="206" t="s">
        <v>21</v>
      </c>
      <c r="N193" s="207" t="s">
        <v>44</v>
      </c>
      <c r="O193" s="83"/>
      <c r="P193" s="208">
        <f>O193*H193</f>
        <v>0</v>
      </c>
      <c r="Q193" s="208">
        <v>0</v>
      </c>
      <c r="R193" s="208">
        <f>Q193*H193</f>
        <v>0</v>
      </c>
      <c r="S193" s="208">
        <v>0</v>
      </c>
      <c r="T193" s="209">
        <f>S193*H193</f>
        <v>0</v>
      </c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R193" s="210" t="s">
        <v>127</v>
      </c>
      <c r="AT193" s="210" t="s">
        <v>123</v>
      </c>
      <c r="AU193" s="210" t="s">
        <v>81</v>
      </c>
      <c r="AY193" s="16" t="s">
        <v>120</v>
      </c>
      <c r="BE193" s="211">
        <f>IF(N193="základní",J193,0)</f>
        <v>0</v>
      </c>
      <c r="BF193" s="211">
        <f>IF(N193="snížená",J193,0)</f>
        <v>0</v>
      </c>
      <c r="BG193" s="211">
        <f>IF(N193="zákl. přenesená",J193,0)</f>
        <v>0</v>
      </c>
      <c r="BH193" s="211">
        <f>IF(N193="sníž. přenesená",J193,0)</f>
        <v>0</v>
      </c>
      <c r="BI193" s="211">
        <f>IF(N193="nulová",J193,0)</f>
        <v>0</v>
      </c>
      <c r="BJ193" s="16" t="s">
        <v>81</v>
      </c>
      <c r="BK193" s="211">
        <f>ROUND(I193*H193,2)</f>
        <v>0</v>
      </c>
      <c r="BL193" s="16" t="s">
        <v>127</v>
      </c>
      <c r="BM193" s="210" t="s">
        <v>327</v>
      </c>
    </row>
    <row r="194" s="2" customFormat="1">
      <c r="A194" s="37"/>
      <c r="B194" s="38"/>
      <c r="C194" s="39"/>
      <c r="D194" s="212" t="s">
        <v>128</v>
      </c>
      <c r="E194" s="39"/>
      <c r="F194" s="213" t="s">
        <v>153</v>
      </c>
      <c r="G194" s="39"/>
      <c r="H194" s="39"/>
      <c r="I194" s="214"/>
      <c r="J194" s="39"/>
      <c r="K194" s="39"/>
      <c r="L194" s="43"/>
      <c r="M194" s="215"/>
      <c r="N194" s="216"/>
      <c r="O194" s="83"/>
      <c r="P194" s="83"/>
      <c r="Q194" s="83"/>
      <c r="R194" s="83"/>
      <c r="S194" s="83"/>
      <c r="T194" s="84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T194" s="16" t="s">
        <v>128</v>
      </c>
      <c r="AU194" s="16" t="s">
        <v>81</v>
      </c>
    </row>
    <row r="195" s="12" customFormat="1" ht="25.92" customHeight="1">
      <c r="A195" s="12"/>
      <c r="B195" s="183"/>
      <c r="C195" s="184"/>
      <c r="D195" s="185" t="s">
        <v>72</v>
      </c>
      <c r="E195" s="186" t="s">
        <v>328</v>
      </c>
      <c r="F195" s="186" t="s">
        <v>329</v>
      </c>
      <c r="G195" s="184"/>
      <c r="H195" s="184"/>
      <c r="I195" s="187"/>
      <c r="J195" s="188">
        <f>BK195</f>
        <v>0</v>
      </c>
      <c r="K195" s="184"/>
      <c r="L195" s="189"/>
      <c r="M195" s="190"/>
      <c r="N195" s="191"/>
      <c r="O195" s="191"/>
      <c r="P195" s="192">
        <f>SUM(P196:P199)</f>
        <v>0</v>
      </c>
      <c r="Q195" s="191"/>
      <c r="R195" s="192">
        <f>SUM(R196:R199)</f>
        <v>0</v>
      </c>
      <c r="S195" s="191"/>
      <c r="T195" s="193">
        <f>SUM(T196:T199)</f>
        <v>0</v>
      </c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R195" s="194" t="s">
        <v>81</v>
      </c>
      <c r="AT195" s="195" t="s">
        <v>72</v>
      </c>
      <c r="AU195" s="195" t="s">
        <v>73</v>
      </c>
      <c r="AY195" s="194" t="s">
        <v>120</v>
      </c>
      <c r="BK195" s="196">
        <f>SUM(BK196:BK199)</f>
        <v>0</v>
      </c>
    </row>
    <row r="196" s="2" customFormat="1" ht="16.5" customHeight="1">
      <c r="A196" s="37"/>
      <c r="B196" s="38"/>
      <c r="C196" s="199" t="s">
        <v>330</v>
      </c>
      <c r="D196" s="199" t="s">
        <v>123</v>
      </c>
      <c r="E196" s="200" t="s">
        <v>331</v>
      </c>
      <c r="F196" s="201" t="s">
        <v>332</v>
      </c>
      <c r="G196" s="202" t="s">
        <v>126</v>
      </c>
      <c r="H196" s="203">
        <v>1</v>
      </c>
      <c r="I196" s="204"/>
      <c r="J196" s="205">
        <f>ROUND(I196*H196,2)</f>
        <v>0</v>
      </c>
      <c r="K196" s="201" t="s">
        <v>21</v>
      </c>
      <c r="L196" s="43"/>
      <c r="M196" s="206" t="s">
        <v>21</v>
      </c>
      <c r="N196" s="207" t="s">
        <v>44</v>
      </c>
      <c r="O196" s="83"/>
      <c r="P196" s="208">
        <f>O196*H196</f>
        <v>0</v>
      </c>
      <c r="Q196" s="208">
        <v>0</v>
      </c>
      <c r="R196" s="208">
        <f>Q196*H196</f>
        <v>0</v>
      </c>
      <c r="S196" s="208">
        <v>0</v>
      </c>
      <c r="T196" s="209">
        <f>S196*H196</f>
        <v>0</v>
      </c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R196" s="210" t="s">
        <v>127</v>
      </c>
      <c r="AT196" s="210" t="s">
        <v>123</v>
      </c>
      <c r="AU196" s="210" t="s">
        <v>81</v>
      </c>
      <c r="AY196" s="16" t="s">
        <v>120</v>
      </c>
      <c r="BE196" s="211">
        <f>IF(N196="základní",J196,0)</f>
        <v>0</v>
      </c>
      <c r="BF196" s="211">
        <f>IF(N196="snížená",J196,0)</f>
        <v>0</v>
      </c>
      <c r="BG196" s="211">
        <f>IF(N196="zákl. přenesená",J196,0)</f>
        <v>0</v>
      </c>
      <c r="BH196" s="211">
        <f>IF(N196="sníž. přenesená",J196,0)</f>
        <v>0</v>
      </c>
      <c r="BI196" s="211">
        <f>IF(N196="nulová",J196,0)</f>
        <v>0</v>
      </c>
      <c r="BJ196" s="16" t="s">
        <v>81</v>
      </c>
      <c r="BK196" s="211">
        <f>ROUND(I196*H196,2)</f>
        <v>0</v>
      </c>
      <c r="BL196" s="16" t="s">
        <v>127</v>
      </c>
      <c r="BM196" s="210" t="s">
        <v>333</v>
      </c>
    </row>
    <row r="197" s="2" customFormat="1">
      <c r="A197" s="37"/>
      <c r="B197" s="38"/>
      <c r="C197" s="39"/>
      <c r="D197" s="212" t="s">
        <v>128</v>
      </c>
      <c r="E197" s="39"/>
      <c r="F197" s="213" t="s">
        <v>301</v>
      </c>
      <c r="G197" s="39"/>
      <c r="H197" s="39"/>
      <c r="I197" s="214"/>
      <c r="J197" s="39"/>
      <c r="K197" s="39"/>
      <c r="L197" s="43"/>
      <c r="M197" s="215"/>
      <c r="N197" s="216"/>
      <c r="O197" s="83"/>
      <c r="P197" s="83"/>
      <c r="Q197" s="83"/>
      <c r="R197" s="83"/>
      <c r="S197" s="83"/>
      <c r="T197" s="84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T197" s="16" t="s">
        <v>128</v>
      </c>
      <c r="AU197" s="16" t="s">
        <v>81</v>
      </c>
    </row>
    <row r="198" s="2" customFormat="1" ht="16.5" customHeight="1">
      <c r="A198" s="37"/>
      <c r="B198" s="38"/>
      <c r="C198" s="199" t="s">
        <v>226</v>
      </c>
      <c r="D198" s="199" t="s">
        <v>123</v>
      </c>
      <c r="E198" s="200" t="s">
        <v>334</v>
      </c>
      <c r="F198" s="201" t="s">
        <v>335</v>
      </c>
      <c r="G198" s="202" t="s">
        <v>126</v>
      </c>
      <c r="H198" s="203">
        <v>1</v>
      </c>
      <c r="I198" s="204"/>
      <c r="J198" s="205">
        <f>ROUND(I198*H198,2)</f>
        <v>0</v>
      </c>
      <c r="K198" s="201" t="s">
        <v>21</v>
      </c>
      <c r="L198" s="43"/>
      <c r="M198" s="206" t="s">
        <v>21</v>
      </c>
      <c r="N198" s="207" t="s">
        <v>44</v>
      </c>
      <c r="O198" s="83"/>
      <c r="P198" s="208">
        <f>O198*H198</f>
        <v>0</v>
      </c>
      <c r="Q198" s="208">
        <v>0</v>
      </c>
      <c r="R198" s="208">
        <f>Q198*H198</f>
        <v>0</v>
      </c>
      <c r="S198" s="208">
        <v>0</v>
      </c>
      <c r="T198" s="209">
        <f>S198*H198</f>
        <v>0</v>
      </c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R198" s="210" t="s">
        <v>127</v>
      </c>
      <c r="AT198" s="210" t="s">
        <v>123</v>
      </c>
      <c r="AU198" s="210" t="s">
        <v>81</v>
      </c>
      <c r="AY198" s="16" t="s">
        <v>120</v>
      </c>
      <c r="BE198" s="211">
        <f>IF(N198="základní",J198,0)</f>
        <v>0</v>
      </c>
      <c r="BF198" s="211">
        <f>IF(N198="snížená",J198,0)</f>
        <v>0</v>
      </c>
      <c r="BG198" s="211">
        <f>IF(N198="zákl. přenesená",J198,0)</f>
        <v>0</v>
      </c>
      <c r="BH198" s="211">
        <f>IF(N198="sníž. přenesená",J198,0)</f>
        <v>0</v>
      </c>
      <c r="BI198" s="211">
        <f>IF(N198="nulová",J198,0)</f>
        <v>0</v>
      </c>
      <c r="BJ198" s="16" t="s">
        <v>81</v>
      </c>
      <c r="BK198" s="211">
        <f>ROUND(I198*H198,2)</f>
        <v>0</v>
      </c>
      <c r="BL198" s="16" t="s">
        <v>127</v>
      </c>
      <c r="BM198" s="210" t="s">
        <v>336</v>
      </c>
    </row>
    <row r="199" s="2" customFormat="1" ht="16.5" customHeight="1">
      <c r="A199" s="37"/>
      <c r="B199" s="38"/>
      <c r="C199" s="199" t="s">
        <v>337</v>
      </c>
      <c r="D199" s="199" t="s">
        <v>123</v>
      </c>
      <c r="E199" s="200" t="s">
        <v>338</v>
      </c>
      <c r="F199" s="201" t="s">
        <v>339</v>
      </c>
      <c r="G199" s="202" t="s">
        <v>126</v>
      </c>
      <c r="H199" s="203">
        <v>1</v>
      </c>
      <c r="I199" s="204"/>
      <c r="J199" s="205">
        <f>ROUND(I199*H199,2)</f>
        <v>0</v>
      </c>
      <c r="K199" s="201" t="s">
        <v>21</v>
      </c>
      <c r="L199" s="43"/>
      <c r="M199" s="206" t="s">
        <v>21</v>
      </c>
      <c r="N199" s="207" t="s">
        <v>44</v>
      </c>
      <c r="O199" s="83"/>
      <c r="P199" s="208">
        <f>O199*H199</f>
        <v>0</v>
      </c>
      <c r="Q199" s="208">
        <v>0</v>
      </c>
      <c r="R199" s="208">
        <f>Q199*H199</f>
        <v>0</v>
      </c>
      <c r="S199" s="208">
        <v>0</v>
      </c>
      <c r="T199" s="209">
        <f>S199*H199</f>
        <v>0</v>
      </c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R199" s="210" t="s">
        <v>127</v>
      </c>
      <c r="AT199" s="210" t="s">
        <v>123</v>
      </c>
      <c r="AU199" s="210" t="s">
        <v>81</v>
      </c>
      <c r="AY199" s="16" t="s">
        <v>120</v>
      </c>
      <c r="BE199" s="211">
        <f>IF(N199="základní",J199,0)</f>
        <v>0</v>
      </c>
      <c r="BF199" s="211">
        <f>IF(N199="snížená",J199,0)</f>
        <v>0</v>
      </c>
      <c r="BG199" s="211">
        <f>IF(N199="zákl. přenesená",J199,0)</f>
        <v>0</v>
      </c>
      <c r="BH199" s="211">
        <f>IF(N199="sníž. přenesená",J199,0)</f>
        <v>0</v>
      </c>
      <c r="BI199" s="211">
        <f>IF(N199="nulová",J199,0)</f>
        <v>0</v>
      </c>
      <c r="BJ199" s="16" t="s">
        <v>81</v>
      </c>
      <c r="BK199" s="211">
        <f>ROUND(I199*H199,2)</f>
        <v>0</v>
      </c>
      <c r="BL199" s="16" t="s">
        <v>127</v>
      </c>
      <c r="BM199" s="210" t="s">
        <v>340</v>
      </c>
    </row>
    <row r="200" s="12" customFormat="1" ht="25.92" customHeight="1">
      <c r="A200" s="12"/>
      <c r="B200" s="183"/>
      <c r="C200" s="184"/>
      <c r="D200" s="185" t="s">
        <v>72</v>
      </c>
      <c r="E200" s="186" t="s">
        <v>341</v>
      </c>
      <c r="F200" s="186" t="s">
        <v>342</v>
      </c>
      <c r="G200" s="184"/>
      <c r="H200" s="184"/>
      <c r="I200" s="187"/>
      <c r="J200" s="188">
        <f>BK200</f>
        <v>0</v>
      </c>
      <c r="K200" s="184"/>
      <c r="L200" s="189"/>
      <c r="M200" s="190"/>
      <c r="N200" s="191"/>
      <c r="O200" s="191"/>
      <c r="P200" s="192">
        <f>SUM(P201:P202)</f>
        <v>0</v>
      </c>
      <c r="Q200" s="191"/>
      <c r="R200" s="192">
        <f>SUM(R201:R202)</f>
        <v>0</v>
      </c>
      <c r="S200" s="191"/>
      <c r="T200" s="193">
        <f>SUM(T201:T202)</f>
        <v>0</v>
      </c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R200" s="194" t="s">
        <v>81</v>
      </c>
      <c r="AT200" s="195" t="s">
        <v>72</v>
      </c>
      <c r="AU200" s="195" t="s">
        <v>73</v>
      </c>
      <c r="AY200" s="194" t="s">
        <v>120</v>
      </c>
      <c r="BK200" s="196">
        <f>SUM(BK201:BK202)</f>
        <v>0</v>
      </c>
    </row>
    <row r="201" s="2" customFormat="1" ht="16.5" customHeight="1">
      <c r="A201" s="37"/>
      <c r="B201" s="38"/>
      <c r="C201" s="199" t="s">
        <v>232</v>
      </c>
      <c r="D201" s="199" t="s">
        <v>123</v>
      </c>
      <c r="E201" s="200" t="s">
        <v>343</v>
      </c>
      <c r="F201" s="201" t="s">
        <v>344</v>
      </c>
      <c r="G201" s="202" t="s">
        <v>126</v>
      </c>
      <c r="H201" s="203">
        <v>1</v>
      </c>
      <c r="I201" s="204"/>
      <c r="J201" s="205">
        <f>ROUND(I201*H201,2)</f>
        <v>0</v>
      </c>
      <c r="K201" s="201" t="s">
        <v>21</v>
      </c>
      <c r="L201" s="43"/>
      <c r="M201" s="206" t="s">
        <v>21</v>
      </c>
      <c r="N201" s="207" t="s">
        <v>44</v>
      </c>
      <c r="O201" s="83"/>
      <c r="P201" s="208">
        <f>O201*H201</f>
        <v>0</v>
      </c>
      <c r="Q201" s="208">
        <v>0</v>
      </c>
      <c r="R201" s="208">
        <f>Q201*H201</f>
        <v>0</v>
      </c>
      <c r="S201" s="208">
        <v>0</v>
      </c>
      <c r="T201" s="209">
        <f>S201*H201</f>
        <v>0</v>
      </c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R201" s="210" t="s">
        <v>127</v>
      </c>
      <c r="AT201" s="210" t="s">
        <v>123</v>
      </c>
      <c r="AU201" s="210" t="s">
        <v>81</v>
      </c>
      <c r="AY201" s="16" t="s">
        <v>120</v>
      </c>
      <c r="BE201" s="211">
        <f>IF(N201="základní",J201,0)</f>
        <v>0</v>
      </c>
      <c r="BF201" s="211">
        <f>IF(N201="snížená",J201,0)</f>
        <v>0</v>
      </c>
      <c r="BG201" s="211">
        <f>IF(N201="zákl. přenesená",J201,0)</f>
        <v>0</v>
      </c>
      <c r="BH201" s="211">
        <f>IF(N201="sníž. přenesená",J201,0)</f>
        <v>0</v>
      </c>
      <c r="BI201" s="211">
        <f>IF(N201="nulová",J201,0)</f>
        <v>0</v>
      </c>
      <c r="BJ201" s="16" t="s">
        <v>81</v>
      </c>
      <c r="BK201" s="211">
        <f>ROUND(I201*H201,2)</f>
        <v>0</v>
      </c>
      <c r="BL201" s="16" t="s">
        <v>127</v>
      </c>
      <c r="BM201" s="210" t="s">
        <v>345</v>
      </c>
    </row>
    <row r="202" s="2" customFormat="1">
      <c r="A202" s="37"/>
      <c r="B202" s="38"/>
      <c r="C202" s="39"/>
      <c r="D202" s="212" t="s">
        <v>128</v>
      </c>
      <c r="E202" s="39"/>
      <c r="F202" s="213" t="s">
        <v>346</v>
      </c>
      <c r="G202" s="39"/>
      <c r="H202" s="39"/>
      <c r="I202" s="214"/>
      <c r="J202" s="39"/>
      <c r="K202" s="39"/>
      <c r="L202" s="43"/>
      <c r="M202" s="215"/>
      <c r="N202" s="216"/>
      <c r="O202" s="83"/>
      <c r="P202" s="83"/>
      <c r="Q202" s="83"/>
      <c r="R202" s="83"/>
      <c r="S202" s="83"/>
      <c r="T202" s="84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T202" s="16" t="s">
        <v>128</v>
      </c>
      <c r="AU202" s="16" t="s">
        <v>81</v>
      </c>
    </row>
    <row r="203" s="12" customFormat="1" ht="25.92" customHeight="1">
      <c r="A203" s="12"/>
      <c r="B203" s="183"/>
      <c r="C203" s="184"/>
      <c r="D203" s="185" t="s">
        <v>72</v>
      </c>
      <c r="E203" s="186" t="s">
        <v>347</v>
      </c>
      <c r="F203" s="186" t="s">
        <v>348</v>
      </c>
      <c r="G203" s="184"/>
      <c r="H203" s="184"/>
      <c r="I203" s="187"/>
      <c r="J203" s="188">
        <f>BK203</f>
        <v>0</v>
      </c>
      <c r="K203" s="184"/>
      <c r="L203" s="189"/>
      <c r="M203" s="190"/>
      <c r="N203" s="191"/>
      <c r="O203" s="191"/>
      <c r="P203" s="192">
        <f>SUM(P204:P217)</f>
        <v>0</v>
      </c>
      <c r="Q203" s="191"/>
      <c r="R203" s="192">
        <f>SUM(R204:R217)</f>
        <v>0</v>
      </c>
      <c r="S203" s="191"/>
      <c r="T203" s="193">
        <f>SUM(T204:T217)</f>
        <v>0</v>
      </c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R203" s="194" t="s">
        <v>81</v>
      </c>
      <c r="AT203" s="195" t="s">
        <v>72</v>
      </c>
      <c r="AU203" s="195" t="s">
        <v>73</v>
      </c>
      <c r="AY203" s="194" t="s">
        <v>120</v>
      </c>
      <c r="BK203" s="196">
        <f>SUM(BK204:BK217)</f>
        <v>0</v>
      </c>
    </row>
    <row r="204" s="2" customFormat="1" ht="16.5" customHeight="1">
      <c r="A204" s="37"/>
      <c r="B204" s="38"/>
      <c r="C204" s="199" t="s">
        <v>349</v>
      </c>
      <c r="D204" s="199" t="s">
        <v>123</v>
      </c>
      <c r="E204" s="200" t="s">
        <v>350</v>
      </c>
      <c r="F204" s="201" t="s">
        <v>351</v>
      </c>
      <c r="G204" s="202" t="s">
        <v>352</v>
      </c>
      <c r="H204" s="203">
        <v>1</v>
      </c>
      <c r="I204" s="204"/>
      <c r="J204" s="205">
        <f>ROUND(I204*H204,2)</f>
        <v>0</v>
      </c>
      <c r="K204" s="201" t="s">
        <v>21</v>
      </c>
      <c r="L204" s="43"/>
      <c r="M204" s="206" t="s">
        <v>21</v>
      </c>
      <c r="N204" s="207" t="s">
        <v>44</v>
      </c>
      <c r="O204" s="83"/>
      <c r="P204" s="208">
        <f>O204*H204</f>
        <v>0</v>
      </c>
      <c r="Q204" s="208">
        <v>0</v>
      </c>
      <c r="R204" s="208">
        <f>Q204*H204</f>
        <v>0</v>
      </c>
      <c r="S204" s="208">
        <v>0</v>
      </c>
      <c r="T204" s="209">
        <f>S204*H204</f>
        <v>0</v>
      </c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R204" s="210" t="s">
        <v>127</v>
      </c>
      <c r="AT204" s="210" t="s">
        <v>123</v>
      </c>
      <c r="AU204" s="210" t="s">
        <v>81</v>
      </c>
      <c r="AY204" s="16" t="s">
        <v>120</v>
      </c>
      <c r="BE204" s="211">
        <f>IF(N204="základní",J204,0)</f>
        <v>0</v>
      </c>
      <c r="BF204" s="211">
        <f>IF(N204="snížená",J204,0)</f>
        <v>0</v>
      </c>
      <c r="BG204" s="211">
        <f>IF(N204="zákl. přenesená",J204,0)</f>
        <v>0</v>
      </c>
      <c r="BH204" s="211">
        <f>IF(N204="sníž. přenesená",J204,0)</f>
        <v>0</v>
      </c>
      <c r="BI204" s="211">
        <f>IF(N204="nulová",J204,0)</f>
        <v>0</v>
      </c>
      <c r="BJ204" s="16" t="s">
        <v>81</v>
      </c>
      <c r="BK204" s="211">
        <f>ROUND(I204*H204,2)</f>
        <v>0</v>
      </c>
      <c r="BL204" s="16" t="s">
        <v>127</v>
      </c>
      <c r="BM204" s="210" t="s">
        <v>353</v>
      </c>
    </row>
    <row r="205" s="2" customFormat="1">
      <c r="A205" s="37"/>
      <c r="B205" s="38"/>
      <c r="C205" s="39"/>
      <c r="D205" s="212" t="s">
        <v>128</v>
      </c>
      <c r="E205" s="39"/>
      <c r="F205" s="213" t="s">
        <v>354</v>
      </c>
      <c r="G205" s="39"/>
      <c r="H205" s="39"/>
      <c r="I205" s="214"/>
      <c r="J205" s="39"/>
      <c r="K205" s="39"/>
      <c r="L205" s="43"/>
      <c r="M205" s="215"/>
      <c r="N205" s="216"/>
      <c r="O205" s="83"/>
      <c r="P205" s="83"/>
      <c r="Q205" s="83"/>
      <c r="R205" s="83"/>
      <c r="S205" s="83"/>
      <c r="T205" s="84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T205" s="16" t="s">
        <v>128</v>
      </c>
      <c r="AU205" s="16" t="s">
        <v>81</v>
      </c>
    </row>
    <row r="206" s="2" customFormat="1" ht="16.5" customHeight="1">
      <c r="A206" s="37"/>
      <c r="B206" s="38"/>
      <c r="C206" s="199" t="s">
        <v>235</v>
      </c>
      <c r="D206" s="199" t="s">
        <v>123</v>
      </c>
      <c r="E206" s="200" t="s">
        <v>355</v>
      </c>
      <c r="F206" s="201" t="s">
        <v>356</v>
      </c>
      <c r="G206" s="202" t="s">
        <v>352</v>
      </c>
      <c r="H206" s="203">
        <v>1</v>
      </c>
      <c r="I206" s="204"/>
      <c r="J206" s="205">
        <f>ROUND(I206*H206,2)</f>
        <v>0</v>
      </c>
      <c r="K206" s="201" t="s">
        <v>21</v>
      </c>
      <c r="L206" s="43"/>
      <c r="M206" s="206" t="s">
        <v>21</v>
      </c>
      <c r="N206" s="207" t="s">
        <v>44</v>
      </c>
      <c r="O206" s="83"/>
      <c r="P206" s="208">
        <f>O206*H206</f>
        <v>0</v>
      </c>
      <c r="Q206" s="208">
        <v>0</v>
      </c>
      <c r="R206" s="208">
        <f>Q206*H206</f>
        <v>0</v>
      </c>
      <c r="S206" s="208">
        <v>0</v>
      </c>
      <c r="T206" s="209">
        <f>S206*H206</f>
        <v>0</v>
      </c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R206" s="210" t="s">
        <v>127</v>
      </c>
      <c r="AT206" s="210" t="s">
        <v>123</v>
      </c>
      <c r="AU206" s="210" t="s">
        <v>81</v>
      </c>
      <c r="AY206" s="16" t="s">
        <v>120</v>
      </c>
      <c r="BE206" s="211">
        <f>IF(N206="základní",J206,0)</f>
        <v>0</v>
      </c>
      <c r="BF206" s="211">
        <f>IF(N206="snížená",J206,0)</f>
        <v>0</v>
      </c>
      <c r="BG206" s="211">
        <f>IF(N206="zákl. přenesená",J206,0)</f>
        <v>0</v>
      </c>
      <c r="BH206" s="211">
        <f>IF(N206="sníž. přenesená",J206,0)</f>
        <v>0</v>
      </c>
      <c r="BI206" s="211">
        <f>IF(N206="nulová",J206,0)</f>
        <v>0</v>
      </c>
      <c r="BJ206" s="16" t="s">
        <v>81</v>
      </c>
      <c r="BK206" s="211">
        <f>ROUND(I206*H206,2)</f>
        <v>0</v>
      </c>
      <c r="BL206" s="16" t="s">
        <v>127</v>
      </c>
      <c r="BM206" s="210" t="s">
        <v>357</v>
      </c>
    </row>
    <row r="207" s="2" customFormat="1">
      <c r="A207" s="37"/>
      <c r="B207" s="38"/>
      <c r="C207" s="39"/>
      <c r="D207" s="212" t="s">
        <v>128</v>
      </c>
      <c r="E207" s="39"/>
      <c r="F207" s="213" t="s">
        <v>358</v>
      </c>
      <c r="G207" s="39"/>
      <c r="H207" s="39"/>
      <c r="I207" s="214"/>
      <c r="J207" s="39"/>
      <c r="K207" s="39"/>
      <c r="L207" s="43"/>
      <c r="M207" s="215"/>
      <c r="N207" s="216"/>
      <c r="O207" s="83"/>
      <c r="P207" s="83"/>
      <c r="Q207" s="83"/>
      <c r="R207" s="83"/>
      <c r="S207" s="83"/>
      <c r="T207" s="84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T207" s="16" t="s">
        <v>128</v>
      </c>
      <c r="AU207" s="16" t="s">
        <v>81</v>
      </c>
    </row>
    <row r="208" s="2" customFormat="1" ht="16.5" customHeight="1">
      <c r="A208" s="37"/>
      <c r="B208" s="38"/>
      <c r="C208" s="199" t="s">
        <v>359</v>
      </c>
      <c r="D208" s="199" t="s">
        <v>123</v>
      </c>
      <c r="E208" s="200" t="s">
        <v>360</v>
      </c>
      <c r="F208" s="201" t="s">
        <v>361</v>
      </c>
      <c r="G208" s="202" t="s">
        <v>352</v>
      </c>
      <c r="H208" s="203">
        <v>1</v>
      </c>
      <c r="I208" s="204"/>
      <c r="J208" s="205">
        <f>ROUND(I208*H208,2)</f>
        <v>0</v>
      </c>
      <c r="K208" s="201" t="s">
        <v>21</v>
      </c>
      <c r="L208" s="43"/>
      <c r="M208" s="206" t="s">
        <v>21</v>
      </c>
      <c r="N208" s="207" t="s">
        <v>44</v>
      </c>
      <c r="O208" s="83"/>
      <c r="P208" s="208">
        <f>O208*H208</f>
        <v>0</v>
      </c>
      <c r="Q208" s="208">
        <v>0</v>
      </c>
      <c r="R208" s="208">
        <f>Q208*H208</f>
        <v>0</v>
      </c>
      <c r="S208" s="208">
        <v>0</v>
      </c>
      <c r="T208" s="209">
        <f>S208*H208</f>
        <v>0</v>
      </c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R208" s="210" t="s">
        <v>127</v>
      </c>
      <c r="AT208" s="210" t="s">
        <v>123</v>
      </c>
      <c r="AU208" s="210" t="s">
        <v>81</v>
      </c>
      <c r="AY208" s="16" t="s">
        <v>120</v>
      </c>
      <c r="BE208" s="211">
        <f>IF(N208="základní",J208,0)</f>
        <v>0</v>
      </c>
      <c r="BF208" s="211">
        <f>IF(N208="snížená",J208,0)</f>
        <v>0</v>
      </c>
      <c r="BG208" s="211">
        <f>IF(N208="zákl. přenesená",J208,0)</f>
        <v>0</v>
      </c>
      <c r="BH208" s="211">
        <f>IF(N208="sníž. přenesená",J208,0)</f>
        <v>0</v>
      </c>
      <c r="BI208" s="211">
        <f>IF(N208="nulová",J208,0)</f>
        <v>0</v>
      </c>
      <c r="BJ208" s="16" t="s">
        <v>81</v>
      </c>
      <c r="BK208" s="211">
        <f>ROUND(I208*H208,2)</f>
        <v>0</v>
      </c>
      <c r="BL208" s="16" t="s">
        <v>127</v>
      </c>
      <c r="BM208" s="210" t="s">
        <v>362</v>
      </c>
    </row>
    <row r="209" s="2" customFormat="1">
      <c r="A209" s="37"/>
      <c r="B209" s="38"/>
      <c r="C209" s="39"/>
      <c r="D209" s="212" t="s">
        <v>128</v>
      </c>
      <c r="E209" s="39"/>
      <c r="F209" s="213" t="s">
        <v>363</v>
      </c>
      <c r="G209" s="39"/>
      <c r="H209" s="39"/>
      <c r="I209" s="214"/>
      <c r="J209" s="39"/>
      <c r="K209" s="39"/>
      <c r="L209" s="43"/>
      <c r="M209" s="215"/>
      <c r="N209" s="216"/>
      <c r="O209" s="83"/>
      <c r="P209" s="83"/>
      <c r="Q209" s="83"/>
      <c r="R209" s="83"/>
      <c r="S209" s="83"/>
      <c r="T209" s="84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T209" s="16" t="s">
        <v>128</v>
      </c>
      <c r="AU209" s="16" t="s">
        <v>81</v>
      </c>
    </row>
    <row r="210" s="2" customFormat="1" ht="16.5" customHeight="1">
      <c r="A210" s="37"/>
      <c r="B210" s="38"/>
      <c r="C210" s="199" t="s">
        <v>240</v>
      </c>
      <c r="D210" s="199" t="s">
        <v>123</v>
      </c>
      <c r="E210" s="200" t="s">
        <v>364</v>
      </c>
      <c r="F210" s="201" t="s">
        <v>365</v>
      </c>
      <c r="G210" s="202" t="s">
        <v>352</v>
      </c>
      <c r="H210" s="203">
        <v>1</v>
      </c>
      <c r="I210" s="204"/>
      <c r="J210" s="205">
        <f>ROUND(I210*H210,2)</f>
        <v>0</v>
      </c>
      <c r="K210" s="201" t="s">
        <v>21</v>
      </c>
      <c r="L210" s="43"/>
      <c r="M210" s="206" t="s">
        <v>21</v>
      </c>
      <c r="N210" s="207" t="s">
        <v>44</v>
      </c>
      <c r="O210" s="83"/>
      <c r="P210" s="208">
        <f>O210*H210</f>
        <v>0</v>
      </c>
      <c r="Q210" s="208">
        <v>0</v>
      </c>
      <c r="R210" s="208">
        <f>Q210*H210</f>
        <v>0</v>
      </c>
      <c r="S210" s="208">
        <v>0</v>
      </c>
      <c r="T210" s="209">
        <f>S210*H210</f>
        <v>0</v>
      </c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R210" s="210" t="s">
        <v>127</v>
      </c>
      <c r="AT210" s="210" t="s">
        <v>123</v>
      </c>
      <c r="AU210" s="210" t="s">
        <v>81</v>
      </c>
      <c r="AY210" s="16" t="s">
        <v>120</v>
      </c>
      <c r="BE210" s="211">
        <f>IF(N210="základní",J210,0)</f>
        <v>0</v>
      </c>
      <c r="BF210" s="211">
        <f>IF(N210="snížená",J210,0)</f>
        <v>0</v>
      </c>
      <c r="BG210" s="211">
        <f>IF(N210="zákl. přenesená",J210,0)</f>
        <v>0</v>
      </c>
      <c r="BH210" s="211">
        <f>IF(N210="sníž. přenesená",J210,0)</f>
        <v>0</v>
      </c>
      <c r="BI210" s="211">
        <f>IF(N210="nulová",J210,0)</f>
        <v>0</v>
      </c>
      <c r="BJ210" s="16" t="s">
        <v>81</v>
      </c>
      <c r="BK210" s="211">
        <f>ROUND(I210*H210,2)</f>
        <v>0</v>
      </c>
      <c r="BL210" s="16" t="s">
        <v>127</v>
      </c>
      <c r="BM210" s="210" t="s">
        <v>366</v>
      </c>
    </row>
    <row r="211" s="2" customFormat="1">
      <c r="A211" s="37"/>
      <c r="B211" s="38"/>
      <c r="C211" s="39"/>
      <c r="D211" s="212" t="s">
        <v>128</v>
      </c>
      <c r="E211" s="39"/>
      <c r="F211" s="213" t="s">
        <v>367</v>
      </c>
      <c r="G211" s="39"/>
      <c r="H211" s="39"/>
      <c r="I211" s="214"/>
      <c r="J211" s="39"/>
      <c r="K211" s="39"/>
      <c r="L211" s="43"/>
      <c r="M211" s="215"/>
      <c r="N211" s="216"/>
      <c r="O211" s="83"/>
      <c r="P211" s="83"/>
      <c r="Q211" s="83"/>
      <c r="R211" s="83"/>
      <c r="S211" s="83"/>
      <c r="T211" s="84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T211" s="16" t="s">
        <v>128</v>
      </c>
      <c r="AU211" s="16" t="s">
        <v>81</v>
      </c>
    </row>
    <row r="212" s="2" customFormat="1" ht="16.5" customHeight="1">
      <c r="A212" s="37"/>
      <c r="B212" s="38"/>
      <c r="C212" s="199" t="s">
        <v>368</v>
      </c>
      <c r="D212" s="199" t="s">
        <v>123</v>
      </c>
      <c r="E212" s="200" t="s">
        <v>369</v>
      </c>
      <c r="F212" s="201" t="s">
        <v>370</v>
      </c>
      <c r="G212" s="202" t="s">
        <v>352</v>
      </c>
      <c r="H212" s="203">
        <v>1</v>
      </c>
      <c r="I212" s="204"/>
      <c r="J212" s="205">
        <f>ROUND(I212*H212,2)</f>
        <v>0</v>
      </c>
      <c r="K212" s="201" t="s">
        <v>21</v>
      </c>
      <c r="L212" s="43"/>
      <c r="M212" s="206" t="s">
        <v>21</v>
      </c>
      <c r="N212" s="207" t="s">
        <v>44</v>
      </c>
      <c r="O212" s="83"/>
      <c r="P212" s="208">
        <f>O212*H212</f>
        <v>0</v>
      </c>
      <c r="Q212" s="208">
        <v>0</v>
      </c>
      <c r="R212" s="208">
        <f>Q212*H212</f>
        <v>0</v>
      </c>
      <c r="S212" s="208">
        <v>0</v>
      </c>
      <c r="T212" s="209">
        <f>S212*H212</f>
        <v>0</v>
      </c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R212" s="210" t="s">
        <v>127</v>
      </c>
      <c r="AT212" s="210" t="s">
        <v>123</v>
      </c>
      <c r="AU212" s="210" t="s">
        <v>81</v>
      </c>
      <c r="AY212" s="16" t="s">
        <v>120</v>
      </c>
      <c r="BE212" s="211">
        <f>IF(N212="základní",J212,0)</f>
        <v>0</v>
      </c>
      <c r="BF212" s="211">
        <f>IF(N212="snížená",J212,0)</f>
        <v>0</v>
      </c>
      <c r="BG212" s="211">
        <f>IF(N212="zákl. přenesená",J212,0)</f>
        <v>0</v>
      </c>
      <c r="BH212" s="211">
        <f>IF(N212="sníž. přenesená",J212,0)</f>
        <v>0</v>
      </c>
      <c r="BI212" s="211">
        <f>IF(N212="nulová",J212,0)</f>
        <v>0</v>
      </c>
      <c r="BJ212" s="16" t="s">
        <v>81</v>
      </c>
      <c r="BK212" s="211">
        <f>ROUND(I212*H212,2)</f>
        <v>0</v>
      </c>
      <c r="BL212" s="16" t="s">
        <v>127</v>
      </c>
      <c r="BM212" s="210" t="s">
        <v>371</v>
      </c>
    </row>
    <row r="213" s="2" customFormat="1">
      <c r="A213" s="37"/>
      <c r="B213" s="38"/>
      <c r="C213" s="39"/>
      <c r="D213" s="212" t="s">
        <v>128</v>
      </c>
      <c r="E213" s="39"/>
      <c r="F213" s="213" t="s">
        <v>372</v>
      </c>
      <c r="G213" s="39"/>
      <c r="H213" s="39"/>
      <c r="I213" s="214"/>
      <c r="J213" s="39"/>
      <c r="K213" s="39"/>
      <c r="L213" s="43"/>
      <c r="M213" s="215"/>
      <c r="N213" s="216"/>
      <c r="O213" s="83"/>
      <c r="P213" s="83"/>
      <c r="Q213" s="83"/>
      <c r="R213" s="83"/>
      <c r="S213" s="83"/>
      <c r="T213" s="84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T213" s="16" t="s">
        <v>128</v>
      </c>
      <c r="AU213" s="16" t="s">
        <v>81</v>
      </c>
    </row>
    <row r="214" s="2" customFormat="1" ht="16.5" customHeight="1">
      <c r="A214" s="37"/>
      <c r="B214" s="38"/>
      <c r="C214" s="199" t="s">
        <v>244</v>
      </c>
      <c r="D214" s="199" t="s">
        <v>123</v>
      </c>
      <c r="E214" s="200" t="s">
        <v>373</v>
      </c>
      <c r="F214" s="201" t="s">
        <v>374</v>
      </c>
      <c r="G214" s="202" t="s">
        <v>352</v>
      </c>
      <c r="H214" s="203">
        <v>1</v>
      </c>
      <c r="I214" s="204"/>
      <c r="J214" s="205">
        <f>ROUND(I214*H214,2)</f>
        <v>0</v>
      </c>
      <c r="K214" s="201" t="s">
        <v>21</v>
      </c>
      <c r="L214" s="43"/>
      <c r="M214" s="206" t="s">
        <v>21</v>
      </c>
      <c r="N214" s="207" t="s">
        <v>44</v>
      </c>
      <c r="O214" s="83"/>
      <c r="P214" s="208">
        <f>O214*H214</f>
        <v>0</v>
      </c>
      <c r="Q214" s="208">
        <v>0</v>
      </c>
      <c r="R214" s="208">
        <f>Q214*H214</f>
        <v>0</v>
      </c>
      <c r="S214" s="208">
        <v>0</v>
      </c>
      <c r="T214" s="209">
        <f>S214*H214</f>
        <v>0</v>
      </c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R214" s="210" t="s">
        <v>127</v>
      </c>
      <c r="AT214" s="210" t="s">
        <v>123</v>
      </c>
      <c r="AU214" s="210" t="s">
        <v>81</v>
      </c>
      <c r="AY214" s="16" t="s">
        <v>120</v>
      </c>
      <c r="BE214" s="211">
        <f>IF(N214="základní",J214,0)</f>
        <v>0</v>
      </c>
      <c r="BF214" s="211">
        <f>IF(N214="snížená",J214,0)</f>
        <v>0</v>
      </c>
      <c r="BG214" s="211">
        <f>IF(N214="zákl. přenesená",J214,0)</f>
        <v>0</v>
      </c>
      <c r="BH214" s="211">
        <f>IF(N214="sníž. přenesená",J214,0)</f>
        <v>0</v>
      </c>
      <c r="BI214" s="211">
        <f>IF(N214="nulová",J214,0)</f>
        <v>0</v>
      </c>
      <c r="BJ214" s="16" t="s">
        <v>81</v>
      </c>
      <c r="BK214" s="211">
        <f>ROUND(I214*H214,2)</f>
        <v>0</v>
      </c>
      <c r="BL214" s="16" t="s">
        <v>127</v>
      </c>
      <c r="BM214" s="210" t="s">
        <v>375</v>
      </c>
    </row>
    <row r="215" s="2" customFormat="1">
      <c r="A215" s="37"/>
      <c r="B215" s="38"/>
      <c r="C215" s="39"/>
      <c r="D215" s="212" t="s">
        <v>128</v>
      </c>
      <c r="E215" s="39"/>
      <c r="F215" s="213" t="s">
        <v>372</v>
      </c>
      <c r="G215" s="39"/>
      <c r="H215" s="39"/>
      <c r="I215" s="214"/>
      <c r="J215" s="39"/>
      <c r="K215" s="39"/>
      <c r="L215" s="43"/>
      <c r="M215" s="215"/>
      <c r="N215" s="216"/>
      <c r="O215" s="83"/>
      <c r="P215" s="83"/>
      <c r="Q215" s="83"/>
      <c r="R215" s="83"/>
      <c r="S215" s="83"/>
      <c r="T215" s="84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T215" s="16" t="s">
        <v>128</v>
      </c>
      <c r="AU215" s="16" t="s">
        <v>81</v>
      </c>
    </row>
    <row r="216" s="2" customFormat="1" ht="16.5" customHeight="1">
      <c r="A216" s="37"/>
      <c r="B216" s="38"/>
      <c r="C216" s="199" t="s">
        <v>376</v>
      </c>
      <c r="D216" s="199" t="s">
        <v>123</v>
      </c>
      <c r="E216" s="200" t="s">
        <v>377</v>
      </c>
      <c r="F216" s="201" t="s">
        <v>378</v>
      </c>
      <c r="G216" s="202" t="s">
        <v>352</v>
      </c>
      <c r="H216" s="203">
        <v>1</v>
      </c>
      <c r="I216" s="204"/>
      <c r="J216" s="205">
        <f>ROUND(I216*H216,2)</f>
        <v>0</v>
      </c>
      <c r="K216" s="201" t="s">
        <v>21</v>
      </c>
      <c r="L216" s="43"/>
      <c r="M216" s="206" t="s">
        <v>21</v>
      </c>
      <c r="N216" s="207" t="s">
        <v>44</v>
      </c>
      <c r="O216" s="83"/>
      <c r="P216" s="208">
        <f>O216*H216</f>
        <v>0</v>
      </c>
      <c r="Q216" s="208">
        <v>0</v>
      </c>
      <c r="R216" s="208">
        <f>Q216*H216</f>
        <v>0</v>
      </c>
      <c r="S216" s="208">
        <v>0</v>
      </c>
      <c r="T216" s="209">
        <f>S216*H216</f>
        <v>0</v>
      </c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R216" s="210" t="s">
        <v>127</v>
      </c>
      <c r="AT216" s="210" t="s">
        <v>123</v>
      </c>
      <c r="AU216" s="210" t="s">
        <v>81</v>
      </c>
      <c r="AY216" s="16" t="s">
        <v>120</v>
      </c>
      <c r="BE216" s="211">
        <f>IF(N216="základní",J216,0)</f>
        <v>0</v>
      </c>
      <c r="BF216" s="211">
        <f>IF(N216="snížená",J216,0)</f>
        <v>0</v>
      </c>
      <c r="BG216" s="211">
        <f>IF(N216="zákl. přenesená",J216,0)</f>
        <v>0</v>
      </c>
      <c r="BH216" s="211">
        <f>IF(N216="sníž. přenesená",J216,0)</f>
        <v>0</v>
      </c>
      <c r="BI216" s="211">
        <f>IF(N216="nulová",J216,0)</f>
        <v>0</v>
      </c>
      <c r="BJ216" s="16" t="s">
        <v>81</v>
      </c>
      <c r="BK216" s="211">
        <f>ROUND(I216*H216,2)</f>
        <v>0</v>
      </c>
      <c r="BL216" s="16" t="s">
        <v>127</v>
      </c>
      <c r="BM216" s="210" t="s">
        <v>379</v>
      </c>
    </row>
    <row r="217" s="2" customFormat="1">
      <c r="A217" s="37"/>
      <c r="B217" s="38"/>
      <c r="C217" s="39"/>
      <c r="D217" s="212" t="s">
        <v>128</v>
      </c>
      <c r="E217" s="39"/>
      <c r="F217" s="213" t="s">
        <v>380</v>
      </c>
      <c r="G217" s="39"/>
      <c r="H217" s="39"/>
      <c r="I217" s="214"/>
      <c r="J217" s="39"/>
      <c r="K217" s="39"/>
      <c r="L217" s="43"/>
      <c r="M217" s="217"/>
      <c r="N217" s="218"/>
      <c r="O217" s="219"/>
      <c r="P217" s="219"/>
      <c r="Q217" s="219"/>
      <c r="R217" s="219"/>
      <c r="S217" s="219"/>
      <c r="T217" s="220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T217" s="16" t="s">
        <v>128</v>
      </c>
      <c r="AU217" s="16" t="s">
        <v>81</v>
      </c>
    </row>
    <row r="218" s="2" customFormat="1" ht="6.96" customHeight="1">
      <c r="A218" s="37"/>
      <c r="B218" s="58"/>
      <c r="C218" s="59"/>
      <c r="D218" s="59"/>
      <c r="E218" s="59"/>
      <c r="F218" s="59"/>
      <c r="G218" s="59"/>
      <c r="H218" s="59"/>
      <c r="I218" s="59"/>
      <c r="J218" s="59"/>
      <c r="K218" s="59"/>
      <c r="L218" s="43"/>
      <c r="M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</row>
  </sheetData>
  <sheetProtection sheet="1" autoFilter="0" formatColumns="0" formatRows="0" objects="1" scenarios="1" spinCount="100000" saltValue="YNiAcZ21mM4CEzFFKpKiVc1JMW71TeTFrh0usYsU0yVF8VHizb2V+XqiY9p6JVvcrFZw9e5+P93u8ka+X8ABCg==" hashValue="G36MVYDJPK//5rKMBe6Pd1JepSMCij4FvCDZJq3omq/GQ1jCPfteOnOB0i05jBkG4TN3YUMNrXgzAfeCSMkSuw==" algorithmName="SHA-512" password="CC35"/>
  <autoFilter ref="C92:K217"/>
  <mergeCells count="9">
    <mergeCell ref="E7:H7"/>
    <mergeCell ref="E9:H9"/>
    <mergeCell ref="E18:H18"/>
    <mergeCell ref="E27:H27"/>
    <mergeCell ref="E48:H48"/>
    <mergeCell ref="E50:H50"/>
    <mergeCell ref="E83:H83"/>
    <mergeCell ref="E85:H85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43"/>
  </sheetViews>
  <cols>
    <col min="1" max="1" width="8.332031" style="221" customWidth="1"/>
    <col min="2" max="2" width="1.667969" style="221" customWidth="1"/>
    <col min="3" max="4" width="5" style="221" customWidth="1"/>
    <col min="5" max="5" width="11.66016" style="221" customWidth="1"/>
    <col min="6" max="6" width="9.160156" style="221" customWidth="1"/>
    <col min="7" max="7" width="5" style="221" customWidth="1"/>
    <col min="8" max="8" width="77.83203" style="221" customWidth="1"/>
    <col min="9" max="10" width="20" style="221" customWidth="1"/>
    <col min="11" max="11" width="1.667969" style="221" customWidth="1"/>
  </cols>
  <sheetData>
    <row r="1" s="1" customFormat="1" ht="37.5" customHeight="1"/>
    <row r="2" s="1" customFormat="1" ht="7.5" customHeight="1">
      <c r="B2" s="222"/>
      <c r="C2" s="223"/>
      <c r="D2" s="223"/>
      <c r="E2" s="223"/>
      <c r="F2" s="223"/>
      <c r="G2" s="223"/>
      <c r="H2" s="223"/>
      <c r="I2" s="223"/>
      <c r="J2" s="223"/>
      <c r="K2" s="224"/>
    </row>
    <row r="3" s="13" customFormat="1" ht="45" customHeight="1">
      <c r="B3" s="225"/>
      <c r="C3" s="226" t="s">
        <v>381</v>
      </c>
      <c r="D3" s="226"/>
      <c r="E3" s="226"/>
      <c r="F3" s="226"/>
      <c r="G3" s="226"/>
      <c r="H3" s="226"/>
      <c r="I3" s="226"/>
      <c r="J3" s="226"/>
      <c r="K3" s="227"/>
    </row>
    <row r="4" s="1" customFormat="1" ht="25.5" customHeight="1">
      <c r="B4" s="228"/>
      <c r="C4" s="229" t="s">
        <v>382</v>
      </c>
      <c r="D4" s="229"/>
      <c r="E4" s="229"/>
      <c r="F4" s="229"/>
      <c r="G4" s="229"/>
      <c r="H4" s="229"/>
      <c r="I4" s="229"/>
      <c r="J4" s="229"/>
      <c r="K4" s="230"/>
    </row>
    <row r="5" s="1" customFormat="1" ht="5.25" customHeight="1">
      <c r="B5" s="228"/>
      <c r="C5" s="231"/>
      <c r="D5" s="231"/>
      <c r="E5" s="231"/>
      <c r="F5" s="231"/>
      <c r="G5" s="231"/>
      <c r="H5" s="231"/>
      <c r="I5" s="231"/>
      <c r="J5" s="231"/>
      <c r="K5" s="230"/>
    </row>
    <row r="6" s="1" customFormat="1" ht="15" customHeight="1">
      <c r="B6" s="228"/>
      <c r="C6" s="232" t="s">
        <v>383</v>
      </c>
      <c r="D6" s="232"/>
      <c r="E6" s="232"/>
      <c r="F6" s="232"/>
      <c r="G6" s="232"/>
      <c r="H6" s="232"/>
      <c r="I6" s="232"/>
      <c r="J6" s="232"/>
      <c r="K6" s="230"/>
    </row>
    <row r="7" s="1" customFormat="1" ht="15" customHeight="1">
      <c r="B7" s="233"/>
      <c r="C7" s="232" t="s">
        <v>384</v>
      </c>
      <c r="D7" s="232"/>
      <c r="E7" s="232"/>
      <c r="F7" s="232"/>
      <c r="G7" s="232"/>
      <c r="H7" s="232"/>
      <c r="I7" s="232"/>
      <c r="J7" s="232"/>
      <c r="K7" s="230"/>
    </row>
    <row r="8" s="1" customFormat="1" ht="12.75" customHeight="1">
      <c r="B8" s="233"/>
      <c r="C8" s="232"/>
      <c r="D8" s="232"/>
      <c r="E8" s="232"/>
      <c r="F8" s="232"/>
      <c r="G8" s="232"/>
      <c r="H8" s="232"/>
      <c r="I8" s="232"/>
      <c r="J8" s="232"/>
      <c r="K8" s="230"/>
    </row>
    <row r="9" s="1" customFormat="1" ht="15" customHeight="1">
      <c r="B9" s="233"/>
      <c r="C9" s="232" t="s">
        <v>385</v>
      </c>
      <c r="D9" s="232"/>
      <c r="E9" s="232"/>
      <c r="F9" s="232"/>
      <c r="G9" s="232"/>
      <c r="H9" s="232"/>
      <c r="I9" s="232"/>
      <c r="J9" s="232"/>
      <c r="K9" s="230"/>
    </row>
    <row r="10" s="1" customFormat="1" ht="15" customHeight="1">
      <c r="B10" s="233"/>
      <c r="C10" s="232"/>
      <c r="D10" s="232" t="s">
        <v>386</v>
      </c>
      <c r="E10" s="232"/>
      <c r="F10" s="232"/>
      <c r="G10" s="232"/>
      <c r="H10" s="232"/>
      <c r="I10" s="232"/>
      <c r="J10" s="232"/>
      <c r="K10" s="230"/>
    </row>
    <row r="11" s="1" customFormat="1" ht="15" customHeight="1">
      <c r="B11" s="233"/>
      <c r="C11" s="234"/>
      <c r="D11" s="232" t="s">
        <v>387</v>
      </c>
      <c r="E11" s="232"/>
      <c r="F11" s="232"/>
      <c r="G11" s="232"/>
      <c r="H11" s="232"/>
      <c r="I11" s="232"/>
      <c r="J11" s="232"/>
      <c r="K11" s="230"/>
    </row>
    <row r="12" s="1" customFormat="1" ht="15" customHeight="1">
      <c r="B12" s="233"/>
      <c r="C12" s="234"/>
      <c r="D12" s="232"/>
      <c r="E12" s="232"/>
      <c r="F12" s="232"/>
      <c r="G12" s="232"/>
      <c r="H12" s="232"/>
      <c r="I12" s="232"/>
      <c r="J12" s="232"/>
      <c r="K12" s="230"/>
    </row>
    <row r="13" s="1" customFormat="1" ht="15" customHeight="1">
      <c r="B13" s="233"/>
      <c r="C13" s="234"/>
      <c r="D13" s="235" t="s">
        <v>388</v>
      </c>
      <c r="E13" s="232"/>
      <c r="F13" s="232"/>
      <c r="G13" s="232"/>
      <c r="H13" s="232"/>
      <c r="I13" s="232"/>
      <c r="J13" s="232"/>
      <c r="K13" s="230"/>
    </row>
    <row r="14" s="1" customFormat="1" ht="12.75" customHeight="1">
      <c r="B14" s="233"/>
      <c r="C14" s="234"/>
      <c r="D14" s="234"/>
      <c r="E14" s="234"/>
      <c r="F14" s="234"/>
      <c r="G14" s="234"/>
      <c r="H14" s="234"/>
      <c r="I14" s="234"/>
      <c r="J14" s="234"/>
      <c r="K14" s="230"/>
    </row>
    <row r="15" s="1" customFormat="1" ht="15" customHeight="1">
      <c r="B15" s="233"/>
      <c r="C15" s="234"/>
      <c r="D15" s="232" t="s">
        <v>389</v>
      </c>
      <c r="E15" s="232"/>
      <c r="F15" s="232"/>
      <c r="G15" s="232"/>
      <c r="H15" s="232"/>
      <c r="I15" s="232"/>
      <c r="J15" s="232"/>
      <c r="K15" s="230"/>
    </row>
    <row r="16" s="1" customFormat="1" ht="15" customHeight="1">
      <c r="B16" s="233"/>
      <c r="C16" s="234"/>
      <c r="D16" s="232" t="s">
        <v>390</v>
      </c>
      <c r="E16" s="232"/>
      <c r="F16" s="232"/>
      <c r="G16" s="232"/>
      <c r="H16" s="232"/>
      <c r="I16" s="232"/>
      <c r="J16" s="232"/>
      <c r="K16" s="230"/>
    </row>
    <row r="17" s="1" customFormat="1" ht="15" customHeight="1">
      <c r="B17" s="233"/>
      <c r="C17" s="234"/>
      <c r="D17" s="232" t="s">
        <v>391</v>
      </c>
      <c r="E17" s="232"/>
      <c r="F17" s="232"/>
      <c r="G17" s="232"/>
      <c r="H17" s="232"/>
      <c r="I17" s="232"/>
      <c r="J17" s="232"/>
      <c r="K17" s="230"/>
    </row>
    <row r="18" s="1" customFormat="1" ht="15" customHeight="1">
      <c r="B18" s="233"/>
      <c r="C18" s="234"/>
      <c r="D18" s="234"/>
      <c r="E18" s="236" t="s">
        <v>80</v>
      </c>
      <c r="F18" s="232" t="s">
        <v>392</v>
      </c>
      <c r="G18" s="232"/>
      <c r="H18" s="232"/>
      <c r="I18" s="232"/>
      <c r="J18" s="232"/>
      <c r="K18" s="230"/>
    </row>
    <row r="19" s="1" customFormat="1" ht="15" customHeight="1">
      <c r="B19" s="233"/>
      <c r="C19" s="234"/>
      <c r="D19" s="234"/>
      <c r="E19" s="236" t="s">
        <v>393</v>
      </c>
      <c r="F19" s="232" t="s">
        <v>394</v>
      </c>
      <c r="G19" s="232"/>
      <c r="H19" s="232"/>
      <c r="I19" s="232"/>
      <c r="J19" s="232"/>
      <c r="K19" s="230"/>
    </row>
    <row r="20" s="1" customFormat="1" ht="15" customHeight="1">
      <c r="B20" s="233"/>
      <c r="C20" s="234"/>
      <c r="D20" s="234"/>
      <c r="E20" s="236" t="s">
        <v>395</v>
      </c>
      <c r="F20" s="232" t="s">
        <v>396</v>
      </c>
      <c r="G20" s="232"/>
      <c r="H20" s="232"/>
      <c r="I20" s="232"/>
      <c r="J20" s="232"/>
      <c r="K20" s="230"/>
    </row>
    <row r="21" s="1" customFormat="1" ht="15" customHeight="1">
      <c r="B21" s="233"/>
      <c r="C21" s="234"/>
      <c r="D21" s="234"/>
      <c r="E21" s="236" t="s">
        <v>397</v>
      </c>
      <c r="F21" s="232" t="s">
        <v>398</v>
      </c>
      <c r="G21" s="232"/>
      <c r="H21" s="232"/>
      <c r="I21" s="232"/>
      <c r="J21" s="232"/>
      <c r="K21" s="230"/>
    </row>
    <row r="22" s="1" customFormat="1" ht="15" customHeight="1">
      <c r="B22" s="233"/>
      <c r="C22" s="234"/>
      <c r="D22" s="234"/>
      <c r="E22" s="236" t="s">
        <v>399</v>
      </c>
      <c r="F22" s="232" t="s">
        <v>400</v>
      </c>
      <c r="G22" s="232"/>
      <c r="H22" s="232"/>
      <c r="I22" s="232"/>
      <c r="J22" s="232"/>
      <c r="K22" s="230"/>
    </row>
    <row r="23" s="1" customFormat="1" ht="15" customHeight="1">
      <c r="B23" s="233"/>
      <c r="C23" s="234"/>
      <c r="D23" s="234"/>
      <c r="E23" s="236" t="s">
        <v>401</v>
      </c>
      <c r="F23" s="232" t="s">
        <v>402</v>
      </c>
      <c r="G23" s="232"/>
      <c r="H23" s="232"/>
      <c r="I23" s="232"/>
      <c r="J23" s="232"/>
      <c r="K23" s="230"/>
    </row>
    <row r="24" s="1" customFormat="1" ht="12.75" customHeight="1">
      <c r="B24" s="233"/>
      <c r="C24" s="234"/>
      <c r="D24" s="234"/>
      <c r="E24" s="234"/>
      <c r="F24" s="234"/>
      <c r="G24" s="234"/>
      <c r="H24" s="234"/>
      <c r="I24" s="234"/>
      <c r="J24" s="234"/>
      <c r="K24" s="230"/>
    </row>
    <row r="25" s="1" customFormat="1" ht="15" customHeight="1">
      <c r="B25" s="233"/>
      <c r="C25" s="232" t="s">
        <v>403</v>
      </c>
      <c r="D25" s="232"/>
      <c r="E25" s="232"/>
      <c r="F25" s="232"/>
      <c r="G25" s="232"/>
      <c r="H25" s="232"/>
      <c r="I25" s="232"/>
      <c r="J25" s="232"/>
      <c r="K25" s="230"/>
    </row>
    <row r="26" s="1" customFormat="1" ht="15" customHeight="1">
      <c r="B26" s="233"/>
      <c r="C26" s="232" t="s">
        <v>404</v>
      </c>
      <c r="D26" s="232"/>
      <c r="E26" s="232"/>
      <c r="F26" s="232"/>
      <c r="G26" s="232"/>
      <c r="H26" s="232"/>
      <c r="I26" s="232"/>
      <c r="J26" s="232"/>
      <c r="K26" s="230"/>
    </row>
    <row r="27" s="1" customFormat="1" ht="15" customHeight="1">
      <c r="B27" s="233"/>
      <c r="C27" s="232"/>
      <c r="D27" s="232" t="s">
        <v>405</v>
      </c>
      <c r="E27" s="232"/>
      <c r="F27" s="232"/>
      <c r="G27" s="232"/>
      <c r="H27" s="232"/>
      <c r="I27" s="232"/>
      <c r="J27" s="232"/>
      <c r="K27" s="230"/>
    </row>
    <row r="28" s="1" customFormat="1" ht="15" customHeight="1">
      <c r="B28" s="233"/>
      <c r="C28" s="234"/>
      <c r="D28" s="232" t="s">
        <v>406</v>
      </c>
      <c r="E28" s="232"/>
      <c r="F28" s="232"/>
      <c r="G28" s="232"/>
      <c r="H28" s="232"/>
      <c r="I28" s="232"/>
      <c r="J28" s="232"/>
      <c r="K28" s="230"/>
    </row>
    <row r="29" s="1" customFormat="1" ht="12.75" customHeight="1">
      <c r="B29" s="233"/>
      <c r="C29" s="234"/>
      <c r="D29" s="234"/>
      <c r="E29" s="234"/>
      <c r="F29" s="234"/>
      <c r="G29" s="234"/>
      <c r="H29" s="234"/>
      <c r="I29" s="234"/>
      <c r="J29" s="234"/>
      <c r="K29" s="230"/>
    </row>
    <row r="30" s="1" customFormat="1" ht="15" customHeight="1">
      <c r="B30" s="233"/>
      <c r="C30" s="234"/>
      <c r="D30" s="232" t="s">
        <v>407</v>
      </c>
      <c r="E30" s="232"/>
      <c r="F30" s="232"/>
      <c r="G30" s="232"/>
      <c r="H30" s="232"/>
      <c r="I30" s="232"/>
      <c r="J30" s="232"/>
      <c r="K30" s="230"/>
    </row>
    <row r="31" s="1" customFormat="1" ht="15" customHeight="1">
      <c r="B31" s="233"/>
      <c r="C31" s="234"/>
      <c r="D31" s="232" t="s">
        <v>408</v>
      </c>
      <c r="E31" s="232"/>
      <c r="F31" s="232"/>
      <c r="G31" s="232"/>
      <c r="H31" s="232"/>
      <c r="I31" s="232"/>
      <c r="J31" s="232"/>
      <c r="K31" s="230"/>
    </row>
    <row r="32" s="1" customFormat="1" ht="12.75" customHeight="1">
      <c r="B32" s="233"/>
      <c r="C32" s="234"/>
      <c r="D32" s="234"/>
      <c r="E32" s="234"/>
      <c r="F32" s="234"/>
      <c r="G32" s="234"/>
      <c r="H32" s="234"/>
      <c r="I32" s="234"/>
      <c r="J32" s="234"/>
      <c r="K32" s="230"/>
    </row>
    <row r="33" s="1" customFormat="1" ht="15" customHeight="1">
      <c r="B33" s="233"/>
      <c r="C33" s="234"/>
      <c r="D33" s="232" t="s">
        <v>409</v>
      </c>
      <c r="E33" s="232"/>
      <c r="F33" s="232"/>
      <c r="G33" s="232"/>
      <c r="H33" s="232"/>
      <c r="I33" s="232"/>
      <c r="J33" s="232"/>
      <c r="K33" s="230"/>
    </row>
    <row r="34" s="1" customFormat="1" ht="15" customHeight="1">
      <c r="B34" s="233"/>
      <c r="C34" s="234"/>
      <c r="D34" s="232" t="s">
        <v>410</v>
      </c>
      <c r="E34" s="232"/>
      <c r="F34" s="232"/>
      <c r="G34" s="232"/>
      <c r="H34" s="232"/>
      <c r="I34" s="232"/>
      <c r="J34" s="232"/>
      <c r="K34" s="230"/>
    </row>
    <row r="35" s="1" customFormat="1" ht="15" customHeight="1">
      <c r="B35" s="233"/>
      <c r="C35" s="234"/>
      <c r="D35" s="232" t="s">
        <v>411</v>
      </c>
      <c r="E35" s="232"/>
      <c r="F35" s="232"/>
      <c r="G35" s="232"/>
      <c r="H35" s="232"/>
      <c r="I35" s="232"/>
      <c r="J35" s="232"/>
      <c r="K35" s="230"/>
    </row>
    <row r="36" s="1" customFormat="1" ht="15" customHeight="1">
      <c r="B36" s="233"/>
      <c r="C36" s="234"/>
      <c r="D36" s="232"/>
      <c r="E36" s="235" t="s">
        <v>106</v>
      </c>
      <c r="F36" s="232"/>
      <c r="G36" s="232" t="s">
        <v>412</v>
      </c>
      <c r="H36" s="232"/>
      <c r="I36" s="232"/>
      <c r="J36" s="232"/>
      <c r="K36" s="230"/>
    </row>
    <row r="37" s="1" customFormat="1" ht="30.75" customHeight="1">
      <c r="B37" s="233"/>
      <c r="C37" s="234"/>
      <c r="D37" s="232"/>
      <c r="E37" s="235" t="s">
        <v>413</v>
      </c>
      <c r="F37" s="232"/>
      <c r="G37" s="232" t="s">
        <v>414</v>
      </c>
      <c r="H37" s="232"/>
      <c r="I37" s="232"/>
      <c r="J37" s="232"/>
      <c r="K37" s="230"/>
    </row>
    <row r="38" s="1" customFormat="1" ht="15" customHeight="1">
      <c r="B38" s="233"/>
      <c r="C38" s="234"/>
      <c r="D38" s="232"/>
      <c r="E38" s="235" t="s">
        <v>54</v>
      </c>
      <c r="F38" s="232"/>
      <c r="G38" s="232" t="s">
        <v>415</v>
      </c>
      <c r="H38" s="232"/>
      <c r="I38" s="232"/>
      <c r="J38" s="232"/>
      <c r="K38" s="230"/>
    </row>
    <row r="39" s="1" customFormat="1" ht="15" customHeight="1">
      <c r="B39" s="233"/>
      <c r="C39" s="234"/>
      <c r="D39" s="232"/>
      <c r="E39" s="235" t="s">
        <v>55</v>
      </c>
      <c r="F39" s="232"/>
      <c r="G39" s="232" t="s">
        <v>416</v>
      </c>
      <c r="H39" s="232"/>
      <c r="I39" s="232"/>
      <c r="J39" s="232"/>
      <c r="K39" s="230"/>
    </row>
    <row r="40" s="1" customFormat="1" ht="15" customHeight="1">
      <c r="B40" s="233"/>
      <c r="C40" s="234"/>
      <c r="D40" s="232"/>
      <c r="E40" s="235" t="s">
        <v>107</v>
      </c>
      <c r="F40" s="232"/>
      <c r="G40" s="232" t="s">
        <v>417</v>
      </c>
      <c r="H40" s="232"/>
      <c r="I40" s="232"/>
      <c r="J40" s="232"/>
      <c r="K40" s="230"/>
    </row>
    <row r="41" s="1" customFormat="1" ht="15" customHeight="1">
      <c r="B41" s="233"/>
      <c r="C41" s="234"/>
      <c r="D41" s="232"/>
      <c r="E41" s="235" t="s">
        <v>108</v>
      </c>
      <c r="F41" s="232"/>
      <c r="G41" s="232" t="s">
        <v>418</v>
      </c>
      <c r="H41" s="232"/>
      <c r="I41" s="232"/>
      <c r="J41" s="232"/>
      <c r="K41" s="230"/>
    </row>
    <row r="42" s="1" customFormat="1" ht="15" customHeight="1">
      <c r="B42" s="233"/>
      <c r="C42" s="234"/>
      <c r="D42" s="232"/>
      <c r="E42" s="235" t="s">
        <v>419</v>
      </c>
      <c r="F42" s="232"/>
      <c r="G42" s="232" t="s">
        <v>420</v>
      </c>
      <c r="H42" s="232"/>
      <c r="I42" s="232"/>
      <c r="J42" s="232"/>
      <c r="K42" s="230"/>
    </row>
    <row r="43" s="1" customFormat="1" ht="15" customHeight="1">
      <c r="B43" s="233"/>
      <c r="C43" s="234"/>
      <c r="D43" s="232"/>
      <c r="E43" s="235"/>
      <c r="F43" s="232"/>
      <c r="G43" s="232" t="s">
        <v>421</v>
      </c>
      <c r="H43" s="232"/>
      <c r="I43" s="232"/>
      <c r="J43" s="232"/>
      <c r="K43" s="230"/>
    </row>
    <row r="44" s="1" customFormat="1" ht="15" customHeight="1">
      <c r="B44" s="233"/>
      <c r="C44" s="234"/>
      <c r="D44" s="232"/>
      <c r="E44" s="235" t="s">
        <v>422</v>
      </c>
      <c r="F44" s="232"/>
      <c r="G44" s="232" t="s">
        <v>423</v>
      </c>
      <c r="H44" s="232"/>
      <c r="I44" s="232"/>
      <c r="J44" s="232"/>
      <c r="K44" s="230"/>
    </row>
    <row r="45" s="1" customFormat="1" ht="15" customHeight="1">
      <c r="B45" s="233"/>
      <c r="C45" s="234"/>
      <c r="D45" s="232"/>
      <c r="E45" s="235" t="s">
        <v>110</v>
      </c>
      <c r="F45" s="232"/>
      <c r="G45" s="232" t="s">
        <v>424</v>
      </c>
      <c r="H45" s="232"/>
      <c r="I45" s="232"/>
      <c r="J45" s="232"/>
      <c r="K45" s="230"/>
    </row>
    <row r="46" s="1" customFormat="1" ht="12.75" customHeight="1">
      <c r="B46" s="233"/>
      <c r="C46" s="234"/>
      <c r="D46" s="232"/>
      <c r="E46" s="232"/>
      <c r="F46" s="232"/>
      <c r="G46" s="232"/>
      <c r="H46" s="232"/>
      <c r="I46" s="232"/>
      <c r="J46" s="232"/>
      <c r="K46" s="230"/>
    </row>
    <row r="47" s="1" customFormat="1" ht="15" customHeight="1">
      <c r="B47" s="233"/>
      <c r="C47" s="234"/>
      <c r="D47" s="232" t="s">
        <v>425</v>
      </c>
      <c r="E47" s="232"/>
      <c r="F47" s="232"/>
      <c r="G47" s="232"/>
      <c r="H47" s="232"/>
      <c r="I47" s="232"/>
      <c r="J47" s="232"/>
      <c r="K47" s="230"/>
    </row>
    <row r="48" s="1" customFormat="1" ht="15" customHeight="1">
      <c r="B48" s="233"/>
      <c r="C48" s="234"/>
      <c r="D48" s="234"/>
      <c r="E48" s="232" t="s">
        <v>426</v>
      </c>
      <c r="F48" s="232"/>
      <c r="G48" s="232"/>
      <c r="H48" s="232"/>
      <c r="I48" s="232"/>
      <c r="J48" s="232"/>
      <c r="K48" s="230"/>
    </row>
    <row r="49" s="1" customFormat="1" ht="15" customHeight="1">
      <c r="B49" s="233"/>
      <c r="C49" s="234"/>
      <c r="D49" s="234"/>
      <c r="E49" s="232" t="s">
        <v>427</v>
      </c>
      <c r="F49" s="232"/>
      <c r="G49" s="232"/>
      <c r="H49" s="232"/>
      <c r="I49" s="232"/>
      <c r="J49" s="232"/>
      <c r="K49" s="230"/>
    </row>
    <row r="50" s="1" customFormat="1" ht="15" customHeight="1">
      <c r="B50" s="233"/>
      <c r="C50" s="234"/>
      <c r="D50" s="234"/>
      <c r="E50" s="232" t="s">
        <v>428</v>
      </c>
      <c r="F50" s="232"/>
      <c r="G50" s="232"/>
      <c r="H50" s="232"/>
      <c r="I50" s="232"/>
      <c r="J50" s="232"/>
      <c r="K50" s="230"/>
    </row>
    <row r="51" s="1" customFormat="1" ht="15" customHeight="1">
      <c r="B51" s="233"/>
      <c r="C51" s="234"/>
      <c r="D51" s="232" t="s">
        <v>429</v>
      </c>
      <c r="E51" s="232"/>
      <c r="F51" s="232"/>
      <c r="G51" s="232"/>
      <c r="H51" s="232"/>
      <c r="I51" s="232"/>
      <c r="J51" s="232"/>
      <c r="K51" s="230"/>
    </row>
    <row r="52" s="1" customFormat="1" ht="25.5" customHeight="1">
      <c r="B52" s="228"/>
      <c r="C52" s="229" t="s">
        <v>430</v>
      </c>
      <c r="D52" s="229"/>
      <c r="E52" s="229"/>
      <c r="F52" s="229"/>
      <c r="G52" s="229"/>
      <c r="H52" s="229"/>
      <c r="I52" s="229"/>
      <c r="J52" s="229"/>
      <c r="K52" s="230"/>
    </row>
    <row r="53" s="1" customFormat="1" ht="5.25" customHeight="1">
      <c r="B53" s="228"/>
      <c r="C53" s="231"/>
      <c r="D53" s="231"/>
      <c r="E53" s="231"/>
      <c r="F53" s="231"/>
      <c r="G53" s="231"/>
      <c r="H53" s="231"/>
      <c r="I53" s="231"/>
      <c r="J53" s="231"/>
      <c r="K53" s="230"/>
    </row>
    <row r="54" s="1" customFormat="1" ht="15" customHeight="1">
      <c r="B54" s="228"/>
      <c r="C54" s="232" t="s">
        <v>431</v>
      </c>
      <c r="D54" s="232"/>
      <c r="E54" s="232"/>
      <c r="F54" s="232"/>
      <c r="G54" s="232"/>
      <c r="H54" s="232"/>
      <c r="I54" s="232"/>
      <c r="J54" s="232"/>
      <c r="K54" s="230"/>
    </row>
    <row r="55" s="1" customFormat="1" ht="15" customHeight="1">
      <c r="B55" s="228"/>
      <c r="C55" s="232" t="s">
        <v>432</v>
      </c>
      <c r="D55" s="232"/>
      <c r="E55" s="232"/>
      <c r="F55" s="232"/>
      <c r="G55" s="232"/>
      <c r="H55" s="232"/>
      <c r="I55" s="232"/>
      <c r="J55" s="232"/>
      <c r="K55" s="230"/>
    </row>
    <row r="56" s="1" customFormat="1" ht="12.75" customHeight="1">
      <c r="B56" s="228"/>
      <c r="C56" s="232"/>
      <c r="D56" s="232"/>
      <c r="E56" s="232"/>
      <c r="F56" s="232"/>
      <c r="G56" s="232"/>
      <c r="H56" s="232"/>
      <c r="I56" s="232"/>
      <c r="J56" s="232"/>
      <c r="K56" s="230"/>
    </row>
    <row r="57" s="1" customFormat="1" ht="15" customHeight="1">
      <c r="B57" s="228"/>
      <c r="C57" s="232" t="s">
        <v>433</v>
      </c>
      <c r="D57" s="232"/>
      <c r="E57" s="232"/>
      <c r="F57" s="232"/>
      <c r="G57" s="232"/>
      <c r="H57" s="232"/>
      <c r="I57" s="232"/>
      <c r="J57" s="232"/>
      <c r="K57" s="230"/>
    </row>
    <row r="58" s="1" customFormat="1" ht="15" customHeight="1">
      <c r="B58" s="228"/>
      <c r="C58" s="234"/>
      <c r="D58" s="232" t="s">
        <v>434</v>
      </c>
      <c r="E58" s="232"/>
      <c r="F58" s="232"/>
      <c r="G58" s="232"/>
      <c r="H58" s="232"/>
      <c r="I58" s="232"/>
      <c r="J58" s="232"/>
      <c r="K58" s="230"/>
    </row>
    <row r="59" s="1" customFormat="1" ht="15" customHeight="1">
      <c r="B59" s="228"/>
      <c r="C59" s="234"/>
      <c r="D59" s="232" t="s">
        <v>435</v>
      </c>
      <c r="E59" s="232"/>
      <c r="F59" s="232"/>
      <c r="G59" s="232"/>
      <c r="H59" s="232"/>
      <c r="I59" s="232"/>
      <c r="J59" s="232"/>
      <c r="K59" s="230"/>
    </row>
    <row r="60" s="1" customFormat="1" ht="15" customHeight="1">
      <c r="B60" s="228"/>
      <c r="C60" s="234"/>
      <c r="D60" s="232" t="s">
        <v>436</v>
      </c>
      <c r="E60" s="232"/>
      <c r="F60" s="232"/>
      <c r="G60" s="232"/>
      <c r="H60" s="232"/>
      <c r="I60" s="232"/>
      <c r="J60" s="232"/>
      <c r="K60" s="230"/>
    </row>
    <row r="61" s="1" customFormat="1" ht="15" customHeight="1">
      <c r="B61" s="228"/>
      <c r="C61" s="234"/>
      <c r="D61" s="232" t="s">
        <v>437</v>
      </c>
      <c r="E61" s="232"/>
      <c r="F61" s="232"/>
      <c r="G61" s="232"/>
      <c r="H61" s="232"/>
      <c r="I61" s="232"/>
      <c r="J61" s="232"/>
      <c r="K61" s="230"/>
    </row>
    <row r="62" s="1" customFormat="1" ht="15" customHeight="1">
      <c r="B62" s="228"/>
      <c r="C62" s="234"/>
      <c r="D62" s="237" t="s">
        <v>438</v>
      </c>
      <c r="E62" s="237"/>
      <c r="F62" s="237"/>
      <c r="G62" s="237"/>
      <c r="H62" s="237"/>
      <c r="I62" s="237"/>
      <c r="J62" s="237"/>
      <c r="K62" s="230"/>
    </row>
    <row r="63" s="1" customFormat="1" ht="15" customHeight="1">
      <c r="B63" s="228"/>
      <c r="C63" s="234"/>
      <c r="D63" s="232" t="s">
        <v>439</v>
      </c>
      <c r="E63" s="232"/>
      <c r="F63" s="232"/>
      <c r="G63" s="232"/>
      <c r="H63" s="232"/>
      <c r="I63" s="232"/>
      <c r="J63" s="232"/>
      <c r="K63" s="230"/>
    </row>
    <row r="64" s="1" customFormat="1" ht="12.75" customHeight="1">
      <c r="B64" s="228"/>
      <c r="C64" s="234"/>
      <c r="D64" s="234"/>
      <c r="E64" s="238"/>
      <c r="F64" s="234"/>
      <c r="G64" s="234"/>
      <c r="H64" s="234"/>
      <c r="I64" s="234"/>
      <c r="J64" s="234"/>
      <c r="K64" s="230"/>
    </row>
    <row r="65" s="1" customFormat="1" ht="15" customHeight="1">
      <c r="B65" s="228"/>
      <c r="C65" s="234"/>
      <c r="D65" s="232" t="s">
        <v>440</v>
      </c>
      <c r="E65" s="232"/>
      <c r="F65" s="232"/>
      <c r="G65" s="232"/>
      <c r="H65" s="232"/>
      <c r="I65" s="232"/>
      <c r="J65" s="232"/>
      <c r="K65" s="230"/>
    </row>
    <row r="66" s="1" customFormat="1" ht="15" customHeight="1">
      <c r="B66" s="228"/>
      <c r="C66" s="234"/>
      <c r="D66" s="237" t="s">
        <v>441</v>
      </c>
      <c r="E66" s="237"/>
      <c r="F66" s="237"/>
      <c r="G66" s="237"/>
      <c r="H66" s="237"/>
      <c r="I66" s="237"/>
      <c r="J66" s="237"/>
      <c r="K66" s="230"/>
    </row>
    <row r="67" s="1" customFormat="1" ht="15" customHeight="1">
      <c r="B67" s="228"/>
      <c r="C67" s="234"/>
      <c r="D67" s="232" t="s">
        <v>442</v>
      </c>
      <c r="E67" s="232"/>
      <c r="F67" s="232"/>
      <c r="G67" s="232"/>
      <c r="H67" s="232"/>
      <c r="I67" s="232"/>
      <c r="J67" s="232"/>
      <c r="K67" s="230"/>
    </row>
    <row r="68" s="1" customFormat="1" ht="15" customHeight="1">
      <c r="B68" s="228"/>
      <c r="C68" s="234"/>
      <c r="D68" s="232" t="s">
        <v>443</v>
      </c>
      <c r="E68" s="232"/>
      <c r="F68" s="232"/>
      <c r="G68" s="232"/>
      <c r="H68" s="232"/>
      <c r="I68" s="232"/>
      <c r="J68" s="232"/>
      <c r="K68" s="230"/>
    </row>
    <row r="69" s="1" customFormat="1" ht="15" customHeight="1">
      <c r="B69" s="228"/>
      <c r="C69" s="234"/>
      <c r="D69" s="232" t="s">
        <v>444</v>
      </c>
      <c r="E69" s="232"/>
      <c r="F69" s="232"/>
      <c r="G69" s="232"/>
      <c r="H69" s="232"/>
      <c r="I69" s="232"/>
      <c r="J69" s="232"/>
      <c r="K69" s="230"/>
    </row>
    <row r="70" s="1" customFormat="1" ht="15" customHeight="1">
      <c r="B70" s="228"/>
      <c r="C70" s="234"/>
      <c r="D70" s="232" t="s">
        <v>445</v>
      </c>
      <c r="E70" s="232"/>
      <c r="F70" s="232"/>
      <c r="G70" s="232"/>
      <c r="H70" s="232"/>
      <c r="I70" s="232"/>
      <c r="J70" s="232"/>
      <c r="K70" s="230"/>
    </row>
    <row r="71" s="1" customFormat="1" ht="12.75" customHeight="1">
      <c r="B71" s="239"/>
      <c r="C71" s="240"/>
      <c r="D71" s="240"/>
      <c r="E71" s="240"/>
      <c r="F71" s="240"/>
      <c r="G71" s="240"/>
      <c r="H71" s="240"/>
      <c r="I71" s="240"/>
      <c r="J71" s="240"/>
      <c r="K71" s="241"/>
    </row>
    <row r="72" s="1" customFormat="1" ht="18.75" customHeight="1">
      <c r="B72" s="242"/>
      <c r="C72" s="242"/>
      <c r="D72" s="242"/>
      <c r="E72" s="242"/>
      <c r="F72" s="242"/>
      <c r="G72" s="242"/>
      <c r="H72" s="242"/>
      <c r="I72" s="242"/>
      <c r="J72" s="242"/>
      <c r="K72" s="243"/>
    </row>
    <row r="73" s="1" customFormat="1" ht="18.75" customHeight="1">
      <c r="B73" s="243"/>
      <c r="C73" s="243"/>
      <c r="D73" s="243"/>
      <c r="E73" s="243"/>
      <c r="F73" s="243"/>
      <c r="G73" s="243"/>
      <c r="H73" s="243"/>
      <c r="I73" s="243"/>
      <c r="J73" s="243"/>
      <c r="K73" s="243"/>
    </row>
    <row r="74" s="1" customFormat="1" ht="7.5" customHeight="1">
      <c r="B74" s="244"/>
      <c r="C74" s="245"/>
      <c r="D74" s="245"/>
      <c r="E74" s="245"/>
      <c r="F74" s="245"/>
      <c r="G74" s="245"/>
      <c r="H74" s="245"/>
      <c r="I74" s="245"/>
      <c r="J74" s="245"/>
      <c r="K74" s="246"/>
    </row>
    <row r="75" s="1" customFormat="1" ht="45" customHeight="1">
      <c r="B75" s="247"/>
      <c r="C75" s="248" t="s">
        <v>446</v>
      </c>
      <c r="D75" s="248"/>
      <c r="E75" s="248"/>
      <c r="F75" s="248"/>
      <c r="G75" s="248"/>
      <c r="H75" s="248"/>
      <c r="I75" s="248"/>
      <c r="J75" s="248"/>
      <c r="K75" s="249"/>
    </row>
    <row r="76" s="1" customFormat="1" ht="17.25" customHeight="1">
      <c r="B76" s="247"/>
      <c r="C76" s="250" t="s">
        <v>447</v>
      </c>
      <c r="D76" s="250"/>
      <c r="E76" s="250"/>
      <c r="F76" s="250" t="s">
        <v>448</v>
      </c>
      <c r="G76" s="251"/>
      <c r="H76" s="250" t="s">
        <v>55</v>
      </c>
      <c r="I76" s="250" t="s">
        <v>58</v>
      </c>
      <c r="J76" s="250" t="s">
        <v>449</v>
      </c>
      <c r="K76" s="249"/>
    </row>
    <row r="77" s="1" customFormat="1" ht="17.25" customHeight="1">
      <c r="B77" s="247"/>
      <c r="C77" s="252" t="s">
        <v>450</v>
      </c>
      <c r="D77" s="252"/>
      <c r="E77" s="252"/>
      <c r="F77" s="253" t="s">
        <v>451</v>
      </c>
      <c r="G77" s="254"/>
      <c r="H77" s="252"/>
      <c r="I77" s="252"/>
      <c r="J77" s="252" t="s">
        <v>452</v>
      </c>
      <c r="K77" s="249"/>
    </row>
    <row r="78" s="1" customFormat="1" ht="5.25" customHeight="1">
      <c r="B78" s="247"/>
      <c r="C78" s="255"/>
      <c r="D78" s="255"/>
      <c r="E78" s="255"/>
      <c r="F78" s="255"/>
      <c r="G78" s="256"/>
      <c r="H78" s="255"/>
      <c r="I78" s="255"/>
      <c r="J78" s="255"/>
      <c r="K78" s="249"/>
    </row>
    <row r="79" s="1" customFormat="1" ht="15" customHeight="1">
      <c r="B79" s="247"/>
      <c r="C79" s="235" t="s">
        <v>54</v>
      </c>
      <c r="D79" s="257"/>
      <c r="E79" s="257"/>
      <c r="F79" s="258" t="s">
        <v>453</v>
      </c>
      <c r="G79" s="259"/>
      <c r="H79" s="235" t="s">
        <v>454</v>
      </c>
      <c r="I79" s="235" t="s">
        <v>455</v>
      </c>
      <c r="J79" s="235">
        <v>20</v>
      </c>
      <c r="K79" s="249"/>
    </row>
    <row r="80" s="1" customFormat="1" ht="15" customHeight="1">
      <c r="B80" s="247"/>
      <c r="C80" s="235" t="s">
        <v>456</v>
      </c>
      <c r="D80" s="235"/>
      <c r="E80" s="235"/>
      <c r="F80" s="258" t="s">
        <v>453</v>
      </c>
      <c r="G80" s="259"/>
      <c r="H80" s="235" t="s">
        <v>457</v>
      </c>
      <c r="I80" s="235" t="s">
        <v>455</v>
      </c>
      <c r="J80" s="235">
        <v>120</v>
      </c>
      <c r="K80" s="249"/>
    </row>
    <row r="81" s="1" customFormat="1" ht="15" customHeight="1">
      <c r="B81" s="260"/>
      <c r="C81" s="235" t="s">
        <v>458</v>
      </c>
      <c r="D81" s="235"/>
      <c r="E81" s="235"/>
      <c r="F81" s="258" t="s">
        <v>459</v>
      </c>
      <c r="G81" s="259"/>
      <c r="H81" s="235" t="s">
        <v>460</v>
      </c>
      <c r="I81" s="235" t="s">
        <v>455</v>
      </c>
      <c r="J81" s="235">
        <v>50</v>
      </c>
      <c r="K81" s="249"/>
    </row>
    <row r="82" s="1" customFormat="1" ht="15" customHeight="1">
      <c r="B82" s="260"/>
      <c r="C82" s="235" t="s">
        <v>461</v>
      </c>
      <c r="D82" s="235"/>
      <c r="E82" s="235"/>
      <c r="F82" s="258" t="s">
        <v>453</v>
      </c>
      <c r="G82" s="259"/>
      <c r="H82" s="235" t="s">
        <v>462</v>
      </c>
      <c r="I82" s="235" t="s">
        <v>463</v>
      </c>
      <c r="J82" s="235"/>
      <c r="K82" s="249"/>
    </row>
    <row r="83" s="1" customFormat="1" ht="15" customHeight="1">
      <c r="B83" s="260"/>
      <c r="C83" s="261" t="s">
        <v>464</v>
      </c>
      <c r="D83" s="261"/>
      <c r="E83" s="261"/>
      <c r="F83" s="262" t="s">
        <v>459</v>
      </c>
      <c r="G83" s="261"/>
      <c r="H83" s="261" t="s">
        <v>465</v>
      </c>
      <c r="I83" s="261" t="s">
        <v>455</v>
      </c>
      <c r="J83" s="261">
        <v>15</v>
      </c>
      <c r="K83" s="249"/>
    </row>
    <row r="84" s="1" customFormat="1" ht="15" customHeight="1">
      <c r="B84" s="260"/>
      <c r="C84" s="261" t="s">
        <v>466</v>
      </c>
      <c r="D84" s="261"/>
      <c r="E84" s="261"/>
      <c r="F84" s="262" t="s">
        <v>459</v>
      </c>
      <c r="G84" s="261"/>
      <c r="H84" s="261" t="s">
        <v>467</v>
      </c>
      <c r="I84" s="261" t="s">
        <v>455</v>
      </c>
      <c r="J84" s="261">
        <v>15</v>
      </c>
      <c r="K84" s="249"/>
    </row>
    <row r="85" s="1" customFormat="1" ht="15" customHeight="1">
      <c r="B85" s="260"/>
      <c r="C85" s="261" t="s">
        <v>468</v>
      </c>
      <c r="D85" s="261"/>
      <c r="E85" s="261"/>
      <c r="F85" s="262" t="s">
        <v>459</v>
      </c>
      <c r="G85" s="261"/>
      <c r="H85" s="261" t="s">
        <v>469</v>
      </c>
      <c r="I85" s="261" t="s">
        <v>455</v>
      </c>
      <c r="J85" s="261">
        <v>20</v>
      </c>
      <c r="K85" s="249"/>
    </row>
    <row r="86" s="1" customFormat="1" ht="15" customHeight="1">
      <c r="B86" s="260"/>
      <c r="C86" s="261" t="s">
        <v>470</v>
      </c>
      <c r="D86" s="261"/>
      <c r="E86" s="261"/>
      <c r="F86" s="262" t="s">
        <v>459</v>
      </c>
      <c r="G86" s="261"/>
      <c r="H86" s="261" t="s">
        <v>471</v>
      </c>
      <c r="I86" s="261" t="s">
        <v>455</v>
      </c>
      <c r="J86" s="261">
        <v>20</v>
      </c>
      <c r="K86" s="249"/>
    </row>
    <row r="87" s="1" customFormat="1" ht="15" customHeight="1">
      <c r="B87" s="260"/>
      <c r="C87" s="235" t="s">
        <v>472</v>
      </c>
      <c r="D87" s="235"/>
      <c r="E87" s="235"/>
      <c r="F87" s="258" t="s">
        <v>459</v>
      </c>
      <c r="G87" s="259"/>
      <c r="H87" s="235" t="s">
        <v>473</v>
      </c>
      <c r="I87" s="235" t="s">
        <v>455</v>
      </c>
      <c r="J87" s="235">
        <v>50</v>
      </c>
      <c r="K87" s="249"/>
    </row>
    <row r="88" s="1" customFormat="1" ht="15" customHeight="1">
      <c r="B88" s="260"/>
      <c r="C88" s="235" t="s">
        <v>474</v>
      </c>
      <c r="D88" s="235"/>
      <c r="E88" s="235"/>
      <c r="F88" s="258" t="s">
        <v>459</v>
      </c>
      <c r="G88" s="259"/>
      <c r="H88" s="235" t="s">
        <v>475</v>
      </c>
      <c r="I88" s="235" t="s">
        <v>455</v>
      </c>
      <c r="J88" s="235">
        <v>20</v>
      </c>
      <c r="K88" s="249"/>
    </row>
    <row r="89" s="1" customFormat="1" ht="15" customHeight="1">
      <c r="B89" s="260"/>
      <c r="C89" s="235" t="s">
        <v>476</v>
      </c>
      <c r="D89" s="235"/>
      <c r="E89" s="235"/>
      <c r="F89" s="258" t="s">
        <v>459</v>
      </c>
      <c r="G89" s="259"/>
      <c r="H89" s="235" t="s">
        <v>477</v>
      </c>
      <c r="I89" s="235" t="s">
        <v>455</v>
      </c>
      <c r="J89" s="235">
        <v>20</v>
      </c>
      <c r="K89" s="249"/>
    </row>
    <row r="90" s="1" customFormat="1" ht="15" customHeight="1">
      <c r="B90" s="260"/>
      <c r="C90" s="235" t="s">
        <v>478</v>
      </c>
      <c r="D90" s="235"/>
      <c r="E90" s="235"/>
      <c r="F90" s="258" t="s">
        <v>459</v>
      </c>
      <c r="G90" s="259"/>
      <c r="H90" s="235" t="s">
        <v>479</v>
      </c>
      <c r="I90" s="235" t="s">
        <v>455</v>
      </c>
      <c r="J90" s="235">
        <v>50</v>
      </c>
      <c r="K90" s="249"/>
    </row>
    <row r="91" s="1" customFormat="1" ht="15" customHeight="1">
      <c r="B91" s="260"/>
      <c r="C91" s="235" t="s">
        <v>480</v>
      </c>
      <c r="D91" s="235"/>
      <c r="E91" s="235"/>
      <c r="F91" s="258" t="s">
        <v>459</v>
      </c>
      <c r="G91" s="259"/>
      <c r="H91" s="235" t="s">
        <v>480</v>
      </c>
      <c r="I91" s="235" t="s">
        <v>455</v>
      </c>
      <c r="J91" s="235">
        <v>50</v>
      </c>
      <c r="K91" s="249"/>
    </row>
    <row r="92" s="1" customFormat="1" ht="15" customHeight="1">
      <c r="B92" s="260"/>
      <c r="C92" s="235" t="s">
        <v>481</v>
      </c>
      <c r="D92" s="235"/>
      <c r="E92" s="235"/>
      <c r="F92" s="258" t="s">
        <v>459</v>
      </c>
      <c r="G92" s="259"/>
      <c r="H92" s="235" t="s">
        <v>482</v>
      </c>
      <c r="I92" s="235" t="s">
        <v>455</v>
      </c>
      <c r="J92" s="235">
        <v>255</v>
      </c>
      <c r="K92" s="249"/>
    </row>
    <row r="93" s="1" customFormat="1" ht="15" customHeight="1">
      <c r="B93" s="260"/>
      <c r="C93" s="235" t="s">
        <v>483</v>
      </c>
      <c r="D93" s="235"/>
      <c r="E93" s="235"/>
      <c r="F93" s="258" t="s">
        <v>453</v>
      </c>
      <c r="G93" s="259"/>
      <c r="H93" s="235" t="s">
        <v>484</v>
      </c>
      <c r="I93" s="235" t="s">
        <v>485</v>
      </c>
      <c r="J93" s="235"/>
      <c r="K93" s="249"/>
    </row>
    <row r="94" s="1" customFormat="1" ht="15" customHeight="1">
      <c r="B94" s="260"/>
      <c r="C94" s="235" t="s">
        <v>486</v>
      </c>
      <c r="D94" s="235"/>
      <c r="E94" s="235"/>
      <c r="F94" s="258" t="s">
        <v>453</v>
      </c>
      <c r="G94" s="259"/>
      <c r="H94" s="235" t="s">
        <v>487</v>
      </c>
      <c r="I94" s="235" t="s">
        <v>488</v>
      </c>
      <c r="J94" s="235"/>
      <c r="K94" s="249"/>
    </row>
    <row r="95" s="1" customFormat="1" ht="15" customHeight="1">
      <c r="B95" s="260"/>
      <c r="C95" s="235" t="s">
        <v>489</v>
      </c>
      <c r="D95" s="235"/>
      <c r="E95" s="235"/>
      <c r="F95" s="258" t="s">
        <v>453</v>
      </c>
      <c r="G95" s="259"/>
      <c r="H95" s="235" t="s">
        <v>489</v>
      </c>
      <c r="I95" s="235" t="s">
        <v>488</v>
      </c>
      <c r="J95" s="235"/>
      <c r="K95" s="249"/>
    </row>
    <row r="96" s="1" customFormat="1" ht="15" customHeight="1">
      <c r="B96" s="260"/>
      <c r="C96" s="235" t="s">
        <v>39</v>
      </c>
      <c r="D96" s="235"/>
      <c r="E96" s="235"/>
      <c r="F96" s="258" t="s">
        <v>453</v>
      </c>
      <c r="G96" s="259"/>
      <c r="H96" s="235" t="s">
        <v>490</v>
      </c>
      <c r="I96" s="235" t="s">
        <v>488</v>
      </c>
      <c r="J96" s="235"/>
      <c r="K96" s="249"/>
    </row>
    <row r="97" s="1" customFormat="1" ht="15" customHeight="1">
      <c r="B97" s="260"/>
      <c r="C97" s="235" t="s">
        <v>49</v>
      </c>
      <c r="D97" s="235"/>
      <c r="E97" s="235"/>
      <c r="F97" s="258" t="s">
        <v>453</v>
      </c>
      <c r="G97" s="259"/>
      <c r="H97" s="235" t="s">
        <v>491</v>
      </c>
      <c r="I97" s="235" t="s">
        <v>488</v>
      </c>
      <c r="J97" s="235"/>
      <c r="K97" s="249"/>
    </row>
    <row r="98" s="1" customFormat="1" ht="15" customHeight="1">
      <c r="B98" s="263"/>
      <c r="C98" s="264"/>
      <c r="D98" s="264"/>
      <c r="E98" s="264"/>
      <c r="F98" s="264"/>
      <c r="G98" s="264"/>
      <c r="H98" s="264"/>
      <c r="I98" s="264"/>
      <c r="J98" s="264"/>
      <c r="K98" s="265"/>
    </row>
    <row r="99" s="1" customFormat="1" ht="18.75" customHeight="1">
      <c r="B99" s="266"/>
      <c r="C99" s="267"/>
      <c r="D99" s="267"/>
      <c r="E99" s="267"/>
      <c r="F99" s="267"/>
      <c r="G99" s="267"/>
      <c r="H99" s="267"/>
      <c r="I99" s="267"/>
      <c r="J99" s="267"/>
      <c r="K99" s="266"/>
    </row>
    <row r="100" s="1" customFormat="1" ht="18.75" customHeight="1">
      <c r="B100" s="243"/>
      <c r="C100" s="243"/>
      <c r="D100" s="243"/>
      <c r="E100" s="243"/>
      <c r="F100" s="243"/>
      <c r="G100" s="243"/>
      <c r="H100" s="243"/>
      <c r="I100" s="243"/>
      <c r="J100" s="243"/>
      <c r="K100" s="243"/>
    </row>
    <row r="101" s="1" customFormat="1" ht="7.5" customHeight="1">
      <c r="B101" s="244"/>
      <c r="C101" s="245"/>
      <c r="D101" s="245"/>
      <c r="E101" s="245"/>
      <c r="F101" s="245"/>
      <c r="G101" s="245"/>
      <c r="H101" s="245"/>
      <c r="I101" s="245"/>
      <c r="J101" s="245"/>
      <c r="K101" s="246"/>
    </row>
    <row r="102" s="1" customFormat="1" ht="45" customHeight="1">
      <c r="B102" s="247"/>
      <c r="C102" s="248" t="s">
        <v>492</v>
      </c>
      <c r="D102" s="248"/>
      <c r="E102" s="248"/>
      <c r="F102" s="248"/>
      <c r="G102" s="248"/>
      <c r="H102" s="248"/>
      <c r="I102" s="248"/>
      <c r="J102" s="248"/>
      <c r="K102" s="249"/>
    </row>
    <row r="103" s="1" customFormat="1" ht="17.25" customHeight="1">
      <c r="B103" s="247"/>
      <c r="C103" s="250" t="s">
        <v>447</v>
      </c>
      <c r="D103" s="250"/>
      <c r="E103" s="250"/>
      <c r="F103" s="250" t="s">
        <v>448</v>
      </c>
      <c r="G103" s="251"/>
      <c r="H103" s="250" t="s">
        <v>55</v>
      </c>
      <c r="I103" s="250" t="s">
        <v>58</v>
      </c>
      <c r="J103" s="250" t="s">
        <v>449</v>
      </c>
      <c r="K103" s="249"/>
    </row>
    <row r="104" s="1" customFormat="1" ht="17.25" customHeight="1">
      <c r="B104" s="247"/>
      <c r="C104" s="252" t="s">
        <v>450</v>
      </c>
      <c r="D104" s="252"/>
      <c r="E104" s="252"/>
      <c r="F104" s="253" t="s">
        <v>451</v>
      </c>
      <c r="G104" s="254"/>
      <c r="H104" s="252"/>
      <c r="I104" s="252"/>
      <c r="J104" s="252" t="s">
        <v>452</v>
      </c>
      <c r="K104" s="249"/>
    </row>
    <row r="105" s="1" customFormat="1" ht="5.25" customHeight="1">
      <c r="B105" s="247"/>
      <c r="C105" s="250"/>
      <c r="D105" s="250"/>
      <c r="E105" s="250"/>
      <c r="F105" s="250"/>
      <c r="G105" s="268"/>
      <c r="H105" s="250"/>
      <c r="I105" s="250"/>
      <c r="J105" s="250"/>
      <c r="K105" s="249"/>
    </row>
    <row r="106" s="1" customFormat="1" ht="15" customHeight="1">
      <c r="B106" s="247"/>
      <c r="C106" s="235" t="s">
        <v>54</v>
      </c>
      <c r="D106" s="257"/>
      <c r="E106" s="257"/>
      <c r="F106" s="258" t="s">
        <v>453</v>
      </c>
      <c r="G106" s="235"/>
      <c r="H106" s="235" t="s">
        <v>493</v>
      </c>
      <c r="I106" s="235" t="s">
        <v>455</v>
      </c>
      <c r="J106" s="235">
        <v>20</v>
      </c>
      <c r="K106" s="249"/>
    </row>
    <row r="107" s="1" customFormat="1" ht="15" customHeight="1">
      <c r="B107" s="247"/>
      <c r="C107" s="235" t="s">
        <v>456</v>
      </c>
      <c r="D107" s="235"/>
      <c r="E107" s="235"/>
      <c r="F107" s="258" t="s">
        <v>453</v>
      </c>
      <c r="G107" s="235"/>
      <c r="H107" s="235" t="s">
        <v>493</v>
      </c>
      <c r="I107" s="235" t="s">
        <v>455</v>
      </c>
      <c r="J107" s="235">
        <v>120</v>
      </c>
      <c r="K107" s="249"/>
    </row>
    <row r="108" s="1" customFormat="1" ht="15" customHeight="1">
      <c r="B108" s="260"/>
      <c r="C108" s="235" t="s">
        <v>458</v>
      </c>
      <c r="D108" s="235"/>
      <c r="E108" s="235"/>
      <c r="F108" s="258" t="s">
        <v>459</v>
      </c>
      <c r="G108" s="235"/>
      <c r="H108" s="235" t="s">
        <v>493</v>
      </c>
      <c r="I108" s="235" t="s">
        <v>455</v>
      </c>
      <c r="J108" s="235">
        <v>50</v>
      </c>
      <c r="K108" s="249"/>
    </row>
    <row r="109" s="1" customFormat="1" ht="15" customHeight="1">
      <c r="B109" s="260"/>
      <c r="C109" s="235" t="s">
        <v>461</v>
      </c>
      <c r="D109" s="235"/>
      <c r="E109" s="235"/>
      <c r="F109" s="258" t="s">
        <v>453</v>
      </c>
      <c r="G109" s="235"/>
      <c r="H109" s="235" t="s">
        <v>493</v>
      </c>
      <c r="I109" s="235" t="s">
        <v>463</v>
      </c>
      <c r="J109" s="235"/>
      <c r="K109" s="249"/>
    </row>
    <row r="110" s="1" customFormat="1" ht="15" customHeight="1">
      <c r="B110" s="260"/>
      <c r="C110" s="235" t="s">
        <v>472</v>
      </c>
      <c r="D110" s="235"/>
      <c r="E110" s="235"/>
      <c r="F110" s="258" t="s">
        <v>459</v>
      </c>
      <c r="G110" s="235"/>
      <c r="H110" s="235" t="s">
        <v>493</v>
      </c>
      <c r="I110" s="235" t="s">
        <v>455</v>
      </c>
      <c r="J110" s="235">
        <v>50</v>
      </c>
      <c r="K110" s="249"/>
    </row>
    <row r="111" s="1" customFormat="1" ht="15" customHeight="1">
      <c r="B111" s="260"/>
      <c r="C111" s="235" t="s">
        <v>480</v>
      </c>
      <c r="D111" s="235"/>
      <c r="E111" s="235"/>
      <c r="F111" s="258" t="s">
        <v>459</v>
      </c>
      <c r="G111" s="235"/>
      <c r="H111" s="235" t="s">
        <v>493</v>
      </c>
      <c r="I111" s="235" t="s">
        <v>455</v>
      </c>
      <c r="J111" s="235">
        <v>50</v>
      </c>
      <c r="K111" s="249"/>
    </row>
    <row r="112" s="1" customFormat="1" ht="15" customHeight="1">
      <c r="B112" s="260"/>
      <c r="C112" s="235" t="s">
        <v>478</v>
      </c>
      <c r="D112" s="235"/>
      <c r="E112" s="235"/>
      <c r="F112" s="258" t="s">
        <v>459</v>
      </c>
      <c r="G112" s="235"/>
      <c r="H112" s="235" t="s">
        <v>493</v>
      </c>
      <c r="I112" s="235" t="s">
        <v>455</v>
      </c>
      <c r="J112" s="235">
        <v>50</v>
      </c>
      <c r="K112" s="249"/>
    </row>
    <row r="113" s="1" customFormat="1" ht="15" customHeight="1">
      <c r="B113" s="260"/>
      <c r="C113" s="235" t="s">
        <v>54</v>
      </c>
      <c r="D113" s="235"/>
      <c r="E113" s="235"/>
      <c r="F113" s="258" t="s">
        <v>453</v>
      </c>
      <c r="G113" s="235"/>
      <c r="H113" s="235" t="s">
        <v>494</v>
      </c>
      <c r="I113" s="235" t="s">
        <v>455</v>
      </c>
      <c r="J113" s="235">
        <v>20</v>
      </c>
      <c r="K113" s="249"/>
    </row>
    <row r="114" s="1" customFormat="1" ht="15" customHeight="1">
      <c r="B114" s="260"/>
      <c r="C114" s="235" t="s">
        <v>495</v>
      </c>
      <c r="D114" s="235"/>
      <c r="E114" s="235"/>
      <c r="F114" s="258" t="s">
        <v>453</v>
      </c>
      <c r="G114" s="235"/>
      <c r="H114" s="235" t="s">
        <v>496</v>
      </c>
      <c r="I114" s="235" t="s">
        <v>455</v>
      </c>
      <c r="J114" s="235">
        <v>120</v>
      </c>
      <c r="K114" s="249"/>
    </row>
    <row r="115" s="1" customFormat="1" ht="15" customHeight="1">
      <c r="B115" s="260"/>
      <c r="C115" s="235" t="s">
        <v>39</v>
      </c>
      <c r="D115" s="235"/>
      <c r="E115" s="235"/>
      <c r="F115" s="258" t="s">
        <v>453</v>
      </c>
      <c r="G115" s="235"/>
      <c r="H115" s="235" t="s">
        <v>497</v>
      </c>
      <c r="I115" s="235" t="s">
        <v>488</v>
      </c>
      <c r="J115" s="235"/>
      <c r="K115" s="249"/>
    </row>
    <row r="116" s="1" customFormat="1" ht="15" customHeight="1">
      <c r="B116" s="260"/>
      <c r="C116" s="235" t="s">
        <v>49</v>
      </c>
      <c r="D116" s="235"/>
      <c r="E116" s="235"/>
      <c r="F116" s="258" t="s">
        <v>453</v>
      </c>
      <c r="G116" s="235"/>
      <c r="H116" s="235" t="s">
        <v>498</v>
      </c>
      <c r="I116" s="235" t="s">
        <v>488</v>
      </c>
      <c r="J116" s="235"/>
      <c r="K116" s="249"/>
    </row>
    <row r="117" s="1" customFormat="1" ht="15" customHeight="1">
      <c r="B117" s="260"/>
      <c r="C117" s="235" t="s">
        <v>58</v>
      </c>
      <c r="D117" s="235"/>
      <c r="E117" s="235"/>
      <c r="F117" s="258" t="s">
        <v>453</v>
      </c>
      <c r="G117" s="235"/>
      <c r="H117" s="235" t="s">
        <v>499</v>
      </c>
      <c r="I117" s="235" t="s">
        <v>500</v>
      </c>
      <c r="J117" s="235"/>
      <c r="K117" s="249"/>
    </row>
    <row r="118" s="1" customFormat="1" ht="15" customHeight="1">
      <c r="B118" s="263"/>
      <c r="C118" s="269"/>
      <c r="D118" s="269"/>
      <c r="E118" s="269"/>
      <c r="F118" s="269"/>
      <c r="G118" s="269"/>
      <c r="H118" s="269"/>
      <c r="I118" s="269"/>
      <c r="J118" s="269"/>
      <c r="K118" s="265"/>
    </row>
    <row r="119" s="1" customFormat="1" ht="18.75" customHeight="1">
      <c r="B119" s="270"/>
      <c r="C119" s="271"/>
      <c r="D119" s="271"/>
      <c r="E119" s="271"/>
      <c r="F119" s="272"/>
      <c r="G119" s="271"/>
      <c r="H119" s="271"/>
      <c r="I119" s="271"/>
      <c r="J119" s="271"/>
      <c r="K119" s="270"/>
    </row>
    <row r="120" s="1" customFormat="1" ht="18.75" customHeight="1">
      <c r="B120" s="243"/>
      <c r="C120" s="243"/>
      <c r="D120" s="243"/>
      <c r="E120" s="243"/>
      <c r="F120" s="243"/>
      <c r="G120" s="243"/>
      <c r="H120" s="243"/>
      <c r="I120" s="243"/>
      <c r="J120" s="243"/>
      <c r="K120" s="243"/>
    </row>
    <row r="121" s="1" customFormat="1" ht="7.5" customHeight="1">
      <c r="B121" s="273"/>
      <c r="C121" s="274"/>
      <c r="D121" s="274"/>
      <c r="E121" s="274"/>
      <c r="F121" s="274"/>
      <c r="G121" s="274"/>
      <c r="H121" s="274"/>
      <c r="I121" s="274"/>
      <c r="J121" s="274"/>
      <c r="K121" s="275"/>
    </row>
    <row r="122" s="1" customFormat="1" ht="45" customHeight="1">
      <c r="B122" s="276"/>
      <c r="C122" s="226" t="s">
        <v>501</v>
      </c>
      <c r="D122" s="226"/>
      <c r="E122" s="226"/>
      <c r="F122" s="226"/>
      <c r="G122" s="226"/>
      <c r="H122" s="226"/>
      <c r="I122" s="226"/>
      <c r="J122" s="226"/>
      <c r="K122" s="277"/>
    </row>
    <row r="123" s="1" customFormat="1" ht="17.25" customHeight="1">
      <c r="B123" s="278"/>
      <c r="C123" s="250" t="s">
        <v>447</v>
      </c>
      <c r="D123" s="250"/>
      <c r="E123" s="250"/>
      <c r="F123" s="250" t="s">
        <v>448</v>
      </c>
      <c r="G123" s="251"/>
      <c r="H123" s="250" t="s">
        <v>55</v>
      </c>
      <c r="I123" s="250" t="s">
        <v>58</v>
      </c>
      <c r="J123" s="250" t="s">
        <v>449</v>
      </c>
      <c r="K123" s="279"/>
    </row>
    <row r="124" s="1" customFormat="1" ht="17.25" customHeight="1">
      <c r="B124" s="278"/>
      <c r="C124" s="252" t="s">
        <v>450</v>
      </c>
      <c r="D124" s="252"/>
      <c r="E124" s="252"/>
      <c r="F124" s="253" t="s">
        <v>451</v>
      </c>
      <c r="G124" s="254"/>
      <c r="H124" s="252"/>
      <c r="I124" s="252"/>
      <c r="J124" s="252" t="s">
        <v>452</v>
      </c>
      <c r="K124" s="279"/>
    </row>
    <row r="125" s="1" customFormat="1" ht="5.25" customHeight="1">
      <c r="B125" s="280"/>
      <c r="C125" s="255"/>
      <c r="D125" s="255"/>
      <c r="E125" s="255"/>
      <c r="F125" s="255"/>
      <c r="G125" s="281"/>
      <c r="H125" s="255"/>
      <c r="I125" s="255"/>
      <c r="J125" s="255"/>
      <c r="K125" s="282"/>
    </row>
    <row r="126" s="1" customFormat="1" ht="15" customHeight="1">
      <c r="B126" s="280"/>
      <c r="C126" s="235" t="s">
        <v>456</v>
      </c>
      <c r="D126" s="257"/>
      <c r="E126" s="257"/>
      <c r="F126" s="258" t="s">
        <v>453</v>
      </c>
      <c r="G126" s="235"/>
      <c r="H126" s="235" t="s">
        <v>493</v>
      </c>
      <c r="I126" s="235" t="s">
        <v>455</v>
      </c>
      <c r="J126" s="235">
        <v>120</v>
      </c>
      <c r="K126" s="283"/>
    </row>
    <row r="127" s="1" customFormat="1" ht="15" customHeight="1">
      <c r="B127" s="280"/>
      <c r="C127" s="235" t="s">
        <v>502</v>
      </c>
      <c r="D127" s="235"/>
      <c r="E127" s="235"/>
      <c r="F127" s="258" t="s">
        <v>453</v>
      </c>
      <c r="G127" s="235"/>
      <c r="H127" s="235" t="s">
        <v>503</v>
      </c>
      <c r="I127" s="235" t="s">
        <v>455</v>
      </c>
      <c r="J127" s="235" t="s">
        <v>504</v>
      </c>
      <c r="K127" s="283"/>
    </row>
    <row r="128" s="1" customFormat="1" ht="15" customHeight="1">
      <c r="B128" s="280"/>
      <c r="C128" s="235" t="s">
        <v>401</v>
      </c>
      <c r="D128" s="235"/>
      <c r="E128" s="235"/>
      <c r="F128" s="258" t="s">
        <v>453</v>
      </c>
      <c r="G128" s="235"/>
      <c r="H128" s="235" t="s">
        <v>505</v>
      </c>
      <c r="I128" s="235" t="s">
        <v>455</v>
      </c>
      <c r="J128" s="235" t="s">
        <v>504</v>
      </c>
      <c r="K128" s="283"/>
    </row>
    <row r="129" s="1" customFormat="1" ht="15" customHeight="1">
      <c r="B129" s="280"/>
      <c r="C129" s="235" t="s">
        <v>464</v>
      </c>
      <c r="D129" s="235"/>
      <c r="E129" s="235"/>
      <c r="F129" s="258" t="s">
        <v>459</v>
      </c>
      <c r="G129" s="235"/>
      <c r="H129" s="235" t="s">
        <v>465</v>
      </c>
      <c r="I129" s="235" t="s">
        <v>455</v>
      </c>
      <c r="J129" s="235">
        <v>15</v>
      </c>
      <c r="K129" s="283"/>
    </row>
    <row r="130" s="1" customFormat="1" ht="15" customHeight="1">
      <c r="B130" s="280"/>
      <c r="C130" s="261" t="s">
        <v>466</v>
      </c>
      <c r="D130" s="261"/>
      <c r="E130" s="261"/>
      <c r="F130" s="262" t="s">
        <v>459</v>
      </c>
      <c r="G130" s="261"/>
      <c r="H130" s="261" t="s">
        <v>467</v>
      </c>
      <c r="I130" s="261" t="s">
        <v>455</v>
      </c>
      <c r="J130" s="261">
        <v>15</v>
      </c>
      <c r="K130" s="283"/>
    </row>
    <row r="131" s="1" customFormat="1" ht="15" customHeight="1">
      <c r="B131" s="280"/>
      <c r="C131" s="261" t="s">
        <v>468</v>
      </c>
      <c r="D131" s="261"/>
      <c r="E131" s="261"/>
      <c r="F131" s="262" t="s">
        <v>459</v>
      </c>
      <c r="G131" s="261"/>
      <c r="H131" s="261" t="s">
        <v>469</v>
      </c>
      <c r="I131" s="261" t="s">
        <v>455</v>
      </c>
      <c r="J131" s="261">
        <v>20</v>
      </c>
      <c r="K131" s="283"/>
    </row>
    <row r="132" s="1" customFormat="1" ht="15" customHeight="1">
      <c r="B132" s="280"/>
      <c r="C132" s="261" t="s">
        <v>470</v>
      </c>
      <c r="D132" s="261"/>
      <c r="E132" s="261"/>
      <c r="F132" s="262" t="s">
        <v>459</v>
      </c>
      <c r="G132" s="261"/>
      <c r="H132" s="261" t="s">
        <v>471</v>
      </c>
      <c r="I132" s="261" t="s">
        <v>455</v>
      </c>
      <c r="J132" s="261">
        <v>20</v>
      </c>
      <c r="K132" s="283"/>
    </row>
    <row r="133" s="1" customFormat="1" ht="15" customHeight="1">
      <c r="B133" s="280"/>
      <c r="C133" s="235" t="s">
        <v>458</v>
      </c>
      <c r="D133" s="235"/>
      <c r="E133" s="235"/>
      <c r="F133" s="258" t="s">
        <v>459</v>
      </c>
      <c r="G133" s="235"/>
      <c r="H133" s="235" t="s">
        <v>493</v>
      </c>
      <c r="I133" s="235" t="s">
        <v>455</v>
      </c>
      <c r="J133" s="235">
        <v>50</v>
      </c>
      <c r="K133" s="283"/>
    </row>
    <row r="134" s="1" customFormat="1" ht="15" customHeight="1">
      <c r="B134" s="280"/>
      <c r="C134" s="235" t="s">
        <v>472</v>
      </c>
      <c r="D134" s="235"/>
      <c r="E134" s="235"/>
      <c r="F134" s="258" t="s">
        <v>459</v>
      </c>
      <c r="G134" s="235"/>
      <c r="H134" s="235" t="s">
        <v>493</v>
      </c>
      <c r="I134" s="235" t="s">
        <v>455</v>
      </c>
      <c r="J134" s="235">
        <v>50</v>
      </c>
      <c r="K134" s="283"/>
    </row>
    <row r="135" s="1" customFormat="1" ht="15" customHeight="1">
      <c r="B135" s="280"/>
      <c r="C135" s="235" t="s">
        <v>478</v>
      </c>
      <c r="D135" s="235"/>
      <c r="E135" s="235"/>
      <c r="F135" s="258" t="s">
        <v>459</v>
      </c>
      <c r="G135" s="235"/>
      <c r="H135" s="235" t="s">
        <v>493</v>
      </c>
      <c r="I135" s="235" t="s">
        <v>455</v>
      </c>
      <c r="J135" s="235">
        <v>50</v>
      </c>
      <c r="K135" s="283"/>
    </row>
    <row r="136" s="1" customFormat="1" ht="15" customHeight="1">
      <c r="B136" s="280"/>
      <c r="C136" s="235" t="s">
        <v>480</v>
      </c>
      <c r="D136" s="235"/>
      <c r="E136" s="235"/>
      <c r="F136" s="258" t="s">
        <v>459</v>
      </c>
      <c r="G136" s="235"/>
      <c r="H136" s="235" t="s">
        <v>493</v>
      </c>
      <c r="I136" s="235" t="s">
        <v>455</v>
      </c>
      <c r="J136" s="235">
        <v>50</v>
      </c>
      <c r="K136" s="283"/>
    </row>
    <row r="137" s="1" customFormat="1" ht="15" customHeight="1">
      <c r="B137" s="280"/>
      <c r="C137" s="235" t="s">
        <v>481</v>
      </c>
      <c r="D137" s="235"/>
      <c r="E137" s="235"/>
      <c r="F137" s="258" t="s">
        <v>459</v>
      </c>
      <c r="G137" s="235"/>
      <c r="H137" s="235" t="s">
        <v>506</v>
      </c>
      <c r="I137" s="235" t="s">
        <v>455</v>
      </c>
      <c r="J137" s="235">
        <v>255</v>
      </c>
      <c r="K137" s="283"/>
    </row>
    <row r="138" s="1" customFormat="1" ht="15" customHeight="1">
      <c r="B138" s="280"/>
      <c r="C138" s="235" t="s">
        <v>483</v>
      </c>
      <c r="D138" s="235"/>
      <c r="E138" s="235"/>
      <c r="F138" s="258" t="s">
        <v>453</v>
      </c>
      <c r="G138" s="235"/>
      <c r="H138" s="235" t="s">
        <v>507</v>
      </c>
      <c r="I138" s="235" t="s">
        <v>485</v>
      </c>
      <c r="J138" s="235"/>
      <c r="K138" s="283"/>
    </row>
    <row r="139" s="1" customFormat="1" ht="15" customHeight="1">
      <c r="B139" s="280"/>
      <c r="C139" s="235" t="s">
        <v>486</v>
      </c>
      <c r="D139" s="235"/>
      <c r="E139" s="235"/>
      <c r="F139" s="258" t="s">
        <v>453</v>
      </c>
      <c r="G139" s="235"/>
      <c r="H139" s="235" t="s">
        <v>508</v>
      </c>
      <c r="I139" s="235" t="s">
        <v>488</v>
      </c>
      <c r="J139" s="235"/>
      <c r="K139" s="283"/>
    </row>
    <row r="140" s="1" customFormat="1" ht="15" customHeight="1">
      <c r="B140" s="280"/>
      <c r="C140" s="235" t="s">
        <v>489</v>
      </c>
      <c r="D140" s="235"/>
      <c r="E140" s="235"/>
      <c r="F140" s="258" t="s">
        <v>453</v>
      </c>
      <c r="G140" s="235"/>
      <c r="H140" s="235" t="s">
        <v>489</v>
      </c>
      <c r="I140" s="235" t="s">
        <v>488</v>
      </c>
      <c r="J140" s="235"/>
      <c r="K140" s="283"/>
    </row>
    <row r="141" s="1" customFormat="1" ht="15" customHeight="1">
      <c r="B141" s="280"/>
      <c r="C141" s="235" t="s">
        <v>39</v>
      </c>
      <c r="D141" s="235"/>
      <c r="E141" s="235"/>
      <c r="F141" s="258" t="s">
        <v>453</v>
      </c>
      <c r="G141" s="235"/>
      <c r="H141" s="235" t="s">
        <v>509</v>
      </c>
      <c r="I141" s="235" t="s">
        <v>488</v>
      </c>
      <c r="J141" s="235"/>
      <c r="K141" s="283"/>
    </row>
    <row r="142" s="1" customFormat="1" ht="15" customHeight="1">
      <c r="B142" s="280"/>
      <c r="C142" s="235" t="s">
        <v>510</v>
      </c>
      <c r="D142" s="235"/>
      <c r="E142" s="235"/>
      <c r="F142" s="258" t="s">
        <v>453</v>
      </c>
      <c r="G142" s="235"/>
      <c r="H142" s="235" t="s">
        <v>511</v>
      </c>
      <c r="I142" s="235" t="s">
        <v>488</v>
      </c>
      <c r="J142" s="235"/>
      <c r="K142" s="283"/>
    </row>
    <row r="143" s="1" customFormat="1" ht="15" customHeight="1">
      <c r="B143" s="284"/>
      <c r="C143" s="285"/>
      <c r="D143" s="285"/>
      <c r="E143" s="285"/>
      <c r="F143" s="285"/>
      <c r="G143" s="285"/>
      <c r="H143" s="285"/>
      <c r="I143" s="285"/>
      <c r="J143" s="285"/>
      <c r="K143" s="286"/>
    </row>
    <row r="144" s="1" customFormat="1" ht="18.75" customHeight="1">
      <c r="B144" s="271"/>
      <c r="C144" s="271"/>
      <c r="D144" s="271"/>
      <c r="E144" s="271"/>
      <c r="F144" s="272"/>
      <c r="G144" s="271"/>
      <c r="H144" s="271"/>
      <c r="I144" s="271"/>
      <c r="J144" s="271"/>
      <c r="K144" s="271"/>
    </row>
    <row r="145" s="1" customFormat="1" ht="18.75" customHeight="1">
      <c r="B145" s="243"/>
      <c r="C145" s="243"/>
      <c r="D145" s="243"/>
      <c r="E145" s="243"/>
      <c r="F145" s="243"/>
      <c r="G145" s="243"/>
      <c r="H145" s="243"/>
      <c r="I145" s="243"/>
      <c r="J145" s="243"/>
      <c r="K145" s="243"/>
    </row>
    <row r="146" s="1" customFormat="1" ht="7.5" customHeight="1">
      <c r="B146" s="244"/>
      <c r="C146" s="245"/>
      <c r="D146" s="245"/>
      <c r="E146" s="245"/>
      <c r="F146" s="245"/>
      <c r="G146" s="245"/>
      <c r="H146" s="245"/>
      <c r="I146" s="245"/>
      <c r="J146" s="245"/>
      <c r="K146" s="246"/>
    </row>
    <row r="147" s="1" customFormat="1" ht="45" customHeight="1">
      <c r="B147" s="247"/>
      <c r="C147" s="248" t="s">
        <v>512</v>
      </c>
      <c r="D147" s="248"/>
      <c r="E147" s="248"/>
      <c r="F147" s="248"/>
      <c r="G147" s="248"/>
      <c r="H147" s="248"/>
      <c r="I147" s="248"/>
      <c r="J147" s="248"/>
      <c r="K147" s="249"/>
    </row>
    <row r="148" s="1" customFormat="1" ht="17.25" customHeight="1">
      <c r="B148" s="247"/>
      <c r="C148" s="250" t="s">
        <v>447</v>
      </c>
      <c r="D148" s="250"/>
      <c r="E148" s="250"/>
      <c r="F148" s="250" t="s">
        <v>448</v>
      </c>
      <c r="G148" s="251"/>
      <c r="H148" s="250" t="s">
        <v>55</v>
      </c>
      <c r="I148" s="250" t="s">
        <v>58</v>
      </c>
      <c r="J148" s="250" t="s">
        <v>449</v>
      </c>
      <c r="K148" s="249"/>
    </row>
    <row r="149" s="1" customFormat="1" ht="17.25" customHeight="1">
      <c r="B149" s="247"/>
      <c r="C149" s="252" t="s">
        <v>450</v>
      </c>
      <c r="D149" s="252"/>
      <c r="E149" s="252"/>
      <c r="F149" s="253" t="s">
        <v>451</v>
      </c>
      <c r="G149" s="254"/>
      <c r="H149" s="252"/>
      <c r="I149" s="252"/>
      <c r="J149" s="252" t="s">
        <v>452</v>
      </c>
      <c r="K149" s="249"/>
    </row>
    <row r="150" s="1" customFormat="1" ht="5.25" customHeight="1">
      <c r="B150" s="260"/>
      <c r="C150" s="255"/>
      <c r="D150" s="255"/>
      <c r="E150" s="255"/>
      <c r="F150" s="255"/>
      <c r="G150" s="256"/>
      <c r="H150" s="255"/>
      <c r="I150" s="255"/>
      <c r="J150" s="255"/>
      <c r="K150" s="283"/>
    </row>
    <row r="151" s="1" customFormat="1" ht="15" customHeight="1">
      <c r="B151" s="260"/>
      <c r="C151" s="287" t="s">
        <v>456</v>
      </c>
      <c r="D151" s="235"/>
      <c r="E151" s="235"/>
      <c r="F151" s="288" t="s">
        <v>453</v>
      </c>
      <c r="G151" s="235"/>
      <c r="H151" s="287" t="s">
        <v>493</v>
      </c>
      <c r="I151" s="287" t="s">
        <v>455</v>
      </c>
      <c r="J151" s="287">
        <v>120</v>
      </c>
      <c r="K151" s="283"/>
    </row>
    <row r="152" s="1" customFormat="1" ht="15" customHeight="1">
      <c r="B152" s="260"/>
      <c r="C152" s="287" t="s">
        <v>502</v>
      </c>
      <c r="D152" s="235"/>
      <c r="E152" s="235"/>
      <c r="F152" s="288" t="s">
        <v>453</v>
      </c>
      <c r="G152" s="235"/>
      <c r="H152" s="287" t="s">
        <v>513</v>
      </c>
      <c r="I152" s="287" t="s">
        <v>455</v>
      </c>
      <c r="J152" s="287" t="s">
        <v>504</v>
      </c>
      <c r="K152" s="283"/>
    </row>
    <row r="153" s="1" customFormat="1" ht="15" customHeight="1">
      <c r="B153" s="260"/>
      <c r="C153" s="287" t="s">
        <v>401</v>
      </c>
      <c r="D153" s="235"/>
      <c r="E153" s="235"/>
      <c r="F153" s="288" t="s">
        <v>453</v>
      </c>
      <c r="G153" s="235"/>
      <c r="H153" s="287" t="s">
        <v>514</v>
      </c>
      <c r="I153" s="287" t="s">
        <v>455</v>
      </c>
      <c r="J153" s="287" t="s">
        <v>504</v>
      </c>
      <c r="K153" s="283"/>
    </row>
    <row r="154" s="1" customFormat="1" ht="15" customHeight="1">
      <c r="B154" s="260"/>
      <c r="C154" s="287" t="s">
        <v>458</v>
      </c>
      <c r="D154" s="235"/>
      <c r="E154" s="235"/>
      <c r="F154" s="288" t="s">
        <v>459</v>
      </c>
      <c r="G154" s="235"/>
      <c r="H154" s="287" t="s">
        <v>493</v>
      </c>
      <c r="I154" s="287" t="s">
        <v>455</v>
      </c>
      <c r="J154" s="287">
        <v>50</v>
      </c>
      <c r="K154" s="283"/>
    </row>
    <row r="155" s="1" customFormat="1" ht="15" customHeight="1">
      <c r="B155" s="260"/>
      <c r="C155" s="287" t="s">
        <v>461</v>
      </c>
      <c r="D155" s="235"/>
      <c r="E155" s="235"/>
      <c r="F155" s="288" t="s">
        <v>453</v>
      </c>
      <c r="G155" s="235"/>
      <c r="H155" s="287" t="s">
        <v>493</v>
      </c>
      <c r="I155" s="287" t="s">
        <v>463</v>
      </c>
      <c r="J155" s="287"/>
      <c r="K155" s="283"/>
    </row>
    <row r="156" s="1" customFormat="1" ht="15" customHeight="1">
      <c r="B156" s="260"/>
      <c r="C156" s="287" t="s">
        <v>472</v>
      </c>
      <c r="D156" s="235"/>
      <c r="E156" s="235"/>
      <c r="F156" s="288" t="s">
        <v>459</v>
      </c>
      <c r="G156" s="235"/>
      <c r="H156" s="287" t="s">
        <v>493</v>
      </c>
      <c r="I156" s="287" t="s">
        <v>455</v>
      </c>
      <c r="J156" s="287">
        <v>50</v>
      </c>
      <c r="K156" s="283"/>
    </row>
    <row r="157" s="1" customFormat="1" ht="15" customHeight="1">
      <c r="B157" s="260"/>
      <c r="C157" s="287" t="s">
        <v>480</v>
      </c>
      <c r="D157" s="235"/>
      <c r="E157" s="235"/>
      <c r="F157" s="288" t="s">
        <v>459</v>
      </c>
      <c r="G157" s="235"/>
      <c r="H157" s="287" t="s">
        <v>493</v>
      </c>
      <c r="I157" s="287" t="s">
        <v>455</v>
      </c>
      <c r="J157" s="287">
        <v>50</v>
      </c>
      <c r="K157" s="283"/>
    </row>
    <row r="158" s="1" customFormat="1" ht="15" customHeight="1">
      <c r="B158" s="260"/>
      <c r="C158" s="287" t="s">
        <v>478</v>
      </c>
      <c r="D158" s="235"/>
      <c r="E158" s="235"/>
      <c r="F158" s="288" t="s">
        <v>459</v>
      </c>
      <c r="G158" s="235"/>
      <c r="H158" s="287" t="s">
        <v>493</v>
      </c>
      <c r="I158" s="287" t="s">
        <v>455</v>
      </c>
      <c r="J158" s="287">
        <v>50</v>
      </c>
      <c r="K158" s="283"/>
    </row>
    <row r="159" s="1" customFormat="1" ht="15" customHeight="1">
      <c r="B159" s="260"/>
      <c r="C159" s="287" t="s">
        <v>88</v>
      </c>
      <c r="D159" s="235"/>
      <c r="E159" s="235"/>
      <c r="F159" s="288" t="s">
        <v>453</v>
      </c>
      <c r="G159" s="235"/>
      <c r="H159" s="287" t="s">
        <v>515</v>
      </c>
      <c r="I159" s="287" t="s">
        <v>455</v>
      </c>
      <c r="J159" s="287" t="s">
        <v>516</v>
      </c>
      <c r="K159" s="283"/>
    </row>
    <row r="160" s="1" customFormat="1" ht="15" customHeight="1">
      <c r="B160" s="260"/>
      <c r="C160" s="287" t="s">
        <v>517</v>
      </c>
      <c r="D160" s="235"/>
      <c r="E160" s="235"/>
      <c r="F160" s="288" t="s">
        <v>453</v>
      </c>
      <c r="G160" s="235"/>
      <c r="H160" s="287" t="s">
        <v>518</v>
      </c>
      <c r="I160" s="287" t="s">
        <v>488</v>
      </c>
      <c r="J160" s="287"/>
      <c r="K160" s="283"/>
    </row>
    <row r="161" s="1" customFormat="1" ht="15" customHeight="1">
      <c r="B161" s="289"/>
      <c r="C161" s="269"/>
      <c r="D161" s="269"/>
      <c r="E161" s="269"/>
      <c r="F161" s="269"/>
      <c r="G161" s="269"/>
      <c r="H161" s="269"/>
      <c r="I161" s="269"/>
      <c r="J161" s="269"/>
      <c r="K161" s="290"/>
    </row>
    <row r="162" s="1" customFormat="1" ht="18.75" customHeight="1">
      <c r="B162" s="271"/>
      <c r="C162" s="281"/>
      <c r="D162" s="281"/>
      <c r="E162" s="281"/>
      <c r="F162" s="291"/>
      <c r="G162" s="281"/>
      <c r="H162" s="281"/>
      <c r="I162" s="281"/>
      <c r="J162" s="281"/>
      <c r="K162" s="271"/>
    </row>
    <row r="163" s="1" customFormat="1" ht="18.75" customHeight="1">
      <c r="B163" s="243"/>
      <c r="C163" s="243"/>
      <c r="D163" s="243"/>
      <c r="E163" s="243"/>
      <c r="F163" s="243"/>
      <c r="G163" s="243"/>
      <c r="H163" s="243"/>
      <c r="I163" s="243"/>
      <c r="J163" s="243"/>
      <c r="K163" s="243"/>
    </row>
    <row r="164" s="1" customFormat="1" ht="7.5" customHeight="1">
      <c r="B164" s="222"/>
      <c r="C164" s="223"/>
      <c r="D164" s="223"/>
      <c r="E164" s="223"/>
      <c r="F164" s="223"/>
      <c r="G164" s="223"/>
      <c r="H164" s="223"/>
      <c r="I164" s="223"/>
      <c r="J164" s="223"/>
      <c r="K164" s="224"/>
    </row>
    <row r="165" s="1" customFormat="1" ht="45" customHeight="1">
      <c r="B165" s="225"/>
      <c r="C165" s="226" t="s">
        <v>519</v>
      </c>
      <c r="D165" s="226"/>
      <c r="E165" s="226"/>
      <c r="F165" s="226"/>
      <c r="G165" s="226"/>
      <c r="H165" s="226"/>
      <c r="I165" s="226"/>
      <c r="J165" s="226"/>
      <c r="K165" s="227"/>
    </row>
    <row r="166" s="1" customFormat="1" ht="17.25" customHeight="1">
      <c r="B166" s="225"/>
      <c r="C166" s="250" t="s">
        <v>447</v>
      </c>
      <c r="D166" s="250"/>
      <c r="E166" s="250"/>
      <c r="F166" s="250" t="s">
        <v>448</v>
      </c>
      <c r="G166" s="292"/>
      <c r="H166" s="293" t="s">
        <v>55</v>
      </c>
      <c r="I166" s="293" t="s">
        <v>58</v>
      </c>
      <c r="J166" s="250" t="s">
        <v>449</v>
      </c>
      <c r="K166" s="227"/>
    </row>
    <row r="167" s="1" customFormat="1" ht="17.25" customHeight="1">
      <c r="B167" s="228"/>
      <c r="C167" s="252" t="s">
        <v>450</v>
      </c>
      <c r="D167" s="252"/>
      <c r="E167" s="252"/>
      <c r="F167" s="253" t="s">
        <v>451</v>
      </c>
      <c r="G167" s="294"/>
      <c r="H167" s="295"/>
      <c r="I167" s="295"/>
      <c r="J167" s="252" t="s">
        <v>452</v>
      </c>
      <c r="K167" s="230"/>
    </row>
    <row r="168" s="1" customFormat="1" ht="5.25" customHeight="1">
      <c r="B168" s="260"/>
      <c r="C168" s="255"/>
      <c r="D168" s="255"/>
      <c r="E168" s="255"/>
      <c r="F168" s="255"/>
      <c r="G168" s="256"/>
      <c r="H168" s="255"/>
      <c r="I168" s="255"/>
      <c r="J168" s="255"/>
      <c r="K168" s="283"/>
    </row>
    <row r="169" s="1" customFormat="1" ht="15" customHeight="1">
      <c r="B169" s="260"/>
      <c r="C169" s="235" t="s">
        <v>456</v>
      </c>
      <c r="D169" s="235"/>
      <c r="E169" s="235"/>
      <c r="F169" s="258" t="s">
        <v>453</v>
      </c>
      <c r="G169" s="235"/>
      <c r="H169" s="235" t="s">
        <v>493</v>
      </c>
      <c r="I169" s="235" t="s">
        <v>455</v>
      </c>
      <c r="J169" s="235">
        <v>120</v>
      </c>
      <c r="K169" s="283"/>
    </row>
    <row r="170" s="1" customFormat="1" ht="15" customHeight="1">
      <c r="B170" s="260"/>
      <c r="C170" s="235" t="s">
        <v>502</v>
      </c>
      <c r="D170" s="235"/>
      <c r="E170" s="235"/>
      <c r="F170" s="258" t="s">
        <v>453</v>
      </c>
      <c r="G170" s="235"/>
      <c r="H170" s="235" t="s">
        <v>503</v>
      </c>
      <c r="I170" s="235" t="s">
        <v>455</v>
      </c>
      <c r="J170" s="235" t="s">
        <v>504</v>
      </c>
      <c r="K170" s="283"/>
    </row>
    <row r="171" s="1" customFormat="1" ht="15" customHeight="1">
      <c r="B171" s="260"/>
      <c r="C171" s="235" t="s">
        <v>401</v>
      </c>
      <c r="D171" s="235"/>
      <c r="E171" s="235"/>
      <c r="F171" s="258" t="s">
        <v>453</v>
      </c>
      <c r="G171" s="235"/>
      <c r="H171" s="235" t="s">
        <v>520</v>
      </c>
      <c r="I171" s="235" t="s">
        <v>455</v>
      </c>
      <c r="J171" s="235" t="s">
        <v>504</v>
      </c>
      <c r="K171" s="283"/>
    </row>
    <row r="172" s="1" customFormat="1" ht="15" customHeight="1">
      <c r="B172" s="260"/>
      <c r="C172" s="235" t="s">
        <v>458</v>
      </c>
      <c r="D172" s="235"/>
      <c r="E172" s="235"/>
      <c r="F172" s="258" t="s">
        <v>459</v>
      </c>
      <c r="G172" s="235"/>
      <c r="H172" s="235" t="s">
        <v>520</v>
      </c>
      <c r="I172" s="235" t="s">
        <v>455</v>
      </c>
      <c r="J172" s="235">
        <v>50</v>
      </c>
      <c r="K172" s="283"/>
    </row>
    <row r="173" s="1" customFormat="1" ht="15" customHeight="1">
      <c r="B173" s="260"/>
      <c r="C173" s="235" t="s">
        <v>461</v>
      </c>
      <c r="D173" s="235"/>
      <c r="E173" s="235"/>
      <c r="F173" s="258" t="s">
        <v>453</v>
      </c>
      <c r="G173" s="235"/>
      <c r="H173" s="235" t="s">
        <v>520</v>
      </c>
      <c r="I173" s="235" t="s">
        <v>463</v>
      </c>
      <c r="J173" s="235"/>
      <c r="K173" s="283"/>
    </row>
    <row r="174" s="1" customFormat="1" ht="15" customHeight="1">
      <c r="B174" s="260"/>
      <c r="C174" s="235" t="s">
        <v>472</v>
      </c>
      <c r="D174" s="235"/>
      <c r="E174" s="235"/>
      <c r="F174" s="258" t="s">
        <v>459</v>
      </c>
      <c r="G174" s="235"/>
      <c r="H174" s="235" t="s">
        <v>520</v>
      </c>
      <c r="I174" s="235" t="s">
        <v>455</v>
      </c>
      <c r="J174" s="235">
        <v>50</v>
      </c>
      <c r="K174" s="283"/>
    </row>
    <row r="175" s="1" customFormat="1" ht="15" customHeight="1">
      <c r="B175" s="260"/>
      <c r="C175" s="235" t="s">
        <v>480</v>
      </c>
      <c r="D175" s="235"/>
      <c r="E175" s="235"/>
      <c r="F175" s="258" t="s">
        <v>459</v>
      </c>
      <c r="G175" s="235"/>
      <c r="H175" s="235" t="s">
        <v>520</v>
      </c>
      <c r="I175" s="235" t="s">
        <v>455</v>
      </c>
      <c r="J175" s="235">
        <v>50</v>
      </c>
      <c r="K175" s="283"/>
    </row>
    <row r="176" s="1" customFormat="1" ht="15" customHeight="1">
      <c r="B176" s="260"/>
      <c r="C176" s="235" t="s">
        <v>478</v>
      </c>
      <c r="D176" s="235"/>
      <c r="E176" s="235"/>
      <c r="F176" s="258" t="s">
        <v>459</v>
      </c>
      <c r="G176" s="235"/>
      <c r="H176" s="235" t="s">
        <v>520</v>
      </c>
      <c r="I176" s="235" t="s">
        <v>455</v>
      </c>
      <c r="J176" s="235">
        <v>50</v>
      </c>
      <c r="K176" s="283"/>
    </row>
    <row r="177" s="1" customFormat="1" ht="15" customHeight="1">
      <c r="B177" s="260"/>
      <c r="C177" s="235" t="s">
        <v>106</v>
      </c>
      <c r="D177" s="235"/>
      <c r="E177" s="235"/>
      <c r="F177" s="258" t="s">
        <v>453</v>
      </c>
      <c r="G177" s="235"/>
      <c r="H177" s="235" t="s">
        <v>521</v>
      </c>
      <c r="I177" s="235" t="s">
        <v>522</v>
      </c>
      <c r="J177" s="235"/>
      <c r="K177" s="283"/>
    </row>
    <row r="178" s="1" customFormat="1" ht="15" customHeight="1">
      <c r="B178" s="260"/>
      <c r="C178" s="235" t="s">
        <v>58</v>
      </c>
      <c r="D178" s="235"/>
      <c r="E178" s="235"/>
      <c r="F178" s="258" t="s">
        <v>453</v>
      </c>
      <c r="G178" s="235"/>
      <c r="H178" s="235" t="s">
        <v>523</v>
      </c>
      <c r="I178" s="235" t="s">
        <v>524</v>
      </c>
      <c r="J178" s="235">
        <v>1</v>
      </c>
      <c r="K178" s="283"/>
    </row>
    <row r="179" s="1" customFormat="1" ht="15" customHeight="1">
      <c r="B179" s="260"/>
      <c r="C179" s="235" t="s">
        <v>54</v>
      </c>
      <c r="D179" s="235"/>
      <c r="E179" s="235"/>
      <c r="F179" s="258" t="s">
        <v>453</v>
      </c>
      <c r="G179" s="235"/>
      <c r="H179" s="235" t="s">
        <v>525</v>
      </c>
      <c r="I179" s="235" t="s">
        <v>455</v>
      </c>
      <c r="J179" s="235">
        <v>20</v>
      </c>
      <c r="K179" s="283"/>
    </row>
    <row r="180" s="1" customFormat="1" ht="15" customHeight="1">
      <c r="B180" s="260"/>
      <c r="C180" s="235" t="s">
        <v>55</v>
      </c>
      <c r="D180" s="235"/>
      <c r="E180" s="235"/>
      <c r="F180" s="258" t="s">
        <v>453</v>
      </c>
      <c r="G180" s="235"/>
      <c r="H180" s="235" t="s">
        <v>526</v>
      </c>
      <c r="I180" s="235" t="s">
        <v>455</v>
      </c>
      <c r="J180" s="235">
        <v>255</v>
      </c>
      <c r="K180" s="283"/>
    </row>
    <row r="181" s="1" customFormat="1" ht="15" customHeight="1">
      <c r="B181" s="260"/>
      <c r="C181" s="235" t="s">
        <v>107</v>
      </c>
      <c r="D181" s="235"/>
      <c r="E181" s="235"/>
      <c r="F181" s="258" t="s">
        <v>453</v>
      </c>
      <c r="G181" s="235"/>
      <c r="H181" s="235" t="s">
        <v>417</v>
      </c>
      <c r="I181" s="235" t="s">
        <v>455</v>
      </c>
      <c r="J181" s="235">
        <v>10</v>
      </c>
      <c r="K181" s="283"/>
    </row>
    <row r="182" s="1" customFormat="1" ht="15" customHeight="1">
      <c r="B182" s="260"/>
      <c r="C182" s="235" t="s">
        <v>108</v>
      </c>
      <c r="D182" s="235"/>
      <c r="E182" s="235"/>
      <c r="F182" s="258" t="s">
        <v>453</v>
      </c>
      <c r="G182" s="235"/>
      <c r="H182" s="235" t="s">
        <v>527</v>
      </c>
      <c r="I182" s="235" t="s">
        <v>488</v>
      </c>
      <c r="J182" s="235"/>
      <c r="K182" s="283"/>
    </row>
    <row r="183" s="1" customFormat="1" ht="15" customHeight="1">
      <c r="B183" s="260"/>
      <c r="C183" s="235" t="s">
        <v>528</v>
      </c>
      <c r="D183" s="235"/>
      <c r="E183" s="235"/>
      <c r="F183" s="258" t="s">
        <v>453</v>
      </c>
      <c r="G183" s="235"/>
      <c r="H183" s="235" t="s">
        <v>529</v>
      </c>
      <c r="I183" s="235" t="s">
        <v>488</v>
      </c>
      <c r="J183" s="235"/>
      <c r="K183" s="283"/>
    </row>
    <row r="184" s="1" customFormat="1" ht="15" customHeight="1">
      <c r="B184" s="260"/>
      <c r="C184" s="235" t="s">
        <v>517</v>
      </c>
      <c r="D184" s="235"/>
      <c r="E184" s="235"/>
      <c r="F184" s="258" t="s">
        <v>453</v>
      </c>
      <c r="G184" s="235"/>
      <c r="H184" s="235" t="s">
        <v>530</v>
      </c>
      <c r="I184" s="235" t="s">
        <v>488</v>
      </c>
      <c r="J184" s="235"/>
      <c r="K184" s="283"/>
    </row>
    <row r="185" s="1" customFormat="1" ht="15" customHeight="1">
      <c r="B185" s="260"/>
      <c r="C185" s="235" t="s">
        <v>110</v>
      </c>
      <c r="D185" s="235"/>
      <c r="E185" s="235"/>
      <c r="F185" s="258" t="s">
        <v>459</v>
      </c>
      <c r="G185" s="235"/>
      <c r="H185" s="235" t="s">
        <v>531</v>
      </c>
      <c r="I185" s="235" t="s">
        <v>455</v>
      </c>
      <c r="J185" s="235">
        <v>50</v>
      </c>
      <c r="K185" s="283"/>
    </row>
    <row r="186" s="1" customFormat="1" ht="15" customHeight="1">
      <c r="B186" s="260"/>
      <c r="C186" s="235" t="s">
        <v>532</v>
      </c>
      <c r="D186" s="235"/>
      <c r="E186" s="235"/>
      <c r="F186" s="258" t="s">
        <v>459</v>
      </c>
      <c r="G186" s="235"/>
      <c r="H186" s="235" t="s">
        <v>533</v>
      </c>
      <c r="I186" s="235" t="s">
        <v>534</v>
      </c>
      <c r="J186" s="235"/>
      <c r="K186" s="283"/>
    </row>
    <row r="187" s="1" customFormat="1" ht="15" customHeight="1">
      <c r="B187" s="260"/>
      <c r="C187" s="235" t="s">
        <v>535</v>
      </c>
      <c r="D187" s="235"/>
      <c r="E187" s="235"/>
      <c r="F187" s="258" t="s">
        <v>459</v>
      </c>
      <c r="G187" s="235"/>
      <c r="H187" s="235" t="s">
        <v>536</v>
      </c>
      <c r="I187" s="235" t="s">
        <v>534</v>
      </c>
      <c r="J187" s="235"/>
      <c r="K187" s="283"/>
    </row>
    <row r="188" s="1" customFormat="1" ht="15" customHeight="1">
      <c r="B188" s="260"/>
      <c r="C188" s="235" t="s">
        <v>537</v>
      </c>
      <c r="D188" s="235"/>
      <c r="E188" s="235"/>
      <c r="F188" s="258" t="s">
        <v>459</v>
      </c>
      <c r="G188" s="235"/>
      <c r="H188" s="235" t="s">
        <v>538</v>
      </c>
      <c r="I188" s="235" t="s">
        <v>534</v>
      </c>
      <c r="J188" s="235"/>
      <c r="K188" s="283"/>
    </row>
    <row r="189" s="1" customFormat="1" ht="15" customHeight="1">
      <c r="B189" s="260"/>
      <c r="C189" s="296" t="s">
        <v>539</v>
      </c>
      <c r="D189" s="235"/>
      <c r="E189" s="235"/>
      <c r="F189" s="258" t="s">
        <v>459</v>
      </c>
      <c r="G189" s="235"/>
      <c r="H189" s="235" t="s">
        <v>540</v>
      </c>
      <c r="I189" s="235" t="s">
        <v>541</v>
      </c>
      <c r="J189" s="297" t="s">
        <v>542</v>
      </c>
      <c r="K189" s="283"/>
    </row>
    <row r="190" s="14" customFormat="1" ht="15" customHeight="1">
      <c r="B190" s="298"/>
      <c r="C190" s="299" t="s">
        <v>543</v>
      </c>
      <c r="D190" s="300"/>
      <c r="E190" s="300"/>
      <c r="F190" s="301" t="s">
        <v>459</v>
      </c>
      <c r="G190" s="300"/>
      <c r="H190" s="300" t="s">
        <v>544</v>
      </c>
      <c r="I190" s="300" t="s">
        <v>541</v>
      </c>
      <c r="J190" s="302" t="s">
        <v>542</v>
      </c>
      <c r="K190" s="303"/>
    </row>
    <row r="191" s="1" customFormat="1" ht="15" customHeight="1">
      <c r="B191" s="260"/>
      <c r="C191" s="296" t="s">
        <v>43</v>
      </c>
      <c r="D191" s="235"/>
      <c r="E191" s="235"/>
      <c r="F191" s="258" t="s">
        <v>453</v>
      </c>
      <c r="G191" s="235"/>
      <c r="H191" s="232" t="s">
        <v>545</v>
      </c>
      <c r="I191" s="235" t="s">
        <v>546</v>
      </c>
      <c r="J191" s="235"/>
      <c r="K191" s="283"/>
    </row>
    <row r="192" s="1" customFormat="1" ht="15" customHeight="1">
      <c r="B192" s="260"/>
      <c r="C192" s="296" t="s">
        <v>547</v>
      </c>
      <c r="D192" s="235"/>
      <c r="E192" s="235"/>
      <c r="F192" s="258" t="s">
        <v>453</v>
      </c>
      <c r="G192" s="235"/>
      <c r="H192" s="235" t="s">
        <v>548</v>
      </c>
      <c r="I192" s="235" t="s">
        <v>488</v>
      </c>
      <c r="J192" s="235"/>
      <c r="K192" s="283"/>
    </row>
    <row r="193" s="1" customFormat="1" ht="15" customHeight="1">
      <c r="B193" s="260"/>
      <c r="C193" s="296" t="s">
        <v>549</v>
      </c>
      <c r="D193" s="235"/>
      <c r="E193" s="235"/>
      <c r="F193" s="258" t="s">
        <v>453</v>
      </c>
      <c r="G193" s="235"/>
      <c r="H193" s="235" t="s">
        <v>550</v>
      </c>
      <c r="I193" s="235" t="s">
        <v>488</v>
      </c>
      <c r="J193" s="235"/>
      <c r="K193" s="283"/>
    </row>
    <row r="194" s="1" customFormat="1" ht="15" customHeight="1">
      <c r="B194" s="260"/>
      <c r="C194" s="296" t="s">
        <v>551</v>
      </c>
      <c r="D194" s="235"/>
      <c r="E194" s="235"/>
      <c r="F194" s="258" t="s">
        <v>459</v>
      </c>
      <c r="G194" s="235"/>
      <c r="H194" s="235" t="s">
        <v>552</v>
      </c>
      <c r="I194" s="235" t="s">
        <v>488</v>
      </c>
      <c r="J194" s="235"/>
      <c r="K194" s="283"/>
    </row>
    <row r="195" s="1" customFormat="1" ht="15" customHeight="1">
      <c r="B195" s="289"/>
      <c r="C195" s="304"/>
      <c r="D195" s="269"/>
      <c r="E195" s="269"/>
      <c r="F195" s="269"/>
      <c r="G195" s="269"/>
      <c r="H195" s="269"/>
      <c r="I195" s="269"/>
      <c r="J195" s="269"/>
      <c r="K195" s="290"/>
    </row>
    <row r="196" s="1" customFormat="1" ht="18.75" customHeight="1">
      <c r="B196" s="271"/>
      <c r="C196" s="281"/>
      <c r="D196" s="281"/>
      <c r="E196" s="281"/>
      <c r="F196" s="291"/>
      <c r="G196" s="281"/>
      <c r="H196" s="281"/>
      <c r="I196" s="281"/>
      <c r="J196" s="281"/>
      <c r="K196" s="271"/>
    </row>
    <row r="197" s="1" customFormat="1" ht="18.75" customHeight="1">
      <c r="B197" s="271"/>
      <c r="C197" s="281"/>
      <c r="D197" s="281"/>
      <c r="E197" s="281"/>
      <c r="F197" s="291"/>
      <c r="G197" s="281"/>
      <c r="H197" s="281"/>
      <c r="I197" s="281"/>
      <c r="J197" s="281"/>
      <c r="K197" s="271"/>
    </row>
    <row r="198" s="1" customFormat="1" ht="18.75" customHeight="1">
      <c r="B198" s="243"/>
      <c r="C198" s="243"/>
      <c r="D198" s="243"/>
      <c r="E198" s="243"/>
      <c r="F198" s="243"/>
      <c r="G198" s="243"/>
      <c r="H198" s="243"/>
      <c r="I198" s="243"/>
      <c r="J198" s="243"/>
      <c r="K198" s="243"/>
    </row>
    <row r="199" s="1" customFormat="1" ht="13.5">
      <c r="B199" s="222"/>
      <c r="C199" s="223"/>
      <c r="D199" s="223"/>
      <c r="E199" s="223"/>
      <c r="F199" s="223"/>
      <c r="G199" s="223"/>
      <c r="H199" s="223"/>
      <c r="I199" s="223"/>
      <c r="J199" s="223"/>
      <c r="K199" s="224"/>
    </row>
    <row r="200" s="1" customFormat="1" ht="21">
      <c r="B200" s="225"/>
      <c r="C200" s="226" t="s">
        <v>553</v>
      </c>
      <c r="D200" s="226"/>
      <c r="E200" s="226"/>
      <c r="F200" s="226"/>
      <c r="G200" s="226"/>
      <c r="H200" s="226"/>
      <c r="I200" s="226"/>
      <c r="J200" s="226"/>
      <c r="K200" s="227"/>
    </row>
    <row r="201" s="1" customFormat="1" ht="25.5" customHeight="1">
      <c r="B201" s="225"/>
      <c r="C201" s="305" t="s">
        <v>554</v>
      </c>
      <c r="D201" s="305"/>
      <c r="E201" s="305"/>
      <c r="F201" s="305" t="s">
        <v>555</v>
      </c>
      <c r="G201" s="306"/>
      <c r="H201" s="305" t="s">
        <v>556</v>
      </c>
      <c r="I201" s="305"/>
      <c r="J201" s="305"/>
      <c r="K201" s="227"/>
    </row>
    <row r="202" s="1" customFormat="1" ht="5.25" customHeight="1">
      <c r="B202" s="260"/>
      <c r="C202" s="255"/>
      <c r="D202" s="255"/>
      <c r="E202" s="255"/>
      <c r="F202" s="255"/>
      <c r="G202" s="281"/>
      <c r="H202" s="255"/>
      <c r="I202" s="255"/>
      <c r="J202" s="255"/>
      <c r="K202" s="283"/>
    </row>
    <row r="203" s="1" customFormat="1" ht="15" customHeight="1">
      <c r="B203" s="260"/>
      <c r="C203" s="235" t="s">
        <v>546</v>
      </c>
      <c r="D203" s="235"/>
      <c r="E203" s="235"/>
      <c r="F203" s="258" t="s">
        <v>44</v>
      </c>
      <c r="G203" s="235"/>
      <c r="H203" s="235" t="s">
        <v>557</v>
      </c>
      <c r="I203" s="235"/>
      <c r="J203" s="235"/>
      <c r="K203" s="283"/>
    </row>
    <row r="204" s="1" customFormat="1" ht="15" customHeight="1">
      <c r="B204" s="260"/>
      <c r="C204" s="235"/>
      <c r="D204" s="235"/>
      <c r="E204" s="235"/>
      <c r="F204" s="258" t="s">
        <v>45</v>
      </c>
      <c r="G204" s="235"/>
      <c r="H204" s="235" t="s">
        <v>558</v>
      </c>
      <c r="I204" s="235"/>
      <c r="J204" s="235"/>
      <c r="K204" s="283"/>
    </row>
    <row r="205" s="1" customFormat="1" ht="15" customHeight="1">
      <c r="B205" s="260"/>
      <c r="C205" s="235"/>
      <c r="D205" s="235"/>
      <c r="E205" s="235"/>
      <c r="F205" s="258" t="s">
        <v>48</v>
      </c>
      <c r="G205" s="235"/>
      <c r="H205" s="235" t="s">
        <v>559</v>
      </c>
      <c r="I205" s="235"/>
      <c r="J205" s="235"/>
      <c r="K205" s="283"/>
    </row>
    <row r="206" s="1" customFormat="1" ht="15" customHeight="1">
      <c r="B206" s="260"/>
      <c r="C206" s="235"/>
      <c r="D206" s="235"/>
      <c r="E206" s="235"/>
      <c r="F206" s="258" t="s">
        <v>46</v>
      </c>
      <c r="G206" s="235"/>
      <c r="H206" s="235" t="s">
        <v>560</v>
      </c>
      <c r="I206" s="235"/>
      <c r="J206" s="235"/>
      <c r="K206" s="283"/>
    </row>
    <row r="207" s="1" customFormat="1" ht="15" customHeight="1">
      <c r="B207" s="260"/>
      <c r="C207" s="235"/>
      <c r="D207" s="235"/>
      <c r="E207" s="235"/>
      <c r="F207" s="258" t="s">
        <v>47</v>
      </c>
      <c r="G207" s="235"/>
      <c r="H207" s="235" t="s">
        <v>561</v>
      </c>
      <c r="I207" s="235"/>
      <c r="J207" s="235"/>
      <c r="K207" s="283"/>
    </row>
    <row r="208" s="1" customFormat="1" ht="15" customHeight="1">
      <c r="B208" s="260"/>
      <c r="C208" s="235"/>
      <c r="D208" s="235"/>
      <c r="E208" s="235"/>
      <c r="F208" s="258"/>
      <c r="G208" s="235"/>
      <c r="H208" s="235"/>
      <c r="I208" s="235"/>
      <c r="J208" s="235"/>
      <c r="K208" s="283"/>
    </row>
    <row r="209" s="1" customFormat="1" ht="15" customHeight="1">
      <c r="B209" s="260"/>
      <c r="C209" s="235" t="s">
        <v>500</v>
      </c>
      <c r="D209" s="235"/>
      <c r="E209" s="235"/>
      <c r="F209" s="258" t="s">
        <v>80</v>
      </c>
      <c r="G209" s="235"/>
      <c r="H209" s="235" t="s">
        <v>562</v>
      </c>
      <c r="I209" s="235"/>
      <c r="J209" s="235"/>
      <c r="K209" s="283"/>
    </row>
    <row r="210" s="1" customFormat="1" ht="15" customHeight="1">
      <c r="B210" s="260"/>
      <c r="C210" s="235"/>
      <c r="D210" s="235"/>
      <c r="E210" s="235"/>
      <c r="F210" s="258" t="s">
        <v>395</v>
      </c>
      <c r="G210" s="235"/>
      <c r="H210" s="235" t="s">
        <v>396</v>
      </c>
      <c r="I210" s="235"/>
      <c r="J210" s="235"/>
      <c r="K210" s="283"/>
    </row>
    <row r="211" s="1" customFormat="1" ht="15" customHeight="1">
      <c r="B211" s="260"/>
      <c r="C211" s="235"/>
      <c r="D211" s="235"/>
      <c r="E211" s="235"/>
      <c r="F211" s="258" t="s">
        <v>393</v>
      </c>
      <c r="G211" s="235"/>
      <c r="H211" s="235" t="s">
        <v>563</v>
      </c>
      <c r="I211" s="235"/>
      <c r="J211" s="235"/>
      <c r="K211" s="283"/>
    </row>
    <row r="212" s="1" customFormat="1" ht="15" customHeight="1">
      <c r="B212" s="307"/>
      <c r="C212" s="235"/>
      <c r="D212" s="235"/>
      <c r="E212" s="235"/>
      <c r="F212" s="258" t="s">
        <v>397</v>
      </c>
      <c r="G212" s="296"/>
      <c r="H212" s="287" t="s">
        <v>398</v>
      </c>
      <c r="I212" s="287"/>
      <c r="J212" s="287"/>
      <c r="K212" s="308"/>
    </row>
    <row r="213" s="1" customFormat="1" ht="15" customHeight="1">
      <c r="B213" s="307"/>
      <c r="C213" s="235"/>
      <c r="D213" s="235"/>
      <c r="E213" s="235"/>
      <c r="F213" s="258" t="s">
        <v>399</v>
      </c>
      <c r="G213" s="296"/>
      <c r="H213" s="287" t="s">
        <v>564</v>
      </c>
      <c r="I213" s="287"/>
      <c r="J213" s="287"/>
      <c r="K213" s="308"/>
    </row>
    <row r="214" s="1" customFormat="1" ht="15" customHeight="1">
      <c r="B214" s="307"/>
      <c r="C214" s="235"/>
      <c r="D214" s="235"/>
      <c r="E214" s="235"/>
      <c r="F214" s="258"/>
      <c r="G214" s="296"/>
      <c r="H214" s="287"/>
      <c r="I214" s="287"/>
      <c r="J214" s="287"/>
      <c r="K214" s="308"/>
    </row>
    <row r="215" s="1" customFormat="1" ht="15" customHeight="1">
      <c r="B215" s="307"/>
      <c r="C215" s="235" t="s">
        <v>524</v>
      </c>
      <c r="D215" s="235"/>
      <c r="E215" s="235"/>
      <c r="F215" s="258">
        <v>1</v>
      </c>
      <c r="G215" s="296"/>
      <c r="H215" s="287" t="s">
        <v>565</v>
      </c>
      <c r="I215" s="287"/>
      <c r="J215" s="287"/>
      <c r="K215" s="308"/>
    </row>
    <row r="216" s="1" customFormat="1" ht="15" customHeight="1">
      <c r="B216" s="307"/>
      <c r="C216" s="235"/>
      <c r="D216" s="235"/>
      <c r="E216" s="235"/>
      <c r="F216" s="258">
        <v>2</v>
      </c>
      <c r="G216" s="296"/>
      <c r="H216" s="287" t="s">
        <v>566</v>
      </c>
      <c r="I216" s="287"/>
      <c r="J216" s="287"/>
      <c r="K216" s="308"/>
    </row>
    <row r="217" s="1" customFormat="1" ht="15" customHeight="1">
      <c r="B217" s="307"/>
      <c r="C217" s="235"/>
      <c r="D217" s="235"/>
      <c r="E217" s="235"/>
      <c r="F217" s="258">
        <v>3</v>
      </c>
      <c r="G217" s="296"/>
      <c r="H217" s="287" t="s">
        <v>567</v>
      </c>
      <c r="I217" s="287"/>
      <c r="J217" s="287"/>
      <c r="K217" s="308"/>
    </row>
    <row r="218" s="1" customFormat="1" ht="15" customHeight="1">
      <c r="B218" s="307"/>
      <c r="C218" s="235"/>
      <c r="D218" s="235"/>
      <c r="E218" s="235"/>
      <c r="F218" s="258">
        <v>4</v>
      </c>
      <c r="G218" s="296"/>
      <c r="H218" s="287" t="s">
        <v>568</v>
      </c>
      <c r="I218" s="287"/>
      <c r="J218" s="287"/>
      <c r="K218" s="308"/>
    </row>
    <row r="219" s="1" customFormat="1" ht="12.75" customHeight="1">
      <c r="B219" s="309"/>
      <c r="C219" s="310"/>
      <c r="D219" s="310"/>
      <c r="E219" s="310"/>
      <c r="F219" s="310"/>
      <c r="G219" s="310"/>
      <c r="H219" s="310"/>
      <c r="I219" s="310"/>
      <c r="J219" s="310"/>
      <c r="K219" s="311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Terezie horackova</dc:creator>
  <cp:lastModifiedBy>Terezie horackova</cp:lastModifiedBy>
  <dcterms:created xsi:type="dcterms:W3CDTF">2025-12-11T10:24:22Z</dcterms:created>
  <dcterms:modified xsi:type="dcterms:W3CDTF">2025-12-11T10:24:24Z</dcterms:modified>
</cp:coreProperties>
</file>